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9040" windowHeight="16440"/>
  </bookViews>
  <sheets>
    <sheet name="Табель для проверки" sheetId="1" r:id="rId1"/>
    <sheet name="Табель" sheetId="2" r:id="rId2"/>
    <sheet name="Обозначения" sheetId="3" r:id="rId3"/>
    <sheet name="Вспомогательная таблица" sheetId="4" state="hidden" r:id="rId4"/>
    <sheet name="АЗАМАТ" sheetId="5" state="hidden" r:id="rId5"/>
  </sheets>
  <definedNames>
    <definedName name="_xlnm._FilterDatabase" localSheetId="3" hidden="1">'Вспомогательная таблица'!$A$1:$DJ$241</definedName>
    <definedName name="год" localSheetId="1">Табель!$E$4</definedName>
    <definedName name="год" localSheetId="0">'Табель для проверки'!$E$4</definedName>
    <definedName name="год">#REF!</definedName>
    <definedName name="День">#REF!</definedName>
    <definedName name="месяц" localSheetId="1">Табель!$D$4</definedName>
    <definedName name="месяц" localSheetId="0">'Табель для проверки'!$D$4</definedName>
    <definedName name="месяц">#REF!</definedName>
    <definedName name="_xlnm.Print_Area" localSheetId="1">Табель!$A$1:$AQ$52</definedName>
    <definedName name="_xlnm.Print_Area" localSheetId="0">'Табель для проверки'!$A$1:$AQ$52</definedName>
  </definedNames>
  <calcPr calcId="145621"/>
</workbook>
</file>

<file path=xl/calcChain.xml><?xml version="1.0" encoding="utf-8"?>
<calcChain xmlns="http://schemas.openxmlformats.org/spreadsheetml/2006/main">
  <c r="A241" i="4" l="1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P49" i="2"/>
  <c r="AO49" i="2"/>
  <c r="AN49" i="2"/>
  <c r="AM49" i="2"/>
  <c r="AL49" i="2"/>
  <c r="AK49" i="2"/>
  <c r="AP45" i="2"/>
  <c r="AO45" i="2"/>
  <c r="AN45" i="2"/>
  <c r="AM45" i="2"/>
  <c r="AL45" i="2"/>
  <c r="AK45" i="2"/>
  <c r="AP41" i="2"/>
  <c r="AO41" i="2"/>
  <c r="AN41" i="2"/>
  <c r="AM41" i="2"/>
  <c r="AL41" i="2"/>
  <c r="AK41" i="2"/>
  <c r="AP37" i="2"/>
  <c r="AO37" i="2"/>
  <c r="AN37" i="2"/>
  <c r="AM37" i="2"/>
  <c r="AL37" i="2"/>
  <c r="AK37" i="2"/>
  <c r="AP33" i="2"/>
  <c r="AO33" i="2"/>
  <c r="AN33" i="2"/>
  <c r="AM33" i="2"/>
  <c r="AL33" i="2"/>
  <c r="AK33" i="2"/>
  <c r="AP29" i="2"/>
  <c r="AO29" i="2"/>
  <c r="AN29" i="2"/>
  <c r="AM29" i="2"/>
  <c r="AL29" i="2"/>
  <c r="AK29" i="2"/>
  <c r="AP25" i="2"/>
  <c r="AO25" i="2"/>
  <c r="AN25" i="2"/>
  <c r="AM25" i="2"/>
  <c r="AL25" i="2"/>
  <c r="AK25" i="2"/>
  <c r="AP21" i="2"/>
  <c r="AO21" i="2"/>
  <c r="AN21" i="2"/>
  <c r="AM21" i="2"/>
  <c r="AL21" i="2"/>
  <c r="AK21" i="2"/>
  <c r="AP17" i="2"/>
  <c r="AO17" i="2"/>
  <c r="AN17" i="2"/>
  <c r="AM17" i="2"/>
  <c r="AL17" i="2"/>
  <c r="AK17" i="2"/>
  <c r="AP13" i="2"/>
  <c r="AO13" i="2"/>
  <c r="AN13" i="2"/>
  <c r="AM13" i="2"/>
  <c r="AL13" i="2"/>
  <c r="AK13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AI10" i="2"/>
  <c r="AD10" i="2"/>
  <c r="AB10" i="2"/>
  <c r="AA10" i="2"/>
  <c r="Z10" i="2"/>
  <c r="V10" i="2"/>
  <c r="U10" i="2"/>
  <c r="N10" i="2"/>
  <c r="M10" i="2"/>
  <c r="L10" i="2"/>
  <c r="K10" i="2"/>
  <c r="G10" i="2"/>
  <c r="F10" i="2"/>
  <c r="AJ9" i="2"/>
  <c r="AJ11" i="2" s="1"/>
  <c r="AH9" i="2"/>
  <c r="AH11" i="2" s="1"/>
  <c r="AF9" i="2"/>
  <c r="AF11" i="2" s="1"/>
  <c r="AD9" i="2"/>
  <c r="AD11" i="2" s="1"/>
  <c r="AB9" i="2"/>
  <c r="AB11" i="2" s="1"/>
  <c r="Z9" i="2"/>
  <c r="Z11" i="2" s="1"/>
  <c r="X9" i="2"/>
  <c r="X11" i="2" s="1"/>
  <c r="V9" i="2"/>
  <c r="V11" i="2" s="1"/>
  <c r="T9" i="2"/>
  <c r="T11" i="2" s="1"/>
  <c r="R9" i="2"/>
  <c r="R11" i="2" s="1"/>
  <c r="P9" i="2"/>
  <c r="P11" i="2" s="1"/>
  <c r="N9" i="2"/>
  <c r="N11" i="2" s="1"/>
  <c r="L9" i="2"/>
  <c r="L11" i="2" s="1"/>
  <c r="J9" i="2"/>
  <c r="J11" i="2" s="1"/>
  <c r="H9" i="2"/>
  <c r="H11" i="2" s="1"/>
  <c r="F9" i="2"/>
  <c r="F11" i="2" s="1"/>
  <c r="AJ8" i="2"/>
  <c r="AI8" i="2"/>
  <c r="AI9" i="2" s="1"/>
  <c r="AI11" i="2" s="1"/>
  <c r="AH8" i="2"/>
  <c r="AG8" i="2"/>
  <c r="AG9" i="2" s="1"/>
  <c r="AG11" i="2" s="1"/>
  <c r="AF8" i="2"/>
  <c r="AE8" i="2"/>
  <c r="AE9" i="2" s="1"/>
  <c r="AE11" i="2" s="1"/>
  <c r="AD8" i="2"/>
  <c r="AC8" i="2"/>
  <c r="AC9" i="2" s="1"/>
  <c r="AC11" i="2" s="1"/>
  <c r="AB8" i="2"/>
  <c r="AA8" i="2"/>
  <c r="AA9" i="2" s="1"/>
  <c r="AA11" i="2" s="1"/>
  <c r="Z8" i="2"/>
  <c r="Y8" i="2"/>
  <c r="Y9" i="2" s="1"/>
  <c r="Y11" i="2" s="1"/>
  <c r="X8" i="2"/>
  <c r="W8" i="2"/>
  <c r="W9" i="2" s="1"/>
  <c r="W11" i="2" s="1"/>
  <c r="V8" i="2"/>
  <c r="U8" i="2"/>
  <c r="U9" i="2" s="1"/>
  <c r="U11" i="2" s="1"/>
  <c r="T8" i="2"/>
  <c r="S8" i="2"/>
  <c r="S9" i="2" s="1"/>
  <c r="S11" i="2" s="1"/>
  <c r="R8" i="2"/>
  <c r="Q8" i="2"/>
  <c r="Q9" i="2" s="1"/>
  <c r="Q11" i="2" s="1"/>
  <c r="P8" i="2"/>
  <c r="O8" i="2"/>
  <c r="O9" i="2" s="1"/>
  <c r="O11" i="2" s="1"/>
  <c r="N8" i="2"/>
  <c r="M8" i="2"/>
  <c r="M9" i="2" s="1"/>
  <c r="M11" i="2" s="1"/>
  <c r="L8" i="2"/>
  <c r="K8" i="2"/>
  <c r="K9" i="2" s="1"/>
  <c r="K11" i="2" s="1"/>
  <c r="J8" i="2"/>
  <c r="I8" i="2"/>
  <c r="I9" i="2" s="1"/>
  <c r="I11" i="2" s="1"/>
  <c r="H8" i="2"/>
  <c r="G8" i="2"/>
  <c r="G9" i="2" s="1"/>
  <c r="G11" i="2" s="1"/>
  <c r="F8" i="2"/>
  <c r="AP2137" i="1"/>
  <c r="AO2137" i="1"/>
  <c r="AN2137" i="1"/>
  <c r="AM2137" i="1"/>
  <c r="AL2137" i="1"/>
  <c r="AK2137" i="1"/>
  <c r="AP2133" i="1"/>
  <c r="AO2133" i="1"/>
  <c r="AN2133" i="1"/>
  <c r="AM2133" i="1"/>
  <c r="AL2133" i="1"/>
  <c r="AK2133" i="1"/>
  <c r="AP2129" i="1"/>
  <c r="AO2129" i="1"/>
  <c r="AN2129" i="1"/>
  <c r="AM2129" i="1"/>
  <c r="AL2129" i="1"/>
  <c r="AK2129" i="1"/>
  <c r="AP2125" i="1"/>
  <c r="AO2125" i="1"/>
  <c r="AN2125" i="1"/>
  <c r="AM2125" i="1"/>
  <c r="AL2125" i="1"/>
  <c r="AK2125" i="1"/>
  <c r="AP2121" i="1"/>
  <c r="AO2121" i="1"/>
  <c r="AN2121" i="1"/>
  <c r="AM2121" i="1"/>
  <c r="AL2121" i="1"/>
  <c r="AK2121" i="1"/>
  <c r="AP2117" i="1"/>
  <c r="AO2117" i="1"/>
  <c r="AN2117" i="1"/>
  <c r="AM2117" i="1"/>
  <c r="AL2117" i="1"/>
  <c r="AK2117" i="1"/>
  <c r="AP2113" i="1"/>
  <c r="AO2113" i="1"/>
  <c r="AN2113" i="1"/>
  <c r="AM2113" i="1"/>
  <c r="AL2113" i="1"/>
  <c r="AK2113" i="1"/>
  <c r="AP2109" i="1"/>
  <c r="AO2109" i="1"/>
  <c r="AN2109" i="1"/>
  <c r="AM2109" i="1"/>
  <c r="AL2109" i="1"/>
  <c r="AK2109" i="1"/>
  <c r="AP2105" i="1"/>
  <c r="AO2105" i="1"/>
  <c r="AN2105" i="1"/>
  <c r="AM2105" i="1"/>
  <c r="AL2105" i="1"/>
  <c r="AK2105" i="1"/>
  <c r="AP2101" i="1"/>
  <c r="AO2101" i="1"/>
  <c r="AN2101" i="1"/>
  <c r="AM2101" i="1"/>
  <c r="AL2101" i="1"/>
  <c r="AK2101" i="1"/>
  <c r="AP2097" i="1"/>
  <c r="AO2097" i="1"/>
  <c r="AN2097" i="1"/>
  <c r="AM2097" i="1"/>
  <c r="AL2097" i="1"/>
  <c r="AK2097" i="1"/>
  <c r="AP2093" i="1"/>
  <c r="AO2093" i="1"/>
  <c r="AN2093" i="1"/>
  <c r="AM2093" i="1"/>
  <c r="AL2093" i="1"/>
  <c r="AK2093" i="1"/>
  <c r="AP2089" i="1"/>
  <c r="AO2089" i="1"/>
  <c r="AN2089" i="1"/>
  <c r="AM2089" i="1"/>
  <c r="AL2089" i="1"/>
  <c r="AK2089" i="1"/>
  <c r="AP2085" i="1"/>
  <c r="AO2085" i="1"/>
  <c r="AN2085" i="1"/>
  <c r="AM2085" i="1"/>
  <c r="AL2085" i="1"/>
  <c r="AK2085" i="1"/>
  <c r="AP2081" i="1"/>
  <c r="AO2081" i="1"/>
  <c r="AN2081" i="1"/>
  <c r="AM2081" i="1"/>
  <c r="AL2081" i="1"/>
  <c r="AK2081" i="1"/>
  <c r="AP2077" i="1"/>
  <c r="AO2077" i="1"/>
  <c r="AN2077" i="1"/>
  <c r="AM2077" i="1"/>
  <c r="AL2077" i="1"/>
  <c r="AK2077" i="1"/>
  <c r="AP2073" i="1"/>
  <c r="AO2073" i="1"/>
  <c r="AN2073" i="1"/>
  <c r="AM2073" i="1"/>
  <c r="AL2073" i="1"/>
  <c r="AK2073" i="1"/>
  <c r="AP2069" i="1"/>
  <c r="AO2069" i="1"/>
  <c r="AN2069" i="1"/>
  <c r="AM2069" i="1"/>
  <c r="AL2069" i="1"/>
  <c r="AK2069" i="1"/>
  <c r="AP2065" i="1"/>
  <c r="AO2065" i="1"/>
  <c r="AN2065" i="1"/>
  <c r="AM2065" i="1"/>
  <c r="AL2065" i="1"/>
  <c r="AK2065" i="1"/>
  <c r="AP2061" i="1"/>
  <c r="AO2061" i="1"/>
  <c r="AN2061" i="1"/>
  <c r="AM2061" i="1"/>
  <c r="AL2061" i="1"/>
  <c r="AK2061" i="1"/>
  <c r="AP2057" i="1"/>
  <c r="AO2057" i="1"/>
  <c r="AN2057" i="1"/>
  <c r="AM2057" i="1"/>
  <c r="AL2057" i="1"/>
  <c r="AK2057" i="1"/>
  <c r="AP2053" i="1"/>
  <c r="AO2053" i="1"/>
  <c r="AN2053" i="1"/>
  <c r="AM2053" i="1"/>
  <c r="AL2053" i="1"/>
  <c r="AK2053" i="1"/>
  <c r="AP2049" i="1"/>
  <c r="AO2049" i="1"/>
  <c r="AN2049" i="1"/>
  <c r="AM2049" i="1"/>
  <c r="AL2049" i="1"/>
  <c r="AK2049" i="1"/>
  <c r="AP2045" i="1"/>
  <c r="AO2045" i="1"/>
  <c r="AN2045" i="1"/>
  <c r="AM2045" i="1"/>
  <c r="AL2045" i="1"/>
  <c r="AK2045" i="1"/>
  <c r="AP2041" i="1"/>
  <c r="AO2041" i="1"/>
  <c r="AN2041" i="1"/>
  <c r="AM2041" i="1"/>
  <c r="AL2041" i="1"/>
  <c r="AK2041" i="1"/>
  <c r="AP2037" i="1"/>
  <c r="AO2037" i="1"/>
  <c r="AN2037" i="1"/>
  <c r="AM2037" i="1"/>
  <c r="AL2037" i="1"/>
  <c r="AK2037" i="1"/>
  <c r="AP2033" i="1"/>
  <c r="AO2033" i="1"/>
  <c r="AN2033" i="1"/>
  <c r="AM2033" i="1"/>
  <c r="AL2033" i="1"/>
  <c r="AK2033" i="1"/>
  <c r="AP2029" i="1"/>
  <c r="AO2029" i="1"/>
  <c r="AN2029" i="1"/>
  <c r="AM2029" i="1"/>
  <c r="AL2029" i="1"/>
  <c r="AK2029" i="1"/>
  <c r="AP2025" i="1"/>
  <c r="AO2025" i="1"/>
  <c r="AN2025" i="1"/>
  <c r="AM2025" i="1"/>
  <c r="AL2025" i="1"/>
  <c r="AK2025" i="1"/>
  <c r="AP2021" i="1"/>
  <c r="AO2021" i="1"/>
  <c r="AN2021" i="1"/>
  <c r="AM2021" i="1"/>
  <c r="AL2021" i="1"/>
  <c r="AK2021" i="1"/>
  <c r="AP2017" i="1"/>
  <c r="AO2017" i="1"/>
  <c r="AN2017" i="1"/>
  <c r="AM2017" i="1"/>
  <c r="AL2017" i="1"/>
  <c r="AK2017" i="1"/>
  <c r="AP2013" i="1"/>
  <c r="AO2013" i="1"/>
  <c r="AN2013" i="1"/>
  <c r="AM2013" i="1"/>
  <c r="AL2013" i="1"/>
  <c r="AK2013" i="1"/>
  <c r="AP2009" i="1"/>
  <c r="AO2009" i="1"/>
  <c r="AN2009" i="1"/>
  <c r="AM2009" i="1"/>
  <c r="AL2009" i="1"/>
  <c r="AK2009" i="1"/>
  <c r="AP2005" i="1"/>
  <c r="AO2005" i="1"/>
  <c r="AN2005" i="1"/>
  <c r="AM2005" i="1"/>
  <c r="AL2005" i="1"/>
  <c r="AK2005" i="1"/>
  <c r="AP2001" i="1"/>
  <c r="AO2001" i="1"/>
  <c r="AN2001" i="1"/>
  <c r="AM2001" i="1"/>
  <c r="AL2001" i="1"/>
  <c r="AK2001" i="1"/>
  <c r="AP1997" i="1"/>
  <c r="AO1997" i="1"/>
  <c r="AN1997" i="1"/>
  <c r="AM1997" i="1"/>
  <c r="AL1997" i="1"/>
  <c r="AK1997" i="1"/>
  <c r="AP1993" i="1"/>
  <c r="AO1993" i="1"/>
  <c r="AN1993" i="1"/>
  <c r="AM1993" i="1"/>
  <c r="AL1993" i="1"/>
  <c r="AK1993" i="1"/>
  <c r="AP1989" i="1"/>
  <c r="AO1989" i="1"/>
  <c r="AN1989" i="1"/>
  <c r="AM1989" i="1"/>
  <c r="AL1989" i="1"/>
  <c r="AK1989" i="1"/>
  <c r="AP1985" i="1"/>
  <c r="AO1985" i="1"/>
  <c r="AN1985" i="1"/>
  <c r="AM1985" i="1"/>
  <c r="AL1985" i="1"/>
  <c r="AK1985" i="1"/>
  <c r="AP1981" i="1"/>
  <c r="AO1981" i="1"/>
  <c r="AN1981" i="1"/>
  <c r="AM1981" i="1"/>
  <c r="AL1981" i="1"/>
  <c r="AK1981" i="1"/>
  <c r="AP1977" i="1"/>
  <c r="AO1977" i="1"/>
  <c r="AN1977" i="1"/>
  <c r="AM1977" i="1"/>
  <c r="AL1977" i="1"/>
  <c r="AK1977" i="1"/>
  <c r="AP1973" i="1"/>
  <c r="AO1973" i="1"/>
  <c r="AN1973" i="1"/>
  <c r="AM1973" i="1"/>
  <c r="AL1973" i="1"/>
  <c r="AK1973" i="1"/>
  <c r="AP1969" i="1"/>
  <c r="AO1969" i="1"/>
  <c r="AN1969" i="1"/>
  <c r="AM1969" i="1"/>
  <c r="AL1969" i="1"/>
  <c r="AK1969" i="1"/>
  <c r="AP1965" i="1"/>
  <c r="AO1965" i="1"/>
  <c r="AN1965" i="1"/>
  <c r="AM1965" i="1"/>
  <c r="AL1965" i="1"/>
  <c r="AK1965" i="1"/>
  <c r="AP1961" i="1"/>
  <c r="AO1961" i="1"/>
  <c r="AN1961" i="1"/>
  <c r="AM1961" i="1"/>
  <c r="AL1961" i="1"/>
  <c r="AK1961" i="1"/>
  <c r="AP1957" i="1"/>
  <c r="AO1957" i="1"/>
  <c r="AN1957" i="1"/>
  <c r="AM1957" i="1"/>
  <c r="AL1957" i="1"/>
  <c r="AK1957" i="1"/>
  <c r="AP1953" i="1"/>
  <c r="AO1953" i="1"/>
  <c r="AN1953" i="1"/>
  <c r="AM1953" i="1"/>
  <c r="AL1953" i="1"/>
  <c r="AK1953" i="1"/>
  <c r="AP1949" i="1"/>
  <c r="AO1949" i="1"/>
  <c r="AN1949" i="1"/>
  <c r="AM1949" i="1"/>
  <c r="AL1949" i="1"/>
  <c r="AK1949" i="1"/>
  <c r="AP1945" i="1"/>
  <c r="AO1945" i="1"/>
  <c r="AN1945" i="1"/>
  <c r="AM1945" i="1"/>
  <c r="AL1945" i="1"/>
  <c r="AK1945" i="1"/>
  <c r="AP1941" i="1"/>
  <c r="AO1941" i="1"/>
  <c r="AN1941" i="1"/>
  <c r="AM1941" i="1"/>
  <c r="AL1941" i="1"/>
  <c r="AK1941" i="1"/>
  <c r="AP1937" i="1"/>
  <c r="AO1937" i="1"/>
  <c r="AN1937" i="1"/>
  <c r="AM1937" i="1"/>
  <c r="AL1937" i="1"/>
  <c r="AK1937" i="1"/>
  <c r="AP1933" i="1"/>
  <c r="AO1933" i="1"/>
  <c r="AN1933" i="1"/>
  <c r="AM1933" i="1"/>
  <c r="AL1933" i="1"/>
  <c r="AK1933" i="1"/>
  <c r="AP1929" i="1"/>
  <c r="AO1929" i="1"/>
  <c r="AN1929" i="1"/>
  <c r="AM1929" i="1"/>
  <c r="AL1929" i="1"/>
  <c r="AK1929" i="1"/>
  <c r="AP1925" i="1"/>
  <c r="AO1925" i="1"/>
  <c r="AN1925" i="1"/>
  <c r="AM1925" i="1"/>
  <c r="AL1925" i="1"/>
  <c r="AK1925" i="1"/>
  <c r="AP1921" i="1"/>
  <c r="AO1921" i="1"/>
  <c r="AN1921" i="1"/>
  <c r="AM1921" i="1"/>
  <c r="AL1921" i="1"/>
  <c r="AK1921" i="1"/>
  <c r="AP1917" i="1"/>
  <c r="AO1917" i="1"/>
  <c r="AN1917" i="1"/>
  <c r="AM1917" i="1"/>
  <c r="AL1917" i="1"/>
  <c r="AK1917" i="1"/>
  <c r="AP1913" i="1"/>
  <c r="AO1913" i="1"/>
  <c r="AN1913" i="1"/>
  <c r="AM1913" i="1"/>
  <c r="AL1913" i="1"/>
  <c r="AK1913" i="1"/>
  <c r="AP1909" i="1"/>
  <c r="AO1909" i="1"/>
  <c r="AN1909" i="1"/>
  <c r="AM1909" i="1"/>
  <c r="AL1909" i="1"/>
  <c r="AK1909" i="1"/>
  <c r="AP1905" i="1"/>
  <c r="AO1905" i="1"/>
  <c r="AN1905" i="1"/>
  <c r="AM1905" i="1"/>
  <c r="AL1905" i="1"/>
  <c r="AK1905" i="1"/>
  <c r="AP1901" i="1"/>
  <c r="AO1901" i="1"/>
  <c r="AN1901" i="1"/>
  <c r="AM1901" i="1"/>
  <c r="AL1901" i="1"/>
  <c r="AK1901" i="1"/>
  <c r="AP1897" i="1"/>
  <c r="AO1897" i="1"/>
  <c r="AN1897" i="1"/>
  <c r="AM1897" i="1"/>
  <c r="AL1897" i="1"/>
  <c r="AK1897" i="1"/>
  <c r="AP1893" i="1"/>
  <c r="AO1893" i="1"/>
  <c r="AN1893" i="1"/>
  <c r="AM1893" i="1"/>
  <c r="AL1893" i="1"/>
  <c r="AK1893" i="1"/>
  <c r="AP1889" i="1"/>
  <c r="AO1889" i="1"/>
  <c r="AN1889" i="1"/>
  <c r="AM1889" i="1"/>
  <c r="AL1889" i="1"/>
  <c r="AK1889" i="1"/>
  <c r="AP1885" i="1"/>
  <c r="AO1885" i="1"/>
  <c r="AN1885" i="1"/>
  <c r="AM1885" i="1"/>
  <c r="AL1885" i="1"/>
  <c r="AK1885" i="1"/>
  <c r="AP1881" i="1"/>
  <c r="AO1881" i="1"/>
  <c r="AN1881" i="1"/>
  <c r="AM1881" i="1"/>
  <c r="AL1881" i="1"/>
  <c r="AK1881" i="1"/>
  <c r="AP1877" i="1"/>
  <c r="AO1877" i="1"/>
  <c r="AN1877" i="1"/>
  <c r="AM1877" i="1"/>
  <c r="AL1877" i="1"/>
  <c r="AK1877" i="1"/>
  <c r="AP1873" i="1"/>
  <c r="AO1873" i="1"/>
  <c r="AN1873" i="1"/>
  <c r="AM1873" i="1"/>
  <c r="AL1873" i="1"/>
  <c r="AK1873" i="1"/>
  <c r="AP1869" i="1"/>
  <c r="AO1869" i="1"/>
  <c r="AN1869" i="1"/>
  <c r="AM1869" i="1"/>
  <c r="AL1869" i="1"/>
  <c r="AK1869" i="1"/>
  <c r="AP1865" i="1"/>
  <c r="AO1865" i="1"/>
  <c r="AN1865" i="1"/>
  <c r="AM1865" i="1"/>
  <c r="AL1865" i="1"/>
  <c r="AK1865" i="1"/>
  <c r="AP1861" i="1"/>
  <c r="AO1861" i="1"/>
  <c r="AN1861" i="1"/>
  <c r="AM1861" i="1"/>
  <c r="AL1861" i="1"/>
  <c r="AK1861" i="1"/>
  <c r="AP1857" i="1"/>
  <c r="AO1857" i="1"/>
  <c r="AN1857" i="1"/>
  <c r="AM1857" i="1"/>
  <c r="AL1857" i="1"/>
  <c r="AK1857" i="1"/>
  <c r="AP1853" i="1"/>
  <c r="AO1853" i="1"/>
  <c r="AN1853" i="1"/>
  <c r="AM1853" i="1"/>
  <c r="AL1853" i="1"/>
  <c r="AK1853" i="1"/>
  <c r="AP1849" i="1"/>
  <c r="AO1849" i="1"/>
  <c r="AN1849" i="1"/>
  <c r="AM1849" i="1"/>
  <c r="AL1849" i="1"/>
  <c r="AK1849" i="1"/>
  <c r="AP1845" i="1"/>
  <c r="AO1845" i="1"/>
  <c r="AN1845" i="1"/>
  <c r="AM1845" i="1"/>
  <c r="AL1845" i="1"/>
  <c r="AK1845" i="1"/>
  <c r="AP1841" i="1"/>
  <c r="AO1841" i="1"/>
  <c r="AN1841" i="1"/>
  <c r="AM1841" i="1"/>
  <c r="AL1841" i="1"/>
  <c r="AK1841" i="1"/>
  <c r="AP1837" i="1"/>
  <c r="AO1837" i="1"/>
  <c r="AN1837" i="1"/>
  <c r="AM1837" i="1"/>
  <c r="AL1837" i="1"/>
  <c r="AK1837" i="1"/>
  <c r="AP1833" i="1"/>
  <c r="AO1833" i="1"/>
  <c r="AN1833" i="1"/>
  <c r="AM1833" i="1"/>
  <c r="AL1833" i="1"/>
  <c r="AK1833" i="1"/>
  <c r="AP1829" i="1"/>
  <c r="AO1829" i="1"/>
  <c r="AN1829" i="1"/>
  <c r="AM1829" i="1"/>
  <c r="AL1829" i="1"/>
  <c r="AK1829" i="1"/>
  <c r="AP1825" i="1"/>
  <c r="AO1825" i="1"/>
  <c r="AN1825" i="1"/>
  <c r="AM1825" i="1"/>
  <c r="AL1825" i="1"/>
  <c r="AK1825" i="1"/>
  <c r="AP1821" i="1"/>
  <c r="AO1821" i="1"/>
  <c r="AN1821" i="1"/>
  <c r="AM1821" i="1"/>
  <c r="AL1821" i="1"/>
  <c r="AK1821" i="1"/>
  <c r="AP1817" i="1"/>
  <c r="AO1817" i="1"/>
  <c r="AN1817" i="1"/>
  <c r="AM1817" i="1"/>
  <c r="AL1817" i="1"/>
  <c r="AK1817" i="1"/>
  <c r="AP1813" i="1"/>
  <c r="AO1813" i="1"/>
  <c r="AN1813" i="1"/>
  <c r="AM1813" i="1"/>
  <c r="AL1813" i="1"/>
  <c r="AK1813" i="1"/>
  <c r="AP1809" i="1"/>
  <c r="AO1809" i="1"/>
  <c r="AN1809" i="1"/>
  <c r="AM1809" i="1"/>
  <c r="AL1809" i="1"/>
  <c r="AK1809" i="1"/>
  <c r="AP1805" i="1"/>
  <c r="AO1805" i="1"/>
  <c r="AN1805" i="1"/>
  <c r="AM1805" i="1"/>
  <c r="AL1805" i="1"/>
  <c r="AK1805" i="1"/>
  <c r="AP1801" i="1"/>
  <c r="AO1801" i="1"/>
  <c r="AN1801" i="1"/>
  <c r="AM1801" i="1"/>
  <c r="AL1801" i="1"/>
  <c r="AK1801" i="1"/>
  <c r="AP1797" i="1"/>
  <c r="AO1797" i="1"/>
  <c r="AN1797" i="1"/>
  <c r="AM1797" i="1"/>
  <c r="AL1797" i="1"/>
  <c r="AK1797" i="1"/>
  <c r="AP1793" i="1"/>
  <c r="AO1793" i="1"/>
  <c r="AN1793" i="1"/>
  <c r="AM1793" i="1"/>
  <c r="AL1793" i="1"/>
  <c r="AK1793" i="1"/>
  <c r="AP1789" i="1"/>
  <c r="AO1789" i="1"/>
  <c r="AN1789" i="1"/>
  <c r="AM1789" i="1"/>
  <c r="AL1789" i="1"/>
  <c r="AK1789" i="1"/>
  <c r="AP1785" i="1"/>
  <c r="AO1785" i="1"/>
  <c r="AN1785" i="1"/>
  <c r="AM1785" i="1"/>
  <c r="AL1785" i="1"/>
  <c r="AK1785" i="1"/>
  <c r="AP1781" i="1"/>
  <c r="AO1781" i="1"/>
  <c r="AN1781" i="1"/>
  <c r="AM1781" i="1"/>
  <c r="AL1781" i="1"/>
  <c r="AK1781" i="1"/>
  <c r="AP1777" i="1"/>
  <c r="AO1777" i="1"/>
  <c r="AN1777" i="1"/>
  <c r="AM1777" i="1"/>
  <c r="AL1777" i="1"/>
  <c r="AK1777" i="1"/>
  <c r="AP1773" i="1"/>
  <c r="AO1773" i="1"/>
  <c r="AN1773" i="1"/>
  <c r="AM1773" i="1"/>
  <c r="AL1773" i="1"/>
  <c r="AK1773" i="1"/>
  <c r="AP1769" i="1"/>
  <c r="AO1769" i="1"/>
  <c r="AN1769" i="1"/>
  <c r="AM1769" i="1"/>
  <c r="AL1769" i="1"/>
  <c r="AK1769" i="1"/>
  <c r="AP1765" i="1"/>
  <c r="AO1765" i="1"/>
  <c r="AN1765" i="1"/>
  <c r="AM1765" i="1"/>
  <c r="AL1765" i="1"/>
  <c r="AK1765" i="1"/>
  <c r="AP1761" i="1"/>
  <c r="AO1761" i="1"/>
  <c r="AN1761" i="1"/>
  <c r="AM1761" i="1"/>
  <c r="AL1761" i="1"/>
  <c r="AK1761" i="1"/>
  <c r="AP1757" i="1"/>
  <c r="AO1757" i="1"/>
  <c r="AN1757" i="1"/>
  <c r="AM1757" i="1"/>
  <c r="AL1757" i="1"/>
  <c r="AK1757" i="1"/>
  <c r="AP1753" i="1"/>
  <c r="AO1753" i="1"/>
  <c r="AN1753" i="1"/>
  <c r="AM1753" i="1"/>
  <c r="AL1753" i="1"/>
  <c r="AK1753" i="1"/>
  <c r="AP1749" i="1"/>
  <c r="AO1749" i="1"/>
  <c r="AN1749" i="1"/>
  <c r="AM1749" i="1"/>
  <c r="AL1749" i="1"/>
  <c r="AK1749" i="1"/>
  <c r="AP1745" i="1"/>
  <c r="AO1745" i="1"/>
  <c r="AN1745" i="1"/>
  <c r="AM1745" i="1"/>
  <c r="AL1745" i="1"/>
  <c r="AK1745" i="1"/>
  <c r="AP1741" i="1"/>
  <c r="AO1741" i="1"/>
  <c r="AN1741" i="1"/>
  <c r="AM1741" i="1"/>
  <c r="AL1741" i="1"/>
  <c r="AK1741" i="1"/>
  <c r="AP1737" i="1"/>
  <c r="AO1737" i="1"/>
  <c r="AN1737" i="1"/>
  <c r="AM1737" i="1"/>
  <c r="AL1737" i="1"/>
  <c r="AK1737" i="1"/>
  <c r="AP1733" i="1"/>
  <c r="AO1733" i="1"/>
  <c r="AN1733" i="1"/>
  <c r="AM1733" i="1"/>
  <c r="AL1733" i="1"/>
  <c r="AK1733" i="1"/>
  <c r="AP1729" i="1"/>
  <c r="AO1729" i="1"/>
  <c r="AN1729" i="1"/>
  <c r="AM1729" i="1"/>
  <c r="AL1729" i="1"/>
  <c r="AK1729" i="1"/>
  <c r="AP1725" i="1"/>
  <c r="AO1725" i="1"/>
  <c r="AN1725" i="1"/>
  <c r="AM1725" i="1"/>
  <c r="AL1725" i="1"/>
  <c r="AK1725" i="1"/>
  <c r="AP1721" i="1"/>
  <c r="AO1721" i="1"/>
  <c r="AN1721" i="1"/>
  <c r="AM1721" i="1"/>
  <c r="AL1721" i="1"/>
  <c r="AK1721" i="1"/>
  <c r="AP1717" i="1"/>
  <c r="AO1717" i="1"/>
  <c r="AN1717" i="1"/>
  <c r="AM1717" i="1"/>
  <c r="AL1717" i="1"/>
  <c r="AK1717" i="1"/>
  <c r="AP1713" i="1"/>
  <c r="AO1713" i="1"/>
  <c r="AN1713" i="1"/>
  <c r="AM1713" i="1"/>
  <c r="AL1713" i="1"/>
  <c r="AK1713" i="1"/>
  <c r="AP1709" i="1"/>
  <c r="AO1709" i="1"/>
  <c r="AN1709" i="1"/>
  <c r="AM1709" i="1"/>
  <c r="AL1709" i="1"/>
  <c r="AK1709" i="1"/>
  <c r="AP1705" i="1"/>
  <c r="AO1705" i="1"/>
  <c r="AN1705" i="1"/>
  <c r="AM1705" i="1"/>
  <c r="AL1705" i="1"/>
  <c r="AK1705" i="1"/>
  <c r="AP1701" i="1"/>
  <c r="AO1701" i="1"/>
  <c r="AN1701" i="1"/>
  <c r="AM1701" i="1"/>
  <c r="AL1701" i="1"/>
  <c r="AK1701" i="1"/>
  <c r="AP1697" i="1"/>
  <c r="AO1697" i="1"/>
  <c r="AN1697" i="1"/>
  <c r="AM1697" i="1"/>
  <c r="AL1697" i="1"/>
  <c r="AK1697" i="1"/>
  <c r="AP1693" i="1"/>
  <c r="AO1693" i="1"/>
  <c r="AN1693" i="1"/>
  <c r="AM1693" i="1"/>
  <c r="AL1693" i="1"/>
  <c r="AK1693" i="1"/>
  <c r="AP1689" i="1"/>
  <c r="AO1689" i="1"/>
  <c r="AN1689" i="1"/>
  <c r="AM1689" i="1"/>
  <c r="AL1689" i="1"/>
  <c r="AK1689" i="1"/>
  <c r="AP1685" i="1"/>
  <c r="AO1685" i="1"/>
  <c r="AN1685" i="1"/>
  <c r="AM1685" i="1"/>
  <c r="AL1685" i="1"/>
  <c r="AK1685" i="1"/>
  <c r="AP1681" i="1"/>
  <c r="AO1681" i="1"/>
  <c r="AN1681" i="1"/>
  <c r="AM1681" i="1"/>
  <c r="AL1681" i="1"/>
  <c r="AK1681" i="1"/>
  <c r="AP1677" i="1"/>
  <c r="AO1677" i="1"/>
  <c r="AN1677" i="1"/>
  <c r="AM1677" i="1"/>
  <c r="AL1677" i="1"/>
  <c r="AK1677" i="1"/>
  <c r="AP1673" i="1"/>
  <c r="AO1673" i="1"/>
  <c r="AN1673" i="1"/>
  <c r="AM1673" i="1"/>
  <c r="AL1673" i="1"/>
  <c r="AK1673" i="1"/>
  <c r="AP1669" i="1"/>
  <c r="AO1669" i="1"/>
  <c r="AN1669" i="1"/>
  <c r="AM1669" i="1"/>
  <c r="AL1669" i="1"/>
  <c r="AK1669" i="1"/>
  <c r="AP1665" i="1"/>
  <c r="AO1665" i="1"/>
  <c r="AN1665" i="1"/>
  <c r="AM1665" i="1"/>
  <c r="AL1665" i="1"/>
  <c r="AK1665" i="1"/>
  <c r="AP1661" i="1"/>
  <c r="AO1661" i="1"/>
  <c r="AN1661" i="1"/>
  <c r="AM1661" i="1"/>
  <c r="AL1661" i="1"/>
  <c r="AK1661" i="1"/>
  <c r="AP1657" i="1"/>
  <c r="AO1657" i="1"/>
  <c r="AN1657" i="1"/>
  <c r="AM1657" i="1"/>
  <c r="AL1657" i="1"/>
  <c r="AK1657" i="1"/>
  <c r="AP1653" i="1"/>
  <c r="AO1653" i="1"/>
  <c r="AN1653" i="1"/>
  <c r="AM1653" i="1"/>
  <c r="AL1653" i="1"/>
  <c r="AK1653" i="1"/>
  <c r="AP1649" i="1"/>
  <c r="AO1649" i="1"/>
  <c r="AN1649" i="1"/>
  <c r="AM1649" i="1"/>
  <c r="AL1649" i="1"/>
  <c r="AK1649" i="1"/>
  <c r="AP1645" i="1"/>
  <c r="AO1645" i="1"/>
  <c r="AN1645" i="1"/>
  <c r="AM1645" i="1"/>
  <c r="AL1645" i="1"/>
  <c r="AK1645" i="1"/>
  <c r="AP1641" i="1"/>
  <c r="AO1641" i="1"/>
  <c r="AN1641" i="1"/>
  <c r="AM1641" i="1"/>
  <c r="AL1641" i="1"/>
  <c r="AK1641" i="1"/>
  <c r="AP1637" i="1"/>
  <c r="AO1637" i="1"/>
  <c r="AN1637" i="1"/>
  <c r="AM1637" i="1"/>
  <c r="AL1637" i="1"/>
  <c r="AK1637" i="1"/>
  <c r="AP1633" i="1"/>
  <c r="AO1633" i="1"/>
  <c r="AN1633" i="1"/>
  <c r="AM1633" i="1"/>
  <c r="AL1633" i="1"/>
  <c r="AK1633" i="1"/>
  <c r="AP1629" i="1"/>
  <c r="AO1629" i="1"/>
  <c r="AN1629" i="1"/>
  <c r="AM1629" i="1"/>
  <c r="AL1629" i="1"/>
  <c r="AK1629" i="1"/>
  <c r="AP1625" i="1"/>
  <c r="AO1625" i="1"/>
  <c r="AN1625" i="1"/>
  <c r="AM1625" i="1"/>
  <c r="AL1625" i="1"/>
  <c r="AK1625" i="1"/>
  <c r="AP1621" i="1"/>
  <c r="AO1621" i="1"/>
  <c r="AN1621" i="1"/>
  <c r="AM1621" i="1"/>
  <c r="AL1621" i="1"/>
  <c r="AK1621" i="1"/>
  <c r="AP1617" i="1"/>
  <c r="AO1617" i="1"/>
  <c r="AN1617" i="1"/>
  <c r="AM1617" i="1"/>
  <c r="AL1617" i="1"/>
  <c r="AK1617" i="1"/>
  <c r="AP1613" i="1"/>
  <c r="AO1613" i="1"/>
  <c r="AN1613" i="1"/>
  <c r="AM1613" i="1"/>
  <c r="AL1613" i="1"/>
  <c r="AK1613" i="1"/>
  <c r="AP1609" i="1"/>
  <c r="AO1609" i="1"/>
  <c r="AN1609" i="1"/>
  <c r="AM1609" i="1"/>
  <c r="AL1609" i="1"/>
  <c r="AK1609" i="1"/>
  <c r="AP1605" i="1"/>
  <c r="AO1605" i="1"/>
  <c r="AN1605" i="1"/>
  <c r="AM1605" i="1"/>
  <c r="AL1605" i="1"/>
  <c r="AK1605" i="1"/>
  <c r="AP1601" i="1"/>
  <c r="AO1601" i="1"/>
  <c r="AN1601" i="1"/>
  <c r="AM1601" i="1"/>
  <c r="AL1601" i="1"/>
  <c r="AK1601" i="1"/>
  <c r="AP1597" i="1"/>
  <c r="AO1597" i="1"/>
  <c r="AN1597" i="1"/>
  <c r="AM1597" i="1"/>
  <c r="AL1597" i="1"/>
  <c r="AK1597" i="1"/>
  <c r="AP1593" i="1"/>
  <c r="AO1593" i="1"/>
  <c r="AN1593" i="1"/>
  <c r="AM1593" i="1"/>
  <c r="AL1593" i="1"/>
  <c r="AK1593" i="1"/>
  <c r="AP1589" i="1"/>
  <c r="AO1589" i="1"/>
  <c r="AN1589" i="1"/>
  <c r="AM1589" i="1"/>
  <c r="AL1589" i="1"/>
  <c r="AK1589" i="1"/>
  <c r="AP1585" i="1"/>
  <c r="AO1585" i="1"/>
  <c r="AN1585" i="1"/>
  <c r="AM1585" i="1"/>
  <c r="AL1585" i="1"/>
  <c r="AK1585" i="1"/>
  <c r="AP1581" i="1"/>
  <c r="AO1581" i="1"/>
  <c r="AN1581" i="1"/>
  <c r="AM1581" i="1"/>
  <c r="AL1581" i="1"/>
  <c r="AK1581" i="1"/>
  <c r="AP1577" i="1"/>
  <c r="AO1577" i="1"/>
  <c r="AN1577" i="1"/>
  <c r="AM1577" i="1"/>
  <c r="AL1577" i="1"/>
  <c r="AK1577" i="1"/>
  <c r="AP1573" i="1"/>
  <c r="AO1573" i="1"/>
  <c r="AN1573" i="1"/>
  <c r="AM1573" i="1"/>
  <c r="AL1573" i="1"/>
  <c r="AK1573" i="1"/>
  <c r="AP1569" i="1"/>
  <c r="AO1569" i="1"/>
  <c r="AN1569" i="1"/>
  <c r="AM1569" i="1"/>
  <c r="AL1569" i="1"/>
  <c r="AK1569" i="1"/>
  <c r="AP1565" i="1"/>
  <c r="AO1565" i="1"/>
  <c r="AN1565" i="1"/>
  <c r="AM1565" i="1"/>
  <c r="AL1565" i="1"/>
  <c r="AK1565" i="1"/>
  <c r="AP1561" i="1"/>
  <c r="AO1561" i="1"/>
  <c r="AN1561" i="1"/>
  <c r="AM1561" i="1"/>
  <c r="AL1561" i="1"/>
  <c r="AK1561" i="1"/>
  <c r="AP1557" i="1"/>
  <c r="AO1557" i="1"/>
  <c r="AN1557" i="1"/>
  <c r="AM1557" i="1"/>
  <c r="AL1557" i="1"/>
  <c r="AK1557" i="1"/>
  <c r="AP1553" i="1"/>
  <c r="AO1553" i="1"/>
  <c r="AN1553" i="1"/>
  <c r="AM1553" i="1"/>
  <c r="AL1553" i="1"/>
  <c r="AK1553" i="1"/>
  <c r="AP1549" i="1"/>
  <c r="AO1549" i="1"/>
  <c r="AN1549" i="1"/>
  <c r="AM1549" i="1"/>
  <c r="AL1549" i="1"/>
  <c r="AK1549" i="1"/>
  <c r="AP1545" i="1"/>
  <c r="AO1545" i="1"/>
  <c r="AN1545" i="1"/>
  <c r="AM1545" i="1"/>
  <c r="AL1545" i="1"/>
  <c r="AK1545" i="1"/>
  <c r="AP1541" i="1"/>
  <c r="AO1541" i="1"/>
  <c r="AN1541" i="1"/>
  <c r="AM1541" i="1"/>
  <c r="AL1541" i="1"/>
  <c r="AK1541" i="1"/>
  <c r="AP1537" i="1"/>
  <c r="AO1537" i="1"/>
  <c r="AN1537" i="1"/>
  <c r="AM1537" i="1"/>
  <c r="AL1537" i="1"/>
  <c r="AK1537" i="1"/>
  <c r="AP1533" i="1"/>
  <c r="AO1533" i="1"/>
  <c r="AN1533" i="1"/>
  <c r="AM1533" i="1"/>
  <c r="AL1533" i="1"/>
  <c r="AK1533" i="1"/>
  <c r="AP1529" i="1"/>
  <c r="AO1529" i="1"/>
  <c r="AN1529" i="1"/>
  <c r="AM1529" i="1"/>
  <c r="AL1529" i="1"/>
  <c r="AK1529" i="1"/>
  <c r="AP1525" i="1"/>
  <c r="AO1525" i="1"/>
  <c r="AN1525" i="1"/>
  <c r="AM1525" i="1"/>
  <c r="AL1525" i="1"/>
  <c r="AK1525" i="1"/>
  <c r="AP1521" i="1"/>
  <c r="AO1521" i="1"/>
  <c r="AN1521" i="1"/>
  <c r="AM1521" i="1"/>
  <c r="AL1521" i="1"/>
  <c r="AK1521" i="1"/>
  <c r="AP1517" i="1"/>
  <c r="AO1517" i="1"/>
  <c r="AN1517" i="1"/>
  <c r="AM1517" i="1"/>
  <c r="AL1517" i="1"/>
  <c r="AK1517" i="1"/>
  <c r="AP1513" i="1"/>
  <c r="AO1513" i="1"/>
  <c r="AN1513" i="1"/>
  <c r="AM1513" i="1"/>
  <c r="AL1513" i="1"/>
  <c r="AK1513" i="1"/>
  <c r="AP1509" i="1"/>
  <c r="AO1509" i="1"/>
  <c r="AN1509" i="1"/>
  <c r="AM1509" i="1"/>
  <c r="AL1509" i="1"/>
  <c r="AK1509" i="1"/>
  <c r="AP1505" i="1"/>
  <c r="AO1505" i="1"/>
  <c r="AN1505" i="1"/>
  <c r="AM1505" i="1"/>
  <c r="AL1505" i="1"/>
  <c r="AK1505" i="1"/>
  <c r="AP1501" i="1"/>
  <c r="AO1501" i="1"/>
  <c r="AN1501" i="1"/>
  <c r="AM1501" i="1"/>
  <c r="AL1501" i="1"/>
  <c r="AK1501" i="1"/>
  <c r="AP1497" i="1"/>
  <c r="AO1497" i="1"/>
  <c r="AN1497" i="1"/>
  <c r="AM1497" i="1"/>
  <c r="AL1497" i="1"/>
  <c r="AK1497" i="1"/>
  <c r="AP1493" i="1"/>
  <c r="AO1493" i="1"/>
  <c r="AN1493" i="1"/>
  <c r="AM1493" i="1"/>
  <c r="AL1493" i="1"/>
  <c r="AK1493" i="1"/>
  <c r="AP1489" i="1"/>
  <c r="AO1489" i="1"/>
  <c r="AN1489" i="1"/>
  <c r="AM1489" i="1"/>
  <c r="AL1489" i="1"/>
  <c r="AK1489" i="1"/>
  <c r="AP1485" i="1"/>
  <c r="AO1485" i="1"/>
  <c r="AN1485" i="1"/>
  <c r="AM1485" i="1"/>
  <c r="AL1485" i="1"/>
  <c r="AK1485" i="1"/>
  <c r="AP1481" i="1"/>
  <c r="AO1481" i="1"/>
  <c r="AN1481" i="1"/>
  <c r="AM1481" i="1"/>
  <c r="AL1481" i="1"/>
  <c r="AK1481" i="1"/>
  <c r="AP1477" i="1"/>
  <c r="AO1477" i="1"/>
  <c r="AN1477" i="1"/>
  <c r="AM1477" i="1"/>
  <c r="AL1477" i="1"/>
  <c r="AK1477" i="1"/>
  <c r="AP1473" i="1"/>
  <c r="AO1473" i="1"/>
  <c r="AN1473" i="1"/>
  <c r="AM1473" i="1"/>
  <c r="AL1473" i="1"/>
  <c r="AK1473" i="1"/>
  <c r="AP1469" i="1"/>
  <c r="AO1469" i="1"/>
  <c r="AN1469" i="1"/>
  <c r="AM1469" i="1"/>
  <c r="AL1469" i="1"/>
  <c r="AK1469" i="1"/>
  <c r="AP1465" i="1"/>
  <c r="AO1465" i="1"/>
  <c r="AN1465" i="1"/>
  <c r="AM1465" i="1"/>
  <c r="AL1465" i="1"/>
  <c r="AK1465" i="1"/>
  <c r="AP1461" i="1"/>
  <c r="AO1461" i="1"/>
  <c r="AN1461" i="1"/>
  <c r="AM1461" i="1"/>
  <c r="AL1461" i="1"/>
  <c r="AK1461" i="1"/>
  <c r="AP1457" i="1"/>
  <c r="AO1457" i="1"/>
  <c r="AN1457" i="1"/>
  <c r="AM1457" i="1"/>
  <c r="AL1457" i="1"/>
  <c r="AK1457" i="1"/>
  <c r="AP1453" i="1"/>
  <c r="AO1453" i="1"/>
  <c r="AN1453" i="1"/>
  <c r="AM1453" i="1"/>
  <c r="AL1453" i="1"/>
  <c r="AK1453" i="1"/>
  <c r="AP1449" i="1"/>
  <c r="AO1449" i="1"/>
  <c r="AN1449" i="1"/>
  <c r="AM1449" i="1"/>
  <c r="AL1449" i="1"/>
  <c r="AK1449" i="1"/>
  <c r="AP1445" i="1"/>
  <c r="AO1445" i="1"/>
  <c r="AN1445" i="1"/>
  <c r="AM1445" i="1"/>
  <c r="AL1445" i="1"/>
  <c r="AK1445" i="1"/>
  <c r="AP1441" i="1"/>
  <c r="AO1441" i="1"/>
  <c r="AN1441" i="1"/>
  <c r="AM1441" i="1"/>
  <c r="AL1441" i="1"/>
  <c r="AK1441" i="1"/>
  <c r="AP1437" i="1"/>
  <c r="AO1437" i="1"/>
  <c r="AN1437" i="1"/>
  <c r="AM1437" i="1"/>
  <c r="AL1437" i="1"/>
  <c r="AK1437" i="1"/>
  <c r="AP1433" i="1"/>
  <c r="AO1433" i="1"/>
  <c r="AN1433" i="1"/>
  <c r="AM1433" i="1"/>
  <c r="AL1433" i="1"/>
  <c r="AK1433" i="1"/>
  <c r="AP1429" i="1"/>
  <c r="AO1429" i="1"/>
  <c r="AN1429" i="1"/>
  <c r="AM1429" i="1"/>
  <c r="AL1429" i="1"/>
  <c r="AK1429" i="1"/>
  <c r="AP1425" i="1"/>
  <c r="AO1425" i="1"/>
  <c r="AN1425" i="1"/>
  <c r="AM1425" i="1"/>
  <c r="AL1425" i="1"/>
  <c r="AK1425" i="1"/>
  <c r="AP1421" i="1"/>
  <c r="AO1421" i="1"/>
  <c r="AN1421" i="1"/>
  <c r="AM1421" i="1"/>
  <c r="AL1421" i="1"/>
  <c r="AK1421" i="1"/>
  <c r="AP1417" i="1"/>
  <c r="AO1417" i="1"/>
  <c r="AN1417" i="1"/>
  <c r="AM1417" i="1"/>
  <c r="AL1417" i="1"/>
  <c r="AK1417" i="1"/>
  <c r="AP1413" i="1"/>
  <c r="AO1413" i="1"/>
  <c r="AN1413" i="1"/>
  <c r="AM1413" i="1"/>
  <c r="AL1413" i="1"/>
  <c r="AK1413" i="1"/>
  <c r="AP1409" i="1"/>
  <c r="AO1409" i="1"/>
  <c r="AN1409" i="1"/>
  <c r="AM1409" i="1"/>
  <c r="AL1409" i="1"/>
  <c r="AK1409" i="1"/>
  <c r="AP1405" i="1"/>
  <c r="AO1405" i="1"/>
  <c r="AN1405" i="1"/>
  <c r="AM1405" i="1"/>
  <c r="AL1405" i="1"/>
  <c r="AK1405" i="1"/>
  <c r="AP1401" i="1"/>
  <c r="AO1401" i="1"/>
  <c r="AN1401" i="1"/>
  <c r="AM1401" i="1"/>
  <c r="AL1401" i="1"/>
  <c r="AK1401" i="1"/>
  <c r="AP1397" i="1"/>
  <c r="AO1397" i="1"/>
  <c r="AN1397" i="1"/>
  <c r="AM1397" i="1"/>
  <c r="AL1397" i="1"/>
  <c r="AK1397" i="1"/>
  <c r="AP1393" i="1"/>
  <c r="AO1393" i="1"/>
  <c r="AN1393" i="1"/>
  <c r="AM1393" i="1"/>
  <c r="AL1393" i="1"/>
  <c r="AK1393" i="1"/>
  <c r="AP1389" i="1"/>
  <c r="AO1389" i="1"/>
  <c r="AN1389" i="1"/>
  <c r="AM1389" i="1"/>
  <c r="AL1389" i="1"/>
  <c r="AK1389" i="1"/>
  <c r="AP1385" i="1"/>
  <c r="AO1385" i="1"/>
  <c r="AN1385" i="1"/>
  <c r="AM1385" i="1"/>
  <c r="AL1385" i="1"/>
  <c r="AK1385" i="1"/>
  <c r="AP1381" i="1"/>
  <c r="AO1381" i="1"/>
  <c r="AN1381" i="1"/>
  <c r="AM1381" i="1"/>
  <c r="AL1381" i="1"/>
  <c r="AK1381" i="1"/>
  <c r="AP1377" i="1"/>
  <c r="AO1377" i="1"/>
  <c r="AN1377" i="1"/>
  <c r="AM1377" i="1"/>
  <c r="AL1377" i="1"/>
  <c r="AK1377" i="1"/>
  <c r="AP1373" i="1"/>
  <c r="AO1373" i="1"/>
  <c r="AN1373" i="1"/>
  <c r="AM1373" i="1"/>
  <c r="AL1373" i="1"/>
  <c r="AK1373" i="1"/>
  <c r="AP1369" i="1"/>
  <c r="AO1369" i="1"/>
  <c r="AN1369" i="1"/>
  <c r="AM1369" i="1"/>
  <c r="AL1369" i="1"/>
  <c r="AK1369" i="1"/>
  <c r="AP1365" i="1"/>
  <c r="AO1365" i="1"/>
  <c r="AN1365" i="1"/>
  <c r="AM1365" i="1"/>
  <c r="AL1365" i="1"/>
  <c r="AK1365" i="1"/>
  <c r="AP1361" i="1"/>
  <c r="AO1361" i="1"/>
  <c r="AN1361" i="1"/>
  <c r="AM1361" i="1"/>
  <c r="AL1361" i="1"/>
  <c r="AK1361" i="1"/>
  <c r="AP1357" i="1"/>
  <c r="AO1357" i="1"/>
  <c r="AN1357" i="1"/>
  <c r="AM1357" i="1"/>
  <c r="AL1357" i="1"/>
  <c r="AK1357" i="1"/>
  <c r="AP1353" i="1"/>
  <c r="AO1353" i="1"/>
  <c r="AN1353" i="1"/>
  <c r="AM1353" i="1"/>
  <c r="AL1353" i="1"/>
  <c r="AK1353" i="1"/>
  <c r="AP1349" i="1"/>
  <c r="AO1349" i="1"/>
  <c r="AN1349" i="1"/>
  <c r="AM1349" i="1"/>
  <c r="AL1349" i="1"/>
  <c r="AK1349" i="1"/>
  <c r="AP1345" i="1"/>
  <c r="AO1345" i="1"/>
  <c r="AN1345" i="1"/>
  <c r="AM1345" i="1"/>
  <c r="AL1345" i="1"/>
  <c r="AK1345" i="1"/>
  <c r="AP1341" i="1"/>
  <c r="AO1341" i="1"/>
  <c r="AN1341" i="1"/>
  <c r="AM1341" i="1"/>
  <c r="AL1341" i="1"/>
  <c r="AK1341" i="1"/>
  <c r="AP1337" i="1"/>
  <c r="AO1337" i="1"/>
  <c r="AN1337" i="1"/>
  <c r="AM1337" i="1"/>
  <c r="AL1337" i="1"/>
  <c r="AK1337" i="1"/>
  <c r="AP1333" i="1"/>
  <c r="AO1333" i="1"/>
  <c r="AN1333" i="1"/>
  <c r="AM1333" i="1"/>
  <c r="AL1333" i="1"/>
  <c r="AK1333" i="1"/>
  <c r="AP1329" i="1"/>
  <c r="AO1329" i="1"/>
  <c r="AN1329" i="1"/>
  <c r="AM1329" i="1"/>
  <c r="AL1329" i="1"/>
  <c r="AK1329" i="1"/>
  <c r="AP1325" i="1"/>
  <c r="AO1325" i="1"/>
  <c r="AN1325" i="1"/>
  <c r="AM1325" i="1"/>
  <c r="AL1325" i="1"/>
  <c r="AK1325" i="1"/>
  <c r="AP1321" i="1"/>
  <c r="AO1321" i="1"/>
  <c r="AN1321" i="1"/>
  <c r="AM1321" i="1"/>
  <c r="AL1321" i="1"/>
  <c r="AK1321" i="1"/>
  <c r="AP1317" i="1"/>
  <c r="AO1317" i="1"/>
  <c r="AN1317" i="1"/>
  <c r="AM1317" i="1"/>
  <c r="AL1317" i="1"/>
  <c r="AK1317" i="1"/>
  <c r="AP1313" i="1"/>
  <c r="AO1313" i="1"/>
  <c r="AN1313" i="1"/>
  <c r="AM1313" i="1"/>
  <c r="AL1313" i="1"/>
  <c r="AK1313" i="1"/>
  <c r="AP1309" i="1"/>
  <c r="AO1309" i="1"/>
  <c r="AN1309" i="1"/>
  <c r="AM1309" i="1"/>
  <c r="AL1309" i="1"/>
  <c r="AK1309" i="1"/>
  <c r="AP1305" i="1"/>
  <c r="AO1305" i="1"/>
  <c r="AN1305" i="1"/>
  <c r="AM1305" i="1"/>
  <c r="AL1305" i="1"/>
  <c r="AK1305" i="1"/>
  <c r="AP1301" i="1"/>
  <c r="AO1301" i="1"/>
  <c r="AN1301" i="1"/>
  <c r="AM1301" i="1"/>
  <c r="AL1301" i="1"/>
  <c r="AK1301" i="1"/>
  <c r="AP1297" i="1"/>
  <c r="AO1297" i="1"/>
  <c r="AN1297" i="1"/>
  <c r="AM1297" i="1"/>
  <c r="AL1297" i="1"/>
  <c r="AK1297" i="1"/>
  <c r="AP1293" i="1"/>
  <c r="AO1293" i="1"/>
  <c r="AN1293" i="1"/>
  <c r="AM1293" i="1"/>
  <c r="AL1293" i="1"/>
  <c r="AK1293" i="1"/>
  <c r="AP1289" i="1"/>
  <c r="AO1289" i="1"/>
  <c r="AN1289" i="1"/>
  <c r="AM1289" i="1"/>
  <c r="AL1289" i="1"/>
  <c r="AK1289" i="1"/>
  <c r="AP1285" i="1"/>
  <c r="AO1285" i="1"/>
  <c r="AN1285" i="1"/>
  <c r="AM1285" i="1"/>
  <c r="AL1285" i="1"/>
  <c r="AK1285" i="1"/>
  <c r="AP1281" i="1"/>
  <c r="AO1281" i="1"/>
  <c r="AN1281" i="1"/>
  <c r="AM1281" i="1"/>
  <c r="AL1281" i="1"/>
  <c r="AK1281" i="1"/>
  <c r="AP1277" i="1"/>
  <c r="AO1277" i="1"/>
  <c r="AN1277" i="1"/>
  <c r="AM1277" i="1"/>
  <c r="AL1277" i="1"/>
  <c r="AK1277" i="1"/>
  <c r="AP1273" i="1"/>
  <c r="AO1273" i="1"/>
  <c r="AN1273" i="1"/>
  <c r="AM1273" i="1"/>
  <c r="AL1273" i="1"/>
  <c r="AK1273" i="1"/>
  <c r="AP1269" i="1"/>
  <c r="AO1269" i="1"/>
  <c r="AN1269" i="1"/>
  <c r="AM1269" i="1"/>
  <c r="AL1269" i="1"/>
  <c r="AK1269" i="1"/>
  <c r="AP1265" i="1"/>
  <c r="AO1265" i="1"/>
  <c r="AN1265" i="1"/>
  <c r="AM1265" i="1"/>
  <c r="AL1265" i="1"/>
  <c r="AK1265" i="1"/>
  <c r="AP1261" i="1"/>
  <c r="AO1261" i="1"/>
  <c r="AN1261" i="1"/>
  <c r="AM1261" i="1"/>
  <c r="AL1261" i="1"/>
  <c r="AK1261" i="1"/>
  <c r="AP1257" i="1"/>
  <c r="AO1257" i="1"/>
  <c r="AN1257" i="1"/>
  <c r="AM1257" i="1"/>
  <c r="AL1257" i="1"/>
  <c r="AK1257" i="1"/>
  <c r="AP1253" i="1"/>
  <c r="AO1253" i="1"/>
  <c r="AN1253" i="1"/>
  <c r="AM1253" i="1"/>
  <c r="AL1253" i="1"/>
  <c r="AK1253" i="1"/>
  <c r="AP1249" i="1"/>
  <c r="AO1249" i="1"/>
  <c r="AN1249" i="1"/>
  <c r="AM1249" i="1"/>
  <c r="AL1249" i="1"/>
  <c r="AK1249" i="1"/>
  <c r="AP1245" i="1"/>
  <c r="AO1245" i="1"/>
  <c r="AN1245" i="1"/>
  <c r="AM1245" i="1"/>
  <c r="AL1245" i="1"/>
  <c r="AK1245" i="1"/>
  <c r="AP1241" i="1"/>
  <c r="AO1241" i="1"/>
  <c r="AN1241" i="1"/>
  <c r="AM1241" i="1"/>
  <c r="AL1241" i="1"/>
  <c r="AK1241" i="1"/>
  <c r="AP1237" i="1"/>
  <c r="AO1237" i="1"/>
  <c r="AN1237" i="1"/>
  <c r="AM1237" i="1"/>
  <c r="AL1237" i="1"/>
  <c r="AK1237" i="1"/>
  <c r="AP1233" i="1"/>
  <c r="AO1233" i="1"/>
  <c r="AN1233" i="1"/>
  <c r="AM1233" i="1"/>
  <c r="AL1233" i="1"/>
  <c r="AK1233" i="1"/>
  <c r="AP1229" i="1"/>
  <c r="AO1229" i="1"/>
  <c r="AN1229" i="1"/>
  <c r="AM1229" i="1"/>
  <c r="AL1229" i="1"/>
  <c r="AK1229" i="1"/>
  <c r="AP1225" i="1"/>
  <c r="AO1225" i="1"/>
  <c r="AN1225" i="1"/>
  <c r="AM1225" i="1"/>
  <c r="AL1225" i="1"/>
  <c r="AK1225" i="1"/>
  <c r="AP1221" i="1"/>
  <c r="AO1221" i="1"/>
  <c r="AN1221" i="1"/>
  <c r="AM1221" i="1"/>
  <c r="AL1221" i="1"/>
  <c r="AK1221" i="1"/>
  <c r="AP1217" i="1"/>
  <c r="AO1217" i="1"/>
  <c r="AN1217" i="1"/>
  <c r="AM1217" i="1"/>
  <c r="AL1217" i="1"/>
  <c r="AK1217" i="1"/>
  <c r="AP1213" i="1"/>
  <c r="AO1213" i="1"/>
  <c r="AN1213" i="1"/>
  <c r="AM1213" i="1"/>
  <c r="AL1213" i="1"/>
  <c r="AK1213" i="1"/>
  <c r="AP1209" i="1"/>
  <c r="AO1209" i="1"/>
  <c r="AN1209" i="1"/>
  <c r="AM1209" i="1"/>
  <c r="AL1209" i="1"/>
  <c r="AK1209" i="1"/>
  <c r="AP1205" i="1"/>
  <c r="AO1205" i="1"/>
  <c r="AN1205" i="1"/>
  <c r="AM1205" i="1"/>
  <c r="AL1205" i="1"/>
  <c r="AK1205" i="1"/>
  <c r="AP1201" i="1"/>
  <c r="AO1201" i="1"/>
  <c r="AN1201" i="1"/>
  <c r="AM1201" i="1"/>
  <c r="AL1201" i="1"/>
  <c r="AK1201" i="1"/>
  <c r="AP1197" i="1"/>
  <c r="AO1197" i="1"/>
  <c r="AN1197" i="1"/>
  <c r="AM1197" i="1"/>
  <c r="AL1197" i="1"/>
  <c r="AK1197" i="1"/>
  <c r="AP1193" i="1"/>
  <c r="AO1193" i="1"/>
  <c r="AN1193" i="1"/>
  <c r="AM1193" i="1"/>
  <c r="AL1193" i="1"/>
  <c r="AK1193" i="1"/>
  <c r="AP1189" i="1"/>
  <c r="AO1189" i="1"/>
  <c r="AN1189" i="1"/>
  <c r="AM1189" i="1"/>
  <c r="AL1189" i="1"/>
  <c r="AK1189" i="1"/>
  <c r="AP1185" i="1"/>
  <c r="AO1185" i="1"/>
  <c r="AN1185" i="1"/>
  <c r="AM1185" i="1"/>
  <c r="AL1185" i="1"/>
  <c r="AK1185" i="1"/>
  <c r="AP1181" i="1"/>
  <c r="AO1181" i="1"/>
  <c r="AN1181" i="1"/>
  <c r="AM1181" i="1"/>
  <c r="AL1181" i="1"/>
  <c r="AK1181" i="1"/>
  <c r="AP1177" i="1"/>
  <c r="AO1177" i="1"/>
  <c r="AN1177" i="1"/>
  <c r="AM1177" i="1"/>
  <c r="AL1177" i="1"/>
  <c r="AK1177" i="1"/>
  <c r="AP1173" i="1"/>
  <c r="AO1173" i="1"/>
  <c r="AN1173" i="1"/>
  <c r="AM1173" i="1"/>
  <c r="AL1173" i="1"/>
  <c r="AK1173" i="1"/>
  <c r="AP1169" i="1"/>
  <c r="AO1169" i="1"/>
  <c r="AN1169" i="1"/>
  <c r="AM1169" i="1"/>
  <c r="AL1169" i="1"/>
  <c r="AK1169" i="1"/>
  <c r="AP1165" i="1"/>
  <c r="AO1165" i="1"/>
  <c r="AN1165" i="1"/>
  <c r="AM1165" i="1"/>
  <c r="AL1165" i="1"/>
  <c r="AK1165" i="1"/>
  <c r="AP1161" i="1"/>
  <c r="AO1161" i="1"/>
  <c r="AN1161" i="1"/>
  <c r="AM1161" i="1"/>
  <c r="AL1161" i="1"/>
  <c r="AK1161" i="1"/>
  <c r="AP1157" i="1"/>
  <c r="AO1157" i="1"/>
  <c r="AN1157" i="1"/>
  <c r="AM1157" i="1"/>
  <c r="AL1157" i="1"/>
  <c r="AK1157" i="1"/>
  <c r="AP1153" i="1"/>
  <c r="AO1153" i="1"/>
  <c r="AN1153" i="1"/>
  <c r="AM1153" i="1"/>
  <c r="AL1153" i="1"/>
  <c r="AK1153" i="1"/>
  <c r="AP1149" i="1"/>
  <c r="AO1149" i="1"/>
  <c r="AN1149" i="1"/>
  <c r="AM1149" i="1"/>
  <c r="AL1149" i="1"/>
  <c r="AK1149" i="1"/>
  <c r="AP1145" i="1"/>
  <c r="AO1145" i="1"/>
  <c r="AN1145" i="1"/>
  <c r="AM1145" i="1"/>
  <c r="AL1145" i="1"/>
  <c r="AK1145" i="1"/>
  <c r="AP1141" i="1"/>
  <c r="AO1141" i="1"/>
  <c r="AN1141" i="1"/>
  <c r="AM1141" i="1"/>
  <c r="AL1141" i="1"/>
  <c r="AK1141" i="1"/>
  <c r="AP1137" i="1"/>
  <c r="AO1137" i="1"/>
  <c r="AN1137" i="1"/>
  <c r="AM1137" i="1"/>
  <c r="AL1137" i="1"/>
  <c r="AK1137" i="1"/>
  <c r="AP1133" i="1"/>
  <c r="AO1133" i="1"/>
  <c r="AN1133" i="1"/>
  <c r="AM1133" i="1"/>
  <c r="AL1133" i="1"/>
  <c r="AK1133" i="1"/>
  <c r="AP1129" i="1"/>
  <c r="AO1129" i="1"/>
  <c r="AN1129" i="1"/>
  <c r="AM1129" i="1"/>
  <c r="AL1129" i="1"/>
  <c r="AK1129" i="1"/>
  <c r="AP1125" i="1"/>
  <c r="AO1125" i="1"/>
  <c r="AN1125" i="1"/>
  <c r="AM1125" i="1"/>
  <c r="AL1125" i="1"/>
  <c r="AK1125" i="1"/>
  <c r="AP1121" i="1"/>
  <c r="AO1121" i="1"/>
  <c r="AN1121" i="1"/>
  <c r="AM1121" i="1"/>
  <c r="AL1121" i="1"/>
  <c r="AK1121" i="1"/>
  <c r="AP1117" i="1"/>
  <c r="AO1117" i="1"/>
  <c r="AN1117" i="1"/>
  <c r="AM1117" i="1"/>
  <c r="AL1117" i="1"/>
  <c r="AK1117" i="1"/>
  <c r="AP1113" i="1"/>
  <c r="AO1113" i="1"/>
  <c r="AN1113" i="1"/>
  <c r="AM1113" i="1"/>
  <c r="AL1113" i="1"/>
  <c r="AK1113" i="1"/>
  <c r="AP1109" i="1"/>
  <c r="AO1109" i="1"/>
  <c r="AN1109" i="1"/>
  <c r="AM1109" i="1"/>
  <c r="AL1109" i="1"/>
  <c r="AK1109" i="1"/>
  <c r="AP1105" i="1"/>
  <c r="AO1105" i="1"/>
  <c r="AN1105" i="1"/>
  <c r="AM1105" i="1"/>
  <c r="AL1105" i="1"/>
  <c r="AK1105" i="1"/>
  <c r="AP1101" i="1"/>
  <c r="AO1101" i="1"/>
  <c r="AN1101" i="1"/>
  <c r="AM1101" i="1"/>
  <c r="AL1101" i="1"/>
  <c r="AK1101" i="1"/>
  <c r="AP1097" i="1"/>
  <c r="AO1097" i="1"/>
  <c r="AN1097" i="1"/>
  <c r="AM1097" i="1"/>
  <c r="AL1097" i="1"/>
  <c r="AK1097" i="1"/>
  <c r="AP1093" i="1"/>
  <c r="AO1093" i="1"/>
  <c r="AN1093" i="1"/>
  <c r="AM1093" i="1"/>
  <c r="AL1093" i="1"/>
  <c r="AK1093" i="1"/>
  <c r="AP1089" i="1"/>
  <c r="AO1089" i="1"/>
  <c r="AN1089" i="1"/>
  <c r="AM1089" i="1"/>
  <c r="AL1089" i="1"/>
  <c r="AK1089" i="1"/>
  <c r="AP1085" i="1"/>
  <c r="AO1085" i="1"/>
  <c r="AN1085" i="1"/>
  <c r="AM1085" i="1"/>
  <c r="AL1085" i="1"/>
  <c r="AK1085" i="1"/>
  <c r="AP1081" i="1"/>
  <c r="AO1081" i="1"/>
  <c r="AN1081" i="1"/>
  <c r="AM1081" i="1"/>
  <c r="AL1081" i="1"/>
  <c r="AK1081" i="1"/>
  <c r="AP1077" i="1"/>
  <c r="AO1077" i="1"/>
  <c r="AN1077" i="1"/>
  <c r="AM1077" i="1"/>
  <c r="AL1077" i="1"/>
  <c r="AK1077" i="1"/>
  <c r="AP1073" i="1"/>
  <c r="AO1073" i="1"/>
  <c r="AN1073" i="1"/>
  <c r="AM1073" i="1"/>
  <c r="AL1073" i="1"/>
  <c r="AK1073" i="1"/>
  <c r="AP1069" i="1"/>
  <c r="AO1069" i="1"/>
  <c r="AN1069" i="1"/>
  <c r="AM1069" i="1"/>
  <c r="AL1069" i="1"/>
  <c r="AK1069" i="1"/>
  <c r="AP1065" i="1"/>
  <c r="AO1065" i="1"/>
  <c r="AN1065" i="1"/>
  <c r="AM1065" i="1"/>
  <c r="AL1065" i="1"/>
  <c r="AK1065" i="1"/>
  <c r="AP1061" i="1"/>
  <c r="AO1061" i="1"/>
  <c r="AN1061" i="1"/>
  <c r="AM1061" i="1"/>
  <c r="AL1061" i="1"/>
  <c r="AK1061" i="1"/>
  <c r="AP1057" i="1"/>
  <c r="AO1057" i="1"/>
  <c r="AN1057" i="1"/>
  <c r="AM1057" i="1"/>
  <c r="AL1057" i="1"/>
  <c r="AK1057" i="1"/>
  <c r="AP1053" i="1"/>
  <c r="AO1053" i="1"/>
  <c r="AN1053" i="1"/>
  <c r="AM1053" i="1"/>
  <c r="AL1053" i="1"/>
  <c r="AK1053" i="1"/>
  <c r="AP1049" i="1"/>
  <c r="AO1049" i="1"/>
  <c r="AN1049" i="1"/>
  <c r="AM1049" i="1"/>
  <c r="AL1049" i="1"/>
  <c r="AK1049" i="1"/>
  <c r="AP1045" i="1"/>
  <c r="AO1045" i="1"/>
  <c r="AN1045" i="1"/>
  <c r="AM1045" i="1"/>
  <c r="AL1045" i="1"/>
  <c r="AK1045" i="1"/>
  <c r="AP1041" i="1"/>
  <c r="AO1041" i="1"/>
  <c r="AN1041" i="1"/>
  <c r="AM1041" i="1"/>
  <c r="AL1041" i="1"/>
  <c r="AK1041" i="1"/>
  <c r="AP1037" i="1"/>
  <c r="AO1037" i="1"/>
  <c r="AN1037" i="1"/>
  <c r="AM1037" i="1"/>
  <c r="AL1037" i="1"/>
  <c r="AK1037" i="1"/>
  <c r="AP1033" i="1"/>
  <c r="AO1033" i="1"/>
  <c r="AN1033" i="1"/>
  <c r="AM1033" i="1"/>
  <c r="AL1033" i="1"/>
  <c r="AK1033" i="1"/>
  <c r="AP1029" i="1"/>
  <c r="AO1029" i="1"/>
  <c r="AN1029" i="1"/>
  <c r="AM1029" i="1"/>
  <c r="AL1029" i="1"/>
  <c r="AK1029" i="1"/>
  <c r="AP1025" i="1"/>
  <c r="AO1025" i="1"/>
  <c r="AN1025" i="1"/>
  <c r="AM1025" i="1"/>
  <c r="AL1025" i="1"/>
  <c r="AK1025" i="1"/>
  <c r="AP1021" i="1"/>
  <c r="AO1021" i="1"/>
  <c r="AN1021" i="1"/>
  <c r="AM1021" i="1"/>
  <c r="AL1021" i="1"/>
  <c r="AK1021" i="1"/>
  <c r="AP1017" i="1"/>
  <c r="AO1017" i="1"/>
  <c r="AN1017" i="1"/>
  <c r="AM1017" i="1"/>
  <c r="AL1017" i="1"/>
  <c r="AK1017" i="1"/>
  <c r="AP1013" i="1"/>
  <c r="AO1013" i="1"/>
  <c r="AN1013" i="1"/>
  <c r="AM1013" i="1"/>
  <c r="AL1013" i="1"/>
  <c r="AK1013" i="1"/>
  <c r="AP1009" i="1"/>
  <c r="AO1009" i="1"/>
  <c r="AN1009" i="1"/>
  <c r="AM1009" i="1"/>
  <c r="AL1009" i="1"/>
  <c r="AK1009" i="1"/>
  <c r="AP1005" i="1"/>
  <c r="AO1005" i="1"/>
  <c r="AN1005" i="1"/>
  <c r="AM1005" i="1"/>
  <c r="AL1005" i="1"/>
  <c r="AK1005" i="1"/>
  <c r="AP1001" i="1"/>
  <c r="AO1001" i="1"/>
  <c r="AN1001" i="1"/>
  <c r="AM1001" i="1"/>
  <c r="AL1001" i="1"/>
  <c r="AK1001" i="1"/>
  <c r="AP997" i="1"/>
  <c r="AO997" i="1"/>
  <c r="AN997" i="1"/>
  <c r="AM997" i="1"/>
  <c r="AL997" i="1"/>
  <c r="AK997" i="1"/>
  <c r="AP993" i="1"/>
  <c r="AO993" i="1"/>
  <c r="AN993" i="1"/>
  <c r="AM993" i="1"/>
  <c r="AL993" i="1"/>
  <c r="AK993" i="1"/>
  <c r="AP989" i="1"/>
  <c r="AO989" i="1"/>
  <c r="AN989" i="1"/>
  <c r="AM989" i="1"/>
  <c r="AL989" i="1"/>
  <c r="AK989" i="1"/>
  <c r="AP985" i="1"/>
  <c r="AO985" i="1"/>
  <c r="AN985" i="1"/>
  <c r="AM985" i="1"/>
  <c r="AL985" i="1"/>
  <c r="AK985" i="1"/>
  <c r="AP981" i="1"/>
  <c r="AO981" i="1"/>
  <c r="AN981" i="1"/>
  <c r="AM981" i="1"/>
  <c r="AL981" i="1"/>
  <c r="AK981" i="1"/>
  <c r="AP977" i="1"/>
  <c r="AO977" i="1"/>
  <c r="AN977" i="1"/>
  <c r="AM977" i="1"/>
  <c r="AL977" i="1"/>
  <c r="AK977" i="1"/>
  <c r="AP973" i="1"/>
  <c r="AO973" i="1"/>
  <c r="AN973" i="1"/>
  <c r="AM973" i="1"/>
  <c r="AL973" i="1"/>
  <c r="AK973" i="1"/>
  <c r="AP969" i="1"/>
  <c r="AO969" i="1"/>
  <c r="AN969" i="1"/>
  <c r="AM969" i="1"/>
  <c r="AL969" i="1"/>
  <c r="AK969" i="1"/>
  <c r="AP965" i="1"/>
  <c r="AO965" i="1"/>
  <c r="AN965" i="1"/>
  <c r="AM965" i="1"/>
  <c r="AL965" i="1"/>
  <c r="AK965" i="1"/>
  <c r="AP961" i="1"/>
  <c r="AO961" i="1"/>
  <c r="AN961" i="1"/>
  <c r="AM961" i="1"/>
  <c r="AL961" i="1"/>
  <c r="AK961" i="1"/>
  <c r="AP957" i="1"/>
  <c r="AO957" i="1"/>
  <c r="AN957" i="1"/>
  <c r="AM957" i="1"/>
  <c r="AL957" i="1"/>
  <c r="AK957" i="1"/>
  <c r="AP953" i="1"/>
  <c r="AO953" i="1"/>
  <c r="AN953" i="1"/>
  <c r="AM953" i="1"/>
  <c r="AL953" i="1"/>
  <c r="AK953" i="1"/>
  <c r="AP949" i="1"/>
  <c r="AO949" i="1"/>
  <c r="AN949" i="1"/>
  <c r="AM949" i="1"/>
  <c r="AL949" i="1"/>
  <c r="AK949" i="1"/>
  <c r="AP945" i="1"/>
  <c r="AO945" i="1"/>
  <c r="AN945" i="1"/>
  <c r="AM945" i="1"/>
  <c r="AL945" i="1"/>
  <c r="AK945" i="1"/>
  <c r="AP941" i="1"/>
  <c r="AO941" i="1"/>
  <c r="AN941" i="1"/>
  <c r="AM941" i="1"/>
  <c r="AL941" i="1"/>
  <c r="AK941" i="1"/>
  <c r="AP937" i="1"/>
  <c r="AO937" i="1"/>
  <c r="AN937" i="1"/>
  <c r="AM937" i="1"/>
  <c r="AL937" i="1"/>
  <c r="AK937" i="1"/>
  <c r="AP933" i="1"/>
  <c r="AO933" i="1"/>
  <c r="AN933" i="1"/>
  <c r="AM933" i="1"/>
  <c r="AL933" i="1"/>
  <c r="AK933" i="1"/>
  <c r="AP929" i="1"/>
  <c r="AO929" i="1"/>
  <c r="AN929" i="1"/>
  <c r="AM929" i="1"/>
  <c r="AL929" i="1"/>
  <c r="AK929" i="1"/>
  <c r="AP925" i="1"/>
  <c r="AO925" i="1"/>
  <c r="AN925" i="1"/>
  <c r="AM925" i="1"/>
  <c r="AL925" i="1"/>
  <c r="AK925" i="1"/>
  <c r="AP921" i="1"/>
  <c r="AO921" i="1"/>
  <c r="AN921" i="1"/>
  <c r="AM921" i="1"/>
  <c r="AL921" i="1"/>
  <c r="AK921" i="1"/>
  <c r="AP917" i="1"/>
  <c r="AO917" i="1"/>
  <c r="AN917" i="1"/>
  <c r="AM917" i="1"/>
  <c r="AL917" i="1"/>
  <c r="AK917" i="1"/>
  <c r="AP913" i="1"/>
  <c r="AO913" i="1"/>
  <c r="AN913" i="1"/>
  <c r="AM913" i="1"/>
  <c r="AL913" i="1"/>
  <c r="AK913" i="1"/>
  <c r="AP909" i="1"/>
  <c r="AO909" i="1"/>
  <c r="AN909" i="1"/>
  <c r="AM909" i="1"/>
  <c r="AL909" i="1"/>
  <c r="AK909" i="1"/>
  <c r="AP905" i="1"/>
  <c r="AO905" i="1"/>
  <c r="AN905" i="1"/>
  <c r="AM905" i="1"/>
  <c r="AL905" i="1"/>
  <c r="AK905" i="1"/>
  <c r="AP901" i="1"/>
  <c r="AO901" i="1"/>
  <c r="AN901" i="1"/>
  <c r="AM901" i="1"/>
  <c r="AL901" i="1"/>
  <c r="AK901" i="1"/>
  <c r="AP897" i="1"/>
  <c r="AO897" i="1"/>
  <c r="AN897" i="1"/>
  <c r="AM897" i="1"/>
  <c r="AL897" i="1"/>
  <c r="AK897" i="1"/>
  <c r="AP893" i="1"/>
  <c r="AO893" i="1"/>
  <c r="AN893" i="1"/>
  <c r="AM893" i="1"/>
  <c r="AL893" i="1"/>
  <c r="AK893" i="1"/>
  <c r="AP889" i="1"/>
  <c r="AO889" i="1"/>
  <c r="AN889" i="1"/>
  <c r="AM889" i="1"/>
  <c r="AL889" i="1"/>
  <c r="AK889" i="1"/>
  <c r="AP885" i="1"/>
  <c r="AO885" i="1"/>
  <c r="AN885" i="1"/>
  <c r="AM885" i="1"/>
  <c r="AL885" i="1"/>
  <c r="AK885" i="1"/>
  <c r="AP881" i="1"/>
  <c r="AO881" i="1"/>
  <c r="AN881" i="1"/>
  <c r="AM881" i="1"/>
  <c r="AL881" i="1"/>
  <c r="AK881" i="1"/>
  <c r="AP877" i="1"/>
  <c r="AO877" i="1"/>
  <c r="AN877" i="1"/>
  <c r="AM877" i="1"/>
  <c r="AL877" i="1"/>
  <c r="AK877" i="1"/>
  <c r="AP873" i="1"/>
  <c r="AO873" i="1"/>
  <c r="AN873" i="1"/>
  <c r="AM873" i="1"/>
  <c r="AL873" i="1"/>
  <c r="AK873" i="1"/>
  <c r="AP869" i="1"/>
  <c r="AO869" i="1"/>
  <c r="AN869" i="1"/>
  <c r="AM869" i="1"/>
  <c r="AL869" i="1"/>
  <c r="AK869" i="1"/>
  <c r="AP865" i="1"/>
  <c r="AO865" i="1"/>
  <c r="AN865" i="1"/>
  <c r="AM865" i="1"/>
  <c r="AL865" i="1"/>
  <c r="AK865" i="1"/>
  <c r="AP861" i="1"/>
  <c r="AO861" i="1"/>
  <c r="AN861" i="1"/>
  <c r="AM861" i="1"/>
  <c r="AL861" i="1"/>
  <c r="AK861" i="1"/>
  <c r="AP857" i="1"/>
  <c r="AO857" i="1"/>
  <c r="AN857" i="1"/>
  <c r="AM857" i="1"/>
  <c r="AL857" i="1"/>
  <c r="AK857" i="1"/>
  <c r="AP853" i="1"/>
  <c r="AO853" i="1"/>
  <c r="AN853" i="1"/>
  <c r="AM853" i="1"/>
  <c r="AL853" i="1"/>
  <c r="AK853" i="1"/>
  <c r="AP849" i="1"/>
  <c r="AO849" i="1"/>
  <c r="AN849" i="1"/>
  <c r="AM849" i="1"/>
  <c r="AL849" i="1"/>
  <c r="AK849" i="1"/>
  <c r="AP845" i="1"/>
  <c r="AO845" i="1"/>
  <c r="AN845" i="1"/>
  <c r="AM845" i="1"/>
  <c r="AL845" i="1"/>
  <c r="AK845" i="1"/>
  <c r="AP841" i="1"/>
  <c r="AO841" i="1"/>
  <c r="AN841" i="1"/>
  <c r="AM841" i="1"/>
  <c r="AL841" i="1"/>
  <c r="AK841" i="1"/>
  <c r="AP837" i="1"/>
  <c r="AO837" i="1"/>
  <c r="AN837" i="1"/>
  <c r="AM837" i="1"/>
  <c r="AL837" i="1"/>
  <c r="AK837" i="1"/>
  <c r="AP833" i="1"/>
  <c r="AO833" i="1"/>
  <c r="AN833" i="1"/>
  <c r="AM833" i="1"/>
  <c r="AL833" i="1"/>
  <c r="AK833" i="1"/>
  <c r="AP829" i="1"/>
  <c r="AO829" i="1"/>
  <c r="AN829" i="1"/>
  <c r="AM829" i="1"/>
  <c r="AL829" i="1"/>
  <c r="AK829" i="1"/>
  <c r="AP825" i="1"/>
  <c r="AO825" i="1"/>
  <c r="AN825" i="1"/>
  <c r="AM825" i="1"/>
  <c r="AL825" i="1"/>
  <c r="AK825" i="1"/>
  <c r="AP821" i="1"/>
  <c r="AO821" i="1"/>
  <c r="AN821" i="1"/>
  <c r="AM821" i="1"/>
  <c r="AL821" i="1"/>
  <c r="AK821" i="1"/>
  <c r="AP817" i="1"/>
  <c r="AO817" i="1"/>
  <c r="AN817" i="1"/>
  <c r="AM817" i="1"/>
  <c r="AL817" i="1"/>
  <c r="AK817" i="1"/>
  <c r="AP813" i="1"/>
  <c r="AO813" i="1"/>
  <c r="AN813" i="1"/>
  <c r="AM813" i="1"/>
  <c r="AL813" i="1"/>
  <c r="AK813" i="1"/>
  <c r="AP809" i="1"/>
  <c r="AO809" i="1"/>
  <c r="AN809" i="1"/>
  <c r="AM809" i="1"/>
  <c r="AL809" i="1"/>
  <c r="AK809" i="1"/>
  <c r="AP805" i="1"/>
  <c r="AO805" i="1"/>
  <c r="AN805" i="1"/>
  <c r="AM805" i="1"/>
  <c r="AL805" i="1"/>
  <c r="AK805" i="1"/>
  <c r="AP801" i="1"/>
  <c r="AO801" i="1"/>
  <c r="AN801" i="1"/>
  <c r="AM801" i="1"/>
  <c r="AL801" i="1"/>
  <c r="AK801" i="1"/>
  <c r="AP797" i="1"/>
  <c r="AO797" i="1"/>
  <c r="AN797" i="1"/>
  <c r="AM797" i="1"/>
  <c r="AL797" i="1"/>
  <c r="AK797" i="1"/>
  <c r="AP793" i="1"/>
  <c r="AO793" i="1"/>
  <c r="AN793" i="1"/>
  <c r="AM793" i="1"/>
  <c r="AL793" i="1"/>
  <c r="AK793" i="1"/>
  <c r="AP789" i="1"/>
  <c r="AO789" i="1"/>
  <c r="AN789" i="1"/>
  <c r="AM789" i="1"/>
  <c r="AL789" i="1"/>
  <c r="AK789" i="1"/>
  <c r="AP785" i="1"/>
  <c r="AO785" i="1"/>
  <c r="AN785" i="1"/>
  <c r="AM785" i="1"/>
  <c r="AL785" i="1"/>
  <c r="AK785" i="1"/>
  <c r="AP781" i="1"/>
  <c r="AO781" i="1"/>
  <c r="AN781" i="1"/>
  <c r="AM781" i="1"/>
  <c r="AL781" i="1"/>
  <c r="AK781" i="1"/>
  <c r="AP777" i="1"/>
  <c r="AO777" i="1"/>
  <c r="AN777" i="1"/>
  <c r="AM777" i="1"/>
  <c r="AL777" i="1"/>
  <c r="AK777" i="1"/>
  <c r="AP773" i="1"/>
  <c r="AO773" i="1"/>
  <c r="AN773" i="1"/>
  <c r="AM773" i="1"/>
  <c r="AL773" i="1"/>
  <c r="AK773" i="1"/>
  <c r="AP769" i="1"/>
  <c r="AO769" i="1"/>
  <c r="AN769" i="1"/>
  <c r="AM769" i="1"/>
  <c r="AL769" i="1"/>
  <c r="AK769" i="1"/>
  <c r="AP765" i="1"/>
  <c r="AO765" i="1"/>
  <c r="AN765" i="1"/>
  <c r="AM765" i="1"/>
  <c r="AL765" i="1"/>
  <c r="AK765" i="1"/>
  <c r="AP761" i="1"/>
  <c r="AO761" i="1"/>
  <c r="AN761" i="1"/>
  <c r="AM761" i="1"/>
  <c r="AL761" i="1"/>
  <c r="AK761" i="1"/>
  <c r="AP757" i="1"/>
  <c r="AO757" i="1"/>
  <c r="AN757" i="1"/>
  <c r="AM757" i="1"/>
  <c r="AL757" i="1"/>
  <c r="AK757" i="1"/>
  <c r="AP753" i="1"/>
  <c r="AO753" i="1"/>
  <c r="AN753" i="1"/>
  <c r="AM753" i="1"/>
  <c r="AL753" i="1"/>
  <c r="AK753" i="1"/>
  <c r="AP749" i="1"/>
  <c r="AO749" i="1"/>
  <c r="AN749" i="1"/>
  <c r="AM749" i="1"/>
  <c r="AL749" i="1"/>
  <c r="AK749" i="1"/>
  <c r="AP745" i="1"/>
  <c r="AO745" i="1"/>
  <c r="AN745" i="1"/>
  <c r="AM745" i="1"/>
  <c r="AL745" i="1"/>
  <c r="AK745" i="1"/>
  <c r="AP741" i="1"/>
  <c r="AO741" i="1"/>
  <c r="AN741" i="1"/>
  <c r="AM741" i="1"/>
  <c r="AL741" i="1"/>
  <c r="AK741" i="1"/>
  <c r="AP737" i="1"/>
  <c r="AO737" i="1"/>
  <c r="AN737" i="1"/>
  <c r="AM737" i="1"/>
  <c r="AL737" i="1"/>
  <c r="AK737" i="1"/>
  <c r="AP733" i="1"/>
  <c r="AO733" i="1"/>
  <c r="AN733" i="1"/>
  <c r="AM733" i="1"/>
  <c r="AL733" i="1"/>
  <c r="AK733" i="1"/>
  <c r="AP729" i="1"/>
  <c r="AO729" i="1"/>
  <c r="AN729" i="1"/>
  <c r="AM729" i="1"/>
  <c r="AL729" i="1"/>
  <c r="AK729" i="1"/>
  <c r="AP725" i="1"/>
  <c r="AO725" i="1"/>
  <c r="AN725" i="1"/>
  <c r="AM725" i="1"/>
  <c r="AL725" i="1"/>
  <c r="AK725" i="1"/>
  <c r="AP721" i="1"/>
  <c r="AO721" i="1"/>
  <c r="AN721" i="1"/>
  <c r="AM721" i="1"/>
  <c r="AL721" i="1"/>
  <c r="AK721" i="1"/>
  <c r="AP717" i="1"/>
  <c r="AO717" i="1"/>
  <c r="AN717" i="1"/>
  <c r="AM717" i="1"/>
  <c r="AL717" i="1"/>
  <c r="AK717" i="1"/>
  <c r="AP713" i="1"/>
  <c r="AO713" i="1"/>
  <c r="AN713" i="1"/>
  <c r="AM713" i="1"/>
  <c r="AL713" i="1"/>
  <c r="AK713" i="1"/>
  <c r="AP709" i="1"/>
  <c r="AO709" i="1"/>
  <c r="AN709" i="1"/>
  <c r="AM709" i="1"/>
  <c r="AL709" i="1"/>
  <c r="AK709" i="1"/>
  <c r="AP705" i="1"/>
  <c r="AO705" i="1"/>
  <c r="AN705" i="1"/>
  <c r="AM705" i="1"/>
  <c r="AL705" i="1"/>
  <c r="AK705" i="1"/>
  <c r="AP701" i="1"/>
  <c r="AO701" i="1"/>
  <c r="AN701" i="1"/>
  <c r="AM701" i="1"/>
  <c r="AL701" i="1"/>
  <c r="AK701" i="1"/>
  <c r="AP697" i="1"/>
  <c r="AO697" i="1"/>
  <c r="AN697" i="1"/>
  <c r="AM697" i="1"/>
  <c r="AL697" i="1"/>
  <c r="AK697" i="1"/>
  <c r="AP693" i="1"/>
  <c r="AO693" i="1"/>
  <c r="AN693" i="1"/>
  <c r="AM693" i="1"/>
  <c r="AL693" i="1"/>
  <c r="AK693" i="1"/>
  <c r="AP689" i="1"/>
  <c r="AO689" i="1"/>
  <c r="AN689" i="1"/>
  <c r="AM689" i="1"/>
  <c r="AL689" i="1"/>
  <c r="AK689" i="1"/>
  <c r="AP685" i="1"/>
  <c r="AO685" i="1"/>
  <c r="AN685" i="1"/>
  <c r="AM685" i="1"/>
  <c r="AL685" i="1"/>
  <c r="AK685" i="1"/>
  <c r="AP681" i="1"/>
  <c r="AO681" i="1"/>
  <c r="AN681" i="1"/>
  <c r="AM681" i="1"/>
  <c r="AL681" i="1"/>
  <c r="AK681" i="1"/>
  <c r="AP677" i="1"/>
  <c r="AO677" i="1"/>
  <c r="AN677" i="1"/>
  <c r="AM677" i="1"/>
  <c r="AL677" i="1"/>
  <c r="AK677" i="1"/>
  <c r="AP673" i="1"/>
  <c r="AO673" i="1"/>
  <c r="AN673" i="1"/>
  <c r="AM673" i="1"/>
  <c r="AL673" i="1"/>
  <c r="AK673" i="1"/>
  <c r="AP669" i="1"/>
  <c r="AO669" i="1"/>
  <c r="AN669" i="1"/>
  <c r="AM669" i="1"/>
  <c r="AL669" i="1"/>
  <c r="AK669" i="1"/>
  <c r="AP665" i="1"/>
  <c r="AO665" i="1"/>
  <c r="AN665" i="1"/>
  <c r="AM665" i="1"/>
  <c r="AL665" i="1"/>
  <c r="AK665" i="1"/>
  <c r="AP661" i="1"/>
  <c r="AO661" i="1"/>
  <c r="AN661" i="1"/>
  <c r="AM661" i="1"/>
  <c r="AL661" i="1"/>
  <c r="AK661" i="1"/>
  <c r="AP657" i="1"/>
  <c r="AO657" i="1"/>
  <c r="AN657" i="1"/>
  <c r="AM657" i="1"/>
  <c r="AL657" i="1"/>
  <c r="AK657" i="1"/>
  <c r="AP653" i="1"/>
  <c r="AO653" i="1"/>
  <c r="AN653" i="1"/>
  <c r="AM653" i="1"/>
  <c r="AL653" i="1"/>
  <c r="AK653" i="1"/>
  <c r="AP649" i="1"/>
  <c r="AO649" i="1"/>
  <c r="AN649" i="1"/>
  <c r="AM649" i="1"/>
  <c r="AL649" i="1"/>
  <c r="AK649" i="1"/>
  <c r="AP645" i="1"/>
  <c r="AO645" i="1"/>
  <c r="AN645" i="1"/>
  <c r="AM645" i="1"/>
  <c r="AL645" i="1"/>
  <c r="AK645" i="1"/>
  <c r="AP641" i="1"/>
  <c r="AO641" i="1"/>
  <c r="AN641" i="1"/>
  <c r="AM641" i="1"/>
  <c r="AL641" i="1"/>
  <c r="AK641" i="1"/>
  <c r="AP637" i="1"/>
  <c r="AO637" i="1"/>
  <c r="AN637" i="1"/>
  <c r="AM637" i="1"/>
  <c r="AL637" i="1"/>
  <c r="AK637" i="1"/>
  <c r="AP633" i="1"/>
  <c r="AO633" i="1"/>
  <c r="AN633" i="1"/>
  <c r="AM633" i="1"/>
  <c r="AL633" i="1"/>
  <c r="AK633" i="1"/>
  <c r="AP629" i="1"/>
  <c r="AO629" i="1"/>
  <c r="AN629" i="1"/>
  <c r="AM629" i="1"/>
  <c r="AL629" i="1"/>
  <c r="AK629" i="1"/>
  <c r="AP625" i="1"/>
  <c r="AO625" i="1"/>
  <c r="AN625" i="1"/>
  <c r="AM625" i="1"/>
  <c r="AL625" i="1"/>
  <c r="AK625" i="1"/>
  <c r="AP621" i="1"/>
  <c r="AO621" i="1"/>
  <c r="AN621" i="1"/>
  <c r="AM621" i="1"/>
  <c r="AL621" i="1"/>
  <c r="AK621" i="1"/>
  <c r="AP617" i="1"/>
  <c r="AO617" i="1"/>
  <c r="AN617" i="1"/>
  <c r="AM617" i="1"/>
  <c r="AL617" i="1"/>
  <c r="AK617" i="1"/>
  <c r="AP613" i="1"/>
  <c r="AO613" i="1"/>
  <c r="AN613" i="1"/>
  <c r="AM613" i="1"/>
  <c r="AL613" i="1"/>
  <c r="AK613" i="1"/>
  <c r="AP609" i="1"/>
  <c r="AO609" i="1"/>
  <c r="AN609" i="1"/>
  <c r="AM609" i="1"/>
  <c r="AL609" i="1"/>
  <c r="AK609" i="1"/>
  <c r="AP605" i="1"/>
  <c r="AO605" i="1"/>
  <c r="AN605" i="1"/>
  <c r="AM605" i="1"/>
  <c r="AL605" i="1"/>
  <c r="AK605" i="1"/>
  <c r="AP601" i="1"/>
  <c r="AO601" i="1"/>
  <c r="AN601" i="1"/>
  <c r="AM601" i="1"/>
  <c r="AL601" i="1"/>
  <c r="AK601" i="1"/>
  <c r="AP597" i="1"/>
  <c r="AO597" i="1"/>
  <c r="AN597" i="1"/>
  <c r="AM597" i="1"/>
  <c r="AL597" i="1"/>
  <c r="AK597" i="1"/>
  <c r="AP593" i="1"/>
  <c r="AO593" i="1"/>
  <c r="AN593" i="1"/>
  <c r="AM593" i="1"/>
  <c r="AL593" i="1"/>
  <c r="AK593" i="1"/>
  <c r="AP589" i="1"/>
  <c r="AO589" i="1"/>
  <c r="AN589" i="1"/>
  <c r="AM589" i="1"/>
  <c r="AL589" i="1"/>
  <c r="AK589" i="1"/>
  <c r="AP585" i="1"/>
  <c r="AO585" i="1"/>
  <c r="AN585" i="1"/>
  <c r="AM585" i="1"/>
  <c r="AL585" i="1"/>
  <c r="AK585" i="1"/>
  <c r="AP581" i="1"/>
  <c r="AO581" i="1"/>
  <c r="AN581" i="1"/>
  <c r="AM581" i="1"/>
  <c r="AL581" i="1"/>
  <c r="AK581" i="1"/>
  <c r="AP577" i="1"/>
  <c r="AO577" i="1"/>
  <c r="AN577" i="1"/>
  <c r="AM577" i="1"/>
  <c r="AL577" i="1"/>
  <c r="AK577" i="1"/>
  <c r="AP573" i="1"/>
  <c r="AO573" i="1"/>
  <c r="AN573" i="1"/>
  <c r="AM573" i="1"/>
  <c r="AL573" i="1"/>
  <c r="AK573" i="1"/>
  <c r="AP569" i="1"/>
  <c r="AO569" i="1"/>
  <c r="AN569" i="1"/>
  <c r="AM569" i="1"/>
  <c r="AL569" i="1"/>
  <c r="AK569" i="1"/>
  <c r="AP565" i="1"/>
  <c r="AO565" i="1"/>
  <c r="AN565" i="1"/>
  <c r="AM565" i="1"/>
  <c r="AL565" i="1"/>
  <c r="AK565" i="1"/>
  <c r="AP561" i="1"/>
  <c r="AO561" i="1"/>
  <c r="AN561" i="1"/>
  <c r="AM561" i="1"/>
  <c r="AL561" i="1"/>
  <c r="AK561" i="1"/>
  <c r="AP557" i="1"/>
  <c r="AO557" i="1"/>
  <c r="AN557" i="1"/>
  <c r="AM557" i="1"/>
  <c r="AL557" i="1"/>
  <c r="AK557" i="1"/>
  <c r="AP553" i="1"/>
  <c r="AO553" i="1"/>
  <c r="AN553" i="1"/>
  <c r="AM553" i="1"/>
  <c r="AL553" i="1"/>
  <c r="AK553" i="1"/>
  <c r="AP549" i="1"/>
  <c r="AO549" i="1"/>
  <c r="AN549" i="1"/>
  <c r="AM549" i="1"/>
  <c r="AL549" i="1"/>
  <c r="AK549" i="1"/>
  <c r="AP545" i="1"/>
  <c r="AO545" i="1"/>
  <c r="AN545" i="1"/>
  <c r="AM545" i="1"/>
  <c r="AL545" i="1"/>
  <c r="AK545" i="1"/>
  <c r="AP541" i="1"/>
  <c r="AO541" i="1"/>
  <c r="AN541" i="1"/>
  <c r="AM541" i="1"/>
  <c r="AL541" i="1"/>
  <c r="AK541" i="1"/>
  <c r="AP537" i="1"/>
  <c r="AO537" i="1"/>
  <c r="AN537" i="1"/>
  <c r="AM537" i="1"/>
  <c r="AL537" i="1"/>
  <c r="AK537" i="1"/>
  <c r="AP533" i="1"/>
  <c r="AO533" i="1"/>
  <c r="AN533" i="1"/>
  <c r="AM533" i="1"/>
  <c r="AL533" i="1"/>
  <c r="AK533" i="1"/>
  <c r="AP529" i="1"/>
  <c r="AO529" i="1"/>
  <c r="AN529" i="1"/>
  <c r="AM529" i="1"/>
  <c r="AL529" i="1"/>
  <c r="AK529" i="1"/>
  <c r="AP525" i="1"/>
  <c r="AO525" i="1"/>
  <c r="AN525" i="1"/>
  <c r="AM525" i="1"/>
  <c r="AL525" i="1"/>
  <c r="AK525" i="1"/>
  <c r="AP521" i="1"/>
  <c r="AO521" i="1"/>
  <c r="AN521" i="1"/>
  <c r="AM521" i="1"/>
  <c r="AL521" i="1"/>
  <c r="AK521" i="1"/>
  <c r="AP517" i="1"/>
  <c r="AO517" i="1"/>
  <c r="AN517" i="1"/>
  <c r="AM517" i="1"/>
  <c r="AL517" i="1"/>
  <c r="AK517" i="1"/>
  <c r="AP513" i="1"/>
  <c r="AO513" i="1"/>
  <c r="AN513" i="1"/>
  <c r="AM513" i="1"/>
  <c r="AL513" i="1"/>
  <c r="AK513" i="1"/>
  <c r="AP509" i="1"/>
  <c r="AO509" i="1"/>
  <c r="AN509" i="1"/>
  <c r="AM509" i="1"/>
  <c r="AL509" i="1"/>
  <c r="AK509" i="1"/>
  <c r="AP505" i="1"/>
  <c r="AO505" i="1"/>
  <c r="AN505" i="1"/>
  <c r="AM505" i="1"/>
  <c r="AL505" i="1"/>
  <c r="AK505" i="1"/>
  <c r="AP501" i="1"/>
  <c r="AO501" i="1"/>
  <c r="AN501" i="1"/>
  <c r="AM501" i="1"/>
  <c r="AL501" i="1"/>
  <c r="AK501" i="1"/>
  <c r="AP497" i="1"/>
  <c r="AO497" i="1"/>
  <c r="AN497" i="1"/>
  <c r="AM497" i="1"/>
  <c r="AL497" i="1"/>
  <c r="AK497" i="1"/>
  <c r="AP493" i="1"/>
  <c r="AO493" i="1"/>
  <c r="AN493" i="1"/>
  <c r="AM493" i="1"/>
  <c r="AL493" i="1"/>
  <c r="AK493" i="1"/>
  <c r="AP489" i="1"/>
  <c r="AO489" i="1"/>
  <c r="AN489" i="1"/>
  <c r="AM489" i="1"/>
  <c r="AL489" i="1"/>
  <c r="AK489" i="1"/>
  <c r="AP485" i="1"/>
  <c r="AO485" i="1"/>
  <c r="AN485" i="1"/>
  <c r="AM485" i="1"/>
  <c r="AL485" i="1"/>
  <c r="AK485" i="1"/>
  <c r="AP481" i="1"/>
  <c r="AO481" i="1"/>
  <c r="AN481" i="1"/>
  <c r="AM481" i="1"/>
  <c r="AL481" i="1"/>
  <c r="AK481" i="1"/>
  <c r="AP477" i="1"/>
  <c r="AO477" i="1"/>
  <c r="AN477" i="1"/>
  <c r="AM477" i="1"/>
  <c r="AL477" i="1"/>
  <c r="AK477" i="1"/>
  <c r="AP473" i="1"/>
  <c r="AO473" i="1"/>
  <c r="AN473" i="1"/>
  <c r="AM473" i="1"/>
  <c r="AL473" i="1"/>
  <c r="AK473" i="1"/>
  <c r="AP469" i="1"/>
  <c r="AO469" i="1"/>
  <c r="AN469" i="1"/>
  <c r="AM469" i="1"/>
  <c r="AL469" i="1"/>
  <c r="AK469" i="1"/>
  <c r="AP465" i="1"/>
  <c r="AO465" i="1"/>
  <c r="AN465" i="1"/>
  <c r="AM465" i="1"/>
  <c r="AL465" i="1"/>
  <c r="AK465" i="1"/>
  <c r="AP461" i="1"/>
  <c r="AO461" i="1"/>
  <c r="AN461" i="1"/>
  <c r="AM461" i="1"/>
  <c r="AL461" i="1"/>
  <c r="AK461" i="1"/>
  <c r="AP457" i="1"/>
  <c r="AO457" i="1"/>
  <c r="AN457" i="1"/>
  <c r="AM457" i="1"/>
  <c r="AL457" i="1"/>
  <c r="AK457" i="1"/>
  <c r="AP453" i="1"/>
  <c r="AO453" i="1"/>
  <c r="AN453" i="1"/>
  <c r="AM453" i="1"/>
  <c r="AL453" i="1"/>
  <c r="AK453" i="1"/>
  <c r="AP449" i="1"/>
  <c r="AO449" i="1"/>
  <c r="AN449" i="1"/>
  <c r="AM449" i="1"/>
  <c r="AL449" i="1"/>
  <c r="AK449" i="1"/>
  <c r="AP445" i="1"/>
  <c r="AO445" i="1"/>
  <c r="AN445" i="1"/>
  <c r="AM445" i="1"/>
  <c r="AL445" i="1"/>
  <c r="AK445" i="1"/>
  <c r="AP441" i="1"/>
  <c r="AO441" i="1"/>
  <c r="AN441" i="1"/>
  <c r="AM441" i="1"/>
  <c r="AL441" i="1"/>
  <c r="AK441" i="1"/>
  <c r="AP437" i="1"/>
  <c r="AO437" i="1"/>
  <c r="AN437" i="1"/>
  <c r="AM437" i="1"/>
  <c r="AL437" i="1"/>
  <c r="AK437" i="1"/>
  <c r="AP433" i="1"/>
  <c r="AO433" i="1"/>
  <c r="AN433" i="1"/>
  <c r="AM433" i="1"/>
  <c r="AL433" i="1"/>
  <c r="AK433" i="1"/>
  <c r="AP429" i="1"/>
  <c r="AO429" i="1"/>
  <c r="AN429" i="1"/>
  <c r="AM429" i="1"/>
  <c r="AL429" i="1"/>
  <c r="AK429" i="1"/>
  <c r="AP425" i="1"/>
  <c r="AO425" i="1"/>
  <c r="AN425" i="1"/>
  <c r="AM425" i="1"/>
  <c r="AL425" i="1"/>
  <c r="AK425" i="1"/>
  <c r="AP421" i="1"/>
  <c r="AO421" i="1"/>
  <c r="AN421" i="1"/>
  <c r="AM421" i="1"/>
  <c r="AL421" i="1"/>
  <c r="AK421" i="1"/>
  <c r="AP417" i="1"/>
  <c r="AO417" i="1"/>
  <c r="AN417" i="1"/>
  <c r="AM417" i="1"/>
  <c r="AL417" i="1"/>
  <c r="AK417" i="1"/>
  <c r="AP413" i="1"/>
  <c r="AO413" i="1"/>
  <c r="AN413" i="1"/>
  <c r="AM413" i="1"/>
  <c r="AL413" i="1"/>
  <c r="AK413" i="1"/>
  <c r="AP409" i="1"/>
  <c r="AO409" i="1"/>
  <c r="AN409" i="1"/>
  <c r="AM409" i="1"/>
  <c r="AL409" i="1"/>
  <c r="AK409" i="1"/>
  <c r="AP405" i="1"/>
  <c r="AO405" i="1"/>
  <c r="AN405" i="1"/>
  <c r="AM405" i="1"/>
  <c r="AL405" i="1"/>
  <c r="AK405" i="1"/>
  <c r="AP401" i="1"/>
  <c r="AO401" i="1"/>
  <c r="AN401" i="1"/>
  <c r="AM401" i="1"/>
  <c r="AL401" i="1"/>
  <c r="AK401" i="1"/>
  <c r="AP397" i="1"/>
  <c r="AO397" i="1"/>
  <c r="AN397" i="1"/>
  <c r="AM397" i="1"/>
  <c r="AL397" i="1"/>
  <c r="AK397" i="1"/>
  <c r="AP393" i="1"/>
  <c r="AO393" i="1"/>
  <c r="AN393" i="1"/>
  <c r="AM393" i="1"/>
  <c r="AL393" i="1"/>
  <c r="AK393" i="1"/>
  <c r="AP389" i="1"/>
  <c r="AO389" i="1"/>
  <c r="AN389" i="1"/>
  <c r="AM389" i="1"/>
  <c r="AL389" i="1"/>
  <c r="AK389" i="1"/>
  <c r="AP385" i="1"/>
  <c r="AO385" i="1"/>
  <c r="AN385" i="1"/>
  <c r="AM385" i="1"/>
  <c r="AL385" i="1"/>
  <c r="AK385" i="1"/>
  <c r="AP381" i="1"/>
  <c r="AO381" i="1"/>
  <c r="AN381" i="1"/>
  <c r="AM381" i="1"/>
  <c r="AL381" i="1"/>
  <c r="AK381" i="1"/>
  <c r="AP377" i="1"/>
  <c r="AO377" i="1"/>
  <c r="AN377" i="1"/>
  <c r="AM377" i="1"/>
  <c r="AL377" i="1"/>
  <c r="AK377" i="1"/>
  <c r="AP373" i="1"/>
  <c r="AO373" i="1"/>
  <c r="AN373" i="1"/>
  <c r="AM373" i="1"/>
  <c r="AL373" i="1"/>
  <c r="AK373" i="1"/>
  <c r="AP369" i="1"/>
  <c r="AO369" i="1"/>
  <c r="AN369" i="1"/>
  <c r="AM369" i="1"/>
  <c r="AL369" i="1"/>
  <c r="AK369" i="1"/>
  <c r="AP365" i="1"/>
  <c r="AO365" i="1"/>
  <c r="AN365" i="1"/>
  <c r="AM365" i="1"/>
  <c r="AL365" i="1"/>
  <c r="AK365" i="1"/>
  <c r="AP361" i="1"/>
  <c r="AO361" i="1"/>
  <c r="AN361" i="1"/>
  <c r="AM361" i="1"/>
  <c r="AL361" i="1"/>
  <c r="AK361" i="1"/>
  <c r="AP357" i="1"/>
  <c r="AO357" i="1"/>
  <c r="AN357" i="1"/>
  <c r="AM357" i="1"/>
  <c r="AL357" i="1"/>
  <c r="AK357" i="1"/>
  <c r="AP353" i="1"/>
  <c r="AO353" i="1"/>
  <c r="AN353" i="1"/>
  <c r="AM353" i="1"/>
  <c r="AL353" i="1"/>
  <c r="AK353" i="1"/>
  <c r="AP349" i="1"/>
  <c r="AO349" i="1"/>
  <c r="AN349" i="1"/>
  <c r="AM349" i="1"/>
  <c r="AL349" i="1"/>
  <c r="AK349" i="1"/>
  <c r="AP345" i="1"/>
  <c r="AO345" i="1"/>
  <c r="AN345" i="1"/>
  <c r="AM345" i="1"/>
  <c r="AL345" i="1"/>
  <c r="AK345" i="1"/>
  <c r="AP341" i="1"/>
  <c r="AO341" i="1"/>
  <c r="AN341" i="1"/>
  <c r="AM341" i="1"/>
  <c r="AL341" i="1"/>
  <c r="AK341" i="1"/>
  <c r="AP337" i="1"/>
  <c r="AO337" i="1"/>
  <c r="AN337" i="1"/>
  <c r="AM337" i="1"/>
  <c r="AL337" i="1"/>
  <c r="AK337" i="1"/>
  <c r="AP333" i="1"/>
  <c r="AO333" i="1"/>
  <c r="AN333" i="1"/>
  <c r="AM333" i="1"/>
  <c r="AL333" i="1"/>
  <c r="AK333" i="1"/>
  <c r="AP329" i="1"/>
  <c r="AO329" i="1"/>
  <c r="AN329" i="1"/>
  <c r="AM329" i="1"/>
  <c r="AL329" i="1"/>
  <c r="AK329" i="1"/>
  <c r="AP325" i="1"/>
  <c r="AO325" i="1"/>
  <c r="AN325" i="1"/>
  <c r="AM325" i="1"/>
  <c r="AL325" i="1"/>
  <c r="AK325" i="1"/>
  <c r="AP321" i="1"/>
  <c r="AO321" i="1"/>
  <c r="AN321" i="1"/>
  <c r="AM321" i="1"/>
  <c r="AL321" i="1"/>
  <c r="AK321" i="1"/>
  <c r="AP317" i="1"/>
  <c r="AO317" i="1"/>
  <c r="AN317" i="1"/>
  <c r="AM317" i="1"/>
  <c r="AL317" i="1"/>
  <c r="AK317" i="1"/>
  <c r="AP313" i="1"/>
  <c r="AO313" i="1"/>
  <c r="AN313" i="1"/>
  <c r="AM313" i="1"/>
  <c r="AL313" i="1"/>
  <c r="AK313" i="1"/>
  <c r="AP309" i="1"/>
  <c r="AO309" i="1"/>
  <c r="AN309" i="1"/>
  <c r="AM309" i="1"/>
  <c r="AL309" i="1"/>
  <c r="AK309" i="1"/>
  <c r="AP305" i="1"/>
  <c r="AO305" i="1"/>
  <c r="AN305" i="1"/>
  <c r="AM305" i="1"/>
  <c r="AL305" i="1"/>
  <c r="AK305" i="1"/>
  <c r="AP301" i="1"/>
  <c r="AO301" i="1"/>
  <c r="AN301" i="1"/>
  <c r="AM301" i="1"/>
  <c r="AL301" i="1"/>
  <c r="AK301" i="1"/>
  <c r="AP297" i="1"/>
  <c r="AO297" i="1"/>
  <c r="AN297" i="1"/>
  <c r="AM297" i="1"/>
  <c r="AL297" i="1"/>
  <c r="AK297" i="1"/>
  <c r="AP293" i="1"/>
  <c r="AO293" i="1"/>
  <c r="AN293" i="1"/>
  <c r="AM293" i="1"/>
  <c r="AL293" i="1"/>
  <c r="AK293" i="1"/>
  <c r="AP289" i="1"/>
  <c r="AO289" i="1"/>
  <c r="AN289" i="1"/>
  <c r="AM289" i="1"/>
  <c r="AL289" i="1"/>
  <c r="AK289" i="1"/>
  <c r="AP285" i="1"/>
  <c r="AO285" i="1"/>
  <c r="AN285" i="1"/>
  <c r="AM285" i="1"/>
  <c r="AL285" i="1"/>
  <c r="AK285" i="1"/>
  <c r="AP281" i="1"/>
  <c r="AO281" i="1"/>
  <c r="AN281" i="1"/>
  <c r="AM281" i="1"/>
  <c r="AL281" i="1"/>
  <c r="AK281" i="1"/>
  <c r="AP277" i="1"/>
  <c r="AO277" i="1"/>
  <c r="AN277" i="1"/>
  <c r="AM277" i="1"/>
  <c r="AL277" i="1"/>
  <c r="AK277" i="1"/>
  <c r="AP273" i="1"/>
  <c r="AO273" i="1"/>
  <c r="AN273" i="1"/>
  <c r="AM273" i="1"/>
  <c r="AL273" i="1"/>
  <c r="AK273" i="1"/>
  <c r="AP269" i="1"/>
  <c r="AO269" i="1"/>
  <c r="AN269" i="1"/>
  <c r="AM269" i="1"/>
  <c r="AL269" i="1"/>
  <c r="AK269" i="1"/>
  <c r="AP265" i="1"/>
  <c r="AO265" i="1"/>
  <c r="AN265" i="1"/>
  <c r="AM265" i="1"/>
  <c r="AL265" i="1"/>
  <c r="AK265" i="1"/>
  <c r="AP261" i="1"/>
  <c r="AO261" i="1"/>
  <c r="AN261" i="1"/>
  <c r="AM261" i="1"/>
  <c r="AL261" i="1"/>
  <c r="AK261" i="1"/>
  <c r="AP257" i="1"/>
  <c r="AO257" i="1"/>
  <c r="AN257" i="1"/>
  <c r="AM257" i="1"/>
  <c r="AL257" i="1"/>
  <c r="AK257" i="1"/>
  <c r="AP253" i="1"/>
  <c r="AO253" i="1"/>
  <c r="AN253" i="1"/>
  <c r="AM253" i="1"/>
  <c r="AL253" i="1"/>
  <c r="AK253" i="1"/>
  <c r="AP249" i="1"/>
  <c r="AO249" i="1"/>
  <c r="AN249" i="1"/>
  <c r="AM249" i="1"/>
  <c r="AL249" i="1"/>
  <c r="AK249" i="1"/>
  <c r="AP245" i="1"/>
  <c r="AO245" i="1"/>
  <c r="AN245" i="1"/>
  <c r="AM245" i="1"/>
  <c r="AL245" i="1"/>
  <c r="AK245" i="1"/>
  <c r="AP241" i="1"/>
  <c r="AO241" i="1"/>
  <c r="AN241" i="1"/>
  <c r="AM241" i="1"/>
  <c r="AL241" i="1"/>
  <c r="AK241" i="1"/>
  <c r="AP237" i="1"/>
  <c r="AO237" i="1"/>
  <c r="AN237" i="1"/>
  <c r="AM237" i="1"/>
  <c r="AL237" i="1"/>
  <c r="AK237" i="1"/>
  <c r="AP233" i="1"/>
  <c r="AO233" i="1"/>
  <c r="AN233" i="1"/>
  <c r="AM233" i="1"/>
  <c r="AL233" i="1"/>
  <c r="AK233" i="1"/>
  <c r="AP229" i="1"/>
  <c r="AO229" i="1"/>
  <c r="AN229" i="1"/>
  <c r="AM229" i="1"/>
  <c r="AL229" i="1"/>
  <c r="AK229" i="1"/>
  <c r="AP225" i="1"/>
  <c r="AO225" i="1"/>
  <c r="AN225" i="1"/>
  <c r="AM225" i="1"/>
  <c r="AL225" i="1"/>
  <c r="AK225" i="1"/>
  <c r="AP221" i="1"/>
  <c r="AO221" i="1"/>
  <c r="AN221" i="1"/>
  <c r="AM221" i="1"/>
  <c r="AL221" i="1"/>
  <c r="AK221" i="1"/>
  <c r="AP217" i="1"/>
  <c r="AO217" i="1"/>
  <c r="AN217" i="1"/>
  <c r="AM217" i="1"/>
  <c r="AL217" i="1"/>
  <c r="AK217" i="1"/>
  <c r="AP213" i="1"/>
  <c r="AO213" i="1"/>
  <c r="AN213" i="1"/>
  <c r="AM213" i="1"/>
  <c r="AL213" i="1"/>
  <c r="AK213" i="1"/>
  <c r="AP209" i="1"/>
  <c r="AO209" i="1"/>
  <c r="AN209" i="1"/>
  <c r="AM209" i="1"/>
  <c r="AL209" i="1"/>
  <c r="AK209" i="1"/>
  <c r="AP205" i="1"/>
  <c r="AO205" i="1"/>
  <c r="AN205" i="1"/>
  <c r="AM205" i="1"/>
  <c r="AL205" i="1"/>
  <c r="AK205" i="1"/>
  <c r="AP201" i="1"/>
  <c r="AO201" i="1"/>
  <c r="AN201" i="1"/>
  <c r="AM201" i="1"/>
  <c r="AL201" i="1"/>
  <c r="AK201" i="1"/>
  <c r="AP197" i="1"/>
  <c r="AO197" i="1"/>
  <c r="AN197" i="1"/>
  <c r="AM197" i="1"/>
  <c r="AL197" i="1"/>
  <c r="AK197" i="1"/>
  <c r="AP193" i="1"/>
  <c r="AO193" i="1"/>
  <c r="AN193" i="1"/>
  <c r="AM193" i="1"/>
  <c r="AL193" i="1"/>
  <c r="AK193" i="1"/>
  <c r="AP189" i="1"/>
  <c r="AO189" i="1"/>
  <c r="AN189" i="1"/>
  <c r="AM189" i="1"/>
  <c r="AL189" i="1"/>
  <c r="AK189" i="1"/>
  <c r="AP185" i="1"/>
  <c r="AO185" i="1"/>
  <c r="AN185" i="1"/>
  <c r="AM185" i="1"/>
  <c r="AL185" i="1"/>
  <c r="AK185" i="1"/>
  <c r="AP181" i="1"/>
  <c r="AO181" i="1"/>
  <c r="AN181" i="1"/>
  <c r="AM181" i="1"/>
  <c r="AL181" i="1"/>
  <c r="AK181" i="1"/>
  <c r="AP177" i="1"/>
  <c r="AO177" i="1"/>
  <c r="AN177" i="1"/>
  <c r="AM177" i="1"/>
  <c r="AL177" i="1"/>
  <c r="AK177" i="1"/>
  <c r="AP173" i="1"/>
  <c r="AO173" i="1"/>
  <c r="AN173" i="1"/>
  <c r="AM173" i="1"/>
  <c r="AL173" i="1"/>
  <c r="AK173" i="1"/>
  <c r="AP169" i="1"/>
  <c r="AO169" i="1"/>
  <c r="AN169" i="1"/>
  <c r="AM169" i="1"/>
  <c r="AL169" i="1"/>
  <c r="AK169" i="1"/>
  <c r="AP165" i="1"/>
  <c r="AO165" i="1"/>
  <c r="AN165" i="1"/>
  <c r="AM165" i="1"/>
  <c r="AL165" i="1"/>
  <c r="AK165" i="1"/>
  <c r="AP161" i="1"/>
  <c r="AO161" i="1"/>
  <c r="AN161" i="1"/>
  <c r="AM161" i="1"/>
  <c r="AL161" i="1"/>
  <c r="AK161" i="1"/>
  <c r="AP157" i="1"/>
  <c r="AO157" i="1"/>
  <c r="AN157" i="1"/>
  <c r="AM157" i="1"/>
  <c r="AL157" i="1"/>
  <c r="AK157" i="1"/>
  <c r="AP153" i="1"/>
  <c r="AO153" i="1"/>
  <c r="AN153" i="1"/>
  <c r="AM153" i="1"/>
  <c r="AL153" i="1"/>
  <c r="AK153" i="1"/>
  <c r="AP149" i="1"/>
  <c r="AO149" i="1"/>
  <c r="AN149" i="1"/>
  <c r="AM149" i="1"/>
  <c r="AL149" i="1"/>
  <c r="AK149" i="1"/>
  <c r="AP145" i="1"/>
  <c r="AO145" i="1"/>
  <c r="AN145" i="1"/>
  <c r="AM145" i="1"/>
  <c r="AL145" i="1"/>
  <c r="AK145" i="1"/>
  <c r="AP141" i="1"/>
  <c r="AO141" i="1"/>
  <c r="AN141" i="1"/>
  <c r="AM141" i="1"/>
  <c r="AL141" i="1"/>
  <c r="AK141" i="1"/>
  <c r="AP137" i="1"/>
  <c r="AO137" i="1"/>
  <c r="AN137" i="1"/>
  <c r="AM137" i="1"/>
  <c r="AL137" i="1"/>
  <c r="AK137" i="1"/>
  <c r="AP133" i="1"/>
  <c r="AO133" i="1"/>
  <c r="AN133" i="1"/>
  <c r="AM133" i="1"/>
  <c r="AL133" i="1"/>
  <c r="AK133" i="1"/>
  <c r="AP129" i="1"/>
  <c r="AO129" i="1"/>
  <c r="AN129" i="1"/>
  <c r="AM129" i="1"/>
  <c r="AL129" i="1"/>
  <c r="AK129" i="1"/>
  <c r="AP125" i="1"/>
  <c r="AO125" i="1"/>
  <c r="AN125" i="1"/>
  <c r="AM125" i="1"/>
  <c r="AL125" i="1"/>
  <c r="AK125" i="1"/>
  <c r="AP121" i="1"/>
  <c r="AO121" i="1"/>
  <c r="AN121" i="1"/>
  <c r="AM121" i="1"/>
  <c r="AL121" i="1"/>
  <c r="AK121" i="1"/>
  <c r="AP117" i="1"/>
  <c r="AO117" i="1"/>
  <c r="AN117" i="1"/>
  <c r="AM117" i="1"/>
  <c r="AL117" i="1"/>
  <c r="AK117" i="1"/>
  <c r="AP113" i="1"/>
  <c r="AO113" i="1"/>
  <c r="AN113" i="1"/>
  <c r="AM113" i="1"/>
  <c r="AL113" i="1"/>
  <c r="AK113" i="1"/>
  <c r="AP109" i="1"/>
  <c r="AO109" i="1"/>
  <c r="AN109" i="1"/>
  <c r="AM109" i="1"/>
  <c r="AL109" i="1"/>
  <c r="AK109" i="1"/>
  <c r="AP105" i="1"/>
  <c r="AO105" i="1"/>
  <c r="AN105" i="1"/>
  <c r="AM105" i="1"/>
  <c r="AL105" i="1"/>
  <c r="AK105" i="1"/>
  <c r="AP101" i="1"/>
  <c r="AO101" i="1"/>
  <c r="AN101" i="1"/>
  <c r="AM101" i="1"/>
  <c r="AL101" i="1"/>
  <c r="AK101" i="1"/>
  <c r="AP97" i="1"/>
  <c r="AO97" i="1"/>
  <c r="AN97" i="1"/>
  <c r="AM97" i="1"/>
  <c r="AL97" i="1"/>
  <c r="AK97" i="1"/>
  <c r="AP93" i="1"/>
  <c r="AO93" i="1"/>
  <c r="AN93" i="1"/>
  <c r="AM93" i="1"/>
  <c r="AL93" i="1"/>
  <c r="AK93" i="1"/>
  <c r="AP89" i="1"/>
  <c r="AO89" i="1"/>
  <c r="AN89" i="1"/>
  <c r="AM89" i="1"/>
  <c r="AL89" i="1"/>
  <c r="AK89" i="1"/>
  <c r="AP85" i="1"/>
  <c r="AO85" i="1"/>
  <c r="AN85" i="1"/>
  <c r="AM85" i="1"/>
  <c r="AL85" i="1"/>
  <c r="AK85" i="1"/>
  <c r="AP81" i="1"/>
  <c r="AO81" i="1"/>
  <c r="AN81" i="1"/>
  <c r="AM81" i="1"/>
  <c r="AL81" i="1"/>
  <c r="AK81" i="1"/>
  <c r="AP77" i="1"/>
  <c r="AO77" i="1"/>
  <c r="AN77" i="1"/>
  <c r="AM77" i="1"/>
  <c r="AL77" i="1"/>
  <c r="AK77" i="1"/>
  <c r="AP73" i="1"/>
  <c r="AO73" i="1"/>
  <c r="AN73" i="1"/>
  <c r="AM73" i="1"/>
  <c r="AL73" i="1"/>
  <c r="AK73" i="1"/>
  <c r="AP69" i="1"/>
  <c r="AO69" i="1"/>
  <c r="AN69" i="1"/>
  <c r="AM69" i="1"/>
  <c r="AL69" i="1"/>
  <c r="AK69" i="1"/>
  <c r="AP65" i="1"/>
  <c r="AO65" i="1"/>
  <c r="AN65" i="1"/>
  <c r="AM65" i="1"/>
  <c r="AL65" i="1"/>
  <c r="AK65" i="1"/>
  <c r="AP61" i="1"/>
  <c r="AO61" i="1"/>
  <c r="AN61" i="1"/>
  <c r="AM61" i="1"/>
  <c r="AL61" i="1"/>
  <c r="AK61" i="1"/>
  <c r="AP57" i="1"/>
  <c r="AO57" i="1"/>
  <c r="AN57" i="1"/>
  <c r="AM57" i="1"/>
  <c r="AL57" i="1"/>
  <c r="AK57" i="1"/>
  <c r="AP53" i="1"/>
  <c r="AO53" i="1"/>
  <c r="AN53" i="1"/>
  <c r="AM53" i="1"/>
  <c r="AL53" i="1"/>
  <c r="AK53" i="1"/>
  <c r="AP49" i="1"/>
  <c r="AO49" i="1"/>
  <c r="AN49" i="1"/>
  <c r="AN12" i="1" s="1"/>
  <c r="AM49" i="1"/>
  <c r="AL49" i="1"/>
  <c r="AL12" i="1" s="1"/>
  <c r="AK49" i="1"/>
  <c r="AP45" i="1"/>
  <c r="AO45" i="1"/>
  <c r="AN45" i="1"/>
  <c r="AM45" i="1"/>
  <c r="AL45" i="1"/>
  <c r="AK45" i="1"/>
  <c r="AP41" i="1"/>
  <c r="AO41" i="1"/>
  <c r="AN41" i="1"/>
  <c r="AM41" i="1"/>
  <c r="AL41" i="1"/>
  <c r="AK41" i="1"/>
  <c r="AP37" i="1"/>
  <c r="AO37" i="1"/>
  <c r="AN37" i="1"/>
  <c r="AM37" i="1"/>
  <c r="AL37" i="1"/>
  <c r="AK37" i="1"/>
  <c r="AP33" i="1"/>
  <c r="AO33" i="1"/>
  <c r="AN33" i="1"/>
  <c r="AM33" i="1"/>
  <c r="AL33" i="1"/>
  <c r="AK33" i="1"/>
  <c r="AP29" i="1"/>
  <c r="AO29" i="1"/>
  <c r="AN29" i="1"/>
  <c r="AM29" i="1"/>
  <c r="AL29" i="1"/>
  <c r="AK29" i="1"/>
  <c r="AP25" i="1"/>
  <c r="AO25" i="1"/>
  <c r="AN25" i="1"/>
  <c r="AM25" i="1"/>
  <c r="AL25" i="1"/>
  <c r="AK25" i="1"/>
  <c r="AP21" i="1"/>
  <c r="AO21" i="1"/>
  <c r="AN21" i="1"/>
  <c r="AM21" i="1"/>
  <c r="AL21" i="1"/>
  <c r="AK21" i="1"/>
  <c r="AP17" i="1"/>
  <c r="AO17" i="1"/>
  <c r="AN17" i="1"/>
  <c r="AM17" i="1"/>
  <c r="AL17" i="1"/>
  <c r="AK17" i="1"/>
  <c r="AP13" i="1"/>
  <c r="AO13" i="1"/>
  <c r="AN13" i="1"/>
  <c r="AM13" i="1"/>
  <c r="AL13" i="1"/>
  <c r="AK13" i="1"/>
  <c r="AO12" i="1"/>
  <c r="AM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</calcChain>
</file>

<file path=xl/sharedStrings.xml><?xml version="1.0" encoding="utf-8"?>
<sst xmlns="http://schemas.openxmlformats.org/spreadsheetml/2006/main" count="13325" uniqueCount="772">
  <si>
    <t>Табель учета использования рабочего времени работников</t>
  </si>
  <si>
    <t>за</t>
  </si>
  <si>
    <t>Февраль</t>
  </si>
  <si>
    <t>Руководитель подразделения:</t>
  </si>
  <si>
    <t>(ФИО, подпись)</t>
  </si>
  <si>
    <t>(дата)</t>
  </si>
  <si>
    <t>Подразделение</t>
  </si>
  <si>
    <t>Наименование подразделения</t>
  </si>
  <si>
    <t>Отвеств. лицо за ведение ТУРВ в подразд.:</t>
  </si>
  <si>
    <t>№</t>
  </si>
  <si>
    <t xml:space="preserve">Табельный номер </t>
  </si>
  <si>
    <t>Фамилия Имя Отчество (полностью)</t>
  </si>
  <si>
    <t xml:space="preserve">Профессия / Должность </t>
  </si>
  <si>
    <t>Отработанные дни</t>
  </si>
  <si>
    <t>Отработанные часы</t>
  </si>
  <si>
    <t>выход. и праздн. часы</t>
  </si>
  <si>
    <t>сверхурочные часы</t>
  </si>
  <si>
    <t>ночные часы</t>
  </si>
  <si>
    <t>баланс рабочего времени</t>
  </si>
  <si>
    <t>График</t>
  </si>
  <si>
    <t>Зайнуллин Рамазан Рамазанович</t>
  </si>
  <si>
    <t>мастер по ремонту и обслуживанию вентиляционного оборудования</t>
  </si>
  <si>
    <t>Дневные</t>
  </si>
  <si>
    <t>График 98 бригада 1</t>
  </si>
  <si>
    <t>Ночные</t>
  </si>
  <si>
    <t>Праздн./вых.</t>
  </si>
  <si>
    <t>Сверхурочн.</t>
  </si>
  <si>
    <t>Искендыров Абай Ержанович</t>
  </si>
  <si>
    <t>электрогазосварщик</t>
  </si>
  <si>
    <t>Каирбеков Амангельды Альжанович</t>
  </si>
  <si>
    <t>электромонтёр по ремонту и обслуживанию электрооборудования</t>
  </si>
  <si>
    <t>Кайепов Мирхат Яхияевич</t>
  </si>
  <si>
    <t>слесарь-ремонтник</t>
  </si>
  <si>
    <t>Маджитов Нурлан Улкиманович</t>
  </si>
  <si>
    <t>Мангуспаев Сергей Михайлович</t>
  </si>
  <si>
    <t>Мейрамов Асхат Серикович</t>
  </si>
  <si>
    <t>Мищаненко Руслан Станиславович</t>
  </si>
  <si>
    <t>начальник службы</t>
  </si>
  <si>
    <t>Мукажанов Арыстан Куандыкович</t>
  </si>
  <si>
    <t>Саялаухан Кенжебек</t>
  </si>
  <si>
    <t>Чекотилов Иван Борисович</t>
  </si>
  <si>
    <t>Есмагамбетов Амир Нурланович</t>
  </si>
  <si>
    <t>диспетчер</t>
  </si>
  <si>
    <t>График 1 бригада 1</t>
  </si>
  <si>
    <t>Кабиденов Айболат Жанболатович</t>
  </si>
  <si>
    <t>Сейпилов Арман Жанибекович</t>
  </si>
  <si>
    <t>старший диспетчер</t>
  </si>
  <si>
    <t>График 98 бригада 2</t>
  </si>
  <si>
    <t>Какимжанов Жаслан Жумабекович</t>
  </si>
  <si>
    <t>График 1 бригада 3</t>
  </si>
  <si>
    <t>Калдырканов Ильяс Сабырович</t>
  </si>
  <si>
    <t>График 1 бригада 2</t>
  </si>
  <si>
    <t>Манапов Ерлан Тайжанович</t>
  </si>
  <si>
    <t>График 1 бригада 4</t>
  </si>
  <si>
    <t>Алибеков Азамат Жусубекович</t>
  </si>
  <si>
    <t>горный диспетчер</t>
  </si>
  <si>
    <t>Дәуіт Дәулет Маратұлы</t>
  </si>
  <si>
    <t>Едрисов Бекболат Кенжеболатович</t>
  </si>
  <si>
    <t>Андреев Константин Владимирович</t>
  </si>
  <si>
    <t>Мухарский Владимир Валентинович</t>
  </si>
  <si>
    <t>старший горный диспетчер</t>
  </si>
  <si>
    <t>Наменюк Василий Павлович</t>
  </si>
  <si>
    <t>Абдрахманов Ерген Зейнулкабиденович</t>
  </si>
  <si>
    <t>аппаратчик-гидрометаллург</t>
  </si>
  <si>
    <t>Ажигулов Нурбек Борашевич</t>
  </si>
  <si>
    <t>Айтмаганбетов Акан Сарсенбаевич</t>
  </si>
  <si>
    <t>плавильщик</t>
  </si>
  <si>
    <t>График 3 бригада 2</t>
  </si>
  <si>
    <t>Ахметжан Нұрым Келдібайұлы</t>
  </si>
  <si>
    <t>электролизник водных растворов</t>
  </si>
  <si>
    <t>График 3 бригада 3</t>
  </si>
  <si>
    <t>Баяхмет Мирас Сансызбайұлы</t>
  </si>
  <si>
    <t>Буквасов Асхат Серикович</t>
  </si>
  <si>
    <t>мастер смены</t>
  </si>
  <si>
    <t>Ганин Николай Владимирович</t>
  </si>
  <si>
    <t>График 3 бригада 4</t>
  </si>
  <si>
    <t>Гуменюк Серей Николаевич</t>
  </si>
  <si>
    <t>Даненов Женис Оразбаевич</t>
  </si>
  <si>
    <t>Данишкин Жанат Нурланович</t>
  </si>
  <si>
    <t>Джолымов Берекет Зиядинович</t>
  </si>
  <si>
    <t>начальник отделения гидрометаллургии</t>
  </si>
  <si>
    <t>Жолдаңғар Марат Болатұлы</t>
  </si>
  <si>
    <t>Жусупов Бауржан Кинжибекович</t>
  </si>
  <si>
    <t>Зенченко Руслан Сергеевич</t>
  </si>
  <si>
    <t>График 3 бригада 1</t>
  </si>
  <si>
    <t>Карменов Аскан Габдул-Манапович</t>
  </si>
  <si>
    <t>Киселёв Дмитрий Александрович</t>
  </si>
  <si>
    <t>Кокенов Асхат Койбагарович</t>
  </si>
  <si>
    <t>Кончак Сергей Александрович</t>
  </si>
  <si>
    <t>Кошманов Нуржан Ауэзханович</t>
  </si>
  <si>
    <t>Қабдөш Турар Ерденұлы</t>
  </si>
  <si>
    <t>Құрбан Фархат Қайратұлы</t>
  </si>
  <si>
    <t>Құдайбергенов Ақжол Бақытжанұлы</t>
  </si>
  <si>
    <t xml:space="preserve">Магжанов Алдиар </t>
  </si>
  <si>
    <t>Магзамов Дулат Куантаевич</t>
  </si>
  <si>
    <t>Мендыбаев Серик Маралович</t>
  </si>
  <si>
    <t>Молдекенов Акылбек Сагидуллаевич</t>
  </si>
  <si>
    <t>Мұратбек Нұрсұлтан Манатұлы</t>
  </si>
  <si>
    <t>Мухаметжанов Адиль Серикбаевич</t>
  </si>
  <si>
    <t>Наумагамбетов Бакытжан Нуртасович</t>
  </si>
  <si>
    <t>Нуртазин Жаслан Табылдинович</t>
  </si>
  <si>
    <t>Нұрмұқан Шоқан Шынғысұлы</t>
  </si>
  <si>
    <t>Омаров Адиль Маратович</t>
  </si>
  <si>
    <t>Өміртай Жасұлан Болатұлы</t>
  </si>
  <si>
    <t>Ратай Жумакелді</t>
  </si>
  <si>
    <t>Рахимов Арман Маратович</t>
  </si>
  <si>
    <t>Сабитов Арман Манарбекович</t>
  </si>
  <si>
    <t>Сабитов Ермек Жанбатырович</t>
  </si>
  <si>
    <t>Сарсекеев Чингис Маратович</t>
  </si>
  <si>
    <t>Сатвалдин Мадияр Канатович</t>
  </si>
  <si>
    <t>Сериков Виктор Сергеевич</t>
  </si>
  <si>
    <t>Солтан Темірлан Ғадылбекұлы</t>
  </si>
  <si>
    <t>Таганиязов Сейткали Нурбергенович</t>
  </si>
  <si>
    <t>Талгат Еркебулан Талгатулы</t>
  </si>
  <si>
    <t>Ташимова Индира Нұрланқызы</t>
  </si>
  <si>
    <t>Төңкербай Байзаубай</t>
  </si>
  <si>
    <t>Тятов Александр Сергеевич</t>
  </si>
  <si>
    <t>Тулегенова Индира Еркинкызы</t>
  </si>
  <si>
    <t>УЧЕТЧИК ТОВАРО МАТЕРИАЛЬНЫХ ЦЕННОСТЕЙ</t>
  </si>
  <si>
    <t>Хамиев Адильхан Курмангазиевыч</t>
  </si>
  <si>
    <t>Хусаинов Жанат Шаймуратович</t>
  </si>
  <si>
    <t>Шаймерденов Жасулан Ебражанович</t>
  </si>
  <si>
    <t>Шаким Кажымурат Шакимулы</t>
  </si>
  <si>
    <t>Шамратов Омирбек Исмагулович</t>
  </si>
  <si>
    <t>Шорманов Серик Кайырболатович</t>
  </si>
  <si>
    <t>Юрченко Сергей Павлович</t>
  </si>
  <si>
    <t>Абдрахман Толеу Мейрамович</t>
  </si>
  <si>
    <t>технический руководитель по ТБ</t>
  </si>
  <si>
    <t>Нуркутов Абулхаир Омурбекович</t>
  </si>
  <si>
    <t>ведущий специалист по технике безопасности и охраны окружающей среды</t>
  </si>
  <si>
    <t>Тургунбаева Камила Сайрановна</t>
  </si>
  <si>
    <t>Искаков Куат Абдрашидович</t>
  </si>
  <si>
    <t>специалист по планированию</t>
  </si>
  <si>
    <t>Кайрат Самат Кайратулы</t>
  </si>
  <si>
    <t>Мухамеджанов Арман Рамазанович</t>
  </si>
  <si>
    <t>Мухамедрахимов Канат Жанатович</t>
  </si>
  <si>
    <t>Рашидов Абу -Рахман  Нурланович</t>
  </si>
  <si>
    <t>Сапенов Самат Ерикович</t>
  </si>
  <si>
    <t>начальник отдела</t>
  </si>
  <si>
    <t>Хамит Әмірхан Сәлімханұлы</t>
  </si>
  <si>
    <t>Турганбек Данияр  Еркинулы</t>
  </si>
  <si>
    <t>Абдуллаев Рустамали Жаббарович</t>
  </si>
  <si>
    <t>машинист насосных установок</t>
  </si>
  <si>
    <t>Абуов Жумажан Мырзагалиевич</t>
  </si>
  <si>
    <t>Алпеисов Адлет Сейлбекович</t>
  </si>
  <si>
    <t>аппаратчик сгустителей</t>
  </si>
  <si>
    <t>Багауиев Мурат Даулетжарович</t>
  </si>
  <si>
    <t>регулировщик хвостового хозяйства</t>
  </si>
  <si>
    <t>Балтабаев Дулат Серикович</t>
  </si>
  <si>
    <t>Джумакулов Талгат Молдабекович</t>
  </si>
  <si>
    <t>Дьяченко Виктор Викторович</t>
  </si>
  <si>
    <t>Дюсеков Сабит Серикович</t>
  </si>
  <si>
    <t>Ерғали Ғалымжан Ерланұлы</t>
  </si>
  <si>
    <t>Жакашев Дамир Болатович</t>
  </si>
  <si>
    <t>Жусупбеков Самарбек Есимбекович</t>
  </si>
  <si>
    <t>Казбеков Ермек Ералиевич</t>
  </si>
  <si>
    <t>Калиев Жетписбай Рашитович</t>
  </si>
  <si>
    <t>Капезов Адильбек Тайгаринович</t>
  </si>
  <si>
    <t>Князюк Олег Владимирович</t>
  </si>
  <si>
    <t>гидрогеолог</t>
  </si>
  <si>
    <t>Князюк Петр Владимирович</t>
  </si>
  <si>
    <t>Кожуханов Ербол Думанович</t>
  </si>
  <si>
    <t>старший мастер</t>
  </si>
  <si>
    <t>Кульжабеков Газали Аманбалаулы</t>
  </si>
  <si>
    <t>начальник отделения</t>
  </si>
  <si>
    <t>Құлжабеков Нұрдәулет Ғазалиұлы</t>
  </si>
  <si>
    <t>Кундакпаев Еркебулан Султанович</t>
  </si>
  <si>
    <t>Кутфенов Рустем Жабаевич</t>
  </si>
  <si>
    <t>Мельников Игорь Викторович</t>
  </si>
  <si>
    <t>Мугжанов Арман Кенесович</t>
  </si>
  <si>
    <t>Навиханқызы Нәзгүл</t>
  </si>
  <si>
    <t>Нугманов Еркеблан Жанботаевич</t>
  </si>
  <si>
    <t>Нургалиев Кайрлы Боранбаевич</t>
  </si>
  <si>
    <t>Нуркенов Серик Негамачанович</t>
  </si>
  <si>
    <t>Нурмаханова Гульмира Саркытовна</t>
  </si>
  <si>
    <t>инженер-гидротехник</t>
  </si>
  <si>
    <t>Оспа Юрий Михайлович</t>
  </si>
  <si>
    <t>Садыков Ергали Кайратович</t>
  </si>
  <si>
    <t>Серикбол Айболат</t>
  </si>
  <si>
    <t>Серикбол Бекболат</t>
  </si>
  <si>
    <t>Танкаев Сагынтай Актанович</t>
  </si>
  <si>
    <t>Таринов Канат Тулешевич</t>
  </si>
  <si>
    <t>Темирбулатов Самат Толегенович</t>
  </si>
  <si>
    <t>Фазылов Турлубек Базарбекович</t>
  </si>
  <si>
    <t>Шалабаев Серикбол Мусилимович</t>
  </si>
  <si>
    <t>Абдуахитов Адильбек Бауыржанович</t>
  </si>
  <si>
    <t>растворщик реагентов</t>
  </si>
  <si>
    <t>Абильдаев Аскар Кенбаевич</t>
  </si>
  <si>
    <t>Адушев Андрей Анатольевич</t>
  </si>
  <si>
    <t>Алибекова Шолпан Айдархановна</t>
  </si>
  <si>
    <t>учётчик товарно-материальных ценностей</t>
  </si>
  <si>
    <t>Алтаев Самат Жумагалиевич</t>
  </si>
  <si>
    <t>Алшинбаев Алмас Каирбекович</t>
  </si>
  <si>
    <t>Амренов Шаяхмет Райханович</t>
  </si>
  <si>
    <t>Ахмеджанов Куват Набиевич</t>
  </si>
  <si>
    <t>Ахмедов Эйнур Элданизович</t>
  </si>
  <si>
    <t>Ахмуров Сайранбек Жанкенович</t>
  </si>
  <si>
    <t>Бакаев Альтаир Ирсаинович</t>
  </si>
  <si>
    <t>График 97 бригада 1</t>
  </si>
  <si>
    <t>Бобрик Алексей Викторович</t>
  </si>
  <si>
    <t>Есимов Кайрат Касымович</t>
  </si>
  <si>
    <t>Есмагулов Нурлан Шубаевич</t>
  </si>
  <si>
    <t>Етекбаев Абай Шапиоллиевич</t>
  </si>
  <si>
    <t>Етекбаев Есболат Хибатоллаевич</t>
  </si>
  <si>
    <t>Жаканов Арман Самарканович</t>
  </si>
  <si>
    <t>Жаканов Жаслан Самарканович</t>
  </si>
  <si>
    <t>Жакашев Саинбек Рысбекович</t>
  </si>
  <si>
    <t>Жангельдинов Мади Нурланович</t>
  </si>
  <si>
    <t>Жуанышев Муратбек Алимбаевич</t>
  </si>
  <si>
    <t>Жумагулов Бектай Рашатович</t>
  </si>
  <si>
    <t>Изетов Едиге Бостандыкович</t>
  </si>
  <si>
    <t>Исабаев Акылбай Досмагамбетович</t>
  </si>
  <si>
    <t>Ислямов Зарлык Ерболатович</t>
  </si>
  <si>
    <t>Какенов Бахтияр Канатович</t>
  </si>
  <si>
    <t>Какимжанов Асан Жумабекович</t>
  </si>
  <si>
    <t>Косанов Мухит Оразаевич</t>
  </si>
  <si>
    <t>Лидяев Александр Геннадьевич</t>
  </si>
  <si>
    <t xml:space="preserve">Мадет Жансерика </t>
  </si>
  <si>
    <t>Мажимов Берик Бокешович</t>
  </si>
  <si>
    <t>Миронов Александр Андреевич</t>
  </si>
  <si>
    <t>МАСТЕР СМЕНЫ</t>
  </si>
  <si>
    <t>Мукашев Курманбек Кайроллинович</t>
  </si>
  <si>
    <t>Оразалин Данияр Карсакбаевич</t>
  </si>
  <si>
    <t>Подвительский Петр Николаевич</t>
  </si>
  <si>
    <t>Пшембаев Азамат Жаксылыкович</t>
  </si>
  <si>
    <t>Рамазанов Канат Капарович</t>
  </si>
  <si>
    <t>Сарсенбаев Канат Таскараевич</t>
  </si>
  <si>
    <t>Сарсенбаев Талгат Таскараевич</t>
  </si>
  <si>
    <t>Сегизбаев Асхат Бакитович</t>
  </si>
  <si>
    <t>Сейтказин Жанат Каратаевич</t>
  </si>
  <si>
    <t>Селиканов Серик Калелович</t>
  </si>
  <si>
    <t>Стремелюк Игорь Григорьевич</t>
  </si>
  <si>
    <t>Тулегенов Беркин Рашатович</t>
  </si>
  <si>
    <t>Увалиев Ерлан Маулиевич</t>
  </si>
  <si>
    <t>Увалиев Нурлан Маулиевич</t>
  </si>
  <si>
    <t>Умышев Абильжан Серикович</t>
  </si>
  <si>
    <t>Шапиев Назымбек Мейрамович</t>
  </si>
  <si>
    <t>Шаяхметов Арман Мырзаканович</t>
  </si>
  <si>
    <t>Хибатолла Айбек Есболатұлы</t>
  </si>
  <si>
    <t>Айтбеков Садибек Тулешевич</t>
  </si>
  <si>
    <t>сменный инструктор</t>
  </si>
  <si>
    <t>График 2 бригада 3</t>
  </si>
  <si>
    <t>Вишневский Виктор Владимирович</t>
  </si>
  <si>
    <t>инструктор по эксплуатации горного оборудования</t>
  </si>
  <si>
    <t>Кудайбергенов Сырым Галиевич</t>
  </si>
  <si>
    <t>График 2 бригада 1</t>
  </si>
  <si>
    <t>Балташев Ержан Маратович</t>
  </si>
  <si>
    <t>Кудьяров Дархан Ермекович</t>
  </si>
  <si>
    <t>инженер-строитель</t>
  </si>
  <si>
    <t>Сабыров Самат Боташевич</t>
  </si>
  <si>
    <t>Черношвец Александр Александрович</t>
  </si>
  <si>
    <t>мастер-строитель</t>
  </si>
  <si>
    <t>Абишев Ардак Жанбырович</t>
  </si>
  <si>
    <t>ведущий специалист по технике безопасности, безопасности дорожного движения и охране окружающей среды</t>
  </si>
  <si>
    <t>Альзамарова Булбул Сериковна</t>
  </si>
  <si>
    <t>ведущий специалист</t>
  </si>
  <si>
    <t>Аргинбаева Асель Муратбековна</t>
  </si>
  <si>
    <t>Шарипов Куанышпек Овцеводович</t>
  </si>
  <si>
    <t>начальник управления</t>
  </si>
  <si>
    <t>Альчимбаев Данияр Булатович</t>
  </si>
  <si>
    <t>начальник участка</t>
  </si>
  <si>
    <t>Алшимбаев Аслан Курманович</t>
  </si>
  <si>
    <t>помощник машиниста буровой установки-пробоотборщик</t>
  </si>
  <si>
    <t>Алшимбаев  Нурлан Курманович</t>
  </si>
  <si>
    <t>помощник машинист буровой установки - пробоотборщик</t>
  </si>
  <si>
    <t>Бабенко Федор Иванович</t>
  </si>
  <si>
    <t>машинист буровой установки</t>
  </si>
  <si>
    <t>Байдельдинов Нурлан Канаевич</t>
  </si>
  <si>
    <t>Байкенов Аскарбек Даулетбекович</t>
  </si>
  <si>
    <t>мастер буро-взрывных работ</t>
  </si>
  <si>
    <t>Баймагамбетов Орал Болатович</t>
  </si>
  <si>
    <t>Бекенов Данияр Кайдарович</t>
  </si>
  <si>
    <t>Болатов Алихан Жанатович</t>
  </si>
  <si>
    <t>Букин Павел Александрович</t>
  </si>
  <si>
    <t>Губанищев Виктор Александрович</t>
  </si>
  <si>
    <t>Джунусов Сакен Уланович</t>
  </si>
  <si>
    <t>Ежов Виталий Викторович</t>
  </si>
  <si>
    <t>мастер буровзрывных работ</t>
  </si>
  <si>
    <t>Ескендиров Жангельды Бекешевич</t>
  </si>
  <si>
    <t>Жанмуханбетов Дулат Еслямович</t>
  </si>
  <si>
    <t>Закерия Муратбек</t>
  </si>
  <si>
    <t>Ислямов Абзал Ерболатович</t>
  </si>
  <si>
    <t>Кабиденов Габдулсаттар Муталович</t>
  </si>
  <si>
    <t>Кантаев Мурат Даутович</t>
  </si>
  <si>
    <t>Кинжалинов Ураз Ташенович</t>
  </si>
  <si>
    <t>Кушенов Алибек Жанибекович</t>
  </si>
  <si>
    <t>Литвиненко Юрий Михайлович</t>
  </si>
  <si>
    <t>Маджитов Рахматулла Абибуллаевич</t>
  </si>
  <si>
    <t>Маликов Рустем Каиргельдиевич</t>
  </si>
  <si>
    <t>заточник</t>
  </si>
  <si>
    <t>Мейрманов Талгат Суюндукович</t>
  </si>
  <si>
    <t>Меузоян Сергей Александрович</t>
  </si>
  <si>
    <t>Нурпеисов Мухамедали Кайруллович</t>
  </si>
  <si>
    <t>Нуртазин Жандос Орынбаевич</t>
  </si>
  <si>
    <t>Нуртазин Сабит Космантаевич</t>
  </si>
  <si>
    <t>Обрядов Николай Александрович</t>
  </si>
  <si>
    <t>Омаров Батырхан Альменович</t>
  </si>
  <si>
    <t>Петренко Анатолий Илларионович</t>
  </si>
  <si>
    <t>Скляренко Михаил Николаевич</t>
  </si>
  <si>
    <t>Тасанов Асхат Елемесович</t>
  </si>
  <si>
    <t>Тогтасын Нурлан</t>
  </si>
  <si>
    <t>Тулегенов Еркин Турганбекович</t>
  </si>
  <si>
    <t>Хайдаров Ерлан Мейрамович</t>
  </si>
  <si>
    <t>Шамгунов Еркин Жауарович</t>
  </si>
  <si>
    <t>Рашитова Динара Сериковна</t>
  </si>
  <si>
    <t>учетчик горюче-смазочных материалов</t>
  </si>
  <si>
    <t>Афанасьева Ирина Борисовна</t>
  </si>
  <si>
    <t>заведующий складом</t>
  </si>
  <si>
    <t>Зияиден Элмира Абылайовна</t>
  </si>
  <si>
    <t>Билялова Алма Армановна</t>
  </si>
  <si>
    <t>специалист 1 категории</t>
  </si>
  <si>
    <t>Абуталипов Архат Бакитбекович</t>
  </si>
  <si>
    <t>Айтмагамбет Оразтай Расулулы</t>
  </si>
  <si>
    <t>водитель погрузчика</t>
  </si>
  <si>
    <t>Алдабергенов Куандык Ашимович</t>
  </si>
  <si>
    <t>Ахметов Жайдарман Найманович</t>
  </si>
  <si>
    <t>Ашенов Ерлан Алпысбаевич</t>
  </si>
  <si>
    <t>грузчик</t>
  </si>
  <si>
    <t>Ашимова Самал  Каиржановна</t>
  </si>
  <si>
    <t>главный специалист по снабжению</t>
  </si>
  <si>
    <t>Баймуратов Сакен Абишевич</t>
  </si>
  <si>
    <t>НАЧАЛЬНИК СЛУЖБЫ</t>
  </si>
  <si>
    <t>Балтабаев Каирден Кабиденович</t>
  </si>
  <si>
    <t>ведущий специалист по снабжению</t>
  </si>
  <si>
    <t>Бейсембаева Сания Усеновна</t>
  </si>
  <si>
    <t>Беков Бакытжан Адасканович</t>
  </si>
  <si>
    <t>заведующий складом горюче-смазочных материалов</t>
  </si>
  <si>
    <t>Божаева Айнаш Канатовна</t>
  </si>
  <si>
    <t>Великанова  Ирина Александровна</t>
  </si>
  <si>
    <t>главный специалист</t>
  </si>
  <si>
    <t>Галымжанов Бижан Галымжанович</t>
  </si>
  <si>
    <t>Ерназаров Ербол Зейноллович</t>
  </si>
  <si>
    <t>оператор заправочной станции</t>
  </si>
  <si>
    <t>Етекбаев Бейбит Хибатоллаевич</t>
  </si>
  <si>
    <t>Жармуханова Аягоз Амангельдыевна</t>
  </si>
  <si>
    <t>специалист первой категории</t>
  </si>
  <si>
    <t>Женисов Нурсултан Муратбекович</t>
  </si>
  <si>
    <t>ЗАведующий складом горюче-смазочных материалов</t>
  </si>
  <si>
    <t>Жукова Яна Николаевна</t>
  </si>
  <si>
    <t>специалист</t>
  </si>
  <si>
    <t>Ибраев Айбек Токтарович</t>
  </si>
  <si>
    <t>Ибрай Уәлихан Мустақымұлы</t>
  </si>
  <si>
    <t>Исенова Шынар Бахытжановна</t>
  </si>
  <si>
    <t>вед.специалист</t>
  </si>
  <si>
    <t>Ибраев Рустем Жантлеуович</t>
  </si>
  <si>
    <t>Каимов Калымжан Койбагарович</t>
  </si>
  <si>
    <t>Каримов Болатбек Кабылтаевич</t>
  </si>
  <si>
    <t>Козырев Денис Сергеевич</t>
  </si>
  <si>
    <t>Красноженов Юрий Анатольевич</t>
  </si>
  <si>
    <t>Красноженов Евгений Юрьевич</t>
  </si>
  <si>
    <t>специалист по снабжению</t>
  </si>
  <si>
    <t>Кужеков Талгат Тулегенович</t>
  </si>
  <si>
    <t>Куштаев Азильхан Жамантаевич</t>
  </si>
  <si>
    <t>Мадьяров Азамат Алпысбаевич</t>
  </si>
  <si>
    <t>Макаров Сергей Владимирович</t>
  </si>
  <si>
    <t>Мартынова Светлана Валерьевна</t>
  </si>
  <si>
    <t>Мейрамова Гульнара Мухаметкалиевна</t>
  </si>
  <si>
    <t>Мусабаев Рамазан Жанатович</t>
  </si>
  <si>
    <t>Нечай Валентина Ивановна</t>
  </si>
  <si>
    <t>Нукенов Мухамедкан Калымович</t>
  </si>
  <si>
    <t>Понамарев Руслан Владимирович</t>
  </si>
  <si>
    <t>Рахимжанов Мейрам Толегенович</t>
  </si>
  <si>
    <t>Рощин Сергей Владимирович</t>
  </si>
  <si>
    <t>Рудь Александр Владимирович</t>
  </si>
  <si>
    <t>Сабитов Есенгелды Жанбатырович</t>
  </si>
  <si>
    <t>машинист крана (крановщик)</t>
  </si>
  <si>
    <t>Саликов Ербол Зейнетович</t>
  </si>
  <si>
    <t>Самигулин Руслан Вадимович</t>
  </si>
  <si>
    <t>Сванкулов Алексей Аниспекович</t>
  </si>
  <si>
    <t>Сванкулов Аманжол  Алексеевич</t>
  </si>
  <si>
    <t>Сейтмурат Аманбол</t>
  </si>
  <si>
    <t>Сулейменов Жанибек Исханович</t>
  </si>
  <si>
    <t>Сыздыков Айткожа Байгожанович</t>
  </si>
  <si>
    <t>Турлыбеков Азамат Кабылбекович</t>
  </si>
  <si>
    <t>Хожабай Уйсэвхан</t>
  </si>
  <si>
    <t>Хуан Жумаш</t>
  </si>
  <si>
    <t>Чумутин Александр Николаевич</t>
  </si>
  <si>
    <t>мастер погрузо-разгрузочных работ</t>
  </si>
  <si>
    <t>Шалаказаков Габит Зайкенович</t>
  </si>
  <si>
    <t>Шукенов Алик Сыргабекович</t>
  </si>
  <si>
    <t>Асеков Игорь Николаевич</t>
  </si>
  <si>
    <t>водитель автомобиля (грузоподъемность свыше 40 тонн)</t>
  </si>
  <si>
    <t>Ахмадиев Сартай Мухамадиевич</t>
  </si>
  <si>
    <t>Ахметжаров Дастан Сексенбаевич</t>
  </si>
  <si>
    <t>Ашуов Жанибек Зикенович</t>
  </si>
  <si>
    <t>Безносенко Павел Викторович</t>
  </si>
  <si>
    <t>Бейсенов Жаслан Кенжибаевич</t>
  </si>
  <si>
    <t>Бекпаев Азамат Курманович</t>
  </si>
  <si>
    <t>водитель автомобиля (грузоподъемность свыше 10 до 40 тонн)</t>
  </si>
  <si>
    <t>Боровский Николай Николаевич</t>
  </si>
  <si>
    <t>Ганзен Виктор Владимирович</t>
  </si>
  <si>
    <t>машинист экскаватора</t>
  </si>
  <si>
    <t>Гришин Валерий Анатольевич</t>
  </si>
  <si>
    <t>Евсеенко Евгений Владимирович</t>
  </si>
  <si>
    <t>Ержанов Жаксылык Кузтаевич</t>
  </si>
  <si>
    <t>Зейнел Серик</t>
  </si>
  <si>
    <t>Казиев Талгат Мырзашович</t>
  </si>
  <si>
    <t>Калдыраков Рашид Болатович</t>
  </si>
  <si>
    <t>Лыткин Виктор Александрович</t>
  </si>
  <si>
    <t>Михеев Владимир Иванович</t>
  </si>
  <si>
    <t>Михненко Вячеслав Сергеевич</t>
  </si>
  <si>
    <t>Мухамбетов Багдан Самкенович</t>
  </si>
  <si>
    <t>Оксаленко Сергей Иванович</t>
  </si>
  <si>
    <t>Олейников Василий Николаевич</t>
  </si>
  <si>
    <t>Рамазанов Кантай Жанбырович</t>
  </si>
  <si>
    <t>горный мастер</t>
  </si>
  <si>
    <t>Савченко Александр Иванович</t>
  </si>
  <si>
    <t>водитель автомобиля (грузоподъёмность свыше 40 до 100 тонн)</t>
  </si>
  <si>
    <t>Сактаганов Мурат Серикович</t>
  </si>
  <si>
    <t>Степанюк Яков Семенович</t>
  </si>
  <si>
    <t>Тенянко Александр Александрович</t>
  </si>
  <si>
    <t>Тлеулин Балтабек Хасенулы</t>
  </si>
  <si>
    <t>Трищ Павел Павлович</t>
  </si>
  <si>
    <t>Фидченко Виктор Геннадьевич</t>
  </si>
  <si>
    <t>Чуйко Игорь Геннадьевич</t>
  </si>
  <si>
    <t>Шәкім Қажмуқан</t>
  </si>
  <si>
    <t>Ямаев Виктор Юрьевич</t>
  </si>
  <si>
    <t>Агибаев Аслан Сарыевич</t>
  </si>
  <si>
    <t>старший горный мастер</t>
  </si>
  <si>
    <t>Мухамбетхалиев Аслан Орымбаевич</t>
  </si>
  <si>
    <t>Байтенов Салимхан Хамитович</t>
  </si>
  <si>
    <t>Бакиров Аскар Серикович</t>
  </si>
  <si>
    <t>Баялин Кадырбек Мурзагалиевич</t>
  </si>
  <si>
    <t>Берикбол Серикжан</t>
  </si>
  <si>
    <t>Бомм Максим Алексеевич</t>
  </si>
  <si>
    <t>Брегицер Василий Карлович</t>
  </si>
  <si>
    <t>Васютин Владимир Викторович</t>
  </si>
  <si>
    <t>Джакупов Талгат Даукенович</t>
  </si>
  <si>
    <t>Досанов Назымбек Каирбекович</t>
  </si>
  <si>
    <t>Жусупов Еркенбай Аугалиевич</t>
  </si>
  <si>
    <t>водитель  автомобиля ( гр. Св 4 тн - 40тн)</t>
  </si>
  <si>
    <t>Илларионов Александр Александрович</t>
  </si>
  <si>
    <t>Карпов Сергей Александрович</t>
  </si>
  <si>
    <t>Куберский Антон Владимирович</t>
  </si>
  <si>
    <t>Кукарских Юрий Николаевич</t>
  </si>
  <si>
    <t>Машранов Арлан Амирханович</t>
  </si>
  <si>
    <t>Мукушев Балтабек Балтабаевич</t>
  </si>
  <si>
    <t>водителем автомобиля (грузоподъемность свыше 40 тонн</t>
  </si>
  <si>
    <t>Омаров Абзал Амангельдинович</t>
  </si>
  <si>
    <t>Нурланов Ардак Нуртайулы</t>
  </si>
  <si>
    <t>Омельянчук Вячеслав Дмитриевич</t>
  </si>
  <si>
    <t>Сабитов Сайран Калымбекович</t>
  </si>
  <si>
    <t>Сагатов Калабек Мулдашевич</t>
  </si>
  <si>
    <t>Сагиндиков Женис Хайруллович</t>
  </si>
  <si>
    <t>Садвакасов Кайрат Калиевич</t>
  </si>
  <si>
    <t>Саменов Берик Серикович</t>
  </si>
  <si>
    <t>Саней Серикбай</t>
  </si>
  <si>
    <t>Саржанов Талгат Есимбекович</t>
  </si>
  <si>
    <t>Сыздыков Сайран Шарапович</t>
  </si>
  <si>
    <t>Тюлебаев Даурен Асылбекович</t>
  </si>
  <si>
    <t>Успанов Марат Каиркенович</t>
  </si>
  <si>
    <t>Хуанган Нурболат</t>
  </si>
  <si>
    <t>Хуанган Хасымхан</t>
  </si>
  <si>
    <t>Чернов Сергей Витальевич</t>
  </si>
  <si>
    <t>Шерстюк Владимир Михайлович</t>
  </si>
  <si>
    <t>Ахмадиев Серик Мухамадиевич</t>
  </si>
  <si>
    <t>Айтенов Есет Болатович</t>
  </si>
  <si>
    <t>Агайдаров Женис Георгиевич</t>
  </si>
  <si>
    <t>Актаев Канат Еркенович</t>
  </si>
  <si>
    <t>Баталов Дмитрий Александрович</t>
  </si>
  <si>
    <t>Балпан Асқар Қалелұлы</t>
  </si>
  <si>
    <t>Бекбулатов Айдарбек Жусупович</t>
  </si>
  <si>
    <t>Бекенов Бекайдар Рашитович</t>
  </si>
  <si>
    <t>Боголюбов Андрей Геннадьевич</t>
  </si>
  <si>
    <t>Бойко Михаил Федорович</t>
  </si>
  <si>
    <t>Дүйсембай Күаныш Серікжанұлы</t>
  </si>
  <si>
    <t>Ельжасов Серик Токбаевич</t>
  </si>
  <si>
    <t>Ералин Каирбек Хайдарович</t>
  </si>
  <si>
    <t>Жумкин Ерлан</t>
  </si>
  <si>
    <t>Зыбин Анатолий Юрьевич</t>
  </si>
  <si>
    <t>Идаятов Руслан Бекович</t>
  </si>
  <si>
    <t>Искаков Мейрамбек Асылханович</t>
  </si>
  <si>
    <t>Каламов Шалкар Кайржанович</t>
  </si>
  <si>
    <t>Камышев Балтабек Калымбекович</t>
  </si>
  <si>
    <t>Коломеец Александр Афанасьевич</t>
  </si>
  <si>
    <t>Махметов Марат Ерсеитович</t>
  </si>
  <si>
    <t>Оспанов Еламан Жоламанулы</t>
  </si>
  <si>
    <t>Рахимберлин Жанбулат Беркимбаевич</t>
  </si>
  <si>
    <t>Рахимжанов Бектас Байтасович</t>
  </si>
  <si>
    <t>Рахметов Олжас Егисович</t>
  </si>
  <si>
    <t>Тасболатов Сагындык Сарсенгалиевич</t>
  </si>
  <si>
    <t>Тесля Василий Владимирович</t>
  </si>
  <si>
    <t>Турганбаев Асхат Асилзатович</t>
  </si>
  <si>
    <t>Уалиев Нарбай Калымжанович</t>
  </si>
  <si>
    <t>Шалабаев Мереке Сеилханович</t>
  </si>
  <si>
    <t>Юрченко Павел Викторович</t>
  </si>
  <si>
    <t>Баймагамбетов Серик Куанышевич</t>
  </si>
  <si>
    <t>Барыбин Игорь Александрович</t>
  </si>
  <si>
    <t>Боровский Николай Степанович</t>
  </si>
  <si>
    <t>Верёвкин Николай Михайлович</t>
  </si>
  <si>
    <t>Виттих Сергей Александрович</t>
  </si>
  <si>
    <t>Гримут Николай Иванович</t>
  </si>
  <si>
    <t>Жусупбеков Ербол Майданович</t>
  </si>
  <si>
    <t>Земляной Денис Михайлович</t>
  </si>
  <si>
    <t>Ибраев Досболат Сайдалыевич</t>
  </si>
  <si>
    <t>Илюбаев Сырым Тюлюханович</t>
  </si>
  <si>
    <t>Қабкен Руслан</t>
  </si>
  <si>
    <t>Кадырбаев Манарбек Еркинович</t>
  </si>
  <si>
    <t>Каппаров Ерик Амангельдинович</t>
  </si>
  <si>
    <t>Касымов Толенды Капизович</t>
  </si>
  <si>
    <t>Качанов Владимир Юрьевич</t>
  </si>
  <si>
    <t>Кожабеков Руслан Муратбекович</t>
  </si>
  <si>
    <t>водитель автомобиля (САТ)</t>
  </si>
  <si>
    <t>Кожахметов Данияр Жеметович</t>
  </si>
  <si>
    <t>Куанышбаев Мейрамбек Дауткенович</t>
  </si>
  <si>
    <t>Манызов Нияз Женисович</t>
  </si>
  <si>
    <t>Марченко Владимир Владимирович</t>
  </si>
  <si>
    <t>Мукушев Нурахмет Балтабаевич</t>
  </si>
  <si>
    <t>Мыльников Алексей Алексеевич</t>
  </si>
  <si>
    <t>Мухамбетов Рустем Багданович</t>
  </si>
  <si>
    <t>Сактаганов Фазыл Темиркенович</t>
  </si>
  <si>
    <t>Севергин Кирилл Александрович</t>
  </si>
  <si>
    <t>Синица Денис Юрьевич</t>
  </si>
  <si>
    <t>Фисун Михаил Васильевич</t>
  </si>
  <si>
    <t>Черненко Андрей Анатольевич</t>
  </si>
  <si>
    <t>Шалабаев Елемес Туякович</t>
  </si>
  <si>
    <t>Шахбазов Вадим Вагизович</t>
  </si>
  <si>
    <t>Халамхан Ерболат</t>
  </si>
  <si>
    <t>Абдрахманов Булат Касымович</t>
  </si>
  <si>
    <t>монтёр пути</t>
  </si>
  <si>
    <t>Абилькасимов Серик Коныспаевич</t>
  </si>
  <si>
    <t xml:space="preserve">бригадир </t>
  </si>
  <si>
    <t>Байбусинов Аманжол Асанович</t>
  </si>
  <si>
    <t>Байбусинов Сайлау Асанович</t>
  </si>
  <si>
    <t>составитель поездов</t>
  </si>
  <si>
    <t>График 2 бригада 4</t>
  </si>
  <si>
    <t>Бекимов Ералы Бегалиевич</t>
  </si>
  <si>
    <t>Веретенин Сергей Сергеевич</t>
  </si>
  <si>
    <t>слесарь по ремонту подвижного состава</t>
  </si>
  <si>
    <t>Данияров Умуртай Кабдылович</t>
  </si>
  <si>
    <t>Елеусизов Мухтар Аманжолович</t>
  </si>
  <si>
    <t>Елюбаев Алпамыс Бугембаевич</t>
  </si>
  <si>
    <t>мастер</t>
  </si>
  <si>
    <t>Ескаков Конуспай Тюлегенович</t>
  </si>
  <si>
    <t>машинист тепловоза</t>
  </si>
  <si>
    <t>Жумагалиев Еркеш Елубаевич</t>
  </si>
  <si>
    <t>Кадиржанов Сырымбет Батырбекович</t>
  </si>
  <si>
    <t>Камалиев Ануарбек Бегалиевич</t>
  </si>
  <si>
    <t>мастер дорожный</t>
  </si>
  <si>
    <t>Карымсаков  Сабаржан Каирбергенович</t>
  </si>
  <si>
    <t>Маймишев Жаксыбай Казиевич</t>
  </si>
  <si>
    <t>Оспанов Егинбай Хамзинович</t>
  </si>
  <si>
    <t>Оспанов Едилбай Хамзинович</t>
  </si>
  <si>
    <t>Пирштук Андрей Геннадьевич</t>
  </si>
  <si>
    <t>Садуов Серик Бекимович</t>
  </si>
  <si>
    <t>Сулейменова Диана Султанбековна</t>
  </si>
  <si>
    <t>Темирбаев Алмат Серикович</t>
  </si>
  <si>
    <t>начальник цеха</t>
  </si>
  <si>
    <t>Азербаев Бейсембе Мухамеджанович</t>
  </si>
  <si>
    <t>водитель автомобиля (автобус габаритной длиной свыше 7 до 12 метров)</t>
  </si>
  <si>
    <t>Айсин Мурат Отепович</t>
  </si>
  <si>
    <t>водитель автомобиля (габаритная длина до 7 метров)</t>
  </si>
  <si>
    <t>Аккожин Болат Тиштыкович</t>
  </si>
  <si>
    <t>Алпысов Жанат Умербекович</t>
  </si>
  <si>
    <t>Алыбаев Эрик Урашевич</t>
  </si>
  <si>
    <t>Альжанов Олжас Бабатаевич</t>
  </si>
  <si>
    <t>Андриевский Дмитрий Александрович</t>
  </si>
  <si>
    <t>механик</t>
  </si>
  <si>
    <t>Ашимов Ерлан Жаксылыкович</t>
  </si>
  <si>
    <t>Ахметов Аян Нуртаевич</t>
  </si>
  <si>
    <t>Балтабаев Желел Капарович</t>
  </si>
  <si>
    <t>Балтушкин Марат Каиркенович</t>
  </si>
  <si>
    <t>Бейсенов Алибек Жолдасбекович</t>
  </si>
  <si>
    <t>водитель автомобиля (автобус габаритной длиной свыше 12 до 15 метров)</t>
  </si>
  <si>
    <t>Бекбергенов Мухамедрахим Хаиргельдинович</t>
  </si>
  <si>
    <t>Бекенов Еркебулан Баубекович</t>
  </si>
  <si>
    <t>Бекентаев Алтай Саутович</t>
  </si>
  <si>
    <t>водитель автомобиля</t>
  </si>
  <si>
    <t>Биниев Амантай Утюгунович</t>
  </si>
  <si>
    <t>Биниев Габит Амантаевич</t>
  </si>
  <si>
    <t>Биниев Нариман Мейрамович</t>
  </si>
  <si>
    <t>Биниев Сабит Амантаевич</t>
  </si>
  <si>
    <t>Бркенов Аман Мауленович</t>
  </si>
  <si>
    <t>Богумбаев Казбек Нугурбекович</t>
  </si>
  <si>
    <t>Бубон Владимир Петрович</t>
  </si>
  <si>
    <t>Васьковский Виталий Брониславович</t>
  </si>
  <si>
    <t>Голубовский Николай  Иванович</t>
  </si>
  <si>
    <t>водитель автомобиля (скорая помощь)</t>
  </si>
  <si>
    <t>Даукенов Кабиболла Каирбекович</t>
  </si>
  <si>
    <t>Даулетов Дауренбек Сакенович</t>
  </si>
  <si>
    <t>слесарь по ремонту автомобилей</t>
  </si>
  <si>
    <t>Друцкий Владимир Павлович</t>
  </si>
  <si>
    <t>Ерназаров Валихан Мажитович</t>
  </si>
  <si>
    <t>Етекбаев Жаскайрат Кибатоллаевич</t>
  </si>
  <si>
    <t>Жармуханов Руслан Каирбекович</t>
  </si>
  <si>
    <t>Жасугунов Жоламан Куракович</t>
  </si>
  <si>
    <t>Жуманов Орал Маралович</t>
  </si>
  <si>
    <t>Жунусов Байбулат Смагулович</t>
  </si>
  <si>
    <t>Жунусов Мейрам Амангельдиевич</t>
  </si>
  <si>
    <t>Жусубалин Мурат Максутович</t>
  </si>
  <si>
    <t>Зейнулин Талгат Орынбасарович</t>
  </si>
  <si>
    <t>Зейнуллин Азамат Толеуханович</t>
  </si>
  <si>
    <t>Искаков Сергали Муханович</t>
  </si>
  <si>
    <t>механик по выпуску транспорта</t>
  </si>
  <si>
    <t>Казиев Булат Мурзашович</t>
  </si>
  <si>
    <t>Какимов Бейбит Жанатович</t>
  </si>
  <si>
    <t>Карпов Юрий Александрович</t>
  </si>
  <si>
    <t>Касаинов Айтмагамбет Жолдангарович</t>
  </si>
  <si>
    <t>Касенов Дастан Талгатович</t>
  </si>
  <si>
    <t>Кереев Айбол Жарматаевич</t>
  </si>
  <si>
    <t>Кожаков Нурбек Муратбекович</t>
  </si>
  <si>
    <t>Койманов Жанибек Зарапович</t>
  </si>
  <si>
    <t>Копп Игорь Гельмутович</t>
  </si>
  <si>
    <t>Курмангалиев Азамат НУРАЗБАЕВИЧ</t>
  </si>
  <si>
    <t>Курманов Ербол Серикович</t>
  </si>
  <si>
    <t>Кусаинов Жангельды Болатович</t>
  </si>
  <si>
    <t>Кусаинов Серик Тулегенович</t>
  </si>
  <si>
    <t>Кучеренко Олег Александрович</t>
  </si>
  <si>
    <t>Лаврик Александр Сергеевич</t>
  </si>
  <si>
    <t>Магзамов Даулет Куантаевич</t>
  </si>
  <si>
    <t>Магзумов Ерлан Куанышбаевич</t>
  </si>
  <si>
    <t>Мельник Сергей Степанович</t>
  </si>
  <si>
    <t>Муканов Ерлан Кабдуллаевич</t>
  </si>
  <si>
    <t>Мукушев Болат Балтабаевич</t>
  </si>
  <si>
    <t>Мустафин Ернар Куанышбекович</t>
  </si>
  <si>
    <t>Муравьев Игорь Сергеевич</t>
  </si>
  <si>
    <t>Мухамедьяров Ахметжан Амангельдинович</t>
  </si>
  <si>
    <t>Мухамедьяров  Нурлан Шайкенович</t>
  </si>
  <si>
    <t>Мурзашев Самат болатович</t>
  </si>
  <si>
    <t>Назаренко Андрей Яковлевич</t>
  </si>
  <si>
    <t>Негметжанов Канат Кенжекорович</t>
  </si>
  <si>
    <t>Нубаев Есмагзам Бабасанович</t>
  </si>
  <si>
    <t>Нургасимов Талгат Алтайулы</t>
  </si>
  <si>
    <t>Потапченко Виктор Васильевич</t>
  </si>
  <si>
    <t>Парфенюк Олег Дмитриевич</t>
  </si>
  <si>
    <t xml:space="preserve">водитель автомобиля </t>
  </si>
  <si>
    <t>Решетников Денис Сергеевич</t>
  </si>
  <si>
    <t>Рудь Владимир Владимирович</t>
  </si>
  <si>
    <t>Рыбаков Владимир Вячеславович</t>
  </si>
  <si>
    <t>Садвакасов Руслан Балтабекович</t>
  </si>
  <si>
    <t>Саликов Валихан Каиртаевич</t>
  </si>
  <si>
    <t>Сеилбеков Нияз Оразбаевич</t>
  </si>
  <si>
    <t>Сердалин Ербол Кабиболлаевич</t>
  </si>
  <si>
    <t>Сердученко Валерий Геннадьевич</t>
  </si>
  <si>
    <t>Сулейменов Ризабек Иманбаевич</t>
  </si>
  <si>
    <t>Султанбеков Марат Женисович</t>
  </si>
  <si>
    <t>Сураганов Болат Галиянурович</t>
  </si>
  <si>
    <t>Сыздыков Мейрам Нурушович</t>
  </si>
  <si>
    <t>Тажин Адилхан Елубаевич</t>
  </si>
  <si>
    <t>Таскенов Сарсен Даулетбекович</t>
  </si>
  <si>
    <t>Тапенов Нургабыл Газизович</t>
  </si>
  <si>
    <t>Титов Денис Сергеевич</t>
  </si>
  <si>
    <t>Тлегенов Бакит Умирбекович</t>
  </si>
  <si>
    <t>Тлегенов Ермек Базарбаевич</t>
  </si>
  <si>
    <t>Турбинский Станислав Иосифович</t>
  </si>
  <si>
    <t>Турежанов Алпысбай  Тастамбекович</t>
  </si>
  <si>
    <t>Тюлебаев Ильяс Думанович</t>
  </si>
  <si>
    <t>Уажиденов Алибек Нурбекович</t>
  </si>
  <si>
    <t>Хамзин Маралбек Исманович</t>
  </si>
  <si>
    <t>Хицинский Денис Вячеславович</t>
  </si>
  <si>
    <t>Худайбергенов Казбек Эмертаевич</t>
  </si>
  <si>
    <t>Шабаров Гарифулла Курмангалиевич</t>
  </si>
  <si>
    <t>Шаймуханов Зейнат Кошкенбаевич</t>
  </si>
  <si>
    <t>Шарипов Ануарбек Овцоводович</t>
  </si>
  <si>
    <t>Шарипов Асылхан Нуркенович</t>
  </si>
  <si>
    <t>Шәріп Асқат Боранбекұлы</t>
  </si>
  <si>
    <t>Шкутов Николай Николаевич</t>
  </si>
  <si>
    <t>Январь</t>
  </si>
  <si>
    <t>Сокращение</t>
  </si>
  <si>
    <t>Расшифровка сокращения</t>
  </si>
  <si>
    <t>Примечание</t>
  </si>
  <si>
    <t>Б</t>
  </si>
  <si>
    <t>Больничный лист и справки неоплач.</t>
  </si>
  <si>
    <t>заносятся табельщиком</t>
  </si>
  <si>
    <t>ОБ</t>
  </si>
  <si>
    <t>Отсутствие по болезни</t>
  </si>
  <si>
    <t>ГО</t>
  </si>
  <si>
    <t>Выполнение гос. Обязанностей и донорские справки</t>
  </si>
  <si>
    <t>Н</t>
  </si>
  <si>
    <t>Отсутствие по невыясненным причинам</t>
  </si>
  <si>
    <t>П</t>
  </si>
  <si>
    <t>Прогул</t>
  </si>
  <si>
    <t>ОР</t>
  </si>
  <si>
    <t>Отстранение от работы</t>
  </si>
  <si>
    <t>ОО</t>
  </si>
  <si>
    <t>Отсутствие оплачиваемое</t>
  </si>
  <si>
    <t>заносятся табельщиком или отделом кадров</t>
  </si>
  <si>
    <t>ТБ</t>
  </si>
  <si>
    <t>ЗанятияТехнБезопасности</t>
  </si>
  <si>
    <t>заносятся специалистами СТЗП</t>
  </si>
  <si>
    <t>БР</t>
  </si>
  <si>
    <t>Отпуск по беременности и родам</t>
  </si>
  <si>
    <t>заносят отдел кадров</t>
  </si>
  <si>
    <t>Д</t>
  </si>
  <si>
    <t>Отпуск по уходу за ребенком до достижения им 3-х лет</t>
  </si>
  <si>
    <t>КЗ</t>
  </si>
  <si>
    <t>Сохранение среднего заработка</t>
  </si>
  <si>
    <t>БС</t>
  </si>
  <si>
    <t>Отпуск без сохранения заработной платы</t>
  </si>
  <si>
    <t>У</t>
  </si>
  <si>
    <t>Учебный отпуск</t>
  </si>
  <si>
    <t>О</t>
  </si>
  <si>
    <t>Отпуск</t>
  </si>
  <si>
    <t>ОС</t>
  </si>
  <si>
    <t>Социальный отпуск</t>
  </si>
  <si>
    <t>ф</t>
  </si>
  <si>
    <t>норма</t>
  </si>
  <si>
    <t>Сб</t>
  </si>
  <si>
    <t>Вс</t>
  </si>
  <si>
    <t>Январь 2024</t>
  </si>
  <si>
    <t>График 1</t>
  </si>
  <si>
    <t>Бригада 1</t>
  </si>
  <si>
    <t>11н</t>
  </si>
  <si>
    <t>Пн</t>
  </si>
  <si>
    <t>Вт</t>
  </si>
  <si>
    <t>Ср</t>
  </si>
  <si>
    <t>Чт</t>
  </si>
  <si>
    <t>Пт</t>
  </si>
  <si>
    <t>Бригада 2</t>
  </si>
  <si>
    <t>Февраль 2024</t>
  </si>
  <si>
    <t>Бригада 3</t>
  </si>
  <si>
    <t>Март 2024</t>
  </si>
  <si>
    <t>Март</t>
  </si>
  <si>
    <t>Бригада 4</t>
  </si>
  <si>
    <t>Апрель 2024</t>
  </si>
  <si>
    <t>Апрель</t>
  </si>
  <si>
    <t>х</t>
  </si>
  <si>
    <t>Май 2024</t>
  </si>
  <si>
    <t>Май</t>
  </si>
  <si>
    <t>Июнь 2024</t>
  </si>
  <si>
    <t>График 2 бригада 2</t>
  </si>
  <si>
    <t>Июнь</t>
  </si>
  <si>
    <t>Июль 2024</t>
  </si>
  <si>
    <t>Июль</t>
  </si>
  <si>
    <t>Август 2024</t>
  </si>
  <si>
    <t>Август</t>
  </si>
  <si>
    <t>Сентябрь 2024</t>
  </si>
  <si>
    <t>Сентябрь</t>
  </si>
  <si>
    <t>Октябрь 2024</t>
  </si>
  <si>
    <t>Октябрь</t>
  </si>
  <si>
    <t>Ноябрь 2024</t>
  </si>
  <si>
    <t>Ноябрь</t>
  </si>
  <si>
    <t>Декабрь 2024</t>
  </si>
  <si>
    <t>Декабрь</t>
  </si>
  <si>
    <t>График 4 бригада 1</t>
  </si>
  <si>
    <t>График 5 бригада 1</t>
  </si>
  <si>
    <t>График 5 бригада 2</t>
  </si>
  <si>
    <t>График 5 бригада 3</t>
  </si>
  <si>
    <t>График 5 бригада 4</t>
  </si>
  <si>
    <t>График 45 бригада 1</t>
  </si>
  <si>
    <t>График 2</t>
  </si>
  <si>
    <t>График 3</t>
  </si>
  <si>
    <t>10,5н</t>
  </si>
  <si>
    <t>График 5</t>
  </si>
  <si>
    <t>График 97</t>
  </si>
  <si>
    <t>График 98</t>
  </si>
  <si>
    <t>График 45</t>
  </si>
  <si>
    <t xml:space="preserve"> только часы фактической переработки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</si>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</sst>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[$-419]mmmm;@"/>
    <numFmt numFmtId="166" formatCode="_-* #,##0.00_р_._-;\-* #,##0.00_р_._-;_-* &quot;-&quot;??_р_._-;_-@_-"/>
  </numFmts>
  <fonts count="15" x14ac:knownFonts="1"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 Cyr"/>
      <charset val="204"/>
    </font>
    <font>
      <sz val="8"/>
      <name val="Arial"/>
      <family val="2"/>
      <charset val="204"/>
    </font>
    <font>
      <sz val="8"/>
      <name val="Arial Cyr"/>
      <charset val="204"/>
    </font>
    <font>
      <b/>
      <sz val="7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FF0000"/>
      <name val="Arial"/>
      <family val="2"/>
      <charset val="204"/>
    </font>
    <font>
      <sz val="7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1" fillId="0" borderId="0"/>
    <xf numFmtId="166" fontId="2" fillId="0" borderId="0"/>
  </cellStyleXfs>
  <cellXfs count="203">
    <xf numFmtId="0" fontId="0" fillId="0" borderId="0" xfId="0"/>
    <xf numFmtId="49" fontId="0" fillId="0" borderId="0" xfId="0" applyNumberFormat="1"/>
    <xf numFmtId="0" fontId="1" fillId="3" borderId="1" xfId="0" applyFont="1" applyFill="1" applyBorder="1"/>
    <xf numFmtId="0" fontId="0" fillId="0" borderId="1" xfId="0" applyBorder="1"/>
    <xf numFmtId="0" fontId="2" fillId="2" borderId="1" xfId="2" applyFill="1" applyBorder="1"/>
    <xf numFmtId="0" fontId="2" fillId="2" borderId="1" xfId="2" applyFill="1" applyBorder="1" applyAlignment="1">
      <alignment horizontal="center" vertical="center"/>
    </xf>
    <xf numFmtId="0" fontId="2" fillId="0" borderId="0" xfId="2"/>
    <xf numFmtId="0" fontId="1" fillId="2" borderId="2" xfId="2" applyFont="1" applyFill="1" applyBorder="1"/>
    <xf numFmtId="0" fontId="1" fillId="2" borderId="3" xfId="2" applyFont="1" applyFill="1" applyBorder="1"/>
    <xf numFmtId="0" fontId="1" fillId="2" borderId="4" xfId="2" applyFont="1" applyFill="1" applyBorder="1"/>
    <xf numFmtId="0" fontId="2" fillId="2" borderId="0" xfId="2" applyFill="1"/>
    <xf numFmtId="0" fontId="2" fillId="2" borderId="5" xfId="2" applyFill="1" applyBorder="1"/>
    <xf numFmtId="0" fontId="2" fillId="2" borderId="6" xfId="2" applyFill="1" applyBorder="1"/>
    <xf numFmtId="0" fontId="9" fillId="0" borderId="0" xfId="2" applyFont="1"/>
    <xf numFmtId="0" fontId="9" fillId="2" borderId="5" xfId="2" applyFont="1" applyFill="1" applyBorder="1"/>
    <xf numFmtId="0" fontId="9" fillId="2" borderId="1" xfId="2" applyFont="1" applyFill="1" applyBorder="1"/>
    <xf numFmtId="0" fontId="9" fillId="2" borderId="6" xfId="2" applyFont="1" applyFill="1" applyBorder="1"/>
    <xf numFmtId="0" fontId="9" fillId="2" borderId="0" xfId="2" applyFont="1" applyFill="1"/>
    <xf numFmtId="0" fontId="2" fillId="2" borderId="7" xfId="2" applyFill="1" applyBorder="1"/>
    <xf numFmtId="0" fontId="2" fillId="2" borderId="8" xfId="2" applyFill="1" applyBorder="1"/>
    <xf numFmtId="0" fontId="2" fillId="2" borderId="9" xfId="2" applyFill="1" applyBorder="1"/>
    <xf numFmtId="0" fontId="10" fillId="0" borderId="0" xfId="2" applyFont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10" fillId="0" borderId="0" xfId="2" applyFont="1" applyAlignment="1">
      <alignment horizontal="center" vertical="center" textRotation="90" wrapText="1"/>
    </xf>
    <xf numFmtId="0" fontId="7" fillId="2" borderId="0" xfId="2" applyFont="1" applyFill="1"/>
    <xf numFmtId="0" fontId="1" fillId="0" borderId="0" xfId="2" applyFont="1" applyAlignment="1">
      <alignment vertical="center"/>
    </xf>
    <xf numFmtId="0" fontId="7" fillId="2" borderId="0" xfId="2" applyFont="1" applyFill="1" applyAlignment="1">
      <alignment vertical="center"/>
    </xf>
    <xf numFmtId="0" fontId="1" fillId="2" borderId="0" xfId="2" applyFont="1" applyFill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quotePrefix="1" applyFill="1"/>
    <xf numFmtId="14" fontId="2" fillId="2" borderId="0" xfId="2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2" fillId="0" borderId="0" xfId="0" applyFont="1" applyAlignment="1">
      <alignment horizontal="center" vertical="center"/>
    </xf>
    <xf numFmtId="0" fontId="2" fillId="2" borderId="14" xfId="2" applyFill="1" applyBorder="1" applyProtection="1">
      <protection locked="0"/>
    </xf>
    <xf numFmtId="0" fontId="2" fillId="2" borderId="15" xfId="2" applyFill="1" applyBorder="1" applyAlignment="1" applyProtection="1">
      <alignment horizontal="center"/>
      <protection locked="0"/>
    </xf>
    <xf numFmtId="2" fontId="12" fillId="0" borderId="0" xfId="0" applyNumberFormat="1" applyFont="1"/>
    <xf numFmtId="0" fontId="5" fillId="0" borderId="0" xfId="0" applyFont="1" applyProtection="1">
      <protection locked="0"/>
    </xf>
    <xf numFmtId="0" fontId="5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5" fillId="0" borderId="17" xfId="0" applyFont="1" applyBorder="1" applyAlignment="1" applyProtection="1">
      <alignment horizontal="center" vertical="center" textRotation="90" wrapText="1"/>
      <protection locked="0"/>
    </xf>
    <xf numFmtId="0" fontId="5" fillId="0" borderId="18" xfId="0" applyFont="1" applyBorder="1" applyAlignment="1" applyProtection="1">
      <alignment horizontal="center" vertical="center" textRotation="90" wrapText="1"/>
      <protection locked="0"/>
    </xf>
    <xf numFmtId="0" fontId="9" fillId="4" borderId="17" xfId="0" applyFont="1" applyFill="1" applyBorder="1" applyAlignment="1" applyProtection="1">
      <alignment horizontal="center" vertical="center"/>
      <protection locked="0"/>
    </xf>
    <xf numFmtId="0" fontId="9" fillId="4" borderId="18" xfId="0" applyFont="1" applyFill="1" applyBorder="1" applyAlignment="1" applyProtection="1">
      <alignment horizontal="center" vertical="center"/>
      <protection locked="0"/>
    </xf>
    <xf numFmtId="0" fontId="9" fillId="4" borderId="20" xfId="0" applyFont="1" applyFill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 textRotation="90" wrapText="1"/>
      <protection locked="0"/>
    </xf>
    <xf numFmtId="0" fontId="5" fillId="0" borderId="20" xfId="0" applyFont="1" applyBorder="1" applyAlignment="1" applyProtection="1">
      <alignment horizontal="center" vertical="center" textRotation="90" wrapText="1"/>
      <protection locked="0"/>
    </xf>
    <xf numFmtId="0" fontId="9" fillId="4" borderId="3" xfId="0" applyFont="1" applyFill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3" xfId="0" applyFont="1" applyBorder="1" applyAlignment="1" applyProtection="1">
      <alignment horizontal="center" vertical="center" textRotation="90" wrapText="1"/>
      <protection locked="0"/>
    </xf>
    <xf numFmtId="0" fontId="5" fillId="0" borderId="23" xfId="0" applyFont="1" applyBorder="1" applyAlignment="1" applyProtection="1">
      <alignment horizontal="center" vertical="center" textRotation="90" wrapText="1"/>
      <protection locked="0"/>
    </xf>
    <xf numFmtId="0" fontId="9" fillId="4" borderId="1" xfId="0" applyFont="1" applyFill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 vertical="center" textRotation="90" wrapText="1"/>
      <protection locked="0"/>
    </xf>
    <xf numFmtId="0" fontId="5" fillId="0" borderId="1" xfId="0" applyFont="1" applyBorder="1" applyAlignment="1" applyProtection="1">
      <alignment horizontal="center" vertical="center" textRotation="90" wrapText="1"/>
      <protection locked="0"/>
    </xf>
    <xf numFmtId="0" fontId="5" fillId="0" borderId="25" xfId="0" applyFont="1" applyBorder="1" applyAlignment="1" applyProtection="1">
      <alignment horizontal="center" vertical="center" textRotation="90" wrapText="1"/>
      <protection locked="0"/>
    </xf>
    <xf numFmtId="0" fontId="9" fillId="4" borderId="8" xfId="0" applyFont="1" applyFill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 vertical="center" textRotation="90" wrapText="1"/>
      <protection locked="0"/>
    </xf>
    <xf numFmtId="0" fontId="5" fillId="0" borderId="8" xfId="0" applyFont="1" applyBorder="1" applyAlignment="1" applyProtection="1">
      <alignment horizontal="center" vertical="center" textRotation="90" wrapText="1"/>
      <protection locked="0"/>
    </xf>
    <xf numFmtId="0" fontId="5" fillId="0" borderId="27" xfId="0" applyFont="1" applyBorder="1" applyAlignment="1" applyProtection="1">
      <alignment horizontal="center" vertical="center" textRotation="90" wrapText="1"/>
      <protection locked="0"/>
    </xf>
    <xf numFmtId="0" fontId="9" fillId="4" borderId="17" xfId="0" applyFont="1" applyFill="1" applyBorder="1" applyAlignment="1" applyProtection="1">
      <alignment horizontal="center"/>
      <protection locked="0"/>
    </xf>
    <xf numFmtId="0" fontId="9" fillId="4" borderId="18" xfId="0" applyFont="1" applyFill="1" applyBorder="1" applyAlignment="1" applyProtection="1">
      <alignment horizontal="center"/>
      <protection locked="0"/>
    </xf>
    <xf numFmtId="0" fontId="9" fillId="4" borderId="20" xfId="0" applyFont="1" applyFill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Protection="1">
      <protection locked="0"/>
    </xf>
    <xf numFmtId="0" fontId="9" fillId="4" borderId="29" xfId="0" applyFont="1" applyFill="1" applyBorder="1" applyAlignment="1" applyProtection="1">
      <alignment horizontal="center"/>
      <protection locked="0"/>
    </xf>
    <xf numFmtId="0" fontId="9" fillId="4" borderId="30" xfId="0" applyFont="1" applyFill="1" applyBorder="1" applyAlignment="1" applyProtection="1">
      <alignment horizontal="center"/>
      <protection locked="0"/>
    </xf>
    <xf numFmtId="0" fontId="9" fillId="4" borderId="31" xfId="0" applyFont="1" applyFill="1" applyBorder="1" applyAlignment="1" applyProtection="1">
      <alignment horizontal="center"/>
      <protection locked="0"/>
    </xf>
    <xf numFmtId="0" fontId="9" fillId="4" borderId="24" xfId="0" applyFont="1" applyFill="1" applyBorder="1" applyAlignment="1" applyProtection="1">
      <alignment horizontal="center"/>
      <protection locked="0"/>
    </xf>
    <xf numFmtId="0" fontId="9" fillId="4" borderId="25" xfId="0" applyFont="1" applyFill="1" applyBorder="1" applyAlignment="1" applyProtection="1">
      <alignment horizontal="center"/>
      <protection locked="0"/>
    </xf>
    <xf numFmtId="0" fontId="9" fillId="4" borderId="34" xfId="0" applyFont="1" applyFill="1" applyBorder="1" applyAlignment="1" applyProtection="1">
      <alignment horizontal="center"/>
      <protection locked="0"/>
    </xf>
    <xf numFmtId="0" fontId="9" fillId="4" borderId="35" xfId="0" applyFont="1" applyFill="1" applyBorder="1" applyAlignment="1" applyProtection="1">
      <alignment horizontal="center"/>
      <protection locked="0"/>
    </xf>
    <xf numFmtId="0" fontId="9" fillId="4" borderId="36" xfId="0" applyFont="1" applyFill="1" applyBorder="1" applyAlignment="1" applyProtection="1">
      <alignment horizontal="center"/>
      <protection locked="0"/>
    </xf>
    <xf numFmtId="4" fontId="0" fillId="0" borderId="1" xfId="0" applyNumberFormat="1" applyBorder="1"/>
    <xf numFmtId="0" fontId="2" fillId="0" borderId="1" xfId="2" applyBorder="1"/>
    <xf numFmtId="4" fontId="0" fillId="0" borderId="0" xfId="0" applyNumberFormat="1"/>
    <xf numFmtId="49" fontId="0" fillId="0" borderId="1" xfId="0" applyNumberFormat="1" applyBorder="1"/>
    <xf numFmtId="0" fontId="6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4" fontId="8" fillId="0" borderId="1" xfId="1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7" xfId="0" applyFont="1" applyBorder="1" applyAlignment="1" applyProtection="1">
      <alignment horizontal="center" vertical="center" textRotation="90" wrapText="1"/>
      <protection locked="0"/>
    </xf>
    <xf numFmtId="0" fontId="4" fillId="0" borderId="18" xfId="0" applyFont="1" applyBorder="1" applyAlignment="1" applyProtection="1">
      <alignment horizontal="center" vertical="center" textRotation="90" wrapText="1"/>
      <protection locked="0"/>
    </xf>
    <xf numFmtId="0" fontId="4" fillId="0" borderId="19" xfId="0" applyFont="1" applyBorder="1" applyAlignment="1" applyProtection="1">
      <alignment horizontal="center" vertical="center" textRotation="90" wrapText="1"/>
      <protection locked="0"/>
    </xf>
    <xf numFmtId="0" fontId="9" fillId="0" borderId="17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 textRotation="90" wrapText="1"/>
      <protection locked="0"/>
    </xf>
    <xf numFmtId="0" fontId="4" fillId="0" borderId="20" xfId="0" applyFont="1" applyBorder="1" applyAlignment="1" applyProtection="1">
      <alignment horizontal="center" vertical="center" textRotation="90" wrapText="1"/>
      <protection locked="0"/>
    </xf>
    <xf numFmtId="0" fontId="4" fillId="0" borderId="22" xfId="0" applyFont="1" applyBorder="1" applyAlignment="1" applyProtection="1">
      <alignment horizontal="center" vertical="center" textRotation="90" wrapText="1"/>
      <protection locked="0"/>
    </xf>
    <xf numFmtId="0" fontId="4" fillId="0" borderId="3" xfId="0" applyFont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 applyProtection="1">
      <alignment horizontal="center" vertical="center" textRotation="90" wrapText="1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 vertical="center" textRotation="90" wrapText="1"/>
      <protection locked="0"/>
    </xf>
    <xf numFmtId="0" fontId="4" fillId="0" borderId="23" xfId="0" applyFont="1" applyBorder="1" applyAlignment="1" applyProtection="1">
      <alignment horizontal="center" vertical="center" textRotation="90" wrapText="1"/>
      <protection locked="0"/>
    </xf>
    <xf numFmtId="0" fontId="4" fillId="0" borderId="24" xfId="0" applyFont="1" applyBorder="1" applyAlignment="1" applyProtection="1">
      <alignment horizontal="center" vertical="center" textRotation="90" wrapText="1"/>
      <protection locked="0"/>
    </xf>
    <xf numFmtId="0" fontId="4" fillId="0" borderId="1" xfId="0" applyFont="1" applyBorder="1" applyAlignment="1" applyProtection="1">
      <alignment horizontal="center" vertical="center" textRotation="90" wrapText="1"/>
      <protection locked="0"/>
    </xf>
    <xf numFmtId="0" fontId="4" fillId="0" borderId="6" xfId="0" applyFont="1" applyBorder="1" applyAlignment="1" applyProtection="1">
      <alignment horizontal="center" vertical="center" textRotation="90" wrapText="1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 vertical="center" textRotation="90" wrapText="1"/>
      <protection locked="0"/>
    </xf>
    <xf numFmtId="0" fontId="4" fillId="0" borderId="25" xfId="0" applyFont="1" applyBorder="1" applyAlignment="1" applyProtection="1">
      <alignment horizontal="center" vertical="center" textRotation="90" wrapText="1"/>
      <protection locked="0"/>
    </xf>
    <xf numFmtId="0" fontId="4" fillId="0" borderId="26" xfId="0" applyFont="1" applyBorder="1" applyAlignment="1" applyProtection="1">
      <alignment horizontal="center" vertical="center" textRotation="90" wrapText="1"/>
      <protection locked="0"/>
    </xf>
    <xf numFmtId="0" fontId="4" fillId="0" borderId="8" xfId="0" applyFont="1" applyBorder="1" applyAlignment="1" applyProtection="1">
      <alignment horizontal="center" vertical="center" textRotation="90" wrapText="1"/>
      <protection locked="0"/>
    </xf>
    <xf numFmtId="0" fontId="4" fillId="0" borderId="9" xfId="0" applyFont="1" applyBorder="1" applyAlignment="1" applyProtection="1">
      <alignment horizontal="center" vertical="center" textRotation="90" wrapText="1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 vertical="center" textRotation="90" wrapText="1"/>
      <protection locked="0"/>
    </xf>
    <xf numFmtId="0" fontId="4" fillId="0" borderId="27" xfId="0" applyFont="1" applyBorder="1" applyAlignment="1" applyProtection="1">
      <alignment horizontal="center" vertical="center" textRotation="90" wrapText="1"/>
      <protection locked="0"/>
    </xf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9" fillId="0" borderId="18" xfId="0" applyFont="1" applyBorder="1" applyAlignment="1" applyProtection="1">
      <alignment horizontal="center"/>
      <protection locked="0"/>
    </xf>
    <xf numFmtId="0" fontId="9" fillId="0" borderId="20" xfId="0" applyFont="1" applyBorder="1" applyAlignment="1" applyProtection="1">
      <alignment horizont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0" xfId="0" applyFont="1" applyBorder="1" applyProtection="1">
      <protection locked="0"/>
    </xf>
    <xf numFmtId="0" fontId="4" fillId="0" borderId="28" xfId="0" applyFont="1" applyBorder="1" applyAlignment="1" applyProtection="1">
      <alignment horizontal="center" vertical="center" wrapText="1"/>
      <protection locked="0"/>
    </xf>
    <xf numFmtId="0" fontId="9" fillId="0" borderId="29" xfId="0" applyFont="1" applyBorder="1" applyAlignment="1" applyProtection="1">
      <alignment horizontal="center"/>
      <protection locked="0"/>
    </xf>
    <xf numFmtId="0" fontId="9" fillId="0" borderId="30" xfId="0" applyFont="1" applyBorder="1" applyAlignment="1" applyProtection="1">
      <alignment horizontal="center"/>
      <protection locked="0"/>
    </xf>
    <xf numFmtId="0" fontId="9" fillId="0" borderId="31" xfId="0" applyFont="1" applyBorder="1" applyAlignment="1" applyProtection="1">
      <alignment horizontal="center"/>
      <protection locked="0"/>
    </xf>
    <xf numFmtId="0" fontId="4" fillId="0" borderId="32" xfId="0" applyFont="1" applyBorder="1" applyAlignment="1" applyProtection="1">
      <alignment horizontal="center" vertical="center" wrapText="1"/>
      <protection locked="0"/>
    </xf>
    <xf numFmtId="0" fontId="9" fillId="0" borderId="24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4" fillId="0" borderId="33" xfId="0" applyFont="1" applyBorder="1" applyAlignment="1" applyProtection="1">
      <alignment horizontal="center" vertical="center" wrapText="1"/>
      <protection locked="0"/>
    </xf>
    <xf numFmtId="0" fontId="9" fillId="0" borderId="34" xfId="0" applyFont="1" applyBorder="1" applyAlignment="1" applyProtection="1">
      <alignment horizontal="center"/>
      <protection locked="0"/>
    </xf>
    <xf numFmtId="0" fontId="9" fillId="0" borderId="35" xfId="0" applyFont="1" applyBorder="1" applyAlignment="1" applyProtection="1">
      <alignment horizontal="center"/>
      <protection locked="0"/>
    </xf>
    <xf numFmtId="0" fontId="9" fillId="0" borderId="36" xfId="0" applyFont="1" applyBorder="1" applyAlignment="1" applyProtection="1">
      <alignment horizontal="center"/>
      <protection locked="0"/>
    </xf>
    <xf numFmtId="0" fontId="4" fillId="0" borderId="45" xfId="0" applyFont="1" applyBorder="1" applyAlignment="1" applyProtection="1">
      <alignment horizontal="left" vertical="center" wrapText="1"/>
      <protection locked="0"/>
    </xf>
    <xf numFmtId="164" fontId="0" fillId="0" borderId="1" xfId="0" applyNumberFormat="1" applyBorder="1"/>
    <xf numFmtId="165" fontId="2" fillId="2" borderId="5" xfId="2" applyNumberFormat="1" applyFill="1" applyBorder="1"/>
    <xf numFmtId="165" fontId="2" fillId="2" borderId="1" xfId="2" applyNumberFormat="1" applyFill="1" applyBorder="1"/>
    <xf numFmtId="165" fontId="2" fillId="2" borderId="6" xfId="2" applyNumberFormat="1" applyFill="1" applyBorder="1"/>
    <xf numFmtId="166" fontId="0" fillId="2" borderId="0" xfId="4" applyFont="1" applyFill="1"/>
    <xf numFmtId="0" fontId="4" fillId="0" borderId="18" xfId="0" applyFont="1" applyBorder="1" applyAlignment="1" applyProtection="1">
      <alignment horizontal="center" vertical="center"/>
      <protection locked="0"/>
    </xf>
    <xf numFmtId="0" fontId="0" fillId="0" borderId="13" xfId="0" applyBorder="1"/>
    <xf numFmtId="0" fontId="0" fillId="0" borderId="0" xfId="0"/>
    <xf numFmtId="0" fontId="4" fillId="0" borderId="20" xfId="0" applyFont="1" applyBorder="1" applyAlignment="1" applyProtection="1">
      <alignment horizontal="center" vertical="center" wrapText="1"/>
      <protection locked="0"/>
    </xf>
    <xf numFmtId="0" fontId="0" fillId="0" borderId="38" xfId="0" applyBorder="1" applyProtection="1">
      <protection locked="0"/>
    </xf>
    <xf numFmtId="0" fontId="0" fillId="0" borderId="39" xfId="0" applyBorder="1" applyProtection="1"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7" xfId="0" applyBorder="1" applyProtection="1"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4" fillId="0" borderId="18" xfId="0" quotePrefix="1" applyFont="1" applyBorder="1" applyAlignment="1" applyProtection="1">
      <alignment horizontal="left" vertical="center"/>
      <protection locked="0"/>
    </xf>
    <xf numFmtId="0" fontId="4" fillId="0" borderId="20" xfId="0" applyFont="1" applyBorder="1" applyAlignment="1" applyProtection="1">
      <alignment horizontal="left" vertical="center" wrapText="1"/>
      <protection locked="0"/>
    </xf>
    <xf numFmtId="0" fontId="4" fillId="0" borderId="44" xfId="0" applyFont="1" applyBorder="1" applyAlignment="1" applyProtection="1">
      <alignment horizontal="left" vertical="center" wrapText="1"/>
      <protection locked="0"/>
    </xf>
    <xf numFmtId="0" fontId="0" fillId="0" borderId="45" xfId="0" applyBorder="1" applyProtection="1">
      <protection locked="0"/>
    </xf>
    <xf numFmtId="0" fontId="0" fillId="0" borderId="4" xfId="0" applyBorder="1" applyProtection="1"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50" xfId="0" applyFont="1" applyBorder="1" applyAlignment="1" applyProtection="1">
      <alignment horizontal="center" vertical="center"/>
      <protection locked="0"/>
    </xf>
    <xf numFmtId="0" fontId="0" fillId="0" borderId="47" xfId="0" applyBorder="1" applyProtection="1">
      <protection locked="0"/>
    </xf>
    <xf numFmtId="0" fontId="0" fillId="0" borderId="48" xfId="0" applyBorder="1" applyProtection="1"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4" fillId="0" borderId="4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0" fontId="4" fillId="0" borderId="50" xfId="0" applyFont="1" applyBorder="1" applyAlignment="1" applyProtection="1">
      <alignment horizontal="center" vertical="center" wrapText="1"/>
      <protection locked="0"/>
    </xf>
    <xf numFmtId="0" fontId="8" fillId="0" borderId="18" xfId="0" applyFont="1" applyBorder="1" applyAlignment="1" applyProtection="1">
      <alignment horizontal="center" vertical="center" wrapText="1"/>
      <protection locked="0"/>
    </xf>
    <xf numFmtId="0" fontId="4" fillId="0" borderId="18" xfId="0" quotePrefix="1" applyFont="1" applyBorder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 wrapText="1"/>
      <protection locked="0"/>
    </xf>
    <xf numFmtId="0" fontId="4" fillId="0" borderId="41" xfId="0" applyFont="1" applyBorder="1" applyAlignment="1" applyProtection="1">
      <alignment horizontal="center" vertical="top"/>
      <protection locked="0"/>
    </xf>
    <xf numFmtId="0" fontId="0" fillId="0" borderId="41" xfId="0" applyBorder="1" applyProtection="1">
      <protection locked="0"/>
    </xf>
    <xf numFmtId="0" fontId="4" fillId="0" borderId="17" xfId="0" applyFont="1" applyBorder="1" applyAlignment="1" applyProtection="1">
      <alignment vertical="center" wrapText="1"/>
      <protection locked="0"/>
    </xf>
    <xf numFmtId="0" fontId="9" fillId="0" borderId="50" xfId="0" applyFont="1" applyBorder="1" applyAlignment="1">
      <alignment horizontal="center" vertical="center"/>
    </xf>
    <xf numFmtId="0" fontId="0" fillId="0" borderId="47" xfId="0" applyBorder="1"/>
    <xf numFmtId="0" fontId="0" fillId="0" borderId="48" xfId="0" applyBorder="1"/>
    <xf numFmtId="0" fontId="9" fillId="0" borderId="44" xfId="0" applyFont="1" applyBorder="1" applyAlignment="1">
      <alignment horizontal="center" vertical="top" wrapText="1"/>
    </xf>
    <xf numFmtId="0" fontId="0" fillId="0" borderId="45" xfId="0" applyBorder="1"/>
    <xf numFmtId="0" fontId="0" fillId="0" borderId="4" xfId="0" applyBorder="1"/>
    <xf numFmtId="0" fontId="4" fillId="0" borderId="0" xfId="0" applyFont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center" vertical="center"/>
      <protection locked="0"/>
    </xf>
    <xf numFmtId="0" fontId="0" fillId="0" borderId="49" xfId="0" applyBorder="1" applyProtection="1">
      <protection locked="0"/>
    </xf>
    <xf numFmtId="0" fontId="8" fillId="0" borderId="50" xfId="0" applyFont="1" applyBorder="1" applyAlignment="1" applyProtection="1">
      <alignment horizontal="center" vertical="center" wrapText="1"/>
      <protection locked="0"/>
    </xf>
    <xf numFmtId="0" fontId="4" fillId="0" borderId="40" xfId="0" applyFont="1" applyBorder="1" applyAlignment="1" applyProtection="1">
      <alignment horizontal="center"/>
      <protection locked="0"/>
    </xf>
    <xf numFmtId="0" fontId="0" fillId="0" borderId="40" xfId="0" applyBorder="1" applyProtection="1">
      <protection locked="0"/>
    </xf>
    <xf numFmtId="0" fontId="9" fillId="0" borderId="5" xfId="0" applyFont="1" applyBorder="1" applyAlignment="1">
      <alignment horizontal="center" vertical="top" wrapText="1"/>
    </xf>
    <xf numFmtId="0" fontId="0" fillId="0" borderId="46" xfId="0" applyBorder="1"/>
    <xf numFmtId="0" fontId="0" fillId="0" borderId="2" xfId="0" applyBorder="1"/>
    <xf numFmtId="49" fontId="4" fillId="0" borderId="0" xfId="0" applyNumberFormat="1" applyFont="1" applyAlignment="1" applyProtection="1">
      <alignment horizontal="center"/>
      <protection locked="0"/>
    </xf>
    <xf numFmtId="0" fontId="9" fillId="0" borderId="52" xfId="0" applyFont="1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4" fillId="0" borderId="30" xfId="0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4" fillId="0" borderId="50" xfId="0" applyFont="1" applyBorder="1" applyAlignment="1" applyProtection="1">
      <alignment horizontal="center" wrapText="1"/>
      <protection locked="0"/>
    </xf>
    <xf numFmtId="49" fontId="5" fillId="3" borderId="0" xfId="0" applyNumberFormat="1" applyFont="1" applyFill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1" fillId="0" borderId="0" xfId="2" applyFont="1" applyAlignment="1">
      <alignment horizontal="center" vertical="center"/>
    </xf>
    <xf numFmtId="0" fontId="0" fillId="0" borderId="0" xfId="0"/>
    <xf numFmtId="0" fontId="3" fillId="2" borderId="1" xfId="2" applyFont="1" applyFill="1" applyBorder="1" applyAlignment="1">
      <alignment horizontal="left" vertical="center" wrapText="1"/>
    </xf>
    <xf numFmtId="0" fontId="0" fillId="0" borderId="5" xfId="0" applyBorder="1"/>
  </cellXfs>
  <cellStyles count="5">
    <cellStyle name="Îáű÷íűé_í-đü" xfId="1"/>
    <cellStyle name="Обычный" xfId="0" builtinId="0"/>
    <cellStyle name="Обычный 2" xfId="2"/>
    <cellStyle name="Обычный 3 5" xfId="3"/>
    <cellStyle name="Финансовый 2" xfId="4"/>
  </cellStyles>
  <dxfs count="375">
    <dxf>
      <fill>
        <patternFill patternType="solid">
          <fgColor indexed="64"/>
          <bgColor indexed="9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FFFFFF"/>
        </patternFill>
      </fill>
      <protection locked="1" hidden="0"/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 Cyr"/>
      </font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8764000366222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List13" displayName="List13" ref="E1:P5" insertRowShift="1" totalsRowShown="0" headerRowDxfId="16" dataDxfId="14" headerRowBorderDxfId="15" tableBorderDxfId="13" totalsRowBorderDxfId="12">
  <tableColumns count="12">
    <tableColumn id="1" name="Column1" dataDxfId="11"/>
    <tableColumn id="2" name="Column2" dataDxfId="10"/>
    <tableColumn id="3" name="Column3" dataDxfId="9"/>
    <tableColumn id="4" name="Column4" dataDxfId="8"/>
    <tableColumn id="5" name="Column5" dataDxfId="7"/>
    <tableColumn id="6" name="Column6" dataDxfId="6"/>
    <tableColumn id="7" name="Column7" dataDxfId="5"/>
    <tableColumn id="8" name="Column8" dataDxfId="4"/>
    <tableColumn id="9" name="Column9" dataDxfId="3"/>
    <tableColumn id="10" name="Column10" dataDxfId="2"/>
    <tableColumn id="11" name="Column11" dataDxfId="1"/>
    <tableColumn id="12" name="Column1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140"/>
  <sheetViews>
    <sheetView tabSelected="1" zoomScale="130" zoomScaleNormal="130" zoomScaleSheetLayoutView="160" workbookViewId="0">
      <pane xSplit="5" ySplit="12" topLeftCell="F13" activePane="bottomRight" state="frozen"/>
      <selection pane="topRight" activeCell="G1" sqref="G1"/>
      <selection pane="bottomLeft" activeCell="A11" sqref="A11"/>
      <selection pane="bottomRight" activeCell="F7" sqref="F7"/>
    </sheetView>
  </sheetViews>
  <sheetFormatPr defaultColWidth="9.140625" defaultRowHeight="9.75" outlineLevelCol="1" x14ac:dyDescent="0.2"/>
  <cols>
    <col min="1" max="1" width="2.85546875" style="87" customWidth="1"/>
    <col min="2" max="2" width="7" style="87" bestFit="1" customWidth="1"/>
    <col min="3" max="3" width="12.140625" style="87" bestFit="1" customWidth="1"/>
    <col min="4" max="4" width="9.28515625" style="87" customWidth="1" outlineLevel="1"/>
    <col min="5" max="5" width="8.85546875" style="87" customWidth="1" outlineLevel="1"/>
    <col min="6" max="6" width="2.7109375" style="87" customWidth="1"/>
    <col min="7" max="7" width="2.42578125" style="87" customWidth="1"/>
    <col min="8" max="21" width="2.7109375" style="87" customWidth="1"/>
    <col min="22" max="22" width="3.42578125" style="87" customWidth="1"/>
    <col min="23" max="36" width="2.7109375" style="87" customWidth="1"/>
    <col min="37" max="37" width="3" style="87" customWidth="1"/>
    <col min="38" max="38" width="3.140625" style="87" customWidth="1"/>
    <col min="39" max="39" width="2.85546875" style="87" customWidth="1"/>
    <col min="40" max="41" width="2.5703125" style="87" bestFit="1" customWidth="1"/>
    <col min="42" max="42" width="7" style="87" customWidth="1"/>
    <col min="43" max="43" width="11" style="87" customWidth="1"/>
    <col min="44" max="46" width="9.140625" style="87" customWidth="1"/>
    <col min="47" max="16384" width="9.140625" style="87"/>
  </cols>
  <sheetData>
    <row r="1" spans="1:43" ht="14.25" customHeight="1" x14ac:dyDescent="0.2">
      <c r="B1" s="181" t="s">
        <v>0</v>
      </c>
      <c r="C1" s="167"/>
      <c r="D1" s="167"/>
      <c r="E1" s="167"/>
      <c r="F1" s="167"/>
      <c r="G1" s="167"/>
      <c r="H1" s="167"/>
      <c r="I1" s="167"/>
      <c r="J1" s="167"/>
      <c r="K1" s="167"/>
      <c r="L1" s="87" t="s">
        <v>1</v>
      </c>
      <c r="M1" s="190" t="s">
        <v>2</v>
      </c>
      <c r="N1" s="167"/>
      <c r="O1" s="167"/>
      <c r="P1" s="190">
        <v>2024</v>
      </c>
      <c r="Q1" s="167"/>
      <c r="R1" s="167"/>
      <c r="U1" s="87" t="s">
        <v>3</v>
      </c>
      <c r="AG1" s="185"/>
      <c r="AH1" s="186"/>
      <c r="AI1" s="186"/>
      <c r="AJ1" s="186"/>
      <c r="AK1" s="186"/>
      <c r="AL1" s="186"/>
      <c r="AO1" s="185"/>
      <c r="AP1" s="186"/>
      <c r="AQ1" s="186"/>
    </row>
    <row r="2" spans="1:43" ht="12.75" customHeight="1" x14ac:dyDescent="0.2">
      <c r="AG2" s="172" t="s">
        <v>4</v>
      </c>
      <c r="AH2" s="173"/>
      <c r="AI2" s="173"/>
      <c r="AJ2" s="173"/>
      <c r="AK2" s="173"/>
      <c r="AL2" s="173"/>
      <c r="AM2" s="88"/>
      <c r="AN2" s="88"/>
      <c r="AO2" s="166" t="s">
        <v>5</v>
      </c>
      <c r="AP2" s="167"/>
      <c r="AQ2" s="167"/>
    </row>
    <row r="3" spans="1:43" x14ac:dyDescent="0.2">
      <c r="C3" s="87" t="s">
        <v>6</v>
      </c>
      <c r="L3" s="87" t="s">
        <v>7</v>
      </c>
    </row>
    <row r="5" spans="1:43" ht="10.5" customHeight="1" x14ac:dyDescent="0.2">
      <c r="U5" s="87" t="s">
        <v>8</v>
      </c>
      <c r="AG5" s="185"/>
      <c r="AH5" s="186"/>
      <c r="AI5" s="186"/>
      <c r="AJ5" s="186"/>
      <c r="AK5" s="186"/>
      <c r="AL5" s="186"/>
      <c r="AO5" s="185"/>
      <c r="AP5" s="186"/>
      <c r="AQ5" s="186"/>
    </row>
    <row r="6" spans="1:43" ht="10.5" customHeight="1" x14ac:dyDescent="0.2">
      <c r="AG6" s="172" t="s">
        <v>4</v>
      </c>
      <c r="AH6" s="173"/>
      <c r="AI6" s="173"/>
      <c r="AJ6" s="173"/>
      <c r="AK6" s="173"/>
      <c r="AL6" s="173"/>
      <c r="AM6" s="88"/>
      <c r="AN6" s="88"/>
      <c r="AO6" s="172" t="s">
        <v>5</v>
      </c>
      <c r="AP6" s="173"/>
      <c r="AQ6" s="173"/>
    </row>
    <row r="7" spans="1:43" ht="9.75" customHeight="1" thickBot="1" x14ac:dyDescent="0.25">
      <c r="AP7" s="89"/>
      <c r="AQ7" s="89"/>
    </row>
    <row r="8" spans="1:43" ht="89.25" customHeight="1" thickBot="1" x14ac:dyDescent="0.25">
      <c r="A8" s="90" t="s">
        <v>9</v>
      </c>
      <c r="B8" s="91" t="s">
        <v>10</v>
      </c>
      <c r="C8" s="91" t="s">
        <v>11</v>
      </c>
      <c r="D8" s="91" t="s">
        <v>12</v>
      </c>
      <c r="E8" s="92"/>
      <c r="F8" s="93">
        <f>IF(VLOOKUP($M$1&amp;" "&amp;$P$1,'Вспомогательная таблица'!$C:$BQ,37,0)=0," ",VLOOKUP($M$1&amp;" "&amp;$P$1,'Вспомогательная таблица'!$C:$BQ,37,0))</f>
        <v>1</v>
      </c>
      <c r="G8" s="94">
        <f>IF(VLOOKUP($M$1&amp;" "&amp;$P$1,'Вспомогательная таблица'!$C:$BQ,38,0)=0," ",VLOOKUP($M$1&amp;" "&amp;$P$1,'Вспомогательная таблица'!$C:$BQ,38,0))</f>
        <v>2</v>
      </c>
      <c r="H8" s="94">
        <f>IF(VLOOKUP($M$1&amp;" "&amp;$P$1,'Вспомогательная таблица'!$C:$BQ,39,0)=0," ",VLOOKUP($M$1&amp;" "&amp;$P$1,'Вспомогательная таблица'!$C:$BQ,39,0))</f>
        <v>3</v>
      </c>
      <c r="I8" s="94">
        <f>IF(VLOOKUP($M$1&amp;" "&amp;$P$1,'Вспомогательная таблица'!$C:$BQ,40,0)=0," ",VLOOKUP($M$1&amp;" "&amp;$P$1,'Вспомогательная таблица'!$C:$BQ,40,0))</f>
        <v>4</v>
      </c>
      <c r="J8" s="94">
        <f>IF(VLOOKUP($M$1&amp;" "&amp;$P$1,'Вспомогательная таблица'!$C:$BQ,41,0)=0," ",VLOOKUP($M$1&amp;" "&amp;$P$1,'Вспомогательная таблица'!$C:$BQ,41,0))</f>
        <v>5</v>
      </c>
      <c r="K8" s="94">
        <f>IF(VLOOKUP($M$1&amp;" "&amp;$P$1,'Вспомогательная таблица'!$C:$BQ,42,0)=0," ",VLOOKUP($M$1&amp;" "&amp;$P$1,'Вспомогательная таблица'!$C:$BQ,42,0))</f>
        <v>6</v>
      </c>
      <c r="L8" s="94">
        <f>IF(VLOOKUP($M$1&amp;" "&amp;$P$1,'Вспомогательная таблица'!$C:$BQ,43,0)=0," ",VLOOKUP($M$1&amp;" "&amp;$P$1,'Вспомогательная таблица'!$C:$BQ,43,0))</f>
        <v>7</v>
      </c>
      <c r="M8" s="94">
        <f>IF(VLOOKUP($M$1&amp;" "&amp;$P$1,'Вспомогательная таблица'!$C:$BQ,44,0)=0," ",VLOOKUP($M$1&amp;" "&amp;$P$1,'Вспомогательная таблица'!$C:$BQ,44,0))</f>
        <v>8</v>
      </c>
      <c r="N8" s="94">
        <f>IF(VLOOKUP($M$1&amp;" "&amp;$P$1,'Вспомогательная таблица'!$C:$BQ,45,0)=0," ",VLOOKUP($M$1&amp;" "&amp;$P$1,'Вспомогательная таблица'!$C:$BQ,45,0))</f>
        <v>9</v>
      </c>
      <c r="O8" s="94">
        <f>IF(VLOOKUP($M$1&amp;" "&amp;$P$1,'Вспомогательная таблица'!$C:$BQ,46,0)=0," ",VLOOKUP($M$1&amp;" "&amp;$P$1,'Вспомогательная таблица'!$C:$BQ,46,0))</f>
        <v>10</v>
      </c>
      <c r="P8" s="94">
        <f>IF(VLOOKUP($M$1&amp;" "&amp;$P$1,'Вспомогательная таблица'!$C:$BQ,47,0)=0," ",VLOOKUP($M$1&amp;" "&amp;$P$1,'Вспомогательная таблица'!$C:$BQ,47,0))</f>
        <v>11</v>
      </c>
      <c r="Q8" s="94">
        <f>IF(VLOOKUP($M$1&amp;" "&amp;$P$1,'Вспомогательная таблица'!$C:$BQ,48,0)=0," ",VLOOKUP($M$1&amp;" "&amp;$P$1,'Вспомогательная таблица'!$C:$BQ,48,0))</f>
        <v>12</v>
      </c>
      <c r="R8" s="94">
        <f>IF(VLOOKUP($M$1&amp;" "&amp;$P$1,'Вспомогательная таблица'!$C:$BQ,49,0)=0," ",VLOOKUP($M$1&amp;" "&amp;$P$1,'Вспомогательная таблица'!$C:$BQ,49,0))</f>
        <v>13</v>
      </c>
      <c r="S8" s="94">
        <f>IF(VLOOKUP($M$1&amp;" "&amp;$P$1,'Вспомогательная таблица'!$C:$BQ,50,0)=0," ",VLOOKUP($M$1&amp;" "&amp;$P$1,'Вспомогательная таблица'!$C:$BQ,50,0))</f>
        <v>14</v>
      </c>
      <c r="T8" s="94">
        <f>IF(VLOOKUP($M$1&amp;" "&amp;$P$1,'Вспомогательная таблица'!$C:$BQ,51,0)=0," ",VLOOKUP($M$1&amp;" "&amp;$P$1,'Вспомогательная таблица'!$C:$BQ,51,0))</f>
        <v>15</v>
      </c>
      <c r="U8" s="94">
        <f>IF(VLOOKUP($M$1&amp;" "&amp;$P$1,'Вспомогательная таблица'!$C:$BQ,52,0)=0," ",VLOOKUP($M$1&amp;" "&amp;$P$1,'Вспомогательная таблица'!$C:$BQ,52,0))</f>
        <v>16</v>
      </c>
      <c r="V8" s="94">
        <f>IF(VLOOKUP($M$1&amp;" "&amp;$P$1,'Вспомогательная таблица'!$C:$BQ,53,0)=0," ",VLOOKUP($M$1&amp;" "&amp;$P$1,'Вспомогательная таблица'!$C:$BQ,53,0))</f>
        <v>17</v>
      </c>
      <c r="W8" s="94">
        <f>IF(VLOOKUP($M$1&amp;" "&amp;$P$1,'Вспомогательная таблица'!$C:$BQ,54,0)=0," ",VLOOKUP($M$1&amp;" "&amp;$P$1,'Вспомогательная таблица'!$C:$BQ,54,0))</f>
        <v>18</v>
      </c>
      <c r="X8" s="94">
        <f>IF(VLOOKUP($M$1&amp;" "&amp;$P$1,'Вспомогательная таблица'!$C:$BQ,55,0)=0," ",VLOOKUP($M$1&amp;" "&amp;$P$1,'Вспомогательная таблица'!$C:$BQ,55,0))</f>
        <v>19</v>
      </c>
      <c r="Y8" s="94">
        <f>IF(VLOOKUP($M$1&amp;" "&amp;$P$1,'Вспомогательная таблица'!$C:$BQ,56,0)=0," ",VLOOKUP($M$1&amp;" "&amp;$P$1,'Вспомогательная таблица'!$C:$BQ,56,0))</f>
        <v>20</v>
      </c>
      <c r="Z8" s="94">
        <f>IF(VLOOKUP($M$1&amp;" "&amp;$P$1,'Вспомогательная таблица'!$C:$BQ,57,0)=0," ",VLOOKUP($M$1&amp;" "&amp;$P$1,'Вспомогательная таблица'!$C:$BQ,57,0))</f>
        <v>21</v>
      </c>
      <c r="AA8" s="94">
        <f>IF(VLOOKUP($M$1&amp;" "&amp;$P$1,'Вспомогательная таблица'!$C:$BQ,58,0)=0," ",VLOOKUP($M$1&amp;" "&amp;$P$1,'Вспомогательная таблица'!$C:$BQ,58,0))</f>
        <v>22</v>
      </c>
      <c r="AB8" s="94">
        <f>IF(VLOOKUP($M$1&amp;" "&amp;$P$1,'Вспомогательная таблица'!$C:$BQ,59,0)=0," ",VLOOKUP($M$1&amp;" "&amp;$P$1,'Вспомогательная таблица'!$C:$BQ,59,0))</f>
        <v>23</v>
      </c>
      <c r="AC8" s="94">
        <f>IF(VLOOKUP($M$1&amp;" "&amp;$P$1,'Вспомогательная таблица'!$C:$BQ,60,0)=0," ",VLOOKUP($M$1&amp;" "&amp;$P$1,'Вспомогательная таблица'!$C:$BQ,60,0))</f>
        <v>24</v>
      </c>
      <c r="AD8" s="94">
        <f>IF(VLOOKUP($M$1&amp;" "&amp;$P$1,'Вспомогательная таблица'!$C:$BQ,61,0)=0," ",VLOOKUP($M$1&amp;" "&amp;$P$1,'Вспомогательная таблица'!$C:$BQ,61,0))</f>
        <v>25</v>
      </c>
      <c r="AE8" s="94">
        <f>IF(VLOOKUP($M$1&amp;" "&amp;$P$1,'Вспомогательная таблица'!$C:$BQ,62,0)=0," ",VLOOKUP($M$1&amp;" "&amp;$P$1,'Вспомогательная таблица'!$C:$BQ,62,0))</f>
        <v>26</v>
      </c>
      <c r="AF8" s="94">
        <f>IF(VLOOKUP($M$1&amp;" "&amp;$P$1,'Вспомогательная таблица'!$C:$BQ,63,0)=0," ",VLOOKUP($M$1&amp;" "&amp;$P$1,'Вспомогательная таблица'!$C:$BQ,63,0))</f>
        <v>27</v>
      </c>
      <c r="AG8" s="94">
        <f>IF(VLOOKUP($M$1&amp;" "&amp;$P$1,'Вспомогательная таблица'!$C:$BQ,64,0)=0," ",VLOOKUP($M$1&amp;" "&amp;$P$1,'Вспомогательная таблица'!$C:$BQ,64,0))</f>
        <v>28</v>
      </c>
      <c r="AH8" s="94">
        <f>IF(VLOOKUP($M$1&amp;" "&amp;$P$1,'Вспомогательная таблица'!$C:$BQ,65,0)=0," ",VLOOKUP($M$1&amp;" "&amp;$P$1,'Вспомогательная таблица'!$C:$BQ,65,0))</f>
        <v>29</v>
      </c>
      <c r="AI8" s="94" t="str">
        <f>IF(VLOOKUP($M$1&amp;" "&amp;$P$1,'Вспомогательная таблица'!$C:$BQ,66,0)=0," ",VLOOKUP($M$1&amp;" "&amp;$P$1,'Вспомогательная таблица'!$C:$BQ,66,0))</f>
        <v xml:space="preserve"> </v>
      </c>
      <c r="AJ8" s="95" t="str">
        <f>IF(VLOOKUP($M$1&amp;" "&amp;$P$1,'Вспомогательная таблица'!$C:$BQ,67,0)=0," ",VLOOKUP($M$1&amp;" "&amp;$P$1,'Вспомогательная таблица'!$C:$BQ,67,0))</f>
        <v xml:space="preserve"> </v>
      </c>
      <c r="AK8" s="96" t="s">
        <v>13</v>
      </c>
      <c r="AL8" s="91" t="s">
        <v>14</v>
      </c>
      <c r="AM8" s="91" t="s">
        <v>15</v>
      </c>
      <c r="AN8" s="91" t="s">
        <v>16</v>
      </c>
      <c r="AO8" s="91" t="s">
        <v>17</v>
      </c>
      <c r="AP8" s="91" t="s">
        <v>18</v>
      </c>
      <c r="AQ8" s="97" t="s">
        <v>19</v>
      </c>
    </row>
    <row r="9" spans="1:43" ht="10.15" hidden="1" customHeight="1" x14ac:dyDescent="0.2">
      <c r="A9" s="98"/>
      <c r="B9" s="99"/>
      <c r="C9" s="99"/>
      <c r="D9" s="99"/>
      <c r="E9" s="100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2"/>
      <c r="AL9" s="99"/>
      <c r="AM9" s="99"/>
      <c r="AN9" s="99"/>
      <c r="AO9" s="99"/>
      <c r="AP9" s="99"/>
      <c r="AQ9" s="103"/>
    </row>
    <row r="10" spans="1:43" ht="10.15" hidden="1" customHeight="1" x14ac:dyDescent="0.2">
      <c r="A10" s="104"/>
      <c r="B10" s="105"/>
      <c r="C10" s="105"/>
      <c r="D10" s="105"/>
      <c r="E10" s="106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8"/>
      <c r="AL10" s="105"/>
      <c r="AM10" s="105"/>
      <c r="AN10" s="105"/>
      <c r="AO10" s="105"/>
      <c r="AP10" s="105"/>
      <c r="AQ10" s="109"/>
    </row>
    <row r="11" spans="1:43" ht="10.9" hidden="1" customHeight="1" thickBot="1" x14ac:dyDescent="0.25">
      <c r="A11" s="110"/>
      <c r="B11" s="111"/>
      <c r="C11" s="111"/>
      <c r="D11" s="111"/>
      <c r="E11" s="112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4"/>
      <c r="AL11" s="111"/>
      <c r="AM11" s="111"/>
      <c r="AN11" s="111"/>
      <c r="AO11" s="111"/>
      <c r="AP11" s="111"/>
      <c r="AQ11" s="115"/>
    </row>
    <row r="12" spans="1:43" ht="10.5" customHeight="1" thickBot="1" x14ac:dyDescent="0.25">
      <c r="A12" s="116"/>
      <c r="B12" s="117"/>
      <c r="C12" s="117"/>
      <c r="D12" s="117"/>
      <c r="E12" s="118"/>
      <c r="F12" s="119" t="str">
        <f>IF(VLOOKUP($M$1&amp;" "&amp;$P$1,'Вспомогательная таблица'!$C:$CV,68,0)=0," ",VLOOKUP($M$1&amp;" "&amp;$P$1,'Вспомогательная таблица'!$C:$CV,68,0))</f>
        <v>Чт</v>
      </c>
      <c r="G12" s="120" t="str">
        <f>IF(VLOOKUP($M$1&amp;" "&amp;$P$1,'Вспомогательная таблица'!$C:$CV,69,0)=0," ",VLOOKUP($M$1&amp;" "&amp;$P$1,'Вспомогательная таблица'!$C:$CV,69,0))</f>
        <v>Пт</v>
      </c>
      <c r="H12" s="120" t="str">
        <f>IF(VLOOKUP($M$1&amp;" "&amp;$P$1,'Вспомогательная таблица'!$C:$CV,70,0)=0," ",VLOOKUP($M$1&amp;" "&amp;$P$1,'Вспомогательная таблица'!$C:$CV,70,0))</f>
        <v>Сб</v>
      </c>
      <c r="I12" s="120" t="str">
        <f>IF(VLOOKUP($M$1&amp;" "&amp;$P$1,'Вспомогательная таблица'!$C:$CV,71,0)=0," ",VLOOKUP($M$1&amp;" "&amp;$P$1,'Вспомогательная таблица'!$C:$CV,71,0))</f>
        <v>Вс</v>
      </c>
      <c r="J12" s="120" t="str">
        <f>IF(VLOOKUP($M$1&amp;" "&amp;$P$1,'Вспомогательная таблица'!$C:$CV,72,0)=0," ",VLOOKUP($M$1&amp;" "&amp;$P$1,'Вспомогательная таблица'!$C:$CV,72,0))</f>
        <v>Пн</v>
      </c>
      <c r="K12" s="120" t="str">
        <f>IF(VLOOKUP($M$1&amp;" "&amp;$P$1,'Вспомогательная таблица'!$C:$CV,73,0)=0," ",VLOOKUP($M$1&amp;" "&amp;$P$1,'Вспомогательная таблица'!$C:$CV,73,0))</f>
        <v>Вт</v>
      </c>
      <c r="L12" s="120" t="str">
        <f>IF(VLOOKUP($M$1&amp;" "&amp;$P$1,'Вспомогательная таблица'!$C:$CV,74,0)=0," ",VLOOKUP($M$1&amp;" "&amp;$P$1,'Вспомогательная таблица'!$C:$CV,74,0))</f>
        <v>Ср</v>
      </c>
      <c r="M12" s="120" t="str">
        <f>IF(VLOOKUP($M$1&amp;" "&amp;$P$1,'Вспомогательная таблица'!$C:$CV,75,0)=0," ",VLOOKUP($M$1&amp;" "&amp;$P$1,'Вспомогательная таблица'!$C:$CV,75,0))</f>
        <v>Чт</v>
      </c>
      <c r="N12" s="120" t="str">
        <f>IF(VLOOKUP($M$1&amp;" "&amp;$P$1,'Вспомогательная таблица'!$C:$CV,76,0)=0," ",VLOOKUP($M$1&amp;" "&amp;$P$1,'Вспомогательная таблица'!$C:$CV,76,0))</f>
        <v>Пт</v>
      </c>
      <c r="O12" s="120" t="str">
        <f>IF(VLOOKUP($M$1&amp;" "&amp;$P$1,'Вспомогательная таблица'!$C:$CV,77,0)=0," ",VLOOKUP($M$1&amp;" "&amp;$P$1,'Вспомогательная таблица'!$C:$CV,77,0))</f>
        <v>Сб</v>
      </c>
      <c r="P12" s="120" t="str">
        <f>IF(VLOOKUP($M$1&amp;" "&amp;$P$1,'Вспомогательная таблица'!$C:$CV,78,0)=0," ",VLOOKUP($M$1&amp;" "&amp;$P$1,'Вспомогательная таблица'!$C:$CV,78,0))</f>
        <v>Вс</v>
      </c>
      <c r="Q12" s="120" t="str">
        <f>IF(VLOOKUP($M$1&amp;" "&amp;$P$1,'Вспомогательная таблица'!$C:$CV,79,0)=0," ",VLOOKUP($M$1&amp;" "&amp;$P$1,'Вспомогательная таблица'!$C:$CV,79,0))</f>
        <v>Пн</v>
      </c>
      <c r="R12" s="120" t="str">
        <f>IF(VLOOKUP($M$1&amp;" "&amp;$P$1,'Вспомогательная таблица'!$C:$CV,80,0)=0," ",VLOOKUP($M$1&amp;" "&amp;$P$1,'Вспомогательная таблица'!$C:$CV,80,0))</f>
        <v>Вт</v>
      </c>
      <c r="S12" s="120" t="str">
        <f>IF(VLOOKUP($M$1&amp;" "&amp;$P$1,'Вспомогательная таблица'!$C:$CV,81,0)=0," ",VLOOKUP($M$1&amp;" "&amp;$P$1,'Вспомогательная таблица'!$C:$CV,81,0))</f>
        <v>Ср</v>
      </c>
      <c r="T12" s="120" t="str">
        <f>IF(VLOOKUP($M$1&amp;" "&amp;$P$1,'Вспомогательная таблица'!$C:$CV,82,0)=0," ",VLOOKUP($M$1&amp;" "&amp;$P$1,'Вспомогательная таблица'!$C:$CV,82,0))</f>
        <v>Чт</v>
      </c>
      <c r="U12" s="120" t="str">
        <f>IF(VLOOKUP($M$1&amp;" "&amp;$P$1,'Вспомогательная таблица'!$C:$CV,83,0)=0," ",VLOOKUP($M$1&amp;" "&amp;$P$1,'Вспомогательная таблица'!$C:$CV,83,0))</f>
        <v>Пт</v>
      </c>
      <c r="V12" s="120" t="str">
        <f>IF(VLOOKUP($M$1&amp;" "&amp;$P$1,'Вспомогательная таблица'!$C:$CV,84,0)=0," ",VLOOKUP($M$1&amp;" "&amp;$P$1,'Вспомогательная таблица'!$C:$CV,84,0))</f>
        <v>Сб</v>
      </c>
      <c r="W12" s="120" t="str">
        <f>IF(VLOOKUP($M$1&amp;" "&amp;$P$1,'Вспомогательная таблица'!$C:$CV,85,0)=0," ",VLOOKUP($M$1&amp;" "&amp;$P$1,'Вспомогательная таблица'!$C:$CV,85,0))</f>
        <v>Вс</v>
      </c>
      <c r="X12" s="120" t="str">
        <f>IF(VLOOKUP($M$1&amp;" "&amp;$P$1,'Вспомогательная таблица'!$C:$CV,86,0)=0," ",VLOOKUP($M$1&amp;" "&amp;$P$1,'Вспомогательная таблица'!$C:$CV,86,0))</f>
        <v>Пн</v>
      </c>
      <c r="Y12" s="120" t="str">
        <f>IF(VLOOKUP($M$1&amp;" "&amp;$P$1,'Вспомогательная таблица'!$C:$CV,87,0)=0," ",VLOOKUP($M$1&amp;" "&amp;$P$1,'Вспомогательная таблица'!$C:$CV,87,0))</f>
        <v>Вт</v>
      </c>
      <c r="Z12" s="120" t="str">
        <f>IF(VLOOKUP($M$1&amp;" "&amp;$P$1,'Вспомогательная таблица'!$C:$CV,88,0)=0," ",VLOOKUP($M$1&amp;" "&amp;$P$1,'Вспомогательная таблица'!$C:$CV,88,0))</f>
        <v>Ср</v>
      </c>
      <c r="AA12" s="120" t="str">
        <f>IF(VLOOKUP($M$1&amp;" "&amp;$P$1,'Вспомогательная таблица'!$C:$CV,89,0)=0," ",VLOOKUP($M$1&amp;" "&amp;$P$1,'Вспомогательная таблица'!$C:$CV,89,0))</f>
        <v>Чт</v>
      </c>
      <c r="AB12" s="120" t="str">
        <f>IF(VLOOKUP($M$1&amp;" "&amp;$P$1,'Вспомогательная таблица'!$C:$CV,90,0)=0," ",VLOOKUP($M$1&amp;" "&amp;$P$1,'Вспомогательная таблица'!$C:$CV,90,0))</f>
        <v>Пт</v>
      </c>
      <c r="AC12" s="120" t="str">
        <f>IF(VLOOKUP($M$1&amp;" "&amp;$P$1,'Вспомогательная таблица'!$C:$CV,91,0)=0," ",VLOOKUP($M$1&amp;" "&amp;$P$1,'Вспомогательная таблица'!$C:$CV,91,0))</f>
        <v>Сб</v>
      </c>
      <c r="AD12" s="120" t="str">
        <f>IF(VLOOKUP($M$1&amp;" "&amp;$P$1,'Вспомогательная таблица'!$C:$CV,92,0)=0," ",VLOOKUP($M$1&amp;" "&amp;$P$1,'Вспомогательная таблица'!$C:$CV,92,0))</f>
        <v>Вс</v>
      </c>
      <c r="AE12" s="120" t="str">
        <f>IF(VLOOKUP($M$1&amp;" "&amp;$P$1,'Вспомогательная таблица'!$C:$CV,93,0)=0," ",VLOOKUP($M$1&amp;" "&amp;$P$1,'Вспомогательная таблица'!$C:$CV,93,0))</f>
        <v>Пн</v>
      </c>
      <c r="AF12" s="120" t="str">
        <f>IF(VLOOKUP($M$1&amp;" "&amp;$P$1,'Вспомогательная таблица'!$C:$CV,94,0)=0," ",VLOOKUP($M$1&amp;" "&amp;$P$1,'Вспомогательная таблица'!$C:$CV,94,0))</f>
        <v>Вт</v>
      </c>
      <c r="AG12" s="120" t="str">
        <f>IF(VLOOKUP($M$1&amp;" "&amp;$P$1,'Вспомогательная таблица'!$C:$CV,95,0)=0," ",VLOOKUP($M$1&amp;" "&amp;$P$1,'Вспомогательная таблица'!$C:$CV,95,0))</f>
        <v>Ср</v>
      </c>
      <c r="AH12" s="120" t="str">
        <f>IF(VLOOKUP($M$1&amp;" "&amp;$P$1,'Вспомогательная таблица'!$C:$CV,96,0)=0," ",VLOOKUP($M$1&amp;" "&amp;$P$1,'Вспомогательная таблица'!$C:$CV,96,0))</f>
        <v>Чт</v>
      </c>
      <c r="AI12" s="120" t="str">
        <f>IF(VLOOKUP($M$1&amp;" "&amp;$P$1,'Вспомогательная таблица'!$C:$CV,97,0)=0," ",VLOOKUP($M$1&amp;" "&amp;$P$1,'Вспомогательная таблица'!$C:$CV,97,0))</f>
        <v>Пт</v>
      </c>
      <c r="AJ12" s="121" t="str">
        <f>IF(VLOOKUP($M$1&amp;" "&amp;$P$1,'Вспомогательная таблица'!$C:$CV,98,0)=0," ",VLOOKUP($M$1&amp;" "&amp;$P$1,'Вспомогательная таблица'!$C:$CV,98,0))</f>
        <v>Сб</v>
      </c>
      <c r="AK12" s="122">
        <f>SUM(AK49:AK52)</f>
        <v>21</v>
      </c>
      <c r="AL12" s="141">
        <f>SUM(AL49:AL52)</f>
        <v>168</v>
      </c>
      <c r="AM12" s="141">
        <f>SUM(AM49:AM52)</f>
        <v>0</v>
      </c>
      <c r="AN12" s="141">
        <f>SUM(AN49:AN52)</f>
        <v>0</v>
      </c>
      <c r="AO12" s="141">
        <f>SUM(AO49:AO52)</f>
        <v>0</v>
      </c>
      <c r="AP12" s="141"/>
      <c r="AQ12" s="123"/>
    </row>
    <row r="13" spans="1:43" ht="9" customHeight="1" thickBot="1" x14ac:dyDescent="0.25">
      <c r="A13" s="147">
        <v>1</v>
      </c>
      <c r="B13" s="153">
        <v>20415</v>
      </c>
      <c r="C13" s="154" t="s">
        <v>20</v>
      </c>
      <c r="D13" s="154" t="s">
        <v>21</v>
      </c>
      <c r="E13" s="124" t="s">
        <v>22</v>
      </c>
      <c r="F13" s="125">
        <v>8</v>
      </c>
      <c r="G13" s="126">
        <v>8</v>
      </c>
      <c r="H13" s="126"/>
      <c r="I13" s="126"/>
      <c r="J13" s="126">
        <v>8</v>
      </c>
      <c r="K13" s="126">
        <v>8</v>
      </c>
      <c r="L13" s="126">
        <v>8</v>
      </c>
      <c r="M13" s="126">
        <v>8</v>
      </c>
      <c r="N13" s="126">
        <v>8</v>
      </c>
      <c r="O13" s="126"/>
      <c r="P13" s="126"/>
      <c r="Q13" s="126">
        <v>8</v>
      </c>
      <c r="R13" s="126">
        <v>8</v>
      </c>
      <c r="S13" s="126">
        <v>8</v>
      </c>
      <c r="T13" s="126">
        <v>8</v>
      </c>
      <c r="U13" s="126">
        <v>8</v>
      </c>
      <c r="V13" s="126"/>
      <c r="W13" s="126"/>
      <c r="X13" s="126">
        <v>8</v>
      </c>
      <c r="Y13" s="126">
        <v>8</v>
      </c>
      <c r="Z13" s="126">
        <v>8</v>
      </c>
      <c r="AA13" s="126">
        <v>8</v>
      </c>
      <c r="AB13" s="126">
        <v>8</v>
      </c>
      <c r="AC13" s="126"/>
      <c r="AD13" s="126"/>
      <c r="AE13" s="126">
        <v>8</v>
      </c>
      <c r="AF13" s="126">
        <v>8</v>
      </c>
      <c r="AG13" s="126">
        <v>8</v>
      </c>
      <c r="AH13" s="126">
        <v>8</v>
      </c>
      <c r="AI13" s="126"/>
      <c r="AJ13" s="127"/>
      <c r="AK13" s="153">
        <f>COUNTIF(F13:AJ13,"&gt;0")</f>
        <v>21</v>
      </c>
      <c r="AL13" s="150">
        <f>SUM(F13:AJ13)</f>
        <v>168</v>
      </c>
      <c r="AM13" s="150">
        <f>SUM(F15:AJ15)</f>
        <v>0</v>
      </c>
      <c r="AN13" s="150">
        <f>SUM(F16:AJ16)</f>
        <v>0</v>
      </c>
      <c r="AO13" s="150">
        <f>SUM(F14:AJ14)</f>
        <v>0</v>
      </c>
      <c r="AP13" s="150">
        <f>VLOOKUP($M$1&amp;" "&amp;$P$1&amp;" "&amp;AQ13,'Вспомогательная таблица'!A:AL,38,0)</f>
        <v>168</v>
      </c>
      <c r="AQ13" s="144" t="s">
        <v>23</v>
      </c>
    </row>
    <row r="14" spans="1:43" ht="9" customHeight="1" x14ac:dyDescent="0.2">
      <c r="A14" s="148"/>
      <c r="B14" s="148"/>
      <c r="C14" s="148"/>
      <c r="D14" s="148"/>
      <c r="E14" s="128" t="s">
        <v>24</v>
      </c>
      <c r="F14" s="129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30"/>
      <c r="AK14" s="148"/>
      <c r="AL14" s="151"/>
      <c r="AM14" s="151"/>
      <c r="AN14" s="151"/>
      <c r="AO14" s="151"/>
      <c r="AP14" s="151"/>
      <c r="AQ14" s="145"/>
    </row>
    <row r="15" spans="1:43" ht="9" customHeight="1" x14ac:dyDescent="0.2">
      <c r="A15" s="148"/>
      <c r="B15" s="148"/>
      <c r="C15" s="148"/>
      <c r="D15" s="148"/>
      <c r="E15" s="128" t="s">
        <v>25</v>
      </c>
      <c r="F15" s="129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30"/>
      <c r="AK15" s="148"/>
      <c r="AL15" s="151"/>
      <c r="AM15" s="151"/>
      <c r="AN15" s="151"/>
      <c r="AO15" s="151"/>
      <c r="AP15" s="151"/>
      <c r="AQ15" s="145"/>
    </row>
    <row r="16" spans="1:43" ht="9" customHeight="1" thickBot="1" x14ac:dyDescent="0.25">
      <c r="A16" s="149"/>
      <c r="B16" s="149"/>
      <c r="C16" s="149"/>
      <c r="D16" s="149"/>
      <c r="E16" s="131" t="s">
        <v>26</v>
      </c>
      <c r="F16" s="132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4"/>
      <c r="AK16" s="149"/>
      <c r="AL16" s="152"/>
      <c r="AM16" s="152"/>
      <c r="AN16" s="152"/>
      <c r="AO16" s="152"/>
      <c r="AP16" s="152"/>
      <c r="AQ16" s="146"/>
    </row>
    <row r="17" spans="1:43" ht="9" customHeight="1" x14ac:dyDescent="0.2">
      <c r="A17" s="147">
        <v>2</v>
      </c>
      <c r="B17" s="153">
        <v>32611</v>
      </c>
      <c r="C17" s="154" t="s">
        <v>27</v>
      </c>
      <c r="D17" s="154" t="s">
        <v>28</v>
      </c>
      <c r="E17" s="124" t="s">
        <v>22</v>
      </c>
      <c r="F17" s="125">
        <v>8</v>
      </c>
      <c r="G17" s="126">
        <v>8</v>
      </c>
      <c r="H17" s="126"/>
      <c r="I17" s="126"/>
      <c r="J17" s="126">
        <v>8</v>
      </c>
      <c r="K17" s="126">
        <v>8</v>
      </c>
      <c r="L17" s="126">
        <v>8</v>
      </c>
      <c r="M17" s="126">
        <v>8</v>
      </c>
      <c r="N17" s="126">
        <v>8</v>
      </c>
      <c r="O17" s="126"/>
      <c r="P17" s="126"/>
      <c r="Q17" s="126">
        <v>8</v>
      </c>
      <c r="R17" s="126">
        <v>8</v>
      </c>
      <c r="S17" s="126">
        <v>8</v>
      </c>
      <c r="T17" s="126">
        <v>8</v>
      </c>
      <c r="U17" s="126">
        <v>8</v>
      </c>
      <c r="V17" s="126"/>
      <c r="W17" s="126"/>
      <c r="X17" s="126">
        <v>8</v>
      </c>
      <c r="Y17" s="126">
        <v>8</v>
      </c>
      <c r="Z17" s="126">
        <v>8</v>
      </c>
      <c r="AA17" s="126">
        <v>8</v>
      </c>
      <c r="AB17" s="126">
        <v>8</v>
      </c>
      <c r="AC17" s="126"/>
      <c r="AD17" s="126"/>
      <c r="AE17" s="126">
        <v>8</v>
      </c>
      <c r="AF17" s="126">
        <v>8</v>
      </c>
      <c r="AG17" s="126">
        <v>8</v>
      </c>
      <c r="AH17" s="126">
        <v>8</v>
      </c>
      <c r="AI17" s="126"/>
      <c r="AJ17" s="127"/>
      <c r="AK17" s="153">
        <f>COUNTIF(F17:AJ17,"&gt;0")</f>
        <v>21</v>
      </c>
      <c r="AL17" s="150">
        <f>SUM(F17:AJ17)</f>
        <v>168</v>
      </c>
      <c r="AM17" s="150">
        <f>SUM(F19:AJ19)</f>
        <v>0</v>
      </c>
      <c r="AN17" s="150">
        <f>SUM(F20:AJ20)</f>
        <v>0</v>
      </c>
      <c r="AO17" s="150">
        <f>SUM(F18:AJ18)</f>
        <v>0</v>
      </c>
      <c r="AP17" s="150">
        <f>VLOOKUP($M$1&amp;" "&amp;$P$1&amp;" "&amp;AQ17,'Вспомогательная таблица'!A:AL,38,0)</f>
        <v>168</v>
      </c>
      <c r="AQ17" s="144" t="s">
        <v>23</v>
      </c>
    </row>
    <row r="18" spans="1:43" ht="9" customHeight="1" x14ac:dyDescent="0.2">
      <c r="A18" s="148"/>
      <c r="B18" s="148"/>
      <c r="C18" s="148"/>
      <c r="D18" s="148"/>
      <c r="E18" s="128" t="s">
        <v>24</v>
      </c>
      <c r="F18" s="129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30"/>
      <c r="AK18" s="148"/>
      <c r="AL18" s="151"/>
      <c r="AM18" s="151"/>
      <c r="AN18" s="151"/>
      <c r="AO18" s="151"/>
      <c r="AP18" s="151"/>
      <c r="AQ18" s="145"/>
    </row>
    <row r="19" spans="1:43" ht="9" customHeight="1" x14ac:dyDescent="0.2">
      <c r="A19" s="148"/>
      <c r="B19" s="148"/>
      <c r="C19" s="148"/>
      <c r="D19" s="148"/>
      <c r="E19" s="128" t="s">
        <v>25</v>
      </c>
      <c r="F19" s="129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30"/>
      <c r="AK19" s="148"/>
      <c r="AL19" s="151"/>
      <c r="AM19" s="151"/>
      <c r="AN19" s="151"/>
      <c r="AO19" s="151"/>
      <c r="AP19" s="151"/>
      <c r="AQ19" s="145"/>
    </row>
    <row r="20" spans="1:43" ht="9" customHeight="1" thickBot="1" x14ac:dyDescent="0.25">
      <c r="A20" s="149"/>
      <c r="B20" s="149"/>
      <c r="C20" s="149"/>
      <c r="D20" s="149"/>
      <c r="E20" s="131" t="s">
        <v>26</v>
      </c>
      <c r="F20" s="132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4"/>
      <c r="AK20" s="149"/>
      <c r="AL20" s="152"/>
      <c r="AM20" s="152"/>
      <c r="AN20" s="152"/>
      <c r="AO20" s="152"/>
      <c r="AP20" s="152"/>
      <c r="AQ20" s="146"/>
    </row>
    <row r="21" spans="1:43" ht="9" customHeight="1" x14ac:dyDescent="0.2">
      <c r="A21" s="147">
        <v>3</v>
      </c>
      <c r="B21" s="153">
        <v>20650</v>
      </c>
      <c r="C21" s="154" t="s">
        <v>29</v>
      </c>
      <c r="D21" s="154" t="s">
        <v>30</v>
      </c>
      <c r="E21" s="124" t="s">
        <v>22</v>
      </c>
      <c r="F21" s="125">
        <v>8</v>
      </c>
      <c r="G21" s="126">
        <v>8</v>
      </c>
      <c r="H21" s="126"/>
      <c r="I21" s="126"/>
      <c r="J21" s="126">
        <v>8</v>
      </c>
      <c r="K21" s="126">
        <v>8</v>
      </c>
      <c r="L21" s="126">
        <v>8</v>
      </c>
      <c r="M21" s="126">
        <v>8</v>
      </c>
      <c r="N21" s="126">
        <v>8</v>
      </c>
      <c r="O21" s="126"/>
      <c r="P21" s="126"/>
      <c r="Q21" s="126">
        <v>8</v>
      </c>
      <c r="R21" s="126">
        <v>8</v>
      </c>
      <c r="S21" s="126">
        <v>8</v>
      </c>
      <c r="T21" s="126">
        <v>8</v>
      </c>
      <c r="U21" s="126">
        <v>8</v>
      </c>
      <c r="V21" s="126"/>
      <c r="W21" s="126"/>
      <c r="X21" s="126">
        <v>8</v>
      </c>
      <c r="Y21" s="126">
        <v>8</v>
      </c>
      <c r="Z21" s="126">
        <v>8</v>
      </c>
      <c r="AA21" s="126">
        <v>8</v>
      </c>
      <c r="AB21" s="126">
        <v>8</v>
      </c>
      <c r="AC21" s="126"/>
      <c r="AD21" s="126"/>
      <c r="AE21" s="126">
        <v>8</v>
      </c>
      <c r="AF21" s="126">
        <v>8</v>
      </c>
      <c r="AG21" s="126">
        <v>8</v>
      </c>
      <c r="AH21" s="126">
        <v>8</v>
      </c>
      <c r="AI21" s="126"/>
      <c r="AJ21" s="127"/>
      <c r="AK21" s="153">
        <f>COUNTIF(F21:AJ21,"&gt;0")</f>
        <v>21</v>
      </c>
      <c r="AL21" s="150">
        <f>SUM(F21:AJ21)</f>
        <v>168</v>
      </c>
      <c r="AM21" s="150">
        <f>SUM(F23:AJ23)</f>
        <v>0</v>
      </c>
      <c r="AN21" s="150">
        <f>SUM(F24:AJ24)</f>
        <v>0</v>
      </c>
      <c r="AO21" s="150">
        <f>SUM(F22:AJ22)</f>
        <v>0</v>
      </c>
      <c r="AP21" s="150">
        <f>VLOOKUP($M$1&amp;" "&amp;$P$1&amp;" "&amp;AQ21,'Вспомогательная таблица'!A:AL,38,0)</f>
        <v>168</v>
      </c>
      <c r="AQ21" s="144" t="s">
        <v>23</v>
      </c>
    </row>
    <row r="22" spans="1:43" ht="9" customHeight="1" x14ac:dyDescent="0.2">
      <c r="A22" s="148"/>
      <c r="B22" s="148"/>
      <c r="C22" s="148"/>
      <c r="D22" s="148"/>
      <c r="E22" s="128" t="s">
        <v>24</v>
      </c>
      <c r="F22" s="129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30"/>
      <c r="AK22" s="148"/>
      <c r="AL22" s="151"/>
      <c r="AM22" s="151"/>
      <c r="AN22" s="151"/>
      <c r="AO22" s="151"/>
      <c r="AP22" s="151"/>
      <c r="AQ22" s="145"/>
    </row>
    <row r="23" spans="1:43" ht="9" customHeight="1" x14ac:dyDescent="0.2">
      <c r="A23" s="148"/>
      <c r="B23" s="148"/>
      <c r="C23" s="148"/>
      <c r="D23" s="148"/>
      <c r="E23" s="128" t="s">
        <v>25</v>
      </c>
      <c r="F23" s="129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30"/>
      <c r="AK23" s="148"/>
      <c r="AL23" s="151"/>
      <c r="AM23" s="151"/>
      <c r="AN23" s="151"/>
      <c r="AO23" s="151"/>
      <c r="AP23" s="151"/>
      <c r="AQ23" s="145"/>
    </row>
    <row r="24" spans="1:43" ht="9" customHeight="1" thickBot="1" x14ac:dyDescent="0.25">
      <c r="A24" s="149"/>
      <c r="B24" s="149"/>
      <c r="C24" s="149"/>
      <c r="D24" s="149"/>
      <c r="E24" s="131" t="s">
        <v>26</v>
      </c>
      <c r="F24" s="132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4"/>
      <c r="AK24" s="149"/>
      <c r="AL24" s="152"/>
      <c r="AM24" s="152"/>
      <c r="AN24" s="152"/>
      <c r="AO24" s="152"/>
      <c r="AP24" s="152"/>
      <c r="AQ24" s="146"/>
    </row>
    <row r="25" spans="1:43" ht="9" customHeight="1" x14ac:dyDescent="0.2">
      <c r="A25" s="147">
        <v>4</v>
      </c>
      <c r="B25" s="153">
        <v>24472</v>
      </c>
      <c r="C25" s="154" t="s">
        <v>31</v>
      </c>
      <c r="D25" s="154" t="s">
        <v>32</v>
      </c>
      <c r="E25" s="124" t="s">
        <v>22</v>
      </c>
      <c r="F25" s="125">
        <v>8</v>
      </c>
      <c r="G25" s="126">
        <v>8</v>
      </c>
      <c r="H25" s="126"/>
      <c r="I25" s="126"/>
      <c r="J25" s="126">
        <v>8</v>
      </c>
      <c r="K25" s="126">
        <v>8</v>
      </c>
      <c r="L25" s="126">
        <v>8</v>
      </c>
      <c r="M25" s="126">
        <v>8</v>
      </c>
      <c r="N25" s="126">
        <v>8</v>
      </c>
      <c r="O25" s="126"/>
      <c r="P25" s="126"/>
      <c r="Q25" s="126">
        <v>8</v>
      </c>
      <c r="R25" s="126">
        <v>8</v>
      </c>
      <c r="S25" s="126">
        <v>8</v>
      </c>
      <c r="T25" s="126">
        <v>8</v>
      </c>
      <c r="U25" s="126">
        <v>8</v>
      </c>
      <c r="V25" s="126"/>
      <c r="W25" s="126"/>
      <c r="X25" s="126">
        <v>8</v>
      </c>
      <c r="Y25" s="126">
        <v>8</v>
      </c>
      <c r="Z25" s="126">
        <v>8</v>
      </c>
      <c r="AA25" s="126">
        <v>8</v>
      </c>
      <c r="AB25" s="126">
        <v>8</v>
      </c>
      <c r="AC25" s="126"/>
      <c r="AD25" s="126"/>
      <c r="AE25" s="126">
        <v>8</v>
      </c>
      <c r="AF25" s="126">
        <v>8</v>
      </c>
      <c r="AG25" s="126">
        <v>8</v>
      </c>
      <c r="AH25" s="126">
        <v>8</v>
      </c>
      <c r="AI25" s="126"/>
      <c r="AJ25" s="127"/>
      <c r="AK25" s="153">
        <f>COUNTIF(F25:AJ25,"&gt;0")</f>
        <v>21</v>
      </c>
      <c r="AL25" s="150">
        <f>SUM(F25:AJ25)</f>
        <v>168</v>
      </c>
      <c r="AM25" s="150">
        <f>SUM(F27:AJ27)</f>
        <v>0</v>
      </c>
      <c r="AN25" s="150">
        <f>SUM(F28:AJ28)</f>
        <v>0</v>
      </c>
      <c r="AO25" s="150">
        <f>SUM(F26:AJ26)</f>
        <v>0</v>
      </c>
      <c r="AP25" s="150">
        <f>VLOOKUP($M$1&amp;" "&amp;$P$1&amp;" "&amp;AQ25,'Вспомогательная таблица'!A:AL,38,0)</f>
        <v>168</v>
      </c>
      <c r="AQ25" s="144" t="s">
        <v>23</v>
      </c>
    </row>
    <row r="26" spans="1:43" ht="9" customHeight="1" x14ac:dyDescent="0.2">
      <c r="A26" s="148"/>
      <c r="B26" s="148"/>
      <c r="C26" s="148"/>
      <c r="D26" s="148"/>
      <c r="E26" s="128" t="s">
        <v>24</v>
      </c>
      <c r="F26" s="129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30"/>
      <c r="AK26" s="148"/>
      <c r="AL26" s="151"/>
      <c r="AM26" s="151"/>
      <c r="AN26" s="151"/>
      <c r="AO26" s="151"/>
      <c r="AP26" s="151"/>
      <c r="AQ26" s="145"/>
    </row>
    <row r="27" spans="1:43" ht="9" customHeight="1" x14ac:dyDescent="0.2">
      <c r="A27" s="148"/>
      <c r="B27" s="148"/>
      <c r="C27" s="148"/>
      <c r="D27" s="148"/>
      <c r="E27" s="128" t="s">
        <v>25</v>
      </c>
      <c r="F27" s="129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30"/>
      <c r="AK27" s="148"/>
      <c r="AL27" s="151"/>
      <c r="AM27" s="151"/>
      <c r="AN27" s="151"/>
      <c r="AO27" s="151"/>
      <c r="AP27" s="151"/>
      <c r="AQ27" s="145"/>
    </row>
    <row r="28" spans="1:43" ht="9" customHeight="1" thickBot="1" x14ac:dyDescent="0.25">
      <c r="A28" s="149"/>
      <c r="B28" s="149"/>
      <c r="C28" s="149"/>
      <c r="D28" s="149"/>
      <c r="E28" s="131" t="s">
        <v>26</v>
      </c>
      <c r="F28" s="132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4"/>
      <c r="AK28" s="149"/>
      <c r="AL28" s="152"/>
      <c r="AM28" s="152"/>
      <c r="AN28" s="152"/>
      <c r="AO28" s="152"/>
      <c r="AP28" s="152"/>
      <c r="AQ28" s="146"/>
    </row>
    <row r="29" spans="1:43" ht="9" customHeight="1" x14ac:dyDescent="0.2">
      <c r="A29" s="147">
        <v>5</v>
      </c>
      <c r="B29" s="153">
        <v>20534</v>
      </c>
      <c r="C29" s="154" t="s">
        <v>33</v>
      </c>
      <c r="D29" s="154" t="s">
        <v>30</v>
      </c>
      <c r="E29" s="124" t="s">
        <v>22</v>
      </c>
      <c r="F29" s="125">
        <v>8</v>
      </c>
      <c r="G29" s="126">
        <v>8</v>
      </c>
      <c r="H29" s="126"/>
      <c r="I29" s="126"/>
      <c r="J29" s="126">
        <v>8</v>
      </c>
      <c r="K29" s="126">
        <v>8</v>
      </c>
      <c r="L29" s="126">
        <v>8</v>
      </c>
      <c r="M29" s="126">
        <v>8</v>
      </c>
      <c r="N29" s="126">
        <v>8</v>
      </c>
      <c r="O29" s="126"/>
      <c r="P29" s="126"/>
      <c r="Q29" s="126">
        <v>8</v>
      </c>
      <c r="R29" s="126">
        <v>8</v>
      </c>
      <c r="S29" s="126">
        <v>8</v>
      </c>
      <c r="T29" s="126">
        <v>8</v>
      </c>
      <c r="U29" s="126">
        <v>8</v>
      </c>
      <c r="V29" s="126"/>
      <c r="W29" s="126"/>
      <c r="X29" s="126">
        <v>8</v>
      </c>
      <c r="Y29" s="126">
        <v>8</v>
      </c>
      <c r="Z29" s="126">
        <v>8</v>
      </c>
      <c r="AA29" s="126">
        <v>8</v>
      </c>
      <c r="AB29" s="126">
        <v>8</v>
      </c>
      <c r="AC29" s="126"/>
      <c r="AD29" s="126"/>
      <c r="AE29" s="126">
        <v>8</v>
      </c>
      <c r="AF29" s="126">
        <v>8</v>
      </c>
      <c r="AG29" s="126">
        <v>8</v>
      </c>
      <c r="AH29" s="126">
        <v>8</v>
      </c>
      <c r="AI29" s="126"/>
      <c r="AJ29" s="127"/>
      <c r="AK29" s="153">
        <f>COUNTIF(F29:AJ29,"&gt;0")</f>
        <v>21</v>
      </c>
      <c r="AL29" s="150">
        <f>SUM(F29:AJ29)</f>
        <v>168</v>
      </c>
      <c r="AM29" s="150">
        <f>SUM(F31:AJ31)</f>
        <v>0</v>
      </c>
      <c r="AN29" s="150">
        <f>SUM(F32:AJ32)</f>
        <v>0</v>
      </c>
      <c r="AO29" s="150">
        <f>SUM(F30:AJ30)</f>
        <v>0</v>
      </c>
      <c r="AP29" s="150">
        <f>VLOOKUP($M$1&amp;" "&amp;$P$1&amp;" "&amp;AQ29,'Вспомогательная таблица'!A:AL,38,0)</f>
        <v>168</v>
      </c>
      <c r="AQ29" s="144" t="s">
        <v>23</v>
      </c>
    </row>
    <row r="30" spans="1:43" ht="9" customHeight="1" x14ac:dyDescent="0.2">
      <c r="A30" s="148"/>
      <c r="B30" s="148"/>
      <c r="C30" s="148"/>
      <c r="D30" s="148"/>
      <c r="E30" s="128" t="s">
        <v>24</v>
      </c>
      <c r="F30" s="129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30"/>
      <c r="AK30" s="148"/>
      <c r="AL30" s="151"/>
      <c r="AM30" s="151"/>
      <c r="AN30" s="151"/>
      <c r="AO30" s="151"/>
      <c r="AP30" s="151"/>
      <c r="AQ30" s="145"/>
    </row>
    <row r="31" spans="1:43" ht="9" customHeight="1" x14ac:dyDescent="0.2">
      <c r="A31" s="148"/>
      <c r="B31" s="148"/>
      <c r="C31" s="148"/>
      <c r="D31" s="148"/>
      <c r="E31" s="128" t="s">
        <v>25</v>
      </c>
      <c r="F31" s="129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30"/>
      <c r="AK31" s="148"/>
      <c r="AL31" s="151"/>
      <c r="AM31" s="151"/>
      <c r="AN31" s="151"/>
      <c r="AO31" s="151"/>
      <c r="AP31" s="151"/>
      <c r="AQ31" s="145"/>
    </row>
    <row r="32" spans="1:43" ht="9" customHeight="1" thickBot="1" x14ac:dyDescent="0.25">
      <c r="A32" s="149"/>
      <c r="B32" s="149"/>
      <c r="C32" s="149"/>
      <c r="D32" s="149"/>
      <c r="E32" s="131" t="s">
        <v>26</v>
      </c>
      <c r="F32" s="132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4"/>
      <c r="AK32" s="149"/>
      <c r="AL32" s="152"/>
      <c r="AM32" s="152"/>
      <c r="AN32" s="152"/>
      <c r="AO32" s="152"/>
      <c r="AP32" s="152"/>
      <c r="AQ32" s="146"/>
    </row>
    <row r="33" spans="1:43" ht="9" customHeight="1" x14ac:dyDescent="0.2">
      <c r="A33" s="147">
        <v>6</v>
      </c>
      <c r="B33" s="153">
        <v>26022</v>
      </c>
      <c r="C33" s="154" t="s">
        <v>34</v>
      </c>
      <c r="D33" s="154" t="s">
        <v>30</v>
      </c>
      <c r="E33" s="124" t="s">
        <v>22</v>
      </c>
      <c r="F33" s="125">
        <v>8</v>
      </c>
      <c r="G33" s="126">
        <v>8</v>
      </c>
      <c r="H33" s="126"/>
      <c r="I33" s="126"/>
      <c r="J33" s="126">
        <v>8</v>
      </c>
      <c r="K33" s="126">
        <v>8</v>
      </c>
      <c r="L33" s="126">
        <v>8</v>
      </c>
      <c r="M33" s="126">
        <v>8</v>
      </c>
      <c r="N33" s="126">
        <v>8</v>
      </c>
      <c r="O33" s="126"/>
      <c r="P33" s="126"/>
      <c r="Q33" s="126">
        <v>8</v>
      </c>
      <c r="R33" s="126">
        <v>8</v>
      </c>
      <c r="S33" s="126">
        <v>8</v>
      </c>
      <c r="T33" s="126">
        <v>8</v>
      </c>
      <c r="U33" s="126">
        <v>8</v>
      </c>
      <c r="V33" s="126"/>
      <c r="W33" s="126"/>
      <c r="X33" s="126">
        <v>8</v>
      </c>
      <c r="Y33" s="126">
        <v>8</v>
      </c>
      <c r="Z33" s="126">
        <v>8</v>
      </c>
      <c r="AA33" s="126">
        <v>8</v>
      </c>
      <c r="AB33" s="126">
        <v>8</v>
      </c>
      <c r="AC33" s="126"/>
      <c r="AD33" s="126"/>
      <c r="AE33" s="126">
        <v>8</v>
      </c>
      <c r="AF33" s="126">
        <v>8</v>
      </c>
      <c r="AG33" s="126">
        <v>8</v>
      </c>
      <c r="AH33" s="126">
        <v>8</v>
      </c>
      <c r="AI33" s="126"/>
      <c r="AJ33" s="127"/>
      <c r="AK33" s="153">
        <f>COUNTIF(F33:AJ33,"&gt;0")</f>
        <v>21</v>
      </c>
      <c r="AL33" s="150">
        <f>SUM(F33:AJ33)</f>
        <v>168</v>
      </c>
      <c r="AM33" s="150">
        <f>SUM(F35:AJ35)</f>
        <v>0</v>
      </c>
      <c r="AN33" s="150">
        <f>SUM(F36:AJ36)</f>
        <v>0</v>
      </c>
      <c r="AO33" s="150">
        <f>SUM(F34:AJ34)</f>
        <v>0</v>
      </c>
      <c r="AP33" s="150">
        <f>VLOOKUP($M$1&amp;" "&amp;$P$1&amp;" "&amp;AQ33,'Вспомогательная таблица'!A:AL,38,0)</f>
        <v>168</v>
      </c>
      <c r="AQ33" s="144" t="s">
        <v>23</v>
      </c>
    </row>
    <row r="34" spans="1:43" ht="9" customHeight="1" x14ac:dyDescent="0.2">
      <c r="A34" s="148"/>
      <c r="B34" s="148"/>
      <c r="C34" s="148"/>
      <c r="D34" s="148"/>
      <c r="E34" s="128" t="s">
        <v>24</v>
      </c>
      <c r="F34" s="129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30"/>
      <c r="AK34" s="148"/>
      <c r="AL34" s="151"/>
      <c r="AM34" s="151"/>
      <c r="AN34" s="151"/>
      <c r="AO34" s="151"/>
      <c r="AP34" s="151"/>
      <c r="AQ34" s="145"/>
    </row>
    <row r="35" spans="1:43" ht="9" customHeight="1" x14ac:dyDescent="0.2">
      <c r="A35" s="148"/>
      <c r="B35" s="148"/>
      <c r="C35" s="148"/>
      <c r="D35" s="148"/>
      <c r="E35" s="128" t="s">
        <v>25</v>
      </c>
      <c r="F35" s="129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30"/>
      <c r="AK35" s="148"/>
      <c r="AL35" s="151"/>
      <c r="AM35" s="151"/>
      <c r="AN35" s="151"/>
      <c r="AO35" s="151"/>
      <c r="AP35" s="151"/>
      <c r="AQ35" s="145"/>
    </row>
    <row r="36" spans="1:43" ht="9" customHeight="1" thickBot="1" x14ac:dyDescent="0.25">
      <c r="A36" s="149"/>
      <c r="B36" s="149"/>
      <c r="C36" s="149"/>
      <c r="D36" s="149"/>
      <c r="E36" s="131" t="s">
        <v>26</v>
      </c>
      <c r="F36" s="132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4"/>
      <c r="AK36" s="149"/>
      <c r="AL36" s="152"/>
      <c r="AM36" s="152"/>
      <c r="AN36" s="152"/>
      <c r="AO36" s="152"/>
      <c r="AP36" s="152"/>
      <c r="AQ36" s="146"/>
    </row>
    <row r="37" spans="1:43" ht="9" customHeight="1" x14ac:dyDescent="0.2">
      <c r="A37" s="147">
        <v>7</v>
      </c>
      <c r="B37" s="153">
        <v>20545</v>
      </c>
      <c r="C37" s="154" t="s">
        <v>35</v>
      </c>
      <c r="D37" s="154" t="s">
        <v>32</v>
      </c>
      <c r="E37" s="124" t="s">
        <v>22</v>
      </c>
      <c r="F37" s="125">
        <v>8</v>
      </c>
      <c r="G37" s="126">
        <v>8</v>
      </c>
      <c r="H37" s="126"/>
      <c r="I37" s="126"/>
      <c r="J37" s="126">
        <v>8</v>
      </c>
      <c r="K37" s="126">
        <v>8</v>
      </c>
      <c r="L37" s="126">
        <v>8</v>
      </c>
      <c r="M37" s="126">
        <v>8</v>
      </c>
      <c r="N37" s="126">
        <v>8</v>
      </c>
      <c r="O37" s="126"/>
      <c r="P37" s="126"/>
      <c r="Q37" s="126">
        <v>8</v>
      </c>
      <c r="R37" s="126">
        <v>8</v>
      </c>
      <c r="S37" s="126">
        <v>8</v>
      </c>
      <c r="T37" s="126">
        <v>8</v>
      </c>
      <c r="U37" s="126">
        <v>8</v>
      </c>
      <c r="V37" s="126"/>
      <c r="W37" s="126"/>
      <c r="X37" s="126">
        <v>8</v>
      </c>
      <c r="Y37" s="126">
        <v>8</v>
      </c>
      <c r="Z37" s="126">
        <v>8</v>
      </c>
      <c r="AA37" s="126">
        <v>8</v>
      </c>
      <c r="AB37" s="126">
        <v>8</v>
      </c>
      <c r="AC37" s="126"/>
      <c r="AD37" s="126"/>
      <c r="AE37" s="126">
        <v>8</v>
      </c>
      <c r="AF37" s="126">
        <v>8</v>
      </c>
      <c r="AG37" s="126">
        <v>8</v>
      </c>
      <c r="AH37" s="126">
        <v>8</v>
      </c>
      <c r="AI37" s="126"/>
      <c r="AJ37" s="127"/>
      <c r="AK37" s="153">
        <f>COUNTIF(F37:AJ37,"&gt;0")</f>
        <v>21</v>
      </c>
      <c r="AL37" s="150">
        <f>SUM(F37:AJ37)</f>
        <v>168</v>
      </c>
      <c r="AM37" s="150">
        <f>SUM(F39:AJ39)</f>
        <v>0</v>
      </c>
      <c r="AN37" s="150">
        <f>SUM(F40:AJ40)</f>
        <v>0</v>
      </c>
      <c r="AO37" s="150">
        <f>SUM(F38:AJ38)</f>
        <v>0</v>
      </c>
      <c r="AP37" s="150">
        <f>VLOOKUP($M$1&amp;" "&amp;$P$1&amp;" "&amp;AQ37,'Вспомогательная таблица'!A:AL,38,0)</f>
        <v>168</v>
      </c>
      <c r="AQ37" s="144" t="s">
        <v>23</v>
      </c>
    </row>
    <row r="38" spans="1:43" ht="9" customHeight="1" x14ac:dyDescent="0.2">
      <c r="A38" s="148"/>
      <c r="B38" s="148"/>
      <c r="C38" s="148"/>
      <c r="D38" s="148"/>
      <c r="E38" s="128" t="s">
        <v>24</v>
      </c>
      <c r="F38" s="129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30"/>
      <c r="AK38" s="148"/>
      <c r="AL38" s="151"/>
      <c r="AM38" s="151"/>
      <c r="AN38" s="151"/>
      <c r="AO38" s="151"/>
      <c r="AP38" s="151"/>
      <c r="AQ38" s="145"/>
    </row>
    <row r="39" spans="1:43" ht="9" customHeight="1" x14ac:dyDescent="0.2">
      <c r="A39" s="148"/>
      <c r="B39" s="148"/>
      <c r="C39" s="148"/>
      <c r="D39" s="148"/>
      <c r="E39" s="128" t="s">
        <v>25</v>
      </c>
      <c r="F39" s="129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30"/>
      <c r="AK39" s="148"/>
      <c r="AL39" s="151"/>
      <c r="AM39" s="151"/>
      <c r="AN39" s="151"/>
      <c r="AO39" s="151"/>
      <c r="AP39" s="151"/>
      <c r="AQ39" s="145"/>
    </row>
    <row r="40" spans="1:43" ht="9" customHeight="1" thickBot="1" x14ac:dyDescent="0.25">
      <c r="A40" s="149"/>
      <c r="B40" s="149"/>
      <c r="C40" s="149"/>
      <c r="D40" s="149"/>
      <c r="E40" s="131" t="s">
        <v>26</v>
      </c>
      <c r="F40" s="132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4"/>
      <c r="AK40" s="149"/>
      <c r="AL40" s="152"/>
      <c r="AM40" s="152"/>
      <c r="AN40" s="152"/>
      <c r="AO40" s="152"/>
      <c r="AP40" s="152"/>
      <c r="AQ40" s="146"/>
    </row>
    <row r="41" spans="1:43" ht="9" customHeight="1" x14ac:dyDescent="0.2">
      <c r="A41" s="147">
        <v>8</v>
      </c>
      <c r="B41" s="153">
        <v>19934</v>
      </c>
      <c r="C41" s="154" t="s">
        <v>36</v>
      </c>
      <c r="D41" s="154" t="s">
        <v>37</v>
      </c>
      <c r="E41" s="124" t="s">
        <v>22</v>
      </c>
      <c r="F41" s="125">
        <v>8</v>
      </c>
      <c r="G41" s="126">
        <v>8</v>
      </c>
      <c r="H41" s="126"/>
      <c r="I41" s="126"/>
      <c r="J41" s="126">
        <v>8</v>
      </c>
      <c r="K41" s="126">
        <v>8</v>
      </c>
      <c r="L41" s="126">
        <v>8</v>
      </c>
      <c r="M41" s="126">
        <v>8</v>
      </c>
      <c r="N41" s="126">
        <v>8</v>
      </c>
      <c r="O41" s="126"/>
      <c r="P41" s="126"/>
      <c r="Q41" s="126">
        <v>8</v>
      </c>
      <c r="R41" s="126">
        <v>8</v>
      </c>
      <c r="S41" s="126">
        <v>8</v>
      </c>
      <c r="T41" s="126">
        <v>8</v>
      </c>
      <c r="U41" s="126">
        <v>8</v>
      </c>
      <c r="V41" s="126"/>
      <c r="W41" s="126"/>
      <c r="X41" s="126">
        <v>8</v>
      </c>
      <c r="Y41" s="126">
        <v>8</v>
      </c>
      <c r="Z41" s="126">
        <v>8</v>
      </c>
      <c r="AA41" s="126">
        <v>8</v>
      </c>
      <c r="AB41" s="126">
        <v>8</v>
      </c>
      <c r="AC41" s="126"/>
      <c r="AD41" s="126"/>
      <c r="AE41" s="126">
        <v>8</v>
      </c>
      <c r="AF41" s="126">
        <v>8</v>
      </c>
      <c r="AG41" s="126">
        <v>8</v>
      </c>
      <c r="AH41" s="126">
        <v>8</v>
      </c>
      <c r="AI41" s="126"/>
      <c r="AJ41" s="127"/>
      <c r="AK41" s="153">
        <f>COUNTIF(F41:AJ41,"&gt;0")</f>
        <v>21</v>
      </c>
      <c r="AL41" s="150">
        <f>SUM(F41:AJ41)</f>
        <v>168</v>
      </c>
      <c r="AM41" s="150">
        <f>SUM(F43:AJ43)</f>
        <v>0</v>
      </c>
      <c r="AN41" s="150">
        <f>SUM(F44:AJ44)</f>
        <v>0</v>
      </c>
      <c r="AO41" s="150">
        <f>SUM(F42:AJ42)</f>
        <v>0</v>
      </c>
      <c r="AP41" s="150">
        <f>VLOOKUP($M$1&amp;" "&amp;$P$1&amp;" "&amp;AQ41,'Вспомогательная таблица'!A:AL,38,0)</f>
        <v>168</v>
      </c>
      <c r="AQ41" s="144" t="s">
        <v>23</v>
      </c>
    </row>
    <row r="42" spans="1:43" ht="9" customHeight="1" x14ac:dyDescent="0.2">
      <c r="A42" s="148"/>
      <c r="B42" s="148"/>
      <c r="C42" s="148"/>
      <c r="D42" s="148"/>
      <c r="E42" s="128" t="s">
        <v>24</v>
      </c>
      <c r="F42" s="129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30"/>
      <c r="AK42" s="148"/>
      <c r="AL42" s="151"/>
      <c r="AM42" s="151"/>
      <c r="AN42" s="151"/>
      <c r="AO42" s="151"/>
      <c r="AP42" s="151"/>
      <c r="AQ42" s="145"/>
    </row>
    <row r="43" spans="1:43" ht="9" customHeight="1" x14ac:dyDescent="0.2">
      <c r="A43" s="148"/>
      <c r="B43" s="148"/>
      <c r="C43" s="148"/>
      <c r="D43" s="148"/>
      <c r="E43" s="128" t="s">
        <v>25</v>
      </c>
      <c r="F43" s="129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30"/>
      <c r="AK43" s="148"/>
      <c r="AL43" s="151"/>
      <c r="AM43" s="151"/>
      <c r="AN43" s="151"/>
      <c r="AO43" s="151"/>
      <c r="AP43" s="151"/>
      <c r="AQ43" s="145"/>
    </row>
    <row r="44" spans="1:43" ht="9" customHeight="1" thickBot="1" x14ac:dyDescent="0.25">
      <c r="A44" s="149"/>
      <c r="B44" s="149"/>
      <c r="C44" s="149"/>
      <c r="D44" s="149"/>
      <c r="E44" s="131" t="s">
        <v>26</v>
      </c>
      <c r="F44" s="132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4"/>
      <c r="AK44" s="149"/>
      <c r="AL44" s="152"/>
      <c r="AM44" s="152"/>
      <c r="AN44" s="152"/>
      <c r="AO44" s="152"/>
      <c r="AP44" s="152"/>
      <c r="AQ44" s="146"/>
    </row>
    <row r="45" spans="1:43" ht="9" customHeight="1" x14ac:dyDescent="0.2">
      <c r="A45" s="147">
        <v>9</v>
      </c>
      <c r="B45" s="153">
        <v>25497</v>
      </c>
      <c r="C45" s="154" t="s">
        <v>38</v>
      </c>
      <c r="D45" s="154" t="s">
        <v>32</v>
      </c>
      <c r="E45" s="124" t="s">
        <v>22</v>
      </c>
      <c r="F45" s="125">
        <v>8</v>
      </c>
      <c r="G45" s="126">
        <v>8</v>
      </c>
      <c r="H45" s="126"/>
      <c r="I45" s="126"/>
      <c r="J45" s="126">
        <v>8</v>
      </c>
      <c r="K45" s="126">
        <v>8</v>
      </c>
      <c r="L45" s="126">
        <v>8</v>
      </c>
      <c r="M45" s="126">
        <v>8</v>
      </c>
      <c r="N45" s="126">
        <v>8</v>
      </c>
      <c r="O45" s="126"/>
      <c r="P45" s="126"/>
      <c r="Q45" s="126">
        <v>8</v>
      </c>
      <c r="R45" s="126">
        <v>8</v>
      </c>
      <c r="S45" s="126">
        <v>8</v>
      </c>
      <c r="T45" s="126">
        <v>8</v>
      </c>
      <c r="U45" s="126">
        <v>8</v>
      </c>
      <c r="V45" s="126"/>
      <c r="W45" s="126"/>
      <c r="X45" s="126">
        <v>8</v>
      </c>
      <c r="Y45" s="126">
        <v>8</v>
      </c>
      <c r="Z45" s="126">
        <v>8</v>
      </c>
      <c r="AA45" s="126">
        <v>8</v>
      </c>
      <c r="AB45" s="126">
        <v>8</v>
      </c>
      <c r="AC45" s="126"/>
      <c r="AD45" s="126"/>
      <c r="AE45" s="126">
        <v>8</v>
      </c>
      <c r="AF45" s="126">
        <v>8</v>
      </c>
      <c r="AG45" s="126">
        <v>8</v>
      </c>
      <c r="AH45" s="126">
        <v>8</v>
      </c>
      <c r="AI45" s="126"/>
      <c r="AJ45" s="127"/>
      <c r="AK45" s="153">
        <f>COUNTIF(F45:AJ45,"&gt;0")</f>
        <v>21</v>
      </c>
      <c r="AL45" s="150">
        <f>SUM(F45:AJ45)</f>
        <v>168</v>
      </c>
      <c r="AM45" s="150">
        <f>SUM(F47:AJ47)</f>
        <v>0</v>
      </c>
      <c r="AN45" s="150">
        <f>SUM(F48:AJ48)</f>
        <v>0</v>
      </c>
      <c r="AO45" s="150">
        <f>SUM(F46:AJ46)</f>
        <v>0</v>
      </c>
      <c r="AP45" s="150">
        <f>VLOOKUP($M$1&amp;" "&amp;$P$1&amp;" "&amp;AQ45,'Вспомогательная таблица'!A:AL,38,0)</f>
        <v>168</v>
      </c>
      <c r="AQ45" s="144" t="s">
        <v>23</v>
      </c>
    </row>
    <row r="46" spans="1:43" ht="9" customHeight="1" x14ac:dyDescent="0.2">
      <c r="A46" s="148"/>
      <c r="B46" s="148"/>
      <c r="C46" s="148"/>
      <c r="D46" s="148"/>
      <c r="E46" s="128" t="s">
        <v>24</v>
      </c>
      <c r="F46" s="129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30"/>
      <c r="AK46" s="148"/>
      <c r="AL46" s="151"/>
      <c r="AM46" s="151"/>
      <c r="AN46" s="151"/>
      <c r="AO46" s="151"/>
      <c r="AP46" s="151"/>
      <c r="AQ46" s="145"/>
    </row>
    <row r="47" spans="1:43" ht="9" customHeight="1" x14ac:dyDescent="0.2">
      <c r="A47" s="148"/>
      <c r="B47" s="148"/>
      <c r="C47" s="148"/>
      <c r="D47" s="148"/>
      <c r="E47" s="128" t="s">
        <v>25</v>
      </c>
      <c r="F47" s="129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30"/>
      <c r="AK47" s="148"/>
      <c r="AL47" s="151"/>
      <c r="AM47" s="151"/>
      <c r="AN47" s="151"/>
      <c r="AO47" s="151"/>
      <c r="AP47" s="151"/>
      <c r="AQ47" s="145"/>
    </row>
    <row r="48" spans="1:43" ht="9" customHeight="1" thickBot="1" x14ac:dyDescent="0.25">
      <c r="A48" s="149"/>
      <c r="B48" s="149"/>
      <c r="C48" s="149"/>
      <c r="D48" s="149"/>
      <c r="E48" s="131" t="s">
        <v>26</v>
      </c>
      <c r="F48" s="132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4"/>
      <c r="AK48" s="149"/>
      <c r="AL48" s="152"/>
      <c r="AM48" s="152"/>
      <c r="AN48" s="152"/>
      <c r="AO48" s="152"/>
      <c r="AP48" s="152"/>
      <c r="AQ48" s="146"/>
    </row>
    <row r="49" spans="1:43" ht="9" customHeight="1" x14ac:dyDescent="0.2">
      <c r="A49" s="147">
        <v>10</v>
      </c>
      <c r="B49" s="153">
        <v>19756</v>
      </c>
      <c r="C49" s="154" t="s">
        <v>39</v>
      </c>
      <c r="D49" s="154" t="s">
        <v>28</v>
      </c>
      <c r="E49" s="124" t="s">
        <v>22</v>
      </c>
      <c r="F49" s="125">
        <v>8</v>
      </c>
      <c r="G49" s="126">
        <v>8</v>
      </c>
      <c r="H49" s="126"/>
      <c r="I49" s="126"/>
      <c r="J49" s="126">
        <v>8</v>
      </c>
      <c r="K49" s="126">
        <v>8</v>
      </c>
      <c r="L49" s="126">
        <v>8</v>
      </c>
      <c r="M49" s="126">
        <v>8</v>
      </c>
      <c r="N49" s="126">
        <v>8</v>
      </c>
      <c r="O49" s="126"/>
      <c r="P49" s="126"/>
      <c r="Q49" s="126">
        <v>8</v>
      </c>
      <c r="R49" s="126">
        <v>8</v>
      </c>
      <c r="S49" s="126">
        <v>8</v>
      </c>
      <c r="T49" s="126">
        <v>8</v>
      </c>
      <c r="U49" s="126">
        <v>8</v>
      </c>
      <c r="V49" s="126"/>
      <c r="W49" s="126"/>
      <c r="X49" s="126">
        <v>8</v>
      </c>
      <c r="Y49" s="126">
        <v>8</v>
      </c>
      <c r="Z49" s="126">
        <v>8</v>
      </c>
      <c r="AA49" s="126">
        <v>8</v>
      </c>
      <c r="AB49" s="126">
        <v>8</v>
      </c>
      <c r="AC49" s="126"/>
      <c r="AD49" s="126"/>
      <c r="AE49" s="126">
        <v>8</v>
      </c>
      <c r="AF49" s="126">
        <v>8</v>
      </c>
      <c r="AG49" s="126">
        <v>8</v>
      </c>
      <c r="AH49" s="126">
        <v>8</v>
      </c>
      <c r="AI49" s="126"/>
      <c r="AJ49" s="127"/>
      <c r="AK49" s="153">
        <f>COUNTIF(F49:AJ49,"&gt;0")</f>
        <v>21</v>
      </c>
      <c r="AL49" s="150">
        <f>SUM(F49:AJ49)</f>
        <v>168</v>
      </c>
      <c r="AM49" s="150">
        <f>SUM(F51:AJ51)</f>
        <v>0</v>
      </c>
      <c r="AN49" s="150">
        <f>SUM(F52:AJ52)</f>
        <v>0</v>
      </c>
      <c r="AO49" s="150">
        <f>SUM(F50:AJ50)</f>
        <v>0</v>
      </c>
      <c r="AP49" s="150">
        <f>VLOOKUP($M$1&amp;" "&amp;$P$1&amp;" "&amp;AQ49,'Вспомогательная таблица'!A:AL,38,0)</f>
        <v>168</v>
      </c>
      <c r="AQ49" s="144" t="s">
        <v>23</v>
      </c>
    </row>
    <row r="50" spans="1:43" ht="9" customHeight="1" x14ac:dyDescent="0.2">
      <c r="A50" s="148"/>
      <c r="B50" s="148"/>
      <c r="C50" s="148"/>
      <c r="D50" s="148"/>
      <c r="E50" s="128" t="s">
        <v>24</v>
      </c>
      <c r="F50" s="129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30"/>
      <c r="AK50" s="148"/>
      <c r="AL50" s="151"/>
      <c r="AM50" s="151"/>
      <c r="AN50" s="151"/>
      <c r="AO50" s="151"/>
      <c r="AP50" s="151"/>
      <c r="AQ50" s="145"/>
    </row>
    <row r="51" spans="1:43" ht="9" customHeight="1" x14ac:dyDescent="0.2">
      <c r="A51" s="148"/>
      <c r="B51" s="148"/>
      <c r="C51" s="148"/>
      <c r="D51" s="148"/>
      <c r="E51" s="128" t="s">
        <v>25</v>
      </c>
      <c r="F51" s="129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30"/>
      <c r="AK51" s="148"/>
      <c r="AL51" s="151"/>
      <c r="AM51" s="151"/>
      <c r="AN51" s="151"/>
      <c r="AO51" s="151"/>
      <c r="AP51" s="151"/>
      <c r="AQ51" s="145"/>
    </row>
    <row r="52" spans="1:43" ht="9" customHeight="1" thickBot="1" x14ac:dyDescent="0.25">
      <c r="A52" s="149"/>
      <c r="B52" s="149"/>
      <c r="C52" s="149"/>
      <c r="D52" s="149"/>
      <c r="E52" s="131" t="s">
        <v>26</v>
      </c>
      <c r="F52" s="132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4"/>
      <c r="AK52" s="149"/>
      <c r="AL52" s="152"/>
      <c r="AM52" s="152"/>
      <c r="AN52" s="152"/>
      <c r="AO52" s="152"/>
      <c r="AP52" s="152"/>
      <c r="AQ52" s="146"/>
    </row>
    <row r="53" spans="1:43" ht="9" customHeight="1" x14ac:dyDescent="0.2">
      <c r="A53" s="147">
        <v>11</v>
      </c>
      <c r="B53" s="153">
        <v>19811</v>
      </c>
      <c r="C53" s="154" t="s">
        <v>40</v>
      </c>
      <c r="D53" s="154" t="s">
        <v>30</v>
      </c>
      <c r="E53" s="124" t="s">
        <v>22</v>
      </c>
      <c r="F53" s="125">
        <v>8</v>
      </c>
      <c r="G53" s="126">
        <v>8</v>
      </c>
      <c r="H53" s="126"/>
      <c r="I53" s="126"/>
      <c r="J53" s="126">
        <v>8</v>
      </c>
      <c r="K53" s="126">
        <v>8</v>
      </c>
      <c r="L53" s="126">
        <v>8</v>
      </c>
      <c r="M53" s="126">
        <v>8</v>
      </c>
      <c r="N53" s="126">
        <v>8</v>
      </c>
      <c r="O53" s="126"/>
      <c r="P53" s="126"/>
      <c r="Q53" s="126">
        <v>8</v>
      </c>
      <c r="R53" s="126">
        <v>8</v>
      </c>
      <c r="S53" s="126">
        <v>8</v>
      </c>
      <c r="T53" s="126">
        <v>8</v>
      </c>
      <c r="U53" s="126">
        <v>8</v>
      </c>
      <c r="V53" s="126"/>
      <c r="W53" s="126"/>
      <c r="X53" s="126">
        <v>8</v>
      </c>
      <c r="Y53" s="126">
        <v>8</v>
      </c>
      <c r="Z53" s="126">
        <v>8</v>
      </c>
      <c r="AA53" s="126">
        <v>8</v>
      </c>
      <c r="AB53" s="126">
        <v>8</v>
      </c>
      <c r="AC53" s="126"/>
      <c r="AD53" s="126"/>
      <c r="AE53" s="126">
        <v>8</v>
      </c>
      <c r="AF53" s="126">
        <v>8</v>
      </c>
      <c r="AG53" s="126">
        <v>8</v>
      </c>
      <c r="AH53" s="126">
        <v>8</v>
      </c>
      <c r="AI53" s="126"/>
      <c r="AJ53" s="127"/>
      <c r="AK53" s="153">
        <f>COUNTIF(F53:AJ53,"&gt;0")</f>
        <v>21</v>
      </c>
      <c r="AL53" s="150">
        <f>SUM(F53:AJ53)</f>
        <v>168</v>
      </c>
      <c r="AM53" s="150">
        <f>SUM(F55:AJ55)</f>
        <v>0</v>
      </c>
      <c r="AN53" s="150">
        <f>SUM(F56:AJ56)</f>
        <v>0</v>
      </c>
      <c r="AO53" s="150">
        <f>SUM(F54:AJ54)</f>
        <v>0</v>
      </c>
      <c r="AP53" s="150">
        <f>VLOOKUP($M$1&amp;" "&amp;$P$1&amp;" "&amp;AQ53,'Вспомогательная таблица'!A:AL,38,0)</f>
        <v>168</v>
      </c>
      <c r="AQ53" s="144" t="s">
        <v>23</v>
      </c>
    </row>
    <row r="54" spans="1:43" ht="9" customHeight="1" x14ac:dyDescent="0.2">
      <c r="A54" s="148"/>
      <c r="B54" s="148"/>
      <c r="C54" s="148"/>
      <c r="D54" s="148"/>
      <c r="E54" s="128" t="s">
        <v>24</v>
      </c>
      <c r="F54" s="129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30"/>
      <c r="AK54" s="148"/>
      <c r="AL54" s="151"/>
      <c r="AM54" s="151"/>
      <c r="AN54" s="151"/>
      <c r="AO54" s="151"/>
      <c r="AP54" s="151"/>
      <c r="AQ54" s="145"/>
    </row>
    <row r="55" spans="1:43" ht="9" customHeight="1" x14ac:dyDescent="0.2">
      <c r="A55" s="148"/>
      <c r="B55" s="148"/>
      <c r="C55" s="148"/>
      <c r="D55" s="148"/>
      <c r="E55" s="128" t="s">
        <v>25</v>
      </c>
      <c r="F55" s="129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30"/>
      <c r="AK55" s="148"/>
      <c r="AL55" s="151"/>
      <c r="AM55" s="151"/>
      <c r="AN55" s="151"/>
      <c r="AO55" s="151"/>
      <c r="AP55" s="151"/>
      <c r="AQ55" s="145"/>
    </row>
    <row r="56" spans="1:43" ht="9" customHeight="1" thickBot="1" x14ac:dyDescent="0.25">
      <c r="A56" s="149"/>
      <c r="B56" s="149"/>
      <c r="C56" s="149"/>
      <c r="D56" s="149"/>
      <c r="E56" s="131" t="s">
        <v>26</v>
      </c>
      <c r="F56" s="132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4"/>
      <c r="AK56" s="149"/>
      <c r="AL56" s="152"/>
      <c r="AM56" s="152"/>
      <c r="AN56" s="152"/>
      <c r="AO56" s="152"/>
      <c r="AP56" s="152"/>
      <c r="AQ56" s="146"/>
    </row>
    <row r="57" spans="1:43" ht="9" customHeight="1" x14ac:dyDescent="0.2">
      <c r="A57" s="147">
        <v>12</v>
      </c>
      <c r="B57" s="155">
        <v>20134</v>
      </c>
      <c r="C57" s="160" t="s">
        <v>41</v>
      </c>
      <c r="D57" s="156" t="s">
        <v>42</v>
      </c>
      <c r="E57" s="124" t="s">
        <v>22</v>
      </c>
      <c r="F57" s="125"/>
      <c r="G57" s="126">
        <v>11</v>
      </c>
      <c r="H57" s="126">
        <v>11</v>
      </c>
      <c r="I57" s="126"/>
      <c r="J57" s="126"/>
      <c r="K57" s="126">
        <v>11</v>
      </c>
      <c r="L57" s="126">
        <v>11</v>
      </c>
      <c r="M57" s="126"/>
      <c r="N57" s="126"/>
      <c r="O57" s="126">
        <v>11</v>
      </c>
      <c r="P57" s="126">
        <v>11</v>
      </c>
      <c r="Q57" s="126"/>
      <c r="R57" s="126"/>
      <c r="S57" s="126">
        <v>11</v>
      </c>
      <c r="T57" s="126">
        <v>11</v>
      </c>
      <c r="U57" s="126"/>
      <c r="V57" s="126"/>
      <c r="W57" s="126">
        <v>11</v>
      </c>
      <c r="X57" s="126">
        <v>11</v>
      </c>
      <c r="Y57" s="126"/>
      <c r="Z57" s="126"/>
      <c r="AA57" s="126">
        <v>11</v>
      </c>
      <c r="AB57" s="126">
        <v>11</v>
      </c>
      <c r="AC57" s="126"/>
      <c r="AD57" s="126"/>
      <c r="AE57" s="126">
        <v>11</v>
      </c>
      <c r="AF57" s="126">
        <v>11</v>
      </c>
      <c r="AG57" s="126"/>
      <c r="AH57" s="126"/>
      <c r="AI57" s="126"/>
      <c r="AJ57" s="127"/>
      <c r="AK57" s="153">
        <f>COUNTIF(F57:AJ57,"&gt;0")</f>
        <v>14</v>
      </c>
      <c r="AL57" s="150">
        <f>SUM(F57:AJ57)</f>
        <v>154</v>
      </c>
      <c r="AM57" s="150">
        <f>SUM(F59:AJ59)</f>
        <v>0</v>
      </c>
      <c r="AN57" s="150">
        <f>SUM(F60:AJ60)</f>
        <v>0</v>
      </c>
      <c r="AO57" s="150">
        <f>SUM(F58:AJ58)</f>
        <v>56</v>
      </c>
      <c r="AP57" s="150">
        <f>VLOOKUP($M$1&amp;" "&amp;$P$1&amp;" "&amp;AQ57,'Вспомогательная таблица'!A:AL,38,0)</f>
        <v>154</v>
      </c>
      <c r="AQ57" s="144" t="s">
        <v>43</v>
      </c>
    </row>
    <row r="58" spans="1:43" ht="9" customHeight="1" x14ac:dyDescent="0.2">
      <c r="A58" s="148"/>
      <c r="B58" s="151"/>
      <c r="C58" s="151"/>
      <c r="D58" s="145"/>
      <c r="E58" s="128" t="s">
        <v>24</v>
      </c>
      <c r="F58" s="129"/>
      <c r="G58" s="107"/>
      <c r="H58" s="107">
        <v>8</v>
      </c>
      <c r="I58" s="107"/>
      <c r="J58" s="107"/>
      <c r="K58" s="107"/>
      <c r="L58" s="107">
        <v>8</v>
      </c>
      <c r="M58" s="107"/>
      <c r="N58" s="107"/>
      <c r="O58" s="107"/>
      <c r="P58" s="107">
        <v>8</v>
      </c>
      <c r="Q58" s="107"/>
      <c r="R58" s="107"/>
      <c r="S58" s="107"/>
      <c r="T58" s="107">
        <v>8</v>
      </c>
      <c r="U58" s="107"/>
      <c r="V58" s="107"/>
      <c r="W58" s="107"/>
      <c r="X58" s="107">
        <v>8</v>
      </c>
      <c r="Y58" s="107"/>
      <c r="Z58" s="107"/>
      <c r="AA58" s="107"/>
      <c r="AB58" s="107">
        <v>8</v>
      </c>
      <c r="AC58" s="107"/>
      <c r="AD58" s="107"/>
      <c r="AE58" s="107"/>
      <c r="AF58" s="107">
        <v>8</v>
      </c>
      <c r="AG58" s="107"/>
      <c r="AH58" s="107"/>
      <c r="AI58" s="107"/>
      <c r="AJ58" s="130"/>
      <c r="AK58" s="148"/>
      <c r="AL58" s="151"/>
      <c r="AM58" s="151"/>
      <c r="AN58" s="151"/>
      <c r="AO58" s="151"/>
      <c r="AP58" s="151"/>
      <c r="AQ58" s="145"/>
    </row>
    <row r="59" spans="1:43" ht="9" customHeight="1" x14ac:dyDescent="0.2">
      <c r="A59" s="148"/>
      <c r="B59" s="151"/>
      <c r="C59" s="151"/>
      <c r="D59" s="145"/>
      <c r="E59" s="128" t="s">
        <v>25</v>
      </c>
      <c r="F59" s="129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30"/>
      <c r="AK59" s="148"/>
      <c r="AL59" s="151"/>
      <c r="AM59" s="151"/>
      <c r="AN59" s="151"/>
      <c r="AO59" s="151"/>
      <c r="AP59" s="151"/>
      <c r="AQ59" s="145"/>
    </row>
    <row r="60" spans="1:43" ht="9" customHeight="1" thickBot="1" x14ac:dyDescent="0.25">
      <c r="A60" s="149"/>
      <c r="B60" s="152"/>
      <c r="C60" s="152"/>
      <c r="D60" s="146"/>
      <c r="E60" s="131" t="s">
        <v>26</v>
      </c>
      <c r="F60" s="132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4"/>
      <c r="AK60" s="149"/>
      <c r="AL60" s="152"/>
      <c r="AM60" s="152"/>
      <c r="AN60" s="152"/>
      <c r="AO60" s="152"/>
      <c r="AP60" s="152"/>
      <c r="AQ60" s="146"/>
    </row>
    <row r="61" spans="1:43" ht="9" customHeight="1" x14ac:dyDescent="0.2">
      <c r="A61" s="147">
        <v>13</v>
      </c>
      <c r="B61" s="155">
        <v>20329</v>
      </c>
      <c r="C61" s="160" t="s">
        <v>44</v>
      </c>
      <c r="D61" s="157" t="s">
        <v>42</v>
      </c>
      <c r="E61" s="124" t="s">
        <v>22</v>
      </c>
      <c r="F61" s="125">
        <v>8</v>
      </c>
      <c r="G61" s="126">
        <v>8</v>
      </c>
      <c r="H61" s="126"/>
      <c r="I61" s="126"/>
      <c r="J61" s="126">
        <v>8</v>
      </c>
      <c r="K61" s="126">
        <v>8</v>
      </c>
      <c r="L61" s="126">
        <v>8</v>
      </c>
      <c r="M61" s="126">
        <v>8</v>
      </c>
      <c r="N61" s="126">
        <v>8</v>
      </c>
      <c r="O61" s="126"/>
      <c r="P61" s="126"/>
      <c r="Q61" s="126">
        <v>8</v>
      </c>
      <c r="R61" s="126">
        <v>8</v>
      </c>
      <c r="S61" s="126">
        <v>8</v>
      </c>
      <c r="T61" s="126">
        <v>8</v>
      </c>
      <c r="U61" s="126">
        <v>8</v>
      </c>
      <c r="V61" s="126"/>
      <c r="W61" s="126"/>
      <c r="X61" s="126">
        <v>8</v>
      </c>
      <c r="Y61" s="126">
        <v>8</v>
      </c>
      <c r="Z61" s="126">
        <v>8</v>
      </c>
      <c r="AA61" s="126">
        <v>8</v>
      </c>
      <c r="AB61" s="126">
        <v>8</v>
      </c>
      <c r="AC61" s="126"/>
      <c r="AD61" s="126"/>
      <c r="AE61" s="126">
        <v>8</v>
      </c>
      <c r="AF61" s="126">
        <v>8</v>
      </c>
      <c r="AG61" s="126">
        <v>8</v>
      </c>
      <c r="AH61" s="126">
        <v>8</v>
      </c>
      <c r="AI61" s="126"/>
      <c r="AJ61" s="127"/>
      <c r="AK61" s="153">
        <f>COUNTIF(F61:AJ61,"&gt;0")</f>
        <v>21</v>
      </c>
      <c r="AL61" s="150">
        <f>SUM(F61:AJ61)</f>
        <v>168</v>
      </c>
      <c r="AM61" s="150">
        <f>SUM(F63:AJ63)</f>
        <v>0</v>
      </c>
      <c r="AN61" s="150">
        <f>SUM(F64:AJ64)</f>
        <v>0</v>
      </c>
      <c r="AO61" s="150">
        <f>SUM(F62:AJ62)</f>
        <v>0</v>
      </c>
      <c r="AP61" s="150">
        <f>VLOOKUP($M$1&amp;" "&amp;$P$1&amp;" "&amp;AQ61,'Вспомогательная таблица'!A:AL,38,0)</f>
        <v>168</v>
      </c>
      <c r="AQ61" s="144" t="s">
        <v>23</v>
      </c>
    </row>
    <row r="62" spans="1:43" ht="9" customHeight="1" x14ac:dyDescent="0.2">
      <c r="A62" s="148"/>
      <c r="B62" s="151"/>
      <c r="C62" s="151"/>
      <c r="D62" s="158"/>
      <c r="E62" s="128" t="s">
        <v>24</v>
      </c>
      <c r="F62" s="129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30"/>
      <c r="AK62" s="148"/>
      <c r="AL62" s="151"/>
      <c r="AM62" s="151"/>
      <c r="AN62" s="151"/>
      <c r="AO62" s="151"/>
      <c r="AP62" s="151"/>
      <c r="AQ62" s="145"/>
    </row>
    <row r="63" spans="1:43" ht="9" customHeight="1" x14ac:dyDescent="0.2">
      <c r="A63" s="148"/>
      <c r="B63" s="151"/>
      <c r="C63" s="151"/>
      <c r="D63" s="158"/>
      <c r="E63" s="128" t="s">
        <v>25</v>
      </c>
      <c r="F63" s="129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30"/>
      <c r="AK63" s="148"/>
      <c r="AL63" s="151"/>
      <c r="AM63" s="151"/>
      <c r="AN63" s="151"/>
      <c r="AO63" s="151"/>
      <c r="AP63" s="151"/>
      <c r="AQ63" s="145"/>
    </row>
    <row r="64" spans="1:43" ht="9" customHeight="1" thickBot="1" x14ac:dyDescent="0.25">
      <c r="A64" s="149"/>
      <c r="B64" s="152"/>
      <c r="C64" s="152"/>
      <c r="D64" s="159"/>
      <c r="E64" s="131" t="s">
        <v>26</v>
      </c>
      <c r="F64" s="132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4"/>
      <c r="AK64" s="149"/>
      <c r="AL64" s="152"/>
      <c r="AM64" s="152"/>
      <c r="AN64" s="152"/>
      <c r="AO64" s="152"/>
      <c r="AP64" s="152"/>
      <c r="AQ64" s="146"/>
    </row>
    <row r="65" spans="1:43" ht="9" customHeight="1" x14ac:dyDescent="0.2">
      <c r="A65" s="147">
        <v>14</v>
      </c>
      <c r="B65" s="155">
        <v>20495</v>
      </c>
      <c r="C65" s="160" t="s">
        <v>45</v>
      </c>
      <c r="D65" s="157" t="s">
        <v>46</v>
      </c>
      <c r="E65" s="124" t="s">
        <v>22</v>
      </c>
      <c r="F65" s="125">
        <v>8</v>
      </c>
      <c r="G65" s="126">
        <v>8</v>
      </c>
      <c r="H65" s="126"/>
      <c r="I65" s="126"/>
      <c r="J65" s="126">
        <v>8</v>
      </c>
      <c r="K65" s="126">
        <v>8</v>
      </c>
      <c r="L65" s="126">
        <v>8</v>
      </c>
      <c r="M65" s="126">
        <v>8</v>
      </c>
      <c r="N65" s="126">
        <v>8</v>
      </c>
      <c r="O65" s="126"/>
      <c r="P65" s="126"/>
      <c r="Q65" s="126">
        <v>8</v>
      </c>
      <c r="R65" s="126">
        <v>8</v>
      </c>
      <c r="S65" s="126">
        <v>8</v>
      </c>
      <c r="T65" s="126">
        <v>8</v>
      </c>
      <c r="U65" s="126">
        <v>8</v>
      </c>
      <c r="V65" s="126"/>
      <c r="W65" s="126"/>
      <c r="X65" s="126">
        <v>8</v>
      </c>
      <c r="Y65" s="126">
        <v>8</v>
      </c>
      <c r="Z65" s="126">
        <v>8</v>
      </c>
      <c r="AA65" s="126">
        <v>8</v>
      </c>
      <c r="AB65" s="126">
        <v>8</v>
      </c>
      <c r="AC65" s="126"/>
      <c r="AD65" s="126"/>
      <c r="AE65" s="126">
        <v>8</v>
      </c>
      <c r="AF65" s="126">
        <v>8</v>
      </c>
      <c r="AG65" s="126">
        <v>8</v>
      </c>
      <c r="AH65" s="126">
        <v>8</v>
      </c>
      <c r="AI65" s="126"/>
      <c r="AJ65" s="127"/>
      <c r="AK65" s="153">
        <f>COUNTIF(F65:AJ65,"&gt;0")</f>
        <v>21</v>
      </c>
      <c r="AL65" s="150">
        <f>SUM(F65:AJ65)</f>
        <v>168</v>
      </c>
      <c r="AM65" s="150">
        <f>SUM(F67:AJ67)</f>
        <v>0</v>
      </c>
      <c r="AN65" s="150">
        <f>SUM(F68:AJ68)</f>
        <v>0</v>
      </c>
      <c r="AO65" s="150">
        <f>SUM(F66:AJ66)</f>
        <v>0</v>
      </c>
      <c r="AP65" s="150">
        <f>VLOOKUP($M$1&amp;" "&amp;$P$1&amp;" "&amp;AQ65,'Вспомогательная таблица'!A:AL,38,0)</f>
        <v>168</v>
      </c>
      <c r="AQ65" s="144" t="s">
        <v>47</v>
      </c>
    </row>
    <row r="66" spans="1:43" ht="9" customHeight="1" x14ac:dyDescent="0.2">
      <c r="A66" s="148"/>
      <c r="B66" s="151"/>
      <c r="C66" s="151"/>
      <c r="D66" s="158"/>
      <c r="E66" s="128" t="s">
        <v>24</v>
      </c>
      <c r="F66" s="129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30"/>
      <c r="AK66" s="148"/>
      <c r="AL66" s="151"/>
      <c r="AM66" s="151"/>
      <c r="AN66" s="151"/>
      <c r="AO66" s="151"/>
      <c r="AP66" s="151"/>
      <c r="AQ66" s="145"/>
    </row>
    <row r="67" spans="1:43" ht="9" customHeight="1" x14ac:dyDescent="0.2">
      <c r="A67" s="148"/>
      <c r="B67" s="151"/>
      <c r="C67" s="151"/>
      <c r="D67" s="158"/>
      <c r="E67" s="128" t="s">
        <v>25</v>
      </c>
      <c r="F67" s="129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30"/>
      <c r="AK67" s="148"/>
      <c r="AL67" s="151"/>
      <c r="AM67" s="151"/>
      <c r="AN67" s="151"/>
      <c r="AO67" s="151"/>
      <c r="AP67" s="151"/>
      <c r="AQ67" s="145"/>
    </row>
    <row r="68" spans="1:43" ht="9" customHeight="1" thickBot="1" x14ac:dyDescent="0.25">
      <c r="A68" s="149"/>
      <c r="B68" s="152"/>
      <c r="C68" s="152"/>
      <c r="D68" s="159"/>
      <c r="E68" s="131" t="s">
        <v>26</v>
      </c>
      <c r="F68" s="132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4"/>
      <c r="AK68" s="149"/>
      <c r="AL68" s="152"/>
      <c r="AM68" s="152"/>
      <c r="AN68" s="152"/>
      <c r="AO68" s="152"/>
      <c r="AP68" s="152"/>
      <c r="AQ68" s="146"/>
    </row>
    <row r="69" spans="1:43" ht="9" customHeight="1" x14ac:dyDescent="0.2">
      <c r="A69" s="147">
        <v>15</v>
      </c>
      <c r="B69" s="170">
        <v>20249</v>
      </c>
      <c r="C69" s="160" t="s">
        <v>48</v>
      </c>
      <c r="D69" s="135"/>
      <c r="E69" s="124" t="s">
        <v>22</v>
      </c>
      <c r="F69" s="125">
        <v>11</v>
      </c>
      <c r="G69" s="126"/>
      <c r="H69" s="126"/>
      <c r="I69" s="126">
        <v>11</v>
      </c>
      <c r="J69" s="126">
        <v>11</v>
      </c>
      <c r="K69" s="126"/>
      <c r="L69" s="126"/>
      <c r="M69" s="126">
        <v>11</v>
      </c>
      <c r="N69" s="126">
        <v>11</v>
      </c>
      <c r="O69" s="126"/>
      <c r="P69" s="126"/>
      <c r="Q69" s="126">
        <v>11</v>
      </c>
      <c r="R69" s="126">
        <v>11</v>
      </c>
      <c r="S69" s="126"/>
      <c r="T69" s="126"/>
      <c r="U69" s="126">
        <v>11</v>
      </c>
      <c r="V69" s="126">
        <v>11</v>
      </c>
      <c r="W69" s="126"/>
      <c r="X69" s="126"/>
      <c r="Y69" s="126">
        <v>11</v>
      </c>
      <c r="Z69" s="126">
        <v>11</v>
      </c>
      <c r="AA69" s="126"/>
      <c r="AB69" s="126"/>
      <c r="AC69" s="126">
        <v>11</v>
      </c>
      <c r="AD69" s="126">
        <v>11</v>
      </c>
      <c r="AE69" s="126"/>
      <c r="AF69" s="126"/>
      <c r="AG69" s="126">
        <v>11</v>
      </c>
      <c r="AH69" s="126">
        <v>11</v>
      </c>
      <c r="AI69" s="126"/>
      <c r="AJ69" s="127"/>
      <c r="AK69" s="153">
        <f>COUNTIF(F69:AJ69,"&gt;0")</f>
        <v>15</v>
      </c>
      <c r="AL69" s="150">
        <f>SUM(F69:AJ69)</f>
        <v>165</v>
      </c>
      <c r="AM69" s="150">
        <f>SUM(F71:AJ71)</f>
        <v>0</v>
      </c>
      <c r="AN69" s="150">
        <f>SUM(F72:AJ72)</f>
        <v>0</v>
      </c>
      <c r="AO69" s="150">
        <f>SUM(F70:AJ70)</f>
        <v>64</v>
      </c>
      <c r="AP69" s="150">
        <f>VLOOKUP($M$1&amp;" "&amp;$P$1&amp;" "&amp;AQ69,'Вспомогательная таблица'!A:AL,38,0)</f>
        <v>165</v>
      </c>
      <c r="AQ69" s="144" t="s">
        <v>49</v>
      </c>
    </row>
    <row r="70" spans="1:43" ht="9" customHeight="1" x14ac:dyDescent="0.2">
      <c r="A70" s="148"/>
      <c r="B70" s="151"/>
      <c r="C70" s="151"/>
      <c r="D70" s="135" t="s">
        <v>42</v>
      </c>
      <c r="E70" s="128" t="s">
        <v>24</v>
      </c>
      <c r="F70" s="129">
        <v>8</v>
      </c>
      <c r="G70" s="107"/>
      <c r="H70" s="107"/>
      <c r="I70" s="107"/>
      <c r="J70" s="107">
        <v>8</v>
      </c>
      <c r="K70" s="107"/>
      <c r="L70" s="107"/>
      <c r="M70" s="107"/>
      <c r="N70" s="107">
        <v>8</v>
      </c>
      <c r="O70" s="107"/>
      <c r="P70" s="107"/>
      <c r="Q70" s="107"/>
      <c r="R70" s="107">
        <v>8</v>
      </c>
      <c r="S70" s="107"/>
      <c r="T70" s="107"/>
      <c r="U70" s="107"/>
      <c r="V70" s="107">
        <v>8</v>
      </c>
      <c r="W70" s="107"/>
      <c r="X70" s="107"/>
      <c r="Y70" s="107"/>
      <c r="Z70" s="107">
        <v>8</v>
      </c>
      <c r="AA70" s="107"/>
      <c r="AB70" s="107"/>
      <c r="AC70" s="107"/>
      <c r="AD70" s="107">
        <v>8</v>
      </c>
      <c r="AE70" s="107"/>
      <c r="AF70" s="107"/>
      <c r="AG70" s="107"/>
      <c r="AH70" s="107">
        <v>8</v>
      </c>
      <c r="AI70" s="107"/>
      <c r="AJ70" s="130"/>
      <c r="AK70" s="148"/>
      <c r="AL70" s="151"/>
      <c r="AM70" s="151"/>
      <c r="AN70" s="151"/>
      <c r="AO70" s="151"/>
      <c r="AP70" s="151"/>
      <c r="AQ70" s="145"/>
    </row>
    <row r="71" spans="1:43" ht="9" customHeight="1" x14ac:dyDescent="0.2">
      <c r="A71" s="148"/>
      <c r="B71" s="151"/>
      <c r="C71" s="151"/>
      <c r="D71" s="135"/>
      <c r="E71" s="128" t="s">
        <v>25</v>
      </c>
      <c r="F71" s="129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30"/>
      <c r="AK71" s="148"/>
      <c r="AL71" s="151"/>
      <c r="AM71" s="151"/>
      <c r="AN71" s="151"/>
      <c r="AO71" s="151"/>
      <c r="AP71" s="151"/>
      <c r="AQ71" s="145"/>
    </row>
    <row r="72" spans="1:43" ht="9" customHeight="1" thickBot="1" x14ac:dyDescent="0.25">
      <c r="A72" s="149"/>
      <c r="B72" s="152"/>
      <c r="C72" s="152"/>
      <c r="D72" s="135"/>
      <c r="E72" s="131" t="s">
        <v>26</v>
      </c>
      <c r="F72" s="132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4"/>
      <c r="AK72" s="149"/>
      <c r="AL72" s="152"/>
      <c r="AM72" s="152"/>
      <c r="AN72" s="152"/>
      <c r="AO72" s="152"/>
      <c r="AP72" s="152"/>
      <c r="AQ72" s="146"/>
    </row>
    <row r="73" spans="1:43" ht="9" customHeight="1" x14ac:dyDescent="0.2">
      <c r="A73" s="147">
        <v>16</v>
      </c>
      <c r="B73" s="155">
        <v>20612</v>
      </c>
      <c r="C73" s="160" t="s">
        <v>50</v>
      </c>
      <c r="D73" s="157" t="s">
        <v>42</v>
      </c>
      <c r="E73" s="124" t="s">
        <v>22</v>
      </c>
      <c r="F73" s="125"/>
      <c r="G73" s="126"/>
      <c r="H73" s="126">
        <v>11</v>
      </c>
      <c r="I73" s="126">
        <v>11</v>
      </c>
      <c r="J73" s="126"/>
      <c r="K73" s="126"/>
      <c r="L73" s="126">
        <v>11</v>
      </c>
      <c r="M73" s="126">
        <v>11</v>
      </c>
      <c r="N73" s="126"/>
      <c r="O73" s="126"/>
      <c r="P73" s="126">
        <v>11</v>
      </c>
      <c r="Q73" s="126">
        <v>11</v>
      </c>
      <c r="R73" s="126"/>
      <c r="S73" s="126"/>
      <c r="T73" s="126">
        <v>11</v>
      </c>
      <c r="U73" s="126">
        <v>11</v>
      </c>
      <c r="V73" s="126"/>
      <c r="W73" s="126"/>
      <c r="X73" s="126">
        <v>11</v>
      </c>
      <c r="Y73" s="126">
        <v>11</v>
      </c>
      <c r="Z73" s="126"/>
      <c r="AA73" s="126"/>
      <c r="AB73" s="126">
        <v>11</v>
      </c>
      <c r="AC73" s="126">
        <v>11</v>
      </c>
      <c r="AD73" s="126"/>
      <c r="AE73" s="126"/>
      <c r="AF73" s="126">
        <v>11</v>
      </c>
      <c r="AG73" s="126">
        <v>11</v>
      </c>
      <c r="AH73" s="126"/>
      <c r="AI73" s="126"/>
      <c r="AJ73" s="127"/>
      <c r="AK73" s="153">
        <f>COUNTIF(F73:AJ73,"&gt;0")</f>
        <v>14</v>
      </c>
      <c r="AL73" s="150">
        <f>SUM(F73:AJ73)</f>
        <v>154</v>
      </c>
      <c r="AM73" s="150">
        <f>SUM(F75:AJ75)</f>
        <v>0</v>
      </c>
      <c r="AN73" s="150">
        <f>SUM(F76:AJ76)</f>
        <v>0</v>
      </c>
      <c r="AO73" s="150">
        <f>SUM(F74:AJ74)</f>
        <v>56</v>
      </c>
      <c r="AP73" s="150">
        <f>VLOOKUP($M$1&amp;" "&amp;$P$1&amp;" "&amp;AQ73,'Вспомогательная таблица'!A:AL,38,0)</f>
        <v>154</v>
      </c>
      <c r="AQ73" s="144" t="s">
        <v>51</v>
      </c>
    </row>
    <row r="74" spans="1:43" ht="9" customHeight="1" x14ac:dyDescent="0.2">
      <c r="A74" s="148"/>
      <c r="B74" s="151"/>
      <c r="C74" s="151"/>
      <c r="D74" s="158"/>
      <c r="E74" s="128" t="s">
        <v>24</v>
      </c>
      <c r="F74" s="129"/>
      <c r="G74" s="107"/>
      <c r="H74" s="107"/>
      <c r="I74" s="107">
        <v>8</v>
      </c>
      <c r="J74" s="107"/>
      <c r="K74" s="107"/>
      <c r="L74" s="107"/>
      <c r="M74" s="107">
        <v>8</v>
      </c>
      <c r="N74" s="107"/>
      <c r="O74" s="107"/>
      <c r="P74" s="107"/>
      <c r="Q74" s="107">
        <v>8</v>
      </c>
      <c r="R74" s="107"/>
      <c r="S74" s="107"/>
      <c r="T74" s="107"/>
      <c r="U74" s="107">
        <v>8</v>
      </c>
      <c r="V74" s="107"/>
      <c r="W74" s="107"/>
      <c r="X74" s="107"/>
      <c r="Y74" s="107">
        <v>8</v>
      </c>
      <c r="Z74" s="107"/>
      <c r="AA74" s="107"/>
      <c r="AB74" s="107"/>
      <c r="AC74" s="107">
        <v>8</v>
      </c>
      <c r="AD74" s="107"/>
      <c r="AE74" s="107"/>
      <c r="AF74" s="107"/>
      <c r="AG74" s="107">
        <v>8</v>
      </c>
      <c r="AH74" s="107"/>
      <c r="AI74" s="107"/>
      <c r="AJ74" s="130"/>
      <c r="AK74" s="148"/>
      <c r="AL74" s="151"/>
      <c r="AM74" s="151"/>
      <c r="AN74" s="151"/>
      <c r="AO74" s="151"/>
      <c r="AP74" s="151"/>
      <c r="AQ74" s="145"/>
    </row>
    <row r="75" spans="1:43" ht="9" customHeight="1" x14ac:dyDescent="0.2">
      <c r="A75" s="148"/>
      <c r="B75" s="151"/>
      <c r="C75" s="151"/>
      <c r="D75" s="158"/>
      <c r="E75" s="128" t="s">
        <v>25</v>
      </c>
      <c r="F75" s="129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30"/>
      <c r="AK75" s="148"/>
      <c r="AL75" s="151"/>
      <c r="AM75" s="151"/>
      <c r="AN75" s="151"/>
      <c r="AO75" s="151"/>
      <c r="AP75" s="151"/>
      <c r="AQ75" s="145"/>
    </row>
    <row r="76" spans="1:43" ht="9" customHeight="1" thickBot="1" x14ac:dyDescent="0.25">
      <c r="A76" s="149"/>
      <c r="B76" s="152"/>
      <c r="C76" s="152"/>
      <c r="D76" s="159"/>
      <c r="E76" s="131" t="s">
        <v>26</v>
      </c>
      <c r="F76" s="132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4"/>
      <c r="AK76" s="149"/>
      <c r="AL76" s="152"/>
      <c r="AM76" s="152"/>
      <c r="AN76" s="152"/>
      <c r="AO76" s="152"/>
      <c r="AP76" s="152"/>
      <c r="AQ76" s="146"/>
    </row>
    <row r="77" spans="1:43" ht="9" customHeight="1" x14ac:dyDescent="0.2">
      <c r="A77" s="147">
        <v>17</v>
      </c>
      <c r="B77" s="178">
        <v>19675</v>
      </c>
      <c r="C77" s="187" t="s">
        <v>52</v>
      </c>
      <c r="D77" s="157" t="s">
        <v>42</v>
      </c>
      <c r="E77" s="124" t="s">
        <v>22</v>
      </c>
      <c r="F77" s="125">
        <v>11</v>
      </c>
      <c r="G77" s="126">
        <v>11</v>
      </c>
      <c r="H77" s="126"/>
      <c r="I77" s="126"/>
      <c r="J77" s="126">
        <v>11</v>
      </c>
      <c r="K77" s="126">
        <v>11</v>
      </c>
      <c r="L77" s="126"/>
      <c r="M77" s="126"/>
      <c r="N77" s="126">
        <v>11</v>
      </c>
      <c r="O77" s="126">
        <v>11</v>
      </c>
      <c r="P77" s="126"/>
      <c r="Q77" s="126"/>
      <c r="R77" s="126">
        <v>11</v>
      </c>
      <c r="S77" s="126">
        <v>11</v>
      </c>
      <c r="T77" s="126"/>
      <c r="U77" s="126"/>
      <c r="V77" s="126">
        <v>11</v>
      </c>
      <c r="W77" s="126">
        <v>11</v>
      </c>
      <c r="X77" s="126"/>
      <c r="Y77" s="126"/>
      <c r="Z77" s="126">
        <v>11</v>
      </c>
      <c r="AA77" s="126">
        <v>11</v>
      </c>
      <c r="AB77" s="126"/>
      <c r="AC77" s="126"/>
      <c r="AD77" s="126">
        <v>11</v>
      </c>
      <c r="AE77" s="126">
        <v>11</v>
      </c>
      <c r="AF77" s="126"/>
      <c r="AG77" s="126"/>
      <c r="AH77" s="126">
        <v>11</v>
      </c>
      <c r="AI77" s="126"/>
      <c r="AJ77" s="127"/>
      <c r="AK77" s="153">
        <f>COUNTIF(F77:AJ77,"&gt;0")</f>
        <v>15</v>
      </c>
      <c r="AL77" s="150">
        <f>SUM(F77:AJ77)</f>
        <v>165</v>
      </c>
      <c r="AM77" s="150">
        <f>SUM(F79:AJ79)</f>
        <v>0</v>
      </c>
      <c r="AN77" s="150">
        <f>SUM(F80:AJ80)</f>
        <v>0</v>
      </c>
      <c r="AO77" s="150">
        <f>SUM(F78:AJ78)</f>
        <v>56</v>
      </c>
      <c r="AP77" s="150">
        <f>VLOOKUP($M$1&amp;" "&amp;$P$1&amp;" "&amp;AQ77,'Вспомогательная таблица'!A:AL,38,0)</f>
        <v>165</v>
      </c>
      <c r="AQ77" s="144" t="s">
        <v>53</v>
      </c>
    </row>
    <row r="78" spans="1:43" ht="9" customHeight="1" x14ac:dyDescent="0.2">
      <c r="A78" s="148"/>
      <c r="B78" s="179"/>
      <c r="C78" s="188"/>
      <c r="D78" s="158"/>
      <c r="E78" s="128" t="s">
        <v>24</v>
      </c>
      <c r="F78" s="129"/>
      <c r="G78" s="107">
        <v>8</v>
      </c>
      <c r="H78" s="107"/>
      <c r="I78" s="107"/>
      <c r="J78" s="107"/>
      <c r="K78" s="107">
        <v>8</v>
      </c>
      <c r="L78" s="107"/>
      <c r="M78" s="107"/>
      <c r="N78" s="107"/>
      <c r="O78" s="107">
        <v>8</v>
      </c>
      <c r="P78" s="107"/>
      <c r="Q78" s="107"/>
      <c r="R78" s="107"/>
      <c r="S78" s="107">
        <v>8</v>
      </c>
      <c r="T78" s="107"/>
      <c r="U78" s="107"/>
      <c r="V78" s="107"/>
      <c r="W78" s="107">
        <v>8</v>
      </c>
      <c r="X78" s="107"/>
      <c r="Y78" s="107"/>
      <c r="Z78" s="107"/>
      <c r="AA78" s="107">
        <v>8</v>
      </c>
      <c r="AB78" s="107"/>
      <c r="AC78" s="107"/>
      <c r="AD78" s="107"/>
      <c r="AE78" s="107">
        <v>8</v>
      </c>
      <c r="AF78" s="107"/>
      <c r="AG78" s="107"/>
      <c r="AH78" s="107"/>
      <c r="AI78" s="107"/>
      <c r="AJ78" s="130"/>
      <c r="AK78" s="148"/>
      <c r="AL78" s="151"/>
      <c r="AM78" s="151"/>
      <c r="AN78" s="151"/>
      <c r="AO78" s="151"/>
      <c r="AP78" s="151"/>
      <c r="AQ78" s="145"/>
    </row>
    <row r="79" spans="1:43" ht="9" customHeight="1" x14ac:dyDescent="0.2">
      <c r="A79" s="148"/>
      <c r="B79" s="179"/>
      <c r="C79" s="188"/>
      <c r="D79" s="158"/>
      <c r="E79" s="128" t="s">
        <v>25</v>
      </c>
      <c r="F79" s="129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30"/>
      <c r="AK79" s="148"/>
      <c r="AL79" s="151"/>
      <c r="AM79" s="151"/>
      <c r="AN79" s="151"/>
      <c r="AO79" s="151"/>
      <c r="AP79" s="151"/>
      <c r="AQ79" s="145"/>
    </row>
    <row r="80" spans="1:43" ht="9" customHeight="1" thickBot="1" x14ac:dyDescent="0.25">
      <c r="A80" s="149"/>
      <c r="B80" s="180"/>
      <c r="C80" s="189"/>
      <c r="D80" s="159"/>
      <c r="E80" s="131" t="s">
        <v>26</v>
      </c>
      <c r="F80" s="132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4"/>
      <c r="AK80" s="149"/>
      <c r="AL80" s="152"/>
      <c r="AM80" s="152"/>
      <c r="AN80" s="152"/>
      <c r="AO80" s="152"/>
      <c r="AP80" s="152"/>
      <c r="AQ80" s="146"/>
    </row>
    <row r="81" spans="1:43" ht="9" customHeight="1" x14ac:dyDescent="0.2">
      <c r="A81" s="147">
        <v>18</v>
      </c>
      <c r="B81" s="155">
        <v>19892</v>
      </c>
      <c r="C81" s="160" t="s">
        <v>54</v>
      </c>
      <c r="D81" s="156" t="s">
        <v>55</v>
      </c>
      <c r="E81" s="124" t="s">
        <v>22</v>
      </c>
      <c r="F81" s="125">
        <v>11</v>
      </c>
      <c r="G81" s="126">
        <v>11</v>
      </c>
      <c r="H81" s="126"/>
      <c r="I81" s="126"/>
      <c r="J81" s="126">
        <v>11</v>
      </c>
      <c r="K81" s="126">
        <v>11</v>
      </c>
      <c r="L81" s="126"/>
      <c r="M81" s="126"/>
      <c r="N81" s="126">
        <v>11</v>
      </c>
      <c r="O81" s="126">
        <v>11</v>
      </c>
      <c r="P81" s="126"/>
      <c r="Q81" s="126"/>
      <c r="R81" s="126">
        <v>11</v>
      </c>
      <c r="S81" s="126">
        <v>11</v>
      </c>
      <c r="T81" s="126"/>
      <c r="U81" s="126"/>
      <c r="V81" s="126">
        <v>11</v>
      </c>
      <c r="W81" s="126">
        <v>11</v>
      </c>
      <c r="X81" s="126"/>
      <c r="Y81" s="126"/>
      <c r="Z81" s="126">
        <v>11</v>
      </c>
      <c r="AA81" s="126">
        <v>11</v>
      </c>
      <c r="AB81" s="126"/>
      <c r="AC81" s="126"/>
      <c r="AD81" s="126">
        <v>11</v>
      </c>
      <c r="AE81" s="126">
        <v>11</v>
      </c>
      <c r="AF81" s="126"/>
      <c r="AG81" s="126"/>
      <c r="AH81" s="126">
        <v>11</v>
      </c>
      <c r="AI81" s="126"/>
      <c r="AJ81" s="127"/>
      <c r="AK81" s="153">
        <f>COUNTIF(F81:AJ81,"&gt;0")</f>
        <v>15</v>
      </c>
      <c r="AL81" s="150">
        <f>SUM(F81:AJ81)</f>
        <v>165</v>
      </c>
      <c r="AM81" s="150">
        <f>SUM(F83:AJ83)</f>
        <v>0</v>
      </c>
      <c r="AN81" s="150">
        <f>SUM(F84:AJ84)</f>
        <v>0</v>
      </c>
      <c r="AO81" s="150">
        <f>SUM(F82:AJ82)</f>
        <v>56</v>
      </c>
      <c r="AP81" s="150">
        <f>VLOOKUP($M$1&amp;" "&amp;$P$1&amp;" "&amp;AQ81,'Вспомогательная таблица'!A:AL,38,0)</f>
        <v>165</v>
      </c>
      <c r="AQ81" s="144" t="s">
        <v>53</v>
      </c>
    </row>
    <row r="82" spans="1:43" ht="9" customHeight="1" x14ac:dyDescent="0.2">
      <c r="A82" s="148"/>
      <c r="B82" s="151"/>
      <c r="C82" s="151"/>
      <c r="D82" s="145"/>
      <c r="E82" s="128" t="s">
        <v>24</v>
      </c>
      <c r="F82" s="129"/>
      <c r="G82" s="107">
        <v>8</v>
      </c>
      <c r="H82" s="107"/>
      <c r="I82" s="107"/>
      <c r="J82" s="107"/>
      <c r="K82" s="107">
        <v>8</v>
      </c>
      <c r="L82" s="107"/>
      <c r="M82" s="107"/>
      <c r="N82" s="107"/>
      <c r="O82" s="107">
        <v>8</v>
      </c>
      <c r="P82" s="107"/>
      <c r="Q82" s="107"/>
      <c r="R82" s="107"/>
      <c r="S82" s="107">
        <v>8</v>
      </c>
      <c r="T82" s="107"/>
      <c r="U82" s="107"/>
      <c r="V82" s="107"/>
      <c r="W82" s="107">
        <v>8</v>
      </c>
      <c r="X82" s="107"/>
      <c r="Y82" s="107"/>
      <c r="Z82" s="107"/>
      <c r="AA82" s="107">
        <v>8</v>
      </c>
      <c r="AB82" s="107"/>
      <c r="AC82" s="107"/>
      <c r="AD82" s="107"/>
      <c r="AE82" s="107">
        <v>8</v>
      </c>
      <c r="AF82" s="107"/>
      <c r="AG82" s="107"/>
      <c r="AH82" s="107"/>
      <c r="AI82" s="107"/>
      <c r="AJ82" s="130"/>
      <c r="AK82" s="148"/>
      <c r="AL82" s="151"/>
      <c r="AM82" s="151"/>
      <c r="AN82" s="151"/>
      <c r="AO82" s="151"/>
      <c r="AP82" s="151"/>
      <c r="AQ82" s="145"/>
    </row>
    <row r="83" spans="1:43" ht="9" customHeight="1" x14ac:dyDescent="0.2">
      <c r="A83" s="148"/>
      <c r="B83" s="151"/>
      <c r="C83" s="151"/>
      <c r="D83" s="145"/>
      <c r="E83" s="128" t="s">
        <v>25</v>
      </c>
      <c r="F83" s="129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30"/>
      <c r="AK83" s="148"/>
      <c r="AL83" s="151"/>
      <c r="AM83" s="151"/>
      <c r="AN83" s="151"/>
      <c r="AO83" s="151"/>
      <c r="AP83" s="151"/>
      <c r="AQ83" s="145"/>
    </row>
    <row r="84" spans="1:43" ht="9" customHeight="1" thickBot="1" x14ac:dyDescent="0.25">
      <c r="A84" s="149"/>
      <c r="B84" s="152"/>
      <c r="C84" s="152"/>
      <c r="D84" s="146"/>
      <c r="E84" s="131" t="s">
        <v>26</v>
      </c>
      <c r="F84" s="132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4"/>
      <c r="AK84" s="149"/>
      <c r="AL84" s="152"/>
      <c r="AM84" s="152"/>
      <c r="AN84" s="152"/>
      <c r="AO84" s="152"/>
      <c r="AP84" s="152"/>
      <c r="AQ84" s="146"/>
    </row>
    <row r="85" spans="1:43" ht="9" customHeight="1" x14ac:dyDescent="0.2">
      <c r="A85" s="147">
        <v>19</v>
      </c>
      <c r="B85" s="155">
        <v>28396</v>
      </c>
      <c r="C85" s="160" t="s">
        <v>56</v>
      </c>
      <c r="D85" s="156" t="s">
        <v>55</v>
      </c>
      <c r="E85" s="124" t="s">
        <v>22</v>
      </c>
      <c r="F85" s="125"/>
      <c r="G85" s="126">
        <v>11</v>
      </c>
      <c r="H85" s="126">
        <v>11</v>
      </c>
      <c r="I85" s="126"/>
      <c r="J85" s="126"/>
      <c r="K85" s="126">
        <v>11</v>
      </c>
      <c r="L85" s="126">
        <v>11</v>
      </c>
      <c r="M85" s="126"/>
      <c r="N85" s="126"/>
      <c r="O85" s="126">
        <v>11</v>
      </c>
      <c r="P85" s="126">
        <v>11</v>
      </c>
      <c r="Q85" s="126"/>
      <c r="R85" s="126"/>
      <c r="S85" s="126">
        <v>11</v>
      </c>
      <c r="T85" s="126">
        <v>11</v>
      </c>
      <c r="U85" s="126"/>
      <c r="V85" s="126"/>
      <c r="W85" s="126">
        <v>11</v>
      </c>
      <c r="X85" s="126">
        <v>11</v>
      </c>
      <c r="Y85" s="126"/>
      <c r="Z85" s="126"/>
      <c r="AA85" s="126">
        <v>11</v>
      </c>
      <c r="AB85" s="126">
        <v>11</v>
      </c>
      <c r="AC85" s="126"/>
      <c r="AD85" s="126"/>
      <c r="AE85" s="126">
        <v>11</v>
      </c>
      <c r="AF85" s="126">
        <v>11</v>
      </c>
      <c r="AG85" s="126"/>
      <c r="AH85" s="126"/>
      <c r="AI85" s="126"/>
      <c r="AJ85" s="127"/>
      <c r="AK85" s="153">
        <f>COUNTIF(F85:AJ85,"&gt;0")</f>
        <v>14</v>
      </c>
      <c r="AL85" s="150">
        <f>SUM(F85:AJ85)</f>
        <v>154</v>
      </c>
      <c r="AM85" s="150">
        <f>SUM(F87:AJ87)</f>
        <v>0</v>
      </c>
      <c r="AN85" s="150">
        <f>SUM(F88:AJ88)</f>
        <v>0</v>
      </c>
      <c r="AO85" s="150">
        <f>SUM(F86:AJ86)</f>
        <v>56</v>
      </c>
      <c r="AP85" s="150">
        <f>VLOOKUP($M$1&amp;" "&amp;$P$1&amp;" "&amp;AQ85,'Вспомогательная таблица'!A:AL,38,0)</f>
        <v>154</v>
      </c>
      <c r="AQ85" s="144" t="s">
        <v>43</v>
      </c>
    </row>
    <row r="86" spans="1:43" ht="9" customHeight="1" x14ac:dyDescent="0.2">
      <c r="A86" s="148"/>
      <c r="B86" s="151"/>
      <c r="C86" s="151"/>
      <c r="D86" s="145"/>
      <c r="E86" s="128" t="s">
        <v>24</v>
      </c>
      <c r="F86" s="129"/>
      <c r="G86" s="107"/>
      <c r="H86" s="107">
        <v>8</v>
      </c>
      <c r="I86" s="107"/>
      <c r="J86" s="107"/>
      <c r="K86" s="107"/>
      <c r="L86" s="107">
        <v>8</v>
      </c>
      <c r="M86" s="107"/>
      <c r="N86" s="107"/>
      <c r="O86" s="107"/>
      <c r="P86" s="107">
        <v>8</v>
      </c>
      <c r="Q86" s="107"/>
      <c r="R86" s="107"/>
      <c r="S86" s="107"/>
      <c r="T86" s="107">
        <v>8</v>
      </c>
      <c r="U86" s="107"/>
      <c r="V86" s="107"/>
      <c r="W86" s="107"/>
      <c r="X86" s="107">
        <v>8</v>
      </c>
      <c r="Y86" s="107"/>
      <c r="Z86" s="107"/>
      <c r="AA86" s="107"/>
      <c r="AB86" s="107">
        <v>8</v>
      </c>
      <c r="AC86" s="107"/>
      <c r="AD86" s="107"/>
      <c r="AE86" s="107"/>
      <c r="AF86" s="107">
        <v>8</v>
      </c>
      <c r="AG86" s="107"/>
      <c r="AH86" s="107"/>
      <c r="AI86" s="107"/>
      <c r="AJ86" s="130"/>
      <c r="AK86" s="148"/>
      <c r="AL86" s="151"/>
      <c r="AM86" s="151"/>
      <c r="AN86" s="151"/>
      <c r="AO86" s="151"/>
      <c r="AP86" s="151"/>
      <c r="AQ86" s="145"/>
    </row>
    <row r="87" spans="1:43" ht="9" customHeight="1" x14ac:dyDescent="0.2">
      <c r="A87" s="148"/>
      <c r="B87" s="151"/>
      <c r="C87" s="151"/>
      <c r="D87" s="145"/>
      <c r="E87" s="128" t="s">
        <v>25</v>
      </c>
      <c r="F87" s="129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30"/>
      <c r="AK87" s="148"/>
      <c r="AL87" s="151"/>
      <c r="AM87" s="151"/>
      <c r="AN87" s="151"/>
      <c r="AO87" s="151"/>
      <c r="AP87" s="151"/>
      <c r="AQ87" s="145"/>
    </row>
    <row r="88" spans="1:43" ht="9" customHeight="1" thickBot="1" x14ac:dyDescent="0.25">
      <c r="A88" s="149"/>
      <c r="B88" s="152"/>
      <c r="C88" s="152"/>
      <c r="D88" s="146"/>
      <c r="E88" s="131" t="s">
        <v>26</v>
      </c>
      <c r="F88" s="132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4"/>
      <c r="AK88" s="149"/>
      <c r="AL88" s="152"/>
      <c r="AM88" s="152"/>
      <c r="AN88" s="152"/>
      <c r="AO88" s="152"/>
      <c r="AP88" s="152"/>
      <c r="AQ88" s="146"/>
    </row>
    <row r="89" spans="1:43" ht="9" customHeight="1" x14ac:dyDescent="0.2">
      <c r="A89" s="147">
        <v>20</v>
      </c>
      <c r="B89" s="155">
        <v>20156</v>
      </c>
      <c r="C89" s="160" t="s">
        <v>57</v>
      </c>
      <c r="D89" s="156" t="s">
        <v>55</v>
      </c>
      <c r="E89" s="124" t="s">
        <v>22</v>
      </c>
      <c r="F89" s="125">
        <v>11</v>
      </c>
      <c r="G89" s="126"/>
      <c r="H89" s="126"/>
      <c r="I89" s="126">
        <v>11</v>
      </c>
      <c r="J89" s="126">
        <v>11</v>
      </c>
      <c r="K89" s="126"/>
      <c r="L89" s="126"/>
      <c r="M89" s="126">
        <v>11</v>
      </c>
      <c r="N89" s="126">
        <v>11</v>
      </c>
      <c r="O89" s="126"/>
      <c r="P89" s="126"/>
      <c r="Q89" s="126">
        <v>11</v>
      </c>
      <c r="R89" s="126">
        <v>11</v>
      </c>
      <c r="S89" s="126"/>
      <c r="T89" s="126"/>
      <c r="U89" s="126">
        <v>11</v>
      </c>
      <c r="V89" s="126">
        <v>11</v>
      </c>
      <c r="W89" s="126"/>
      <c r="X89" s="126"/>
      <c r="Y89" s="126">
        <v>11</v>
      </c>
      <c r="Z89" s="126">
        <v>11</v>
      </c>
      <c r="AA89" s="126"/>
      <c r="AB89" s="126"/>
      <c r="AC89" s="126">
        <v>11</v>
      </c>
      <c r="AD89" s="126">
        <v>11</v>
      </c>
      <c r="AE89" s="126"/>
      <c r="AF89" s="126"/>
      <c r="AG89" s="126">
        <v>11</v>
      </c>
      <c r="AH89" s="126">
        <v>11</v>
      </c>
      <c r="AI89" s="126"/>
      <c r="AJ89" s="127"/>
      <c r="AK89" s="153">
        <f>COUNTIF(F89:AJ89,"&gt;0")</f>
        <v>15</v>
      </c>
      <c r="AL89" s="150">
        <f>SUM(F89:AJ89)</f>
        <v>165</v>
      </c>
      <c r="AM89" s="150">
        <f>SUM(F91:AJ91)</f>
        <v>0</v>
      </c>
      <c r="AN89" s="150">
        <f>SUM(F92:AJ92)</f>
        <v>0</v>
      </c>
      <c r="AO89" s="150">
        <f>SUM(F90:AJ90)</f>
        <v>64</v>
      </c>
      <c r="AP89" s="150">
        <f>VLOOKUP($M$1&amp;" "&amp;$P$1&amp;" "&amp;AQ89,'Вспомогательная таблица'!A:AL,38,0)</f>
        <v>165</v>
      </c>
      <c r="AQ89" s="144" t="s">
        <v>49</v>
      </c>
    </row>
    <row r="90" spans="1:43" ht="9" customHeight="1" x14ac:dyDescent="0.2">
      <c r="A90" s="148"/>
      <c r="B90" s="151"/>
      <c r="C90" s="151"/>
      <c r="D90" s="145"/>
      <c r="E90" s="128" t="s">
        <v>24</v>
      </c>
      <c r="F90" s="129">
        <v>8</v>
      </c>
      <c r="G90" s="107"/>
      <c r="H90" s="107"/>
      <c r="I90" s="107"/>
      <c r="J90" s="107">
        <v>8</v>
      </c>
      <c r="K90" s="107"/>
      <c r="L90" s="107"/>
      <c r="M90" s="107"/>
      <c r="N90" s="107">
        <v>8</v>
      </c>
      <c r="O90" s="107"/>
      <c r="P90" s="107"/>
      <c r="Q90" s="107"/>
      <c r="R90" s="107">
        <v>8</v>
      </c>
      <c r="S90" s="107"/>
      <c r="T90" s="107"/>
      <c r="U90" s="107"/>
      <c r="V90" s="107">
        <v>8</v>
      </c>
      <c r="W90" s="107"/>
      <c r="X90" s="107"/>
      <c r="Y90" s="107"/>
      <c r="Z90" s="107">
        <v>8</v>
      </c>
      <c r="AA90" s="107"/>
      <c r="AB90" s="107"/>
      <c r="AC90" s="107"/>
      <c r="AD90" s="107">
        <v>8</v>
      </c>
      <c r="AE90" s="107"/>
      <c r="AF90" s="107"/>
      <c r="AG90" s="107"/>
      <c r="AH90" s="107">
        <v>8</v>
      </c>
      <c r="AI90" s="107"/>
      <c r="AJ90" s="130"/>
      <c r="AK90" s="148"/>
      <c r="AL90" s="151"/>
      <c r="AM90" s="151"/>
      <c r="AN90" s="151"/>
      <c r="AO90" s="151"/>
      <c r="AP90" s="151"/>
      <c r="AQ90" s="145"/>
    </row>
    <row r="91" spans="1:43" ht="9" customHeight="1" x14ac:dyDescent="0.2">
      <c r="A91" s="148"/>
      <c r="B91" s="151"/>
      <c r="C91" s="151"/>
      <c r="D91" s="145"/>
      <c r="E91" s="128" t="s">
        <v>25</v>
      </c>
      <c r="F91" s="129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30"/>
      <c r="AK91" s="148"/>
      <c r="AL91" s="151"/>
      <c r="AM91" s="151"/>
      <c r="AN91" s="151"/>
      <c r="AO91" s="151"/>
      <c r="AP91" s="151"/>
      <c r="AQ91" s="145"/>
    </row>
    <row r="92" spans="1:43" ht="9" customHeight="1" thickBot="1" x14ac:dyDescent="0.25">
      <c r="A92" s="149"/>
      <c r="B92" s="152"/>
      <c r="C92" s="152"/>
      <c r="D92" s="146"/>
      <c r="E92" s="131" t="s">
        <v>26</v>
      </c>
      <c r="F92" s="132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/>
      <c r="AJ92" s="134"/>
      <c r="AK92" s="149"/>
      <c r="AL92" s="152"/>
      <c r="AM92" s="152"/>
      <c r="AN92" s="152"/>
      <c r="AO92" s="152"/>
      <c r="AP92" s="152"/>
      <c r="AQ92" s="146"/>
    </row>
    <row r="93" spans="1:43" ht="9" customHeight="1" x14ac:dyDescent="0.2">
      <c r="A93" s="147">
        <v>21</v>
      </c>
      <c r="B93" s="155">
        <v>20160</v>
      </c>
      <c r="C93" s="160" t="s">
        <v>58</v>
      </c>
      <c r="D93" s="157" t="s">
        <v>55</v>
      </c>
      <c r="E93" s="124" t="s">
        <v>22</v>
      </c>
      <c r="F93" s="125"/>
      <c r="G93" s="126"/>
      <c r="H93" s="126">
        <v>11</v>
      </c>
      <c r="I93" s="126">
        <v>11</v>
      </c>
      <c r="J93" s="126"/>
      <c r="K93" s="126"/>
      <c r="L93" s="126">
        <v>11</v>
      </c>
      <c r="M93" s="126">
        <v>11</v>
      </c>
      <c r="N93" s="126"/>
      <c r="O93" s="126"/>
      <c r="P93" s="126">
        <v>11</v>
      </c>
      <c r="Q93" s="126">
        <v>11</v>
      </c>
      <c r="R93" s="126"/>
      <c r="S93" s="126"/>
      <c r="T93" s="126">
        <v>11</v>
      </c>
      <c r="U93" s="126">
        <v>11</v>
      </c>
      <c r="V93" s="126"/>
      <c r="W93" s="126"/>
      <c r="X93" s="126">
        <v>11</v>
      </c>
      <c r="Y93" s="126">
        <v>11</v>
      </c>
      <c r="Z93" s="126"/>
      <c r="AA93" s="126"/>
      <c r="AB93" s="126">
        <v>11</v>
      </c>
      <c r="AC93" s="126">
        <v>11</v>
      </c>
      <c r="AD93" s="126"/>
      <c r="AE93" s="126"/>
      <c r="AF93" s="126">
        <v>11</v>
      </c>
      <c r="AG93" s="126">
        <v>11</v>
      </c>
      <c r="AH93" s="126"/>
      <c r="AI93" s="126"/>
      <c r="AJ93" s="127"/>
      <c r="AK93" s="153">
        <f>COUNTIF(F93:AJ93,"&gt;0")</f>
        <v>14</v>
      </c>
      <c r="AL93" s="150">
        <f>SUM(F93:AJ93)</f>
        <v>154</v>
      </c>
      <c r="AM93" s="150">
        <f>SUM(F95:AJ95)</f>
        <v>0</v>
      </c>
      <c r="AN93" s="150">
        <f>SUM(F96:AJ96)</f>
        <v>0</v>
      </c>
      <c r="AO93" s="150">
        <f>SUM(F94:AJ94)</f>
        <v>56</v>
      </c>
      <c r="AP93" s="150">
        <f>VLOOKUP($M$1&amp;" "&amp;$P$1&amp;" "&amp;AQ93,'Вспомогательная таблица'!A:AL,38,0)</f>
        <v>154</v>
      </c>
      <c r="AQ93" s="144" t="s">
        <v>51</v>
      </c>
    </row>
    <row r="94" spans="1:43" ht="9" customHeight="1" x14ac:dyDescent="0.2">
      <c r="A94" s="148"/>
      <c r="B94" s="151"/>
      <c r="C94" s="151"/>
      <c r="D94" s="158"/>
      <c r="E94" s="128" t="s">
        <v>24</v>
      </c>
      <c r="F94" s="129"/>
      <c r="G94" s="107"/>
      <c r="H94" s="107"/>
      <c r="I94" s="107">
        <v>8</v>
      </c>
      <c r="J94" s="107"/>
      <c r="K94" s="107"/>
      <c r="L94" s="107"/>
      <c r="M94" s="107">
        <v>8</v>
      </c>
      <c r="N94" s="107"/>
      <c r="O94" s="107"/>
      <c r="P94" s="107"/>
      <c r="Q94" s="107">
        <v>8</v>
      </c>
      <c r="R94" s="107"/>
      <c r="S94" s="107"/>
      <c r="T94" s="107"/>
      <c r="U94" s="107">
        <v>8</v>
      </c>
      <c r="V94" s="107"/>
      <c r="W94" s="107"/>
      <c r="X94" s="107"/>
      <c r="Y94" s="107">
        <v>8</v>
      </c>
      <c r="Z94" s="107"/>
      <c r="AA94" s="107"/>
      <c r="AB94" s="107"/>
      <c r="AC94" s="107">
        <v>8</v>
      </c>
      <c r="AD94" s="107"/>
      <c r="AE94" s="107"/>
      <c r="AF94" s="107"/>
      <c r="AG94" s="107">
        <v>8</v>
      </c>
      <c r="AH94" s="107"/>
      <c r="AI94" s="107"/>
      <c r="AJ94" s="130"/>
      <c r="AK94" s="148"/>
      <c r="AL94" s="151"/>
      <c r="AM94" s="151"/>
      <c r="AN94" s="151"/>
      <c r="AO94" s="151"/>
      <c r="AP94" s="151"/>
      <c r="AQ94" s="145"/>
    </row>
    <row r="95" spans="1:43" ht="9" customHeight="1" x14ac:dyDescent="0.2">
      <c r="A95" s="148"/>
      <c r="B95" s="151"/>
      <c r="C95" s="151"/>
      <c r="D95" s="158"/>
      <c r="E95" s="128" t="s">
        <v>25</v>
      </c>
      <c r="F95" s="129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30"/>
      <c r="AK95" s="148"/>
      <c r="AL95" s="151"/>
      <c r="AM95" s="151"/>
      <c r="AN95" s="151"/>
      <c r="AO95" s="151"/>
      <c r="AP95" s="151"/>
      <c r="AQ95" s="145"/>
    </row>
    <row r="96" spans="1:43" ht="9" customHeight="1" thickBot="1" x14ac:dyDescent="0.25">
      <c r="A96" s="149"/>
      <c r="B96" s="152"/>
      <c r="C96" s="152"/>
      <c r="D96" s="159"/>
      <c r="E96" s="131" t="s">
        <v>26</v>
      </c>
      <c r="F96" s="132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4"/>
      <c r="AK96" s="149"/>
      <c r="AL96" s="152"/>
      <c r="AM96" s="152"/>
      <c r="AN96" s="152"/>
      <c r="AO96" s="152"/>
      <c r="AP96" s="152"/>
      <c r="AQ96" s="146"/>
    </row>
    <row r="97" spans="1:43" ht="9" customHeight="1" x14ac:dyDescent="0.2">
      <c r="A97" s="147">
        <v>22</v>
      </c>
      <c r="B97" s="155">
        <v>19940</v>
      </c>
      <c r="C97" s="194" t="s">
        <v>59</v>
      </c>
      <c r="D97" s="157" t="s">
        <v>60</v>
      </c>
      <c r="E97" s="124" t="s">
        <v>22</v>
      </c>
      <c r="F97" s="125">
        <v>8</v>
      </c>
      <c r="G97" s="126">
        <v>8</v>
      </c>
      <c r="H97" s="126"/>
      <c r="I97" s="126"/>
      <c r="J97" s="126">
        <v>8</v>
      </c>
      <c r="K97" s="126">
        <v>8</v>
      </c>
      <c r="L97" s="126">
        <v>8</v>
      </c>
      <c r="M97" s="126">
        <v>8</v>
      </c>
      <c r="N97" s="126">
        <v>8</v>
      </c>
      <c r="O97" s="126"/>
      <c r="P97" s="126"/>
      <c r="Q97" s="126">
        <v>8</v>
      </c>
      <c r="R97" s="126">
        <v>8</v>
      </c>
      <c r="S97" s="126">
        <v>8</v>
      </c>
      <c r="T97" s="126">
        <v>8</v>
      </c>
      <c r="U97" s="126">
        <v>8</v>
      </c>
      <c r="V97" s="126"/>
      <c r="W97" s="126"/>
      <c r="X97" s="126">
        <v>8</v>
      </c>
      <c r="Y97" s="126">
        <v>8</v>
      </c>
      <c r="Z97" s="126">
        <v>8</v>
      </c>
      <c r="AA97" s="126">
        <v>8</v>
      </c>
      <c r="AB97" s="126">
        <v>8</v>
      </c>
      <c r="AC97" s="126"/>
      <c r="AD97" s="126"/>
      <c r="AE97" s="126">
        <v>8</v>
      </c>
      <c r="AF97" s="126">
        <v>8</v>
      </c>
      <c r="AG97" s="126">
        <v>8</v>
      </c>
      <c r="AH97" s="126">
        <v>8</v>
      </c>
      <c r="AI97" s="126"/>
      <c r="AJ97" s="127"/>
      <c r="AK97" s="153">
        <f>COUNTIF(F97:AJ97,"&gt;0")</f>
        <v>21</v>
      </c>
      <c r="AL97" s="150">
        <f>SUM(F97:AJ97)</f>
        <v>168</v>
      </c>
      <c r="AM97" s="150">
        <f>SUM(F99:AJ99)</f>
        <v>0</v>
      </c>
      <c r="AN97" s="150">
        <f>SUM(F100:AJ100)</f>
        <v>0</v>
      </c>
      <c r="AO97" s="150">
        <f>SUM(F98:AJ98)</f>
        <v>0</v>
      </c>
      <c r="AP97" s="150">
        <f>VLOOKUP($M$1&amp;" "&amp;$P$1&amp;" "&amp;AQ97,'Вспомогательная таблица'!A:AL,38,0)</f>
        <v>168</v>
      </c>
      <c r="AQ97" s="144" t="s">
        <v>23</v>
      </c>
    </row>
    <row r="98" spans="1:43" ht="9" customHeight="1" x14ac:dyDescent="0.2">
      <c r="A98" s="148"/>
      <c r="B98" s="151"/>
      <c r="C98" s="151"/>
      <c r="D98" s="158"/>
      <c r="E98" s="128" t="s">
        <v>24</v>
      </c>
      <c r="F98" s="129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30"/>
      <c r="AK98" s="148"/>
      <c r="AL98" s="151"/>
      <c r="AM98" s="151"/>
      <c r="AN98" s="151"/>
      <c r="AO98" s="151"/>
      <c r="AP98" s="151"/>
      <c r="AQ98" s="145"/>
    </row>
    <row r="99" spans="1:43" ht="9" customHeight="1" x14ac:dyDescent="0.2">
      <c r="A99" s="148"/>
      <c r="B99" s="151"/>
      <c r="C99" s="151"/>
      <c r="D99" s="158"/>
      <c r="E99" s="128" t="s">
        <v>25</v>
      </c>
      <c r="F99" s="129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30"/>
      <c r="AK99" s="148"/>
      <c r="AL99" s="151"/>
      <c r="AM99" s="151"/>
      <c r="AN99" s="151"/>
      <c r="AO99" s="151"/>
      <c r="AP99" s="151"/>
      <c r="AQ99" s="145"/>
    </row>
    <row r="100" spans="1:43" ht="9" customHeight="1" thickBot="1" x14ac:dyDescent="0.25">
      <c r="A100" s="149"/>
      <c r="B100" s="152"/>
      <c r="C100" s="195"/>
      <c r="D100" s="159"/>
      <c r="E100" s="131" t="s">
        <v>26</v>
      </c>
      <c r="F100" s="132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4"/>
      <c r="AK100" s="149"/>
      <c r="AL100" s="152"/>
      <c r="AM100" s="152"/>
      <c r="AN100" s="152"/>
      <c r="AO100" s="152"/>
      <c r="AP100" s="152"/>
      <c r="AQ100" s="146"/>
    </row>
    <row r="101" spans="1:43" ht="9" customHeight="1" x14ac:dyDescent="0.2">
      <c r="A101" s="147">
        <v>23</v>
      </c>
      <c r="B101" s="155">
        <v>19628</v>
      </c>
      <c r="C101" s="160" t="s">
        <v>61</v>
      </c>
      <c r="D101" s="156" t="s">
        <v>55</v>
      </c>
      <c r="E101" s="124" t="s">
        <v>22</v>
      </c>
      <c r="F101" s="125"/>
      <c r="G101" s="126">
        <v>11</v>
      </c>
      <c r="H101" s="126">
        <v>11</v>
      </c>
      <c r="I101" s="126"/>
      <c r="J101" s="126"/>
      <c r="K101" s="126">
        <v>11</v>
      </c>
      <c r="L101" s="126">
        <v>11</v>
      </c>
      <c r="M101" s="126"/>
      <c r="N101" s="126"/>
      <c r="O101" s="126">
        <v>11</v>
      </c>
      <c r="P101" s="126">
        <v>11</v>
      </c>
      <c r="Q101" s="126"/>
      <c r="R101" s="126"/>
      <c r="S101" s="126">
        <v>11</v>
      </c>
      <c r="T101" s="126">
        <v>11</v>
      </c>
      <c r="U101" s="126"/>
      <c r="V101" s="126"/>
      <c r="W101" s="126">
        <v>11</v>
      </c>
      <c r="X101" s="126">
        <v>11</v>
      </c>
      <c r="Y101" s="126"/>
      <c r="Z101" s="126"/>
      <c r="AA101" s="126">
        <v>11</v>
      </c>
      <c r="AB101" s="126">
        <v>11</v>
      </c>
      <c r="AC101" s="126"/>
      <c r="AD101" s="126"/>
      <c r="AE101" s="126">
        <v>11</v>
      </c>
      <c r="AF101" s="126">
        <v>11</v>
      </c>
      <c r="AG101" s="126"/>
      <c r="AH101" s="126"/>
      <c r="AI101" s="126"/>
      <c r="AJ101" s="127"/>
      <c r="AK101" s="153">
        <f>COUNTIF(F101:AJ101,"&gt;0")</f>
        <v>14</v>
      </c>
      <c r="AL101" s="150">
        <f>SUM(F101:AJ101)</f>
        <v>154</v>
      </c>
      <c r="AM101" s="150">
        <f>SUM(F103:AJ103)</f>
        <v>0</v>
      </c>
      <c r="AN101" s="150">
        <f>SUM(F104:AJ104)</f>
        <v>0</v>
      </c>
      <c r="AO101" s="150">
        <f>SUM(F102:AJ102)</f>
        <v>56</v>
      </c>
      <c r="AP101" s="150">
        <f>VLOOKUP($M$1&amp;" "&amp;$P$1&amp;" "&amp;AQ101,'Вспомогательная таблица'!A:AL,38,0)</f>
        <v>154</v>
      </c>
      <c r="AQ101" s="144" t="s">
        <v>43</v>
      </c>
    </row>
    <row r="102" spans="1:43" ht="9" customHeight="1" x14ac:dyDescent="0.2">
      <c r="A102" s="148"/>
      <c r="B102" s="151"/>
      <c r="C102" s="151"/>
      <c r="D102" s="145"/>
      <c r="E102" s="128" t="s">
        <v>24</v>
      </c>
      <c r="F102" s="129"/>
      <c r="G102" s="107"/>
      <c r="H102" s="107">
        <v>8</v>
      </c>
      <c r="I102" s="107"/>
      <c r="J102" s="107"/>
      <c r="K102" s="107"/>
      <c r="L102" s="107">
        <v>8</v>
      </c>
      <c r="M102" s="107"/>
      <c r="N102" s="107"/>
      <c r="O102" s="107"/>
      <c r="P102" s="107">
        <v>8</v>
      </c>
      <c r="Q102" s="107"/>
      <c r="R102" s="107"/>
      <c r="S102" s="107"/>
      <c r="T102" s="107">
        <v>8</v>
      </c>
      <c r="U102" s="107"/>
      <c r="V102" s="107"/>
      <c r="W102" s="107"/>
      <c r="X102" s="107">
        <v>8</v>
      </c>
      <c r="Y102" s="107"/>
      <c r="Z102" s="107"/>
      <c r="AA102" s="107"/>
      <c r="AB102" s="107">
        <v>8</v>
      </c>
      <c r="AC102" s="107"/>
      <c r="AD102" s="107"/>
      <c r="AE102" s="107"/>
      <c r="AF102" s="107">
        <v>8</v>
      </c>
      <c r="AG102" s="107"/>
      <c r="AH102" s="107"/>
      <c r="AI102" s="107"/>
      <c r="AJ102" s="130"/>
      <c r="AK102" s="148"/>
      <c r="AL102" s="151"/>
      <c r="AM102" s="151"/>
      <c r="AN102" s="151"/>
      <c r="AO102" s="151"/>
      <c r="AP102" s="151"/>
      <c r="AQ102" s="145"/>
    </row>
    <row r="103" spans="1:43" ht="9" customHeight="1" x14ac:dyDescent="0.2">
      <c r="A103" s="148"/>
      <c r="B103" s="151"/>
      <c r="C103" s="151"/>
      <c r="D103" s="145"/>
      <c r="E103" s="128" t="s">
        <v>25</v>
      </c>
      <c r="F103" s="129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30"/>
      <c r="AK103" s="148"/>
      <c r="AL103" s="151"/>
      <c r="AM103" s="151"/>
      <c r="AN103" s="151"/>
      <c r="AO103" s="151"/>
      <c r="AP103" s="151"/>
      <c r="AQ103" s="145"/>
    </row>
    <row r="104" spans="1:43" ht="9" customHeight="1" thickBot="1" x14ac:dyDescent="0.25">
      <c r="A104" s="149"/>
      <c r="B104" s="152"/>
      <c r="C104" s="152"/>
      <c r="D104" s="146"/>
      <c r="E104" s="131" t="s">
        <v>26</v>
      </c>
      <c r="F104" s="132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4"/>
      <c r="AK104" s="149"/>
      <c r="AL104" s="152"/>
      <c r="AM104" s="152"/>
      <c r="AN104" s="152"/>
      <c r="AO104" s="152"/>
      <c r="AP104" s="152"/>
      <c r="AQ104" s="146"/>
    </row>
    <row r="105" spans="1:43" ht="9" customHeight="1" x14ac:dyDescent="0.2">
      <c r="A105" s="147">
        <v>24</v>
      </c>
      <c r="B105" s="155">
        <v>20122</v>
      </c>
      <c r="C105" s="160" t="s">
        <v>62</v>
      </c>
      <c r="D105" s="156" t="s">
        <v>63</v>
      </c>
      <c r="E105" s="124" t="s">
        <v>22</v>
      </c>
      <c r="F105" s="125">
        <v>11</v>
      </c>
      <c r="G105" s="126">
        <v>11</v>
      </c>
      <c r="H105" s="126"/>
      <c r="I105" s="126"/>
      <c r="J105" s="126">
        <v>11</v>
      </c>
      <c r="K105" s="126">
        <v>11</v>
      </c>
      <c r="L105" s="126"/>
      <c r="M105" s="126"/>
      <c r="N105" s="126">
        <v>11</v>
      </c>
      <c r="O105" s="126">
        <v>11</v>
      </c>
      <c r="P105" s="126"/>
      <c r="Q105" s="126"/>
      <c r="R105" s="126">
        <v>11</v>
      </c>
      <c r="S105" s="126">
        <v>11</v>
      </c>
      <c r="T105" s="126"/>
      <c r="U105" s="126"/>
      <c r="V105" s="126">
        <v>11</v>
      </c>
      <c r="W105" s="126">
        <v>11</v>
      </c>
      <c r="X105" s="126"/>
      <c r="Y105" s="126"/>
      <c r="Z105" s="126">
        <v>11</v>
      </c>
      <c r="AA105" s="126">
        <v>11</v>
      </c>
      <c r="AB105" s="126"/>
      <c r="AC105" s="126"/>
      <c r="AD105" s="126">
        <v>11</v>
      </c>
      <c r="AE105" s="126">
        <v>11</v>
      </c>
      <c r="AF105" s="126"/>
      <c r="AG105" s="126"/>
      <c r="AH105" s="126">
        <v>11</v>
      </c>
      <c r="AI105" s="126"/>
      <c r="AJ105" s="127"/>
      <c r="AK105" s="153">
        <f>COUNTIF(F105:AJ105,"&gt;0")</f>
        <v>15</v>
      </c>
      <c r="AL105" s="150">
        <f>SUM(F105:AJ105)</f>
        <v>165</v>
      </c>
      <c r="AM105" s="150">
        <f>SUM(F107:AJ107)</f>
        <v>0</v>
      </c>
      <c r="AN105" s="150">
        <f>SUM(F108:AJ108)</f>
        <v>0</v>
      </c>
      <c r="AO105" s="150">
        <f>SUM(F106:AJ106)</f>
        <v>56</v>
      </c>
      <c r="AP105" s="150">
        <f>VLOOKUP($M$1&amp;" "&amp;$P$1&amp;" "&amp;AQ105,'Вспомогательная таблица'!A:AL,38,0)</f>
        <v>165</v>
      </c>
      <c r="AQ105" s="144" t="s">
        <v>53</v>
      </c>
    </row>
    <row r="106" spans="1:43" ht="9" customHeight="1" x14ac:dyDescent="0.2">
      <c r="A106" s="148"/>
      <c r="B106" s="151"/>
      <c r="C106" s="151"/>
      <c r="D106" s="145"/>
      <c r="E106" s="128" t="s">
        <v>24</v>
      </c>
      <c r="F106" s="129"/>
      <c r="G106" s="107">
        <v>8</v>
      </c>
      <c r="H106" s="107"/>
      <c r="I106" s="107"/>
      <c r="J106" s="107"/>
      <c r="K106" s="107">
        <v>8</v>
      </c>
      <c r="L106" s="107"/>
      <c r="M106" s="107"/>
      <c r="N106" s="107"/>
      <c r="O106" s="107">
        <v>8</v>
      </c>
      <c r="P106" s="107"/>
      <c r="Q106" s="107"/>
      <c r="R106" s="107"/>
      <c r="S106" s="107">
        <v>8</v>
      </c>
      <c r="T106" s="107"/>
      <c r="U106" s="107"/>
      <c r="V106" s="107"/>
      <c r="W106" s="107">
        <v>8</v>
      </c>
      <c r="X106" s="107"/>
      <c r="Y106" s="107"/>
      <c r="Z106" s="107"/>
      <c r="AA106" s="107">
        <v>8</v>
      </c>
      <c r="AB106" s="107"/>
      <c r="AC106" s="107"/>
      <c r="AD106" s="107"/>
      <c r="AE106" s="107">
        <v>8</v>
      </c>
      <c r="AF106" s="107"/>
      <c r="AG106" s="107"/>
      <c r="AH106" s="107"/>
      <c r="AI106" s="107"/>
      <c r="AJ106" s="130"/>
      <c r="AK106" s="148"/>
      <c r="AL106" s="151"/>
      <c r="AM106" s="151"/>
      <c r="AN106" s="151"/>
      <c r="AO106" s="151"/>
      <c r="AP106" s="151"/>
      <c r="AQ106" s="145"/>
    </row>
    <row r="107" spans="1:43" ht="9" customHeight="1" x14ac:dyDescent="0.2">
      <c r="A107" s="148"/>
      <c r="B107" s="151"/>
      <c r="C107" s="151"/>
      <c r="D107" s="145"/>
      <c r="E107" s="128" t="s">
        <v>25</v>
      </c>
      <c r="F107" s="129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30"/>
      <c r="AK107" s="148"/>
      <c r="AL107" s="151"/>
      <c r="AM107" s="151"/>
      <c r="AN107" s="151"/>
      <c r="AO107" s="151"/>
      <c r="AP107" s="151"/>
      <c r="AQ107" s="145"/>
    </row>
    <row r="108" spans="1:43" ht="9" customHeight="1" thickBot="1" x14ac:dyDescent="0.25">
      <c r="A108" s="149"/>
      <c r="B108" s="152"/>
      <c r="C108" s="152"/>
      <c r="D108" s="146"/>
      <c r="E108" s="131" t="s">
        <v>26</v>
      </c>
      <c r="F108" s="132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4"/>
      <c r="AK108" s="149"/>
      <c r="AL108" s="152"/>
      <c r="AM108" s="152"/>
      <c r="AN108" s="152"/>
      <c r="AO108" s="152"/>
      <c r="AP108" s="152"/>
      <c r="AQ108" s="146"/>
    </row>
    <row r="109" spans="1:43" ht="9" customHeight="1" x14ac:dyDescent="0.2">
      <c r="A109" s="147">
        <v>25</v>
      </c>
      <c r="B109" s="155">
        <v>31498</v>
      </c>
      <c r="C109" s="160" t="s">
        <v>64</v>
      </c>
      <c r="D109" s="157" t="s">
        <v>63</v>
      </c>
      <c r="E109" s="124" t="s">
        <v>22</v>
      </c>
      <c r="F109" s="125">
        <v>11</v>
      </c>
      <c r="G109" s="126"/>
      <c r="H109" s="126"/>
      <c r="I109" s="126">
        <v>11</v>
      </c>
      <c r="J109" s="126">
        <v>11</v>
      </c>
      <c r="K109" s="126"/>
      <c r="L109" s="126"/>
      <c r="M109" s="126">
        <v>11</v>
      </c>
      <c r="N109" s="126">
        <v>11</v>
      </c>
      <c r="O109" s="126"/>
      <c r="P109" s="126"/>
      <c r="Q109" s="126">
        <v>11</v>
      </c>
      <c r="R109" s="126">
        <v>11</v>
      </c>
      <c r="S109" s="126"/>
      <c r="T109" s="126"/>
      <c r="U109" s="126">
        <v>11</v>
      </c>
      <c r="V109" s="126">
        <v>11</v>
      </c>
      <c r="W109" s="126"/>
      <c r="X109" s="126"/>
      <c r="Y109" s="126">
        <v>11</v>
      </c>
      <c r="Z109" s="126">
        <v>11</v>
      </c>
      <c r="AA109" s="126"/>
      <c r="AB109" s="126"/>
      <c r="AC109" s="126">
        <v>11</v>
      </c>
      <c r="AD109" s="126">
        <v>11</v>
      </c>
      <c r="AE109" s="126"/>
      <c r="AF109" s="126"/>
      <c r="AG109" s="126">
        <v>11</v>
      </c>
      <c r="AH109" s="126">
        <v>11</v>
      </c>
      <c r="AI109" s="126"/>
      <c r="AJ109" s="127"/>
      <c r="AK109" s="153">
        <f>COUNTIF(F109:AJ109,"&gt;0")</f>
        <v>15</v>
      </c>
      <c r="AL109" s="150">
        <f>SUM(F109:AJ109)</f>
        <v>165</v>
      </c>
      <c r="AM109" s="150">
        <f>SUM(F111:AJ111)</f>
        <v>0</v>
      </c>
      <c r="AN109" s="150">
        <f>SUM(F112:AJ112)</f>
        <v>0</v>
      </c>
      <c r="AO109" s="150">
        <f>SUM(F110:AJ110)</f>
        <v>64</v>
      </c>
      <c r="AP109" s="150">
        <f>VLOOKUP($M$1&amp;" "&amp;$P$1&amp;" "&amp;AQ109,'Вспомогательная таблица'!A:AL,38,0)</f>
        <v>165</v>
      </c>
      <c r="AQ109" s="144" t="s">
        <v>49</v>
      </c>
    </row>
    <row r="110" spans="1:43" ht="9" customHeight="1" x14ac:dyDescent="0.2">
      <c r="A110" s="148"/>
      <c r="B110" s="151"/>
      <c r="C110" s="151"/>
      <c r="D110" s="158"/>
      <c r="E110" s="128" t="s">
        <v>24</v>
      </c>
      <c r="F110" s="129">
        <v>8</v>
      </c>
      <c r="G110" s="107"/>
      <c r="H110" s="107"/>
      <c r="I110" s="107"/>
      <c r="J110" s="107">
        <v>8</v>
      </c>
      <c r="K110" s="107"/>
      <c r="L110" s="107"/>
      <c r="M110" s="107"/>
      <c r="N110" s="107">
        <v>8</v>
      </c>
      <c r="O110" s="107"/>
      <c r="P110" s="107"/>
      <c r="Q110" s="107"/>
      <c r="R110" s="107">
        <v>8</v>
      </c>
      <c r="S110" s="107"/>
      <c r="T110" s="107"/>
      <c r="U110" s="107"/>
      <c r="V110" s="107">
        <v>8</v>
      </c>
      <c r="W110" s="107"/>
      <c r="X110" s="107"/>
      <c r="Y110" s="107"/>
      <c r="Z110" s="107">
        <v>8</v>
      </c>
      <c r="AA110" s="107"/>
      <c r="AB110" s="107"/>
      <c r="AC110" s="107"/>
      <c r="AD110" s="107">
        <v>8</v>
      </c>
      <c r="AE110" s="107"/>
      <c r="AF110" s="107"/>
      <c r="AG110" s="107"/>
      <c r="AH110" s="107">
        <v>8</v>
      </c>
      <c r="AI110" s="107"/>
      <c r="AJ110" s="130"/>
      <c r="AK110" s="148"/>
      <c r="AL110" s="151"/>
      <c r="AM110" s="151"/>
      <c r="AN110" s="151"/>
      <c r="AO110" s="151"/>
      <c r="AP110" s="151"/>
      <c r="AQ110" s="145"/>
    </row>
    <row r="111" spans="1:43" ht="9" customHeight="1" x14ac:dyDescent="0.2">
      <c r="A111" s="148"/>
      <c r="B111" s="151"/>
      <c r="C111" s="151"/>
      <c r="D111" s="158"/>
      <c r="E111" s="128" t="s">
        <v>25</v>
      </c>
      <c r="F111" s="129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30"/>
      <c r="AK111" s="148"/>
      <c r="AL111" s="151"/>
      <c r="AM111" s="151"/>
      <c r="AN111" s="151"/>
      <c r="AO111" s="151"/>
      <c r="AP111" s="151"/>
      <c r="AQ111" s="145"/>
    </row>
    <row r="112" spans="1:43" ht="9" customHeight="1" thickBot="1" x14ac:dyDescent="0.25">
      <c r="A112" s="149"/>
      <c r="B112" s="152"/>
      <c r="C112" s="152"/>
      <c r="D112" s="159"/>
      <c r="E112" s="131" t="s">
        <v>26</v>
      </c>
      <c r="F112" s="132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3"/>
      <c r="AG112" s="133"/>
      <c r="AH112" s="133"/>
      <c r="AI112" s="133"/>
      <c r="AJ112" s="134"/>
      <c r="AK112" s="149"/>
      <c r="AL112" s="152"/>
      <c r="AM112" s="152"/>
      <c r="AN112" s="152"/>
      <c r="AO112" s="152"/>
      <c r="AP112" s="152"/>
      <c r="AQ112" s="146"/>
    </row>
    <row r="113" spans="1:43" ht="9" customHeight="1" x14ac:dyDescent="0.2">
      <c r="A113" s="147">
        <v>26</v>
      </c>
      <c r="B113" s="155">
        <v>20149</v>
      </c>
      <c r="C113" s="160" t="s">
        <v>65</v>
      </c>
      <c r="D113" s="157" t="s">
        <v>66</v>
      </c>
      <c r="E113" s="124" t="s">
        <v>22</v>
      </c>
      <c r="F113" s="125"/>
      <c r="G113" s="126"/>
      <c r="H113" s="126">
        <v>10.5</v>
      </c>
      <c r="I113" s="126">
        <v>10.5</v>
      </c>
      <c r="J113" s="126"/>
      <c r="K113" s="126"/>
      <c r="L113" s="126">
        <v>10.5</v>
      </c>
      <c r="M113" s="126">
        <v>10.5</v>
      </c>
      <c r="N113" s="126"/>
      <c r="O113" s="126"/>
      <c r="P113" s="126">
        <v>10.5</v>
      </c>
      <c r="Q113" s="126">
        <v>10.5</v>
      </c>
      <c r="R113" s="126"/>
      <c r="S113" s="126"/>
      <c r="T113" s="126">
        <v>10.5</v>
      </c>
      <c r="U113" s="126">
        <v>10.5</v>
      </c>
      <c r="V113" s="126"/>
      <c r="W113" s="126"/>
      <c r="X113" s="126">
        <v>10.5</v>
      </c>
      <c r="Y113" s="126">
        <v>10.5</v>
      </c>
      <c r="Z113" s="126"/>
      <c r="AA113" s="126"/>
      <c r="AB113" s="126">
        <v>10.5</v>
      </c>
      <c r="AC113" s="126">
        <v>10.5</v>
      </c>
      <c r="AD113" s="126"/>
      <c r="AE113" s="126"/>
      <c r="AF113" s="126">
        <v>10.5</v>
      </c>
      <c r="AG113" s="126">
        <v>10.5</v>
      </c>
      <c r="AH113" s="126"/>
      <c r="AI113" s="126"/>
      <c r="AJ113" s="127"/>
      <c r="AK113" s="153">
        <f>COUNTIF(F113:AJ113,"&gt;0")</f>
        <v>14</v>
      </c>
      <c r="AL113" s="150">
        <f>SUM(F113:AJ113)</f>
        <v>147</v>
      </c>
      <c r="AM113" s="150">
        <f>SUM(F115:AJ115)</f>
        <v>0</v>
      </c>
      <c r="AN113" s="150">
        <f>SUM(F116:AJ116)</f>
        <v>0</v>
      </c>
      <c r="AO113" s="150">
        <f>SUM(F114:AJ114)</f>
        <v>56</v>
      </c>
      <c r="AP113" s="150">
        <f>VLOOKUP($M$1&amp;" "&amp;$P$1&amp;" "&amp;AQ113,'Вспомогательная таблица'!A:AL,38,0)</f>
        <v>147</v>
      </c>
      <c r="AQ113" s="144" t="s">
        <v>67</v>
      </c>
    </row>
    <row r="114" spans="1:43" ht="9" customHeight="1" x14ac:dyDescent="0.2">
      <c r="A114" s="148"/>
      <c r="B114" s="151"/>
      <c r="C114" s="151"/>
      <c r="D114" s="158"/>
      <c r="E114" s="128" t="s">
        <v>24</v>
      </c>
      <c r="F114" s="129"/>
      <c r="G114" s="107"/>
      <c r="H114" s="107"/>
      <c r="I114" s="107">
        <v>8</v>
      </c>
      <c r="J114" s="107"/>
      <c r="K114" s="107"/>
      <c r="L114" s="107"/>
      <c r="M114" s="107">
        <v>8</v>
      </c>
      <c r="N114" s="107"/>
      <c r="O114" s="107"/>
      <c r="P114" s="107"/>
      <c r="Q114" s="107">
        <v>8</v>
      </c>
      <c r="R114" s="107"/>
      <c r="S114" s="107"/>
      <c r="T114" s="107"/>
      <c r="U114" s="107">
        <v>8</v>
      </c>
      <c r="V114" s="107"/>
      <c r="W114" s="107"/>
      <c r="X114" s="107"/>
      <c r="Y114" s="107">
        <v>8</v>
      </c>
      <c r="Z114" s="107"/>
      <c r="AA114" s="107"/>
      <c r="AB114" s="107"/>
      <c r="AC114" s="107">
        <v>8</v>
      </c>
      <c r="AD114" s="107"/>
      <c r="AE114" s="107"/>
      <c r="AF114" s="107"/>
      <c r="AG114" s="107">
        <v>8</v>
      </c>
      <c r="AH114" s="107"/>
      <c r="AI114" s="107"/>
      <c r="AJ114" s="130"/>
      <c r="AK114" s="148"/>
      <c r="AL114" s="151"/>
      <c r="AM114" s="151"/>
      <c r="AN114" s="151"/>
      <c r="AO114" s="151"/>
      <c r="AP114" s="151"/>
      <c r="AQ114" s="145"/>
    </row>
    <row r="115" spans="1:43" ht="9" customHeight="1" x14ac:dyDescent="0.2">
      <c r="A115" s="148"/>
      <c r="B115" s="151"/>
      <c r="C115" s="151"/>
      <c r="D115" s="158"/>
      <c r="E115" s="128" t="s">
        <v>25</v>
      </c>
      <c r="F115" s="129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30"/>
      <c r="AK115" s="148"/>
      <c r="AL115" s="151"/>
      <c r="AM115" s="151"/>
      <c r="AN115" s="151"/>
      <c r="AO115" s="151"/>
      <c r="AP115" s="151"/>
      <c r="AQ115" s="145"/>
    </row>
    <row r="116" spans="1:43" ht="9" customHeight="1" thickBot="1" x14ac:dyDescent="0.25">
      <c r="A116" s="149"/>
      <c r="B116" s="152"/>
      <c r="C116" s="152"/>
      <c r="D116" s="159"/>
      <c r="E116" s="131" t="s">
        <v>26</v>
      </c>
      <c r="F116" s="132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3"/>
      <c r="AH116" s="133"/>
      <c r="AI116" s="133"/>
      <c r="AJ116" s="134"/>
      <c r="AK116" s="149"/>
      <c r="AL116" s="152"/>
      <c r="AM116" s="152"/>
      <c r="AN116" s="152"/>
      <c r="AO116" s="152"/>
      <c r="AP116" s="152"/>
      <c r="AQ116" s="146"/>
    </row>
    <row r="117" spans="1:43" ht="9" customHeight="1" x14ac:dyDescent="0.2">
      <c r="A117" s="147">
        <v>27</v>
      </c>
      <c r="B117" s="155">
        <v>24102</v>
      </c>
      <c r="C117" s="160" t="s">
        <v>68</v>
      </c>
      <c r="D117" s="157" t="s">
        <v>69</v>
      </c>
      <c r="E117" s="124" t="s">
        <v>22</v>
      </c>
      <c r="F117" s="125">
        <v>10.5</v>
      </c>
      <c r="G117" s="126"/>
      <c r="H117" s="126"/>
      <c r="I117" s="126">
        <v>10.5</v>
      </c>
      <c r="J117" s="126">
        <v>10.5</v>
      </c>
      <c r="K117" s="126"/>
      <c r="L117" s="126"/>
      <c r="M117" s="126">
        <v>10.5</v>
      </c>
      <c r="N117" s="126">
        <v>10.5</v>
      </c>
      <c r="O117" s="126"/>
      <c r="P117" s="126"/>
      <c r="Q117" s="126">
        <v>10.5</v>
      </c>
      <c r="R117" s="126">
        <v>10.5</v>
      </c>
      <c r="S117" s="126"/>
      <c r="T117" s="126"/>
      <c r="U117" s="126">
        <v>10.5</v>
      </c>
      <c r="V117" s="126">
        <v>10.5</v>
      </c>
      <c r="W117" s="126"/>
      <c r="X117" s="126"/>
      <c r="Y117" s="126">
        <v>10.5</v>
      </c>
      <c r="Z117" s="126">
        <v>10.5</v>
      </c>
      <c r="AA117" s="126"/>
      <c r="AB117" s="126"/>
      <c r="AC117" s="126">
        <v>10.5</v>
      </c>
      <c r="AD117" s="126">
        <v>10.5</v>
      </c>
      <c r="AE117" s="126"/>
      <c r="AF117" s="126"/>
      <c r="AG117" s="126">
        <v>10.5</v>
      </c>
      <c r="AH117" s="126">
        <v>10.5</v>
      </c>
      <c r="AI117" s="126"/>
      <c r="AJ117" s="127"/>
      <c r="AK117" s="153">
        <f>COUNTIF(F117:AJ117,"&gt;0")</f>
        <v>15</v>
      </c>
      <c r="AL117" s="150">
        <f>SUM(F117:AJ117)</f>
        <v>157.5</v>
      </c>
      <c r="AM117" s="150">
        <f>SUM(F119:AJ119)</f>
        <v>0</v>
      </c>
      <c r="AN117" s="150">
        <f>SUM(F120:AJ120)</f>
        <v>0</v>
      </c>
      <c r="AO117" s="150">
        <f>SUM(F118:AJ118)</f>
        <v>64</v>
      </c>
      <c r="AP117" s="150">
        <f>VLOOKUP($M$1&amp;" "&amp;$P$1&amp;" "&amp;AQ117,'Вспомогательная таблица'!A:AL,38,0)</f>
        <v>157.5</v>
      </c>
      <c r="AQ117" s="144" t="s">
        <v>70</v>
      </c>
    </row>
    <row r="118" spans="1:43" ht="9" customHeight="1" x14ac:dyDescent="0.2">
      <c r="A118" s="148"/>
      <c r="B118" s="151"/>
      <c r="C118" s="151"/>
      <c r="D118" s="158"/>
      <c r="E118" s="128" t="s">
        <v>24</v>
      </c>
      <c r="F118" s="129">
        <v>8</v>
      </c>
      <c r="G118" s="107"/>
      <c r="H118" s="107"/>
      <c r="I118" s="107"/>
      <c r="J118" s="107">
        <v>8</v>
      </c>
      <c r="K118" s="107"/>
      <c r="L118" s="107"/>
      <c r="M118" s="107"/>
      <c r="N118" s="107">
        <v>8</v>
      </c>
      <c r="O118" s="107"/>
      <c r="P118" s="107"/>
      <c r="Q118" s="107"/>
      <c r="R118" s="107">
        <v>8</v>
      </c>
      <c r="S118" s="107"/>
      <c r="T118" s="107"/>
      <c r="U118" s="107"/>
      <c r="V118" s="107">
        <v>8</v>
      </c>
      <c r="W118" s="107"/>
      <c r="X118" s="107"/>
      <c r="Y118" s="107"/>
      <c r="Z118" s="107">
        <v>8</v>
      </c>
      <c r="AA118" s="107"/>
      <c r="AB118" s="107"/>
      <c r="AC118" s="107"/>
      <c r="AD118" s="107">
        <v>8</v>
      </c>
      <c r="AE118" s="107"/>
      <c r="AF118" s="107"/>
      <c r="AG118" s="107"/>
      <c r="AH118" s="107">
        <v>8</v>
      </c>
      <c r="AI118" s="107"/>
      <c r="AJ118" s="130"/>
      <c r="AK118" s="148"/>
      <c r="AL118" s="151"/>
      <c r="AM118" s="151"/>
      <c r="AN118" s="151"/>
      <c r="AO118" s="151"/>
      <c r="AP118" s="151"/>
      <c r="AQ118" s="145"/>
    </row>
    <row r="119" spans="1:43" ht="9" customHeight="1" x14ac:dyDescent="0.2">
      <c r="A119" s="148"/>
      <c r="B119" s="151"/>
      <c r="C119" s="151"/>
      <c r="D119" s="158"/>
      <c r="E119" s="128" t="s">
        <v>25</v>
      </c>
      <c r="F119" s="129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30"/>
      <c r="AK119" s="148"/>
      <c r="AL119" s="151"/>
      <c r="AM119" s="151"/>
      <c r="AN119" s="151"/>
      <c r="AO119" s="151"/>
      <c r="AP119" s="151"/>
      <c r="AQ119" s="145"/>
    </row>
    <row r="120" spans="1:43" ht="9" customHeight="1" thickBot="1" x14ac:dyDescent="0.25">
      <c r="A120" s="149"/>
      <c r="B120" s="152"/>
      <c r="C120" s="152"/>
      <c r="D120" s="159"/>
      <c r="E120" s="131" t="s">
        <v>26</v>
      </c>
      <c r="F120" s="132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  <c r="AE120" s="133"/>
      <c r="AF120" s="133"/>
      <c r="AG120" s="133"/>
      <c r="AH120" s="133"/>
      <c r="AI120" s="133"/>
      <c r="AJ120" s="134"/>
      <c r="AK120" s="149"/>
      <c r="AL120" s="152"/>
      <c r="AM120" s="152"/>
      <c r="AN120" s="152"/>
      <c r="AO120" s="152"/>
      <c r="AP120" s="152"/>
      <c r="AQ120" s="146"/>
    </row>
    <row r="121" spans="1:43" ht="9" customHeight="1" x14ac:dyDescent="0.2">
      <c r="A121" s="147">
        <v>28</v>
      </c>
      <c r="B121" s="155">
        <v>20665</v>
      </c>
      <c r="C121" s="160" t="s">
        <v>71</v>
      </c>
      <c r="D121" s="157" t="s">
        <v>69</v>
      </c>
      <c r="E121" s="124" t="s">
        <v>22</v>
      </c>
      <c r="F121" s="125"/>
      <c r="G121" s="126"/>
      <c r="H121" s="126">
        <v>10.5</v>
      </c>
      <c r="I121" s="126">
        <v>10.5</v>
      </c>
      <c r="J121" s="126"/>
      <c r="K121" s="126"/>
      <c r="L121" s="126">
        <v>10.5</v>
      </c>
      <c r="M121" s="126">
        <v>10.5</v>
      </c>
      <c r="N121" s="126"/>
      <c r="O121" s="126"/>
      <c r="P121" s="126">
        <v>10.5</v>
      </c>
      <c r="Q121" s="126">
        <v>10.5</v>
      </c>
      <c r="R121" s="126"/>
      <c r="S121" s="126"/>
      <c r="T121" s="126">
        <v>10.5</v>
      </c>
      <c r="U121" s="126">
        <v>10.5</v>
      </c>
      <c r="V121" s="126"/>
      <c r="W121" s="126"/>
      <c r="X121" s="126">
        <v>10.5</v>
      </c>
      <c r="Y121" s="126">
        <v>10.5</v>
      </c>
      <c r="Z121" s="126"/>
      <c r="AA121" s="126"/>
      <c r="AB121" s="126">
        <v>10.5</v>
      </c>
      <c r="AC121" s="126">
        <v>10.5</v>
      </c>
      <c r="AD121" s="126"/>
      <c r="AE121" s="126"/>
      <c r="AF121" s="126">
        <v>10.5</v>
      </c>
      <c r="AG121" s="126">
        <v>10.5</v>
      </c>
      <c r="AH121" s="126"/>
      <c r="AI121" s="126"/>
      <c r="AJ121" s="127"/>
      <c r="AK121" s="153">
        <f>COUNTIF(F121:AJ121,"&gt;0")</f>
        <v>14</v>
      </c>
      <c r="AL121" s="150">
        <f>SUM(F121:AJ121)</f>
        <v>147</v>
      </c>
      <c r="AM121" s="150">
        <f>SUM(F123:AJ123)</f>
        <v>0</v>
      </c>
      <c r="AN121" s="150">
        <f>SUM(F124:AJ124)</f>
        <v>0</v>
      </c>
      <c r="AO121" s="150">
        <f>SUM(F122:AJ122)</f>
        <v>56</v>
      </c>
      <c r="AP121" s="150">
        <f>VLOOKUP($M$1&amp;" "&amp;$P$1&amp;" "&amp;AQ121,'Вспомогательная таблица'!A:AL,38,0)</f>
        <v>147</v>
      </c>
      <c r="AQ121" s="144" t="s">
        <v>67</v>
      </c>
    </row>
    <row r="122" spans="1:43" ht="9" customHeight="1" x14ac:dyDescent="0.2">
      <c r="A122" s="148"/>
      <c r="B122" s="151"/>
      <c r="C122" s="151"/>
      <c r="D122" s="158"/>
      <c r="E122" s="128" t="s">
        <v>24</v>
      </c>
      <c r="F122" s="129"/>
      <c r="G122" s="107"/>
      <c r="H122" s="107"/>
      <c r="I122" s="107">
        <v>8</v>
      </c>
      <c r="J122" s="107"/>
      <c r="K122" s="107"/>
      <c r="L122" s="107"/>
      <c r="M122" s="107">
        <v>8</v>
      </c>
      <c r="N122" s="107"/>
      <c r="O122" s="107"/>
      <c r="P122" s="107"/>
      <c r="Q122" s="107">
        <v>8</v>
      </c>
      <c r="R122" s="107"/>
      <c r="S122" s="107"/>
      <c r="T122" s="107"/>
      <c r="U122" s="107">
        <v>8</v>
      </c>
      <c r="V122" s="107"/>
      <c r="W122" s="107"/>
      <c r="X122" s="107"/>
      <c r="Y122" s="107">
        <v>8</v>
      </c>
      <c r="Z122" s="107"/>
      <c r="AA122" s="107"/>
      <c r="AB122" s="107"/>
      <c r="AC122" s="107">
        <v>8</v>
      </c>
      <c r="AD122" s="107"/>
      <c r="AE122" s="107"/>
      <c r="AF122" s="107"/>
      <c r="AG122" s="107">
        <v>8</v>
      </c>
      <c r="AH122" s="107"/>
      <c r="AI122" s="107"/>
      <c r="AJ122" s="130"/>
      <c r="AK122" s="148"/>
      <c r="AL122" s="151"/>
      <c r="AM122" s="151"/>
      <c r="AN122" s="151"/>
      <c r="AO122" s="151"/>
      <c r="AP122" s="151"/>
      <c r="AQ122" s="145"/>
    </row>
    <row r="123" spans="1:43" ht="9" customHeight="1" x14ac:dyDescent="0.2">
      <c r="A123" s="148"/>
      <c r="B123" s="151"/>
      <c r="C123" s="151"/>
      <c r="D123" s="158"/>
      <c r="E123" s="128" t="s">
        <v>25</v>
      </c>
      <c r="F123" s="129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30"/>
      <c r="AK123" s="148"/>
      <c r="AL123" s="151"/>
      <c r="AM123" s="151"/>
      <c r="AN123" s="151"/>
      <c r="AO123" s="151"/>
      <c r="AP123" s="151"/>
      <c r="AQ123" s="145"/>
    </row>
    <row r="124" spans="1:43" ht="9" customHeight="1" thickBot="1" x14ac:dyDescent="0.25">
      <c r="A124" s="149"/>
      <c r="B124" s="152"/>
      <c r="C124" s="152"/>
      <c r="D124" s="159"/>
      <c r="E124" s="131" t="s">
        <v>26</v>
      </c>
      <c r="F124" s="132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4"/>
      <c r="AK124" s="149"/>
      <c r="AL124" s="152"/>
      <c r="AM124" s="152"/>
      <c r="AN124" s="152"/>
      <c r="AO124" s="152"/>
      <c r="AP124" s="152"/>
      <c r="AQ124" s="146"/>
    </row>
    <row r="125" spans="1:43" ht="9" customHeight="1" x14ac:dyDescent="0.2">
      <c r="A125" s="147">
        <v>29</v>
      </c>
      <c r="B125" s="155">
        <v>20405</v>
      </c>
      <c r="C125" s="160" t="s">
        <v>72</v>
      </c>
      <c r="D125" s="157" t="s">
        <v>73</v>
      </c>
      <c r="E125" s="124" t="s">
        <v>22</v>
      </c>
      <c r="F125" s="125"/>
      <c r="G125" s="126"/>
      <c r="H125" s="126">
        <v>11</v>
      </c>
      <c r="I125" s="126">
        <v>11</v>
      </c>
      <c r="J125" s="126"/>
      <c r="K125" s="126"/>
      <c r="L125" s="126">
        <v>11</v>
      </c>
      <c r="M125" s="126">
        <v>11</v>
      </c>
      <c r="N125" s="126"/>
      <c r="O125" s="126"/>
      <c r="P125" s="126">
        <v>11</v>
      </c>
      <c r="Q125" s="126">
        <v>11</v>
      </c>
      <c r="R125" s="126"/>
      <c r="S125" s="126"/>
      <c r="T125" s="126">
        <v>11</v>
      </c>
      <c r="U125" s="126">
        <v>11</v>
      </c>
      <c r="V125" s="126"/>
      <c r="W125" s="126"/>
      <c r="X125" s="126">
        <v>11</v>
      </c>
      <c r="Y125" s="126">
        <v>11</v>
      </c>
      <c r="Z125" s="126"/>
      <c r="AA125" s="126"/>
      <c r="AB125" s="126">
        <v>11</v>
      </c>
      <c r="AC125" s="126">
        <v>11</v>
      </c>
      <c r="AD125" s="126"/>
      <c r="AE125" s="126"/>
      <c r="AF125" s="126">
        <v>11</v>
      </c>
      <c r="AG125" s="126">
        <v>11</v>
      </c>
      <c r="AH125" s="126"/>
      <c r="AI125" s="126"/>
      <c r="AJ125" s="127"/>
      <c r="AK125" s="153">
        <f>COUNTIF(F125:AJ125,"&gt;0")</f>
        <v>14</v>
      </c>
      <c r="AL125" s="150">
        <f>SUM(F125:AJ125)</f>
        <v>154</v>
      </c>
      <c r="AM125" s="150">
        <f>SUM(F127:AJ127)</f>
        <v>0</v>
      </c>
      <c r="AN125" s="150">
        <f>SUM(F128:AJ128)</f>
        <v>0</v>
      </c>
      <c r="AO125" s="150">
        <f>SUM(F126:AJ126)</f>
        <v>56</v>
      </c>
      <c r="AP125" s="150">
        <f>VLOOKUP($M$1&amp;" "&amp;$P$1&amp;" "&amp;AQ125,'Вспомогательная таблица'!A:AL,38,0)</f>
        <v>154</v>
      </c>
      <c r="AQ125" s="144" t="s">
        <v>51</v>
      </c>
    </row>
    <row r="126" spans="1:43" ht="9" customHeight="1" x14ac:dyDescent="0.2">
      <c r="A126" s="148"/>
      <c r="B126" s="151"/>
      <c r="C126" s="151"/>
      <c r="D126" s="158"/>
      <c r="E126" s="128" t="s">
        <v>24</v>
      </c>
      <c r="F126" s="129"/>
      <c r="G126" s="107"/>
      <c r="H126" s="107"/>
      <c r="I126" s="107">
        <v>8</v>
      </c>
      <c r="J126" s="107"/>
      <c r="K126" s="107"/>
      <c r="L126" s="107"/>
      <c r="M126" s="107">
        <v>8</v>
      </c>
      <c r="N126" s="107"/>
      <c r="O126" s="107"/>
      <c r="P126" s="107"/>
      <c r="Q126" s="107">
        <v>8</v>
      </c>
      <c r="R126" s="107"/>
      <c r="S126" s="107"/>
      <c r="T126" s="107"/>
      <c r="U126" s="107">
        <v>8</v>
      </c>
      <c r="V126" s="107"/>
      <c r="W126" s="107"/>
      <c r="X126" s="107"/>
      <c r="Y126" s="107">
        <v>8</v>
      </c>
      <c r="Z126" s="107"/>
      <c r="AA126" s="107"/>
      <c r="AB126" s="107"/>
      <c r="AC126" s="107">
        <v>8</v>
      </c>
      <c r="AD126" s="107"/>
      <c r="AE126" s="107"/>
      <c r="AF126" s="107"/>
      <c r="AG126" s="107">
        <v>8</v>
      </c>
      <c r="AH126" s="107"/>
      <c r="AI126" s="107"/>
      <c r="AJ126" s="130"/>
      <c r="AK126" s="148"/>
      <c r="AL126" s="151"/>
      <c r="AM126" s="151"/>
      <c r="AN126" s="151"/>
      <c r="AO126" s="151"/>
      <c r="AP126" s="151"/>
      <c r="AQ126" s="145"/>
    </row>
    <row r="127" spans="1:43" ht="9" customHeight="1" x14ac:dyDescent="0.2">
      <c r="A127" s="148"/>
      <c r="B127" s="151"/>
      <c r="C127" s="151"/>
      <c r="D127" s="158"/>
      <c r="E127" s="128" t="s">
        <v>25</v>
      </c>
      <c r="F127" s="129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30"/>
      <c r="AK127" s="148"/>
      <c r="AL127" s="151"/>
      <c r="AM127" s="151"/>
      <c r="AN127" s="151"/>
      <c r="AO127" s="151"/>
      <c r="AP127" s="151"/>
      <c r="AQ127" s="145"/>
    </row>
    <row r="128" spans="1:43" ht="9" customHeight="1" thickBot="1" x14ac:dyDescent="0.25">
      <c r="A128" s="149"/>
      <c r="B128" s="152"/>
      <c r="C128" s="152"/>
      <c r="D128" s="159"/>
      <c r="E128" s="131" t="s">
        <v>26</v>
      </c>
      <c r="F128" s="132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3"/>
      <c r="AG128" s="133"/>
      <c r="AH128" s="133"/>
      <c r="AI128" s="133"/>
      <c r="AJ128" s="134"/>
      <c r="AK128" s="149"/>
      <c r="AL128" s="152"/>
      <c r="AM128" s="152"/>
      <c r="AN128" s="152"/>
      <c r="AO128" s="152"/>
      <c r="AP128" s="152"/>
      <c r="AQ128" s="146"/>
    </row>
    <row r="129" spans="1:43" ht="9" customHeight="1" x14ac:dyDescent="0.2">
      <c r="A129" s="147">
        <v>30</v>
      </c>
      <c r="B129" s="155">
        <v>25574</v>
      </c>
      <c r="C129" s="160" t="s">
        <v>74</v>
      </c>
      <c r="D129" s="157" t="s">
        <v>69</v>
      </c>
      <c r="E129" s="124" t="s">
        <v>22</v>
      </c>
      <c r="F129" s="125">
        <v>10.5</v>
      </c>
      <c r="G129" s="126">
        <v>10.5</v>
      </c>
      <c r="H129" s="126"/>
      <c r="I129" s="126"/>
      <c r="J129" s="126">
        <v>10.5</v>
      </c>
      <c r="K129" s="126">
        <v>10.5</v>
      </c>
      <c r="L129" s="126"/>
      <c r="M129" s="126"/>
      <c r="N129" s="126">
        <v>10.5</v>
      </c>
      <c r="O129" s="126">
        <v>10.5</v>
      </c>
      <c r="P129" s="126"/>
      <c r="Q129" s="126"/>
      <c r="R129" s="126">
        <v>10.5</v>
      </c>
      <c r="S129" s="126">
        <v>10.5</v>
      </c>
      <c r="T129" s="126"/>
      <c r="U129" s="126"/>
      <c r="V129" s="126">
        <v>10.5</v>
      </c>
      <c r="W129" s="126">
        <v>10.5</v>
      </c>
      <c r="X129" s="126"/>
      <c r="Y129" s="126"/>
      <c r="Z129" s="126">
        <v>10.5</v>
      </c>
      <c r="AA129" s="126">
        <v>10.5</v>
      </c>
      <c r="AB129" s="126"/>
      <c r="AC129" s="126"/>
      <c r="AD129" s="126">
        <v>10.5</v>
      </c>
      <c r="AE129" s="126">
        <v>10.5</v>
      </c>
      <c r="AF129" s="126"/>
      <c r="AG129" s="126"/>
      <c r="AH129" s="126">
        <v>10.5</v>
      </c>
      <c r="AI129" s="126"/>
      <c r="AJ129" s="127"/>
      <c r="AK129" s="153">
        <f>COUNTIF(F129:AJ129,"&gt;0")</f>
        <v>15</v>
      </c>
      <c r="AL129" s="150">
        <f>SUM(F129:AJ129)</f>
        <v>157.5</v>
      </c>
      <c r="AM129" s="150">
        <f>SUM(F131:AJ131)</f>
        <v>0</v>
      </c>
      <c r="AN129" s="150">
        <f>SUM(F132:AJ132)</f>
        <v>0</v>
      </c>
      <c r="AO129" s="150">
        <f>SUM(F130:AJ130)</f>
        <v>56</v>
      </c>
      <c r="AP129" s="150">
        <f>VLOOKUP($M$1&amp;" "&amp;$P$1&amp;" "&amp;AQ129,'Вспомогательная таблица'!A:AL,38,0)</f>
        <v>157.5</v>
      </c>
      <c r="AQ129" s="144" t="s">
        <v>75</v>
      </c>
    </row>
    <row r="130" spans="1:43" ht="9" customHeight="1" x14ac:dyDescent="0.2">
      <c r="A130" s="148"/>
      <c r="B130" s="151"/>
      <c r="C130" s="151"/>
      <c r="D130" s="158"/>
      <c r="E130" s="128" t="s">
        <v>24</v>
      </c>
      <c r="F130" s="129"/>
      <c r="G130" s="107">
        <v>8</v>
      </c>
      <c r="H130" s="107"/>
      <c r="I130" s="107"/>
      <c r="J130" s="107"/>
      <c r="K130" s="107">
        <v>8</v>
      </c>
      <c r="L130" s="107"/>
      <c r="M130" s="107"/>
      <c r="N130" s="107"/>
      <c r="O130" s="107">
        <v>8</v>
      </c>
      <c r="P130" s="107"/>
      <c r="Q130" s="107"/>
      <c r="R130" s="107"/>
      <c r="S130" s="107">
        <v>8</v>
      </c>
      <c r="T130" s="107"/>
      <c r="U130" s="107"/>
      <c r="V130" s="107"/>
      <c r="W130" s="107">
        <v>8</v>
      </c>
      <c r="X130" s="107"/>
      <c r="Y130" s="107"/>
      <c r="Z130" s="107"/>
      <c r="AA130" s="107">
        <v>8</v>
      </c>
      <c r="AB130" s="107"/>
      <c r="AC130" s="107"/>
      <c r="AD130" s="107"/>
      <c r="AE130" s="107">
        <v>8</v>
      </c>
      <c r="AF130" s="107"/>
      <c r="AG130" s="107"/>
      <c r="AH130" s="107"/>
      <c r="AI130" s="107"/>
      <c r="AJ130" s="130"/>
      <c r="AK130" s="148"/>
      <c r="AL130" s="151"/>
      <c r="AM130" s="151"/>
      <c r="AN130" s="151"/>
      <c r="AO130" s="151"/>
      <c r="AP130" s="151"/>
      <c r="AQ130" s="145"/>
    </row>
    <row r="131" spans="1:43" ht="9" customHeight="1" x14ac:dyDescent="0.2">
      <c r="A131" s="148"/>
      <c r="B131" s="151"/>
      <c r="C131" s="151"/>
      <c r="D131" s="158"/>
      <c r="E131" s="128" t="s">
        <v>25</v>
      </c>
      <c r="F131" s="129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30"/>
      <c r="AK131" s="148"/>
      <c r="AL131" s="151"/>
      <c r="AM131" s="151"/>
      <c r="AN131" s="151"/>
      <c r="AO131" s="151"/>
      <c r="AP131" s="151"/>
      <c r="AQ131" s="145"/>
    </row>
    <row r="132" spans="1:43" ht="9" customHeight="1" thickBot="1" x14ac:dyDescent="0.25">
      <c r="A132" s="149"/>
      <c r="B132" s="152"/>
      <c r="C132" s="152"/>
      <c r="D132" s="159"/>
      <c r="E132" s="131" t="s">
        <v>26</v>
      </c>
      <c r="F132" s="132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  <c r="AD132" s="133"/>
      <c r="AE132" s="133"/>
      <c r="AF132" s="133"/>
      <c r="AG132" s="133"/>
      <c r="AH132" s="133"/>
      <c r="AI132" s="133"/>
      <c r="AJ132" s="134"/>
      <c r="AK132" s="149"/>
      <c r="AL132" s="152"/>
      <c r="AM132" s="152"/>
      <c r="AN132" s="152"/>
      <c r="AO132" s="152"/>
      <c r="AP132" s="152"/>
      <c r="AQ132" s="146"/>
    </row>
    <row r="133" spans="1:43" ht="9" customHeight="1" x14ac:dyDescent="0.2">
      <c r="A133" s="147">
        <v>31</v>
      </c>
      <c r="B133" s="170">
        <v>32200</v>
      </c>
      <c r="C133" s="160" t="s">
        <v>76</v>
      </c>
      <c r="D133" s="157" t="s">
        <v>63</v>
      </c>
      <c r="E133" s="124" t="s">
        <v>22</v>
      </c>
      <c r="F133" s="125">
        <v>8</v>
      </c>
      <c r="G133" s="126">
        <v>8</v>
      </c>
      <c r="H133" s="126"/>
      <c r="I133" s="126"/>
      <c r="J133" s="126">
        <v>8</v>
      </c>
      <c r="K133" s="126">
        <v>8</v>
      </c>
      <c r="L133" s="126">
        <v>8</v>
      </c>
      <c r="M133" s="126">
        <v>8</v>
      </c>
      <c r="N133" s="126">
        <v>8</v>
      </c>
      <c r="O133" s="126"/>
      <c r="P133" s="126"/>
      <c r="Q133" s="126">
        <v>8</v>
      </c>
      <c r="R133" s="126">
        <v>8</v>
      </c>
      <c r="S133" s="126">
        <v>8</v>
      </c>
      <c r="T133" s="126">
        <v>8</v>
      </c>
      <c r="U133" s="126">
        <v>8</v>
      </c>
      <c r="V133" s="126"/>
      <c r="W133" s="126"/>
      <c r="X133" s="126">
        <v>8</v>
      </c>
      <c r="Y133" s="126">
        <v>8</v>
      </c>
      <c r="Z133" s="126">
        <v>8</v>
      </c>
      <c r="AA133" s="126">
        <v>8</v>
      </c>
      <c r="AB133" s="126">
        <v>8</v>
      </c>
      <c r="AC133" s="126"/>
      <c r="AD133" s="126"/>
      <c r="AE133" s="126">
        <v>8</v>
      </c>
      <c r="AF133" s="126">
        <v>8</v>
      </c>
      <c r="AG133" s="126">
        <v>8</v>
      </c>
      <c r="AH133" s="126">
        <v>8</v>
      </c>
      <c r="AI133" s="126"/>
      <c r="AJ133" s="127"/>
      <c r="AK133" s="153">
        <f>COUNTIF(F133:AJ133,"&gt;0")</f>
        <v>21</v>
      </c>
      <c r="AL133" s="150">
        <f>SUM(F133:AJ133)</f>
        <v>168</v>
      </c>
      <c r="AM133" s="150">
        <f>SUM(F135:AJ135)</f>
        <v>0</v>
      </c>
      <c r="AN133" s="150">
        <f>SUM(F136:AJ136)</f>
        <v>0</v>
      </c>
      <c r="AO133" s="150">
        <f>SUM(F134:AJ134)</f>
        <v>0</v>
      </c>
      <c r="AP133" s="150">
        <f>VLOOKUP($M$1&amp;" "&amp;$P$1&amp;" "&amp;AQ133,'Вспомогательная таблица'!A:AL,38,0)</f>
        <v>168</v>
      </c>
      <c r="AQ133" s="144" t="s">
        <v>23</v>
      </c>
    </row>
    <row r="134" spans="1:43" ht="9" customHeight="1" x14ac:dyDescent="0.2">
      <c r="A134" s="148"/>
      <c r="B134" s="151"/>
      <c r="C134" s="151"/>
      <c r="D134" s="158"/>
      <c r="E134" s="128" t="s">
        <v>24</v>
      </c>
      <c r="F134" s="129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30"/>
      <c r="AK134" s="148"/>
      <c r="AL134" s="151"/>
      <c r="AM134" s="151"/>
      <c r="AN134" s="151"/>
      <c r="AO134" s="151"/>
      <c r="AP134" s="151"/>
      <c r="AQ134" s="145"/>
    </row>
    <row r="135" spans="1:43" ht="9" customHeight="1" x14ac:dyDescent="0.2">
      <c r="A135" s="148"/>
      <c r="B135" s="151"/>
      <c r="C135" s="151"/>
      <c r="D135" s="158"/>
      <c r="E135" s="128" t="s">
        <v>25</v>
      </c>
      <c r="F135" s="129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30"/>
      <c r="AK135" s="148"/>
      <c r="AL135" s="151"/>
      <c r="AM135" s="151"/>
      <c r="AN135" s="151"/>
      <c r="AO135" s="151"/>
      <c r="AP135" s="151"/>
      <c r="AQ135" s="145"/>
    </row>
    <row r="136" spans="1:43" ht="9" customHeight="1" thickBot="1" x14ac:dyDescent="0.25">
      <c r="A136" s="149"/>
      <c r="B136" s="152"/>
      <c r="C136" s="152"/>
      <c r="D136" s="159"/>
      <c r="E136" s="131" t="s">
        <v>26</v>
      </c>
      <c r="F136" s="132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4"/>
      <c r="AK136" s="149"/>
      <c r="AL136" s="152"/>
      <c r="AM136" s="152"/>
      <c r="AN136" s="152"/>
      <c r="AO136" s="152"/>
      <c r="AP136" s="152"/>
      <c r="AQ136" s="146"/>
    </row>
    <row r="137" spans="1:43" ht="9" customHeight="1" x14ac:dyDescent="0.2">
      <c r="A137" s="147">
        <v>32</v>
      </c>
      <c r="B137" s="155">
        <v>24945</v>
      </c>
      <c r="C137" s="160" t="s">
        <v>77</v>
      </c>
      <c r="D137" s="157" t="s">
        <v>63</v>
      </c>
      <c r="E137" s="124" t="s">
        <v>22</v>
      </c>
      <c r="F137" s="125"/>
      <c r="G137" s="126"/>
      <c r="H137" s="126">
        <v>11</v>
      </c>
      <c r="I137" s="126">
        <v>11</v>
      </c>
      <c r="J137" s="126"/>
      <c r="K137" s="126"/>
      <c r="L137" s="126">
        <v>11</v>
      </c>
      <c r="M137" s="126">
        <v>11</v>
      </c>
      <c r="N137" s="126"/>
      <c r="O137" s="126"/>
      <c r="P137" s="126">
        <v>11</v>
      </c>
      <c r="Q137" s="126">
        <v>11</v>
      </c>
      <c r="R137" s="126"/>
      <c r="S137" s="126"/>
      <c r="T137" s="126">
        <v>11</v>
      </c>
      <c r="U137" s="126">
        <v>11</v>
      </c>
      <c r="V137" s="126"/>
      <c r="W137" s="126"/>
      <c r="X137" s="126">
        <v>11</v>
      </c>
      <c r="Y137" s="126">
        <v>11</v>
      </c>
      <c r="Z137" s="126"/>
      <c r="AA137" s="126"/>
      <c r="AB137" s="126">
        <v>11</v>
      </c>
      <c r="AC137" s="126">
        <v>11</v>
      </c>
      <c r="AD137" s="126"/>
      <c r="AE137" s="126"/>
      <c r="AF137" s="126">
        <v>11</v>
      </c>
      <c r="AG137" s="126">
        <v>11</v>
      </c>
      <c r="AH137" s="126"/>
      <c r="AI137" s="126"/>
      <c r="AJ137" s="127"/>
      <c r="AK137" s="153">
        <f>COUNTIF(F137:AJ137,"&gt;0")</f>
        <v>14</v>
      </c>
      <c r="AL137" s="150">
        <f>SUM(F137:AJ137)</f>
        <v>154</v>
      </c>
      <c r="AM137" s="150">
        <f>SUM(F139:AJ139)</f>
        <v>0</v>
      </c>
      <c r="AN137" s="150">
        <f>SUM(F140:AJ140)</f>
        <v>0</v>
      </c>
      <c r="AO137" s="150">
        <f>SUM(F138:AJ138)</f>
        <v>56</v>
      </c>
      <c r="AP137" s="150">
        <f>VLOOKUP($M$1&amp;" "&amp;$P$1&amp;" "&amp;AQ137,'Вспомогательная таблица'!A:AL,38,0)</f>
        <v>154</v>
      </c>
      <c r="AQ137" s="144" t="s">
        <v>51</v>
      </c>
    </row>
    <row r="138" spans="1:43" ht="9" customHeight="1" x14ac:dyDescent="0.2">
      <c r="A138" s="148"/>
      <c r="B138" s="151"/>
      <c r="C138" s="151"/>
      <c r="D138" s="158"/>
      <c r="E138" s="128" t="s">
        <v>24</v>
      </c>
      <c r="F138" s="129"/>
      <c r="G138" s="107"/>
      <c r="H138" s="107"/>
      <c r="I138" s="107">
        <v>8</v>
      </c>
      <c r="J138" s="107"/>
      <c r="K138" s="107"/>
      <c r="L138" s="107"/>
      <c r="M138" s="107">
        <v>8</v>
      </c>
      <c r="N138" s="107"/>
      <c r="O138" s="107"/>
      <c r="P138" s="107"/>
      <c r="Q138" s="107">
        <v>8</v>
      </c>
      <c r="R138" s="107"/>
      <c r="S138" s="107"/>
      <c r="T138" s="107"/>
      <c r="U138" s="107">
        <v>8</v>
      </c>
      <c r="V138" s="107"/>
      <c r="W138" s="107"/>
      <c r="X138" s="107"/>
      <c r="Y138" s="107">
        <v>8</v>
      </c>
      <c r="Z138" s="107"/>
      <c r="AA138" s="107"/>
      <c r="AB138" s="107"/>
      <c r="AC138" s="107">
        <v>8</v>
      </c>
      <c r="AD138" s="107"/>
      <c r="AE138" s="107"/>
      <c r="AF138" s="107"/>
      <c r="AG138" s="107">
        <v>8</v>
      </c>
      <c r="AH138" s="107"/>
      <c r="AI138" s="107"/>
      <c r="AJ138" s="130"/>
      <c r="AK138" s="148"/>
      <c r="AL138" s="151"/>
      <c r="AM138" s="151"/>
      <c r="AN138" s="151"/>
      <c r="AO138" s="151"/>
      <c r="AP138" s="151"/>
      <c r="AQ138" s="145"/>
    </row>
    <row r="139" spans="1:43" ht="9" customHeight="1" x14ac:dyDescent="0.2">
      <c r="A139" s="148"/>
      <c r="B139" s="151"/>
      <c r="C139" s="151"/>
      <c r="D139" s="158"/>
      <c r="E139" s="128" t="s">
        <v>25</v>
      </c>
      <c r="F139" s="129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30"/>
      <c r="AK139" s="148"/>
      <c r="AL139" s="151"/>
      <c r="AM139" s="151"/>
      <c r="AN139" s="151"/>
      <c r="AO139" s="151"/>
      <c r="AP139" s="151"/>
      <c r="AQ139" s="145"/>
    </row>
    <row r="140" spans="1:43" ht="9" customHeight="1" thickBot="1" x14ac:dyDescent="0.25">
      <c r="A140" s="149"/>
      <c r="B140" s="152"/>
      <c r="C140" s="152"/>
      <c r="D140" s="159"/>
      <c r="E140" s="131" t="s">
        <v>26</v>
      </c>
      <c r="F140" s="132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  <c r="AC140" s="133"/>
      <c r="AD140" s="133"/>
      <c r="AE140" s="133"/>
      <c r="AF140" s="133"/>
      <c r="AG140" s="133"/>
      <c r="AH140" s="133"/>
      <c r="AI140" s="133"/>
      <c r="AJ140" s="134"/>
      <c r="AK140" s="149"/>
      <c r="AL140" s="152"/>
      <c r="AM140" s="152"/>
      <c r="AN140" s="152"/>
      <c r="AO140" s="152"/>
      <c r="AP140" s="152"/>
      <c r="AQ140" s="146"/>
    </row>
    <row r="141" spans="1:43" ht="9" customHeight="1" x14ac:dyDescent="0.2">
      <c r="A141" s="147">
        <v>33</v>
      </c>
      <c r="B141" s="155">
        <v>20123</v>
      </c>
      <c r="C141" s="160" t="s">
        <v>78</v>
      </c>
      <c r="D141" s="157" t="s">
        <v>63</v>
      </c>
      <c r="E141" s="124" t="s">
        <v>22</v>
      </c>
      <c r="F141" s="125">
        <v>11</v>
      </c>
      <c r="G141" s="126"/>
      <c r="H141" s="126"/>
      <c r="I141" s="126">
        <v>11</v>
      </c>
      <c r="J141" s="126">
        <v>11</v>
      </c>
      <c r="K141" s="126"/>
      <c r="L141" s="126"/>
      <c r="M141" s="126">
        <v>11</v>
      </c>
      <c r="N141" s="126">
        <v>11</v>
      </c>
      <c r="O141" s="126"/>
      <c r="P141" s="126"/>
      <c r="Q141" s="126">
        <v>11</v>
      </c>
      <c r="R141" s="126">
        <v>11</v>
      </c>
      <c r="S141" s="126"/>
      <c r="T141" s="126"/>
      <c r="U141" s="126">
        <v>11</v>
      </c>
      <c r="V141" s="126">
        <v>11</v>
      </c>
      <c r="W141" s="126"/>
      <c r="X141" s="126"/>
      <c r="Y141" s="126">
        <v>11</v>
      </c>
      <c r="Z141" s="126">
        <v>11</v>
      </c>
      <c r="AA141" s="126"/>
      <c r="AB141" s="126"/>
      <c r="AC141" s="126">
        <v>11</v>
      </c>
      <c r="AD141" s="126">
        <v>11</v>
      </c>
      <c r="AE141" s="126"/>
      <c r="AF141" s="126"/>
      <c r="AG141" s="126">
        <v>11</v>
      </c>
      <c r="AH141" s="126">
        <v>11</v>
      </c>
      <c r="AI141" s="126"/>
      <c r="AJ141" s="127"/>
      <c r="AK141" s="153">
        <f>COUNTIF(F141:AJ141,"&gt;0")</f>
        <v>15</v>
      </c>
      <c r="AL141" s="150">
        <f>SUM(F141:AJ141)</f>
        <v>165</v>
      </c>
      <c r="AM141" s="150">
        <f>SUM(F143:AJ143)</f>
        <v>0</v>
      </c>
      <c r="AN141" s="150">
        <f>SUM(F144:AJ144)</f>
        <v>0</v>
      </c>
      <c r="AO141" s="150">
        <f>SUM(F142:AJ142)</f>
        <v>64</v>
      </c>
      <c r="AP141" s="150">
        <f>VLOOKUP($M$1&amp;" "&amp;$P$1&amp;" "&amp;AQ141,'Вспомогательная таблица'!A:AL,38,0)</f>
        <v>165</v>
      </c>
      <c r="AQ141" s="144" t="s">
        <v>49</v>
      </c>
    </row>
    <row r="142" spans="1:43" ht="9" customHeight="1" x14ac:dyDescent="0.2">
      <c r="A142" s="148"/>
      <c r="B142" s="151"/>
      <c r="C142" s="151"/>
      <c r="D142" s="158"/>
      <c r="E142" s="128" t="s">
        <v>24</v>
      </c>
      <c r="F142" s="129">
        <v>8</v>
      </c>
      <c r="G142" s="107"/>
      <c r="H142" s="107"/>
      <c r="I142" s="107"/>
      <c r="J142" s="107">
        <v>8</v>
      </c>
      <c r="K142" s="107"/>
      <c r="L142" s="107"/>
      <c r="M142" s="107"/>
      <c r="N142" s="107">
        <v>8</v>
      </c>
      <c r="O142" s="107"/>
      <c r="P142" s="107"/>
      <c r="Q142" s="107"/>
      <c r="R142" s="107">
        <v>8</v>
      </c>
      <c r="S142" s="107"/>
      <c r="T142" s="107"/>
      <c r="U142" s="107"/>
      <c r="V142" s="107">
        <v>8</v>
      </c>
      <c r="W142" s="107"/>
      <c r="X142" s="107"/>
      <c r="Y142" s="107"/>
      <c r="Z142" s="107">
        <v>8</v>
      </c>
      <c r="AA142" s="107"/>
      <c r="AB142" s="107"/>
      <c r="AC142" s="107"/>
      <c r="AD142" s="107">
        <v>8</v>
      </c>
      <c r="AE142" s="107"/>
      <c r="AF142" s="107"/>
      <c r="AG142" s="107"/>
      <c r="AH142" s="107">
        <v>8</v>
      </c>
      <c r="AI142" s="107"/>
      <c r="AJ142" s="130"/>
      <c r="AK142" s="148"/>
      <c r="AL142" s="151"/>
      <c r="AM142" s="151"/>
      <c r="AN142" s="151"/>
      <c r="AO142" s="151"/>
      <c r="AP142" s="151"/>
      <c r="AQ142" s="145"/>
    </row>
    <row r="143" spans="1:43" ht="9" customHeight="1" x14ac:dyDescent="0.2">
      <c r="A143" s="148"/>
      <c r="B143" s="151"/>
      <c r="C143" s="151"/>
      <c r="D143" s="158"/>
      <c r="E143" s="128" t="s">
        <v>25</v>
      </c>
      <c r="F143" s="129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30"/>
      <c r="AK143" s="148"/>
      <c r="AL143" s="151"/>
      <c r="AM143" s="151"/>
      <c r="AN143" s="151"/>
      <c r="AO143" s="151"/>
      <c r="AP143" s="151"/>
      <c r="AQ143" s="145"/>
    </row>
    <row r="144" spans="1:43" ht="9" customHeight="1" thickBot="1" x14ac:dyDescent="0.25">
      <c r="A144" s="149"/>
      <c r="B144" s="152"/>
      <c r="C144" s="152"/>
      <c r="D144" s="159"/>
      <c r="E144" s="131" t="s">
        <v>26</v>
      </c>
      <c r="F144" s="132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  <c r="AD144" s="133"/>
      <c r="AE144" s="133"/>
      <c r="AF144" s="133"/>
      <c r="AG144" s="133"/>
      <c r="AH144" s="133"/>
      <c r="AI144" s="133"/>
      <c r="AJ144" s="134"/>
      <c r="AK144" s="149"/>
      <c r="AL144" s="152"/>
      <c r="AM144" s="152"/>
      <c r="AN144" s="152"/>
      <c r="AO144" s="152"/>
      <c r="AP144" s="152"/>
      <c r="AQ144" s="146"/>
    </row>
    <row r="145" spans="1:43" ht="9" customHeight="1" x14ac:dyDescent="0.2">
      <c r="A145" s="147">
        <v>34</v>
      </c>
      <c r="B145" s="155">
        <v>19776</v>
      </c>
      <c r="C145" s="160" t="s">
        <v>79</v>
      </c>
      <c r="D145" s="157" t="s">
        <v>80</v>
      </c>
      <c r="E145" s="124" t="s">
        <v>22</v>
      </c>
      <c r="F145" s="125">
        <v>8</v>
      </c>
      <c r="G145" s="126">
        <v>8</v>
      </c>
      <c r="H145" s="126"/>
      <c r="I145" s="126"/>
      <c r="J145" s="126">
        <v>8</v>
      </c>
      <c r="K145" s="126">
        <v>8</v>
      </c>
      <c r="L145" s="126">
        <v>8</v>
      </c>
      <c r="M145" s="126">
        <v>8</v>
      </c>
      <c r="N145" s="126">
        <v>8</v>
      </c>
      <c r="O145" s="126"/>
      <c r="P145" s="126"/>
      <c r="Q145" s="126">
        <v>8</v>
      </c>
      <c r="R145" s="126">
        <v>8</v>
      </c>
      <c r="S145" s="126">
        <v>8</v>
      </c>
      <c r="T145" s="126">
        <v>8</v>
      </c>
      <c r="U145" s="126">
        <v>8</v>
      </c>
      <c r="V145" s="126"/>
      <c r="W145" s="126"/>
      <c r="X145" s="126">
        <v>8</v>
      </c>
      <c r="Y145" s="126">
        <v>8</v>
      </c>
      <c r="Z145" s="126">
        <v>8</v>
      </c>
      <c r="AA145" s="126">
        <v>8</v>
      </c>
      <c r="AB145" s="126">
        <v>8</v>
      </c>
      <c r="AC145" s="126"/>
      <c r="AD145" s="126"/>
      <c r="AE145" s="126">
        <v>8</v>
      </c>
      <c r="AF145" s="126">
        <v>8</v>
      </c>
      <c r="AG145" s="126">
        <v>8</v>
      </c>
      <c r="AH145" s="126">
        <v>8</v>
      </c>
      <c r="AI145" s="126"/>
      <c r="AJ145" s="127"/>
      <c r="AK145" s="153">
        <f>COUNTIF(F145:AJ145,"&gt;0")</f>
        <v>21</v>
      </c>
      <c r="AL145" s="150">
        <f>SUM(F145:AJ145)</f>
        <v>168</v>
      </c>
      <c r="AM145" s="150">
        <f>SUM(F147:AJ147)</f>
        <v>0</v>
      </c>
      <c r="AN145" s="150">
        <f>SUM(F148:AJ148)</f>
        <v>0</v>
      </c>
      <c r="AO145" s="150">
        <f>SUM(F146:AJ146)</f>
        <v>0</v>
      </c>
      <c r="AP145" s="150">
        <f>VLOOKUP($M$1&amp;" "&amp;$P$1&amp;" "&amp;AQ145,'Вспомогательная таблица'!A:AL,38,0)</f>
        <v>168</v>
      </c>
      <c r="AQ145" s="144" t="s">
        <v>23</v>
      </c>
    </row>
    <row r="146" spans="1:43" ht="9" customHeight="1" x14ac:dyDescent="0.2">
      <c r="A146" s="148"/>
      <c r="B146" s="151"/>
      <c r="C146" s="151"/>
      <c r="D146" s="158"/>
      <c r="E146" s="128" t="s">
        <v>24</v>
      </c>
      <c r="F146" s="129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30"/>
      <c r="AK146" s="148"/>
      <c r="AL146" s="151"/>
      <c r="AM146" s="151"/>
      <c r="AN146" s="151"/>
      <c r="AO146" s="151"/>
      <c r="AP146" s="151"/>
      <c r="AQ146" s="145"/>
    </row>
    <row r="147" spans="1:43" ht="9" customHeight="1" x14ac:dyDescent="0.2">
      <c r="A147" s="148"/>
      <c r="B147" s="151"/>
      <c r="C147" s="151"/>
      <c r="D147" s="158"/>
      <c r="E147" s="128" t="s">
        <v>25</v>
      </c>
      <c r="F147" s="129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30"/>
      <c r="AK147" s="148"/>
      <c r="AL147" s="151"/>
      <c r="AM147" s="151"/>
      <c r="AN147" s="151"/>
      <c r="AO147" s="151"/>
      <c r="AP147" s="151"/>
      <c r="AQ147" s="145"/>
    </row>
    <row r="148" spans="1:43" ht="9" customHeight="1" thickBot="1" x14ac:dyDescent="0.25">
      <c r="A148" s="149"/>
      <c r="B148" s="152"/>
      <c r="C148" s="152"/>
      <c r="D148" s="159"/>
      <c r="E148" s="131" t="s">
        <v>26</v>
      </c>
      <c r="F148" s="132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133"/>
      <c r="AC148" s="133"/>
      <c r="AD148" s="133"/>
      <c r="AE148" s="133"/>
      <c r="AF148" s="133"/>
      <c r="AG148" s="133"/>
      <c r="AH148" s="133"/>
      <c r="AI148" s="133"/>
      <c r="AJ148" s="134"/>
      <c r="AK148" s="149"/>
      <c r="AL148" s="152"/>
      <c r="AM148" s="152"/>
      <c r="AN148" s="152"/>
      <c r="AO148" s="152"/>
      <c r="AP148" s="152"/>
      <c r="AQ148" s="146"/>
    </row>
    <row r="149" spans="1:43" ht="9" customHeight="1" x14ac:dyDescent="0.2">
      <c r="A149" s="147">
        <v>35</v>
      </c>
      <c r="B149" s="155">
        <v>28302</v>
      </c>
      <c r="C149" s="160" t="s">
        <v>81</v>
      </c>
      <c r="D149" s="157" t="s">
        <v>63</v>
      </c>
      <c r="E149" s="124" t="s">
        <v>22</v>
      </c>
      <c r="F149" s="125">
        <v>8</v>
      </c>
      <c r="G149" s="126">
        <v>8</v>
      </c>
      <c r="H149" s="126"/>
      <c r="I149" s="126"/>
      <c r="J149" s="126">
        <v>8</v>
      </c>
      <c r="K149" s="126">
        <v>8</v>
      </c>
      <c r="L149" s="126">
        <v>8</v>
      </c>
      <c r="M149" s="126">
        <v>8</v>
      </c>
      <c r="N149" s="126">
        <v>8</v>
      </c>
      <c r="O149" s="126"/>
      <c r="P149" s="126"/>
      <c r="Q149" s="126">
        <v>8</v>
      </c>
      <c r="R149" s="126">
        <v>8</v>
      </c>
      <c r="S149" s="126">
        <v>8</v>
      </c>
      <c r="T149" s="126">
        <v>8</v>
      </c>
      <c r="U149" s="126">
        <v>8</v>
      </c>
      <c r="V149" s="126"/>
      <c r="W149" s="126"/>
      <c r="X149" s="126">
        <v>8</v>
      </c>
      <c r="Y149" s="126">
        <v>8</v>
      </c>
      <c r="Z149" s="126">
        <v>8</v>
      </c>
      <c r="AA149" s="126">
        <v>8</v>
      </c>
      <c r="AB149" s="126">
        <v>8</v>
      </c>
      <c r="AC149" s="126"/>
      <c r="AD149" s="126"/>
      <c r="AE149" s="126">
        <v>8</v>
      </c>
      <c r="AF149" s="126">
        <v>8</v>
      </c>
      <c r="AG149" s="126">
        <v>8</v>
      </c>
      <c r="AH149" s="126">
        <v>8</v>
      </c>
      <c r="AI149" s="126"/>
      <c r="AJ149" s="127"/>
      <c r="AK149" s="153">
        <f>COUNTIF(F149:AJ149,"&gt;0")</f>
        <v>21</v>
      </c>
      <c r="AL149" s="150">
        <f>SUM(F149:AJ149)</f>
        <v>168</v>
      </c>
      <c r="AM149" s="150">
        <f>SUM(F151:AJ151)</f>
        <v>0</v>
      </c>
      <c r="AN149" s="150">
        <f>SUM(F152:AJ152)</f>
        <v>0</v>
      </c>
      <c r="AO149" s="150">
        <f>SUM(F150:AJ150)</f>
        <v>0</v>
      </c>
      <c r="AP149" s="150">
        <f>VLOOKUP($M$1&amp;" "&amp;$P$1&amp;" "&amp;AQ149,'Вспомогательная таблица'!A:AL,38,0)</f>
        <v>168</v>
      </c>
      <c r="AQ149" s="144" t="s">
        <v>23</v>
      </c>
    </row>
    <row r="150" spans="1:43" ht="9" customHeight="1" x14ac:dyDescent="0.2">
      <c r="A150" s="148"/>
      <c r="B150" s="151"/>
      <c r="C150" s="151"/>
      <c r="D150" s="158"/>
      <c r="E150" s="128" t="s">
        <v>24</v>
      </c>
      <c r="F150" s="129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30"/>
      <c r="AK150" s="148"/>
      <c r="AL150" s="151"/>
      <c r="AM150" s="151"/>
      <c r="AN150" s="151"/>
      <c r="AO150" s="151"/>
      <c r="AP150" s="151"/>
      <c r="AQ150" s="145"/>
    </row>
    <row r="151" spans="1:43" ht="9" customHeight="1" x14ac:dyDescent="0.2">
      <c r="A151" s="148"/>
      <c r="B151" s="151"/>
      <c r="C151" s="151"/>
      <c r="D151" s="158"/>
      <c r="E151" s="128" t="s">
        <v>25</v>
      </c>
      <c r="F151" s="129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30"/>
      <c r="AK151" s="148"/>
      <c r="AL151" s="151"/>
      <c r="AM151" s="151"/>
      <c r="AN151" s="151"/>
      <c r="AO151" s="151"/>
      <c r="AP151" s="151"/>
      <c r="AQ151" s="145"/>
    </row>
    <row r="152" spans="1:43" ht="9" customHeight="1" thickBot="1" x14ac:dyDescent="0.25">
      <c r="A152" s="149"/>
      <c r="B152" s="152"/>
      <c r="C152" s="152"/>
      <c r="D152" s="159"/>
      <c r="E152" s="131" t="s">
        <v>26</v>
      </c>
      <c r="F152" s="132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  <c r="AB152" s="133"/>
      <c r="AC152" s="133"/>
      <c r="AD152" s="133"/>
      <c r="AE152" s="133"/>
      <c r="AF152" s="133"/>
      <c r="AG152" s="133"/>
      <c r="AH152" s="133"/>
      <c r="AI152" s="133"/>
      <c r="AJ152" s="134"/>
      <c r="AK152" s="149"/>
      <c r="AL152" s="152"/>
      <c r="AM152" s="152"/>
      <c r="AN152" s="152"/>
      <c r="AO152" s="152"/>
      <c r="AP152" s="152"/>
      <c r="AQ152" s="146"/>
    </row>
    <row r="153" spans="1:43" ht="9" customHeight="1" x14ac:dyDescent="0.2">
      <c r="A153" s="147">
        <v>36</v>
      </c>
      <c r="B153" s="155">
        <v>23663</v>
      </c>
      <c r="C153" s="160" t="s">
        <v>82</v>
      </c>
      <c r="D153" s="157" t="s">
        <v>69</v>
      </c>
      <c r="E153" s="124" t="s">
        <v>22</v>
      </c>
      <c r="F153" s="125"/>
      <c r="G153" s="126"/>
      <c r="H153" s="126">
        <v>10.5</v>
      </c>
      <c r="I153" s="126">
        <v>10.5</v>
      </c>
      <c r="J153" s="126"/>
      <c r="K153" s="126"/>
      <c r="L153" s="126">
        <v>10.5</v>
      </c>
      <c r="M153" s="126">
        <v>10.5</v>
      </c>
      <c r="N153" s="126"/>
      <c r="O153" s="126"/>
      <c r="P153" s="126">
        <v>10.5</v>
      </c>
      <c r="Q153" s="126">
        <v>10.5</v>
      </c>
      <c r="R153" s="126"/>
      <c r="S153" s="126"/>
      <c r="T153" s="126">
        <v>10.5</v>
      </c>
      <c r="U153" s="126">
        <v>10.5</v>
      </c>
      <c r="V153" s="126"/>
      <c r="W153" s="126"/>
      <c r="X153" s="126">
        <v>10.5</v>
      </c>
      <c r="Y153" s="126">
        <v>10.5</v>
      </c>
      <c r="Z153" s="126"/>
      <c r="AA153" s="126"/>
      <c r="AB153" s="126">
        <v>10.5</v>
      </c>
      <c r="AC153" s="126">
        <v>10.5</v>
      </c>
      <c r="AD153" s="126"/>
      <c r="AE153" s="126"/>
      <c r="AF153" s="126">
        <v>10.5</v>
      </c>
      <c r="AG153" s="126">
        <v>10.5</v>
      </c>
      <c r="AH153" s="126"/>
      <c r="AI153" s="126"/>
      <c r="AJ153" s="127"/>
      <c r="AK153" s="153">
        <f>COUNTIF(F153:AJ153,"&gt;0")</f>
        <v>14</v>
      </c>
      <c r="AL153" s="150">
        <f>SUM(F153:AJ153)</f>
        <v>147</v>
      </c>
      <c r="AM153" s="150">
        <f>SUM(F155:AJ155)</f>
        <v>0</v>
      </c>
      <c r="AN153" s="150">
        <f>SUM(F156:AJ156)</f>
        <v>0</v>
      </c>
      <c r="AO153" s="150">
        <f>SUM(F154:AJ154)</f>
        <v>56</v>
      </c>
      <c r="AP153" s="150">
        <f>VLOOKUP($M$1&amp;" "&amp;$P$1&amp;" "&amp;AQ153,'Вспомогательная таблица'!A:AL,38,0)</f>
        <v>147</v>
      </c>
      <c r="AQ153" s="144" t="s">
        <v>67</v>
      </c>
    </row>
    <row r="154" spans="1:43" ht="9" customHeight="1" x14ac:dyDescent="0.2">
      <c r="A154" s="148"/>
      <c r="B154" s="151"/>
      <c r="C154" s="151"/>
      <c r="D154" s="158"/>
      <c r="E154" s="128" t="s">
        <v>24</v>
      </c>
      <c r="F154" s="129"/>
      <c r="G154" s="107"/>
      <c r="H154" s="107"/>
      <c r="I154" s="107">
        <v>8</v>
      </c>
      <c r="J154" s="107"/>
      <c r="K154" s="107"/>
      <c r="L154" s="107"/>
      <c r="M154" s="107">
        <v>8</v>
      </c>
      <c r="N154" s="107"/>
      <c r="O154" s="107"/>
      <c r="P154" s="107"/>
      <c r="Q154" s="107">
        <v>8</v>
      </c>
      <c r="R154" s="107"/>
      <c r="S154" s="107"/>
      <c r="T154" s="107"/>
      <c r="U154" s="107">
        <v>8</v>
      </c>
      <c r="V154" s="107"/>
      <c r="W154" s="107"/>
      <c r="X154" s="107"/>
      <c r="Y154" s="107">
        <v>8</v>
      </c>
      <c r="Z154" s="107"/>
      <c r="AA154" s="107"/>
      <c r="AB154" s="107"/>
      <c r="AC154" s="107">
        <v>8</v>
      </c>
      <c r="AD154" s="107"/>
      <c r="AE154" s="107"/>
      <c r="AF154" s="107"/>
      <c r="AG154" s="107">
        <v>8</v>
      </c>
      <c r="AH154" s="107"/>
      <c r="AI154" s="107"/>
      <c r="AJ154" s="130"/>
      <c r="AK154" s="148"/>
      <c r="AL154" s="151"/>
      <c r="AM154" s="151"/>
      <c r="AN154" s="151"/>
      <c r="AO154" s="151"/>
      <c r="AP154" s="151"/>
      <c r="AQ154" s="145"/>
    </row>
    <row r="155" spans="1:43" ht="9" customHeight="1" x14ac:dyDescent="0.2">
      <c r="A155" s="148"/>
      <c r="B155" s="151"/>
      <c r="C155" s="151"/>
      <c r="D155" s="158"/>
      <c r="E155" s="128" t="s">
        <v>25</v>
      </c>
      <c r="F155" s="129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30"/>
      <c r="AK155" s="148"/>
      <c r="AL155" s="151"/>
      <c r="AM155" s="151"/>
      <c r="AN155" s="151"/>
      <c r="AO155" s="151"/>
      <c r="AP155" s="151"/>
      <c r="AQ155" s="145"/>
    </row>
    <row r="156" spans="1:43" ht="9" customHeight="1" thickBot="1" x14ac:dyDescent="0.25">
      <c r="A156" s="149"/>
      <c r="B156" s="152"/>
      <c r="C156" s="152"/>
      <c r="D156" s="159"/>
      <c r="E156" s="131" t="s">
        <v>26</v>
      </c>
      <c r="F156" s="132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  <c r="AE156" s="133"/>
      <c r="AF156" s="133"/>
      <c r="AG156" s="133"/>
      <c r="AH156" s="133"/>
      <c r="AI156" s="133"/>
      <c r="AJ156" s="134"/>
      <c r="AK156" s="149"/>
      <c r="AL156" s="152"/>
      <c r="AM156" s="152"/>
      <c r="AN156" s="152"/>
      <c r="AO156" s="152"/>
      <c r="AP156" s="152"/>
      <c r="AQ156" s="146"/>
    </row>
    <row r="157" spans="1:43" ht="9" customHeight="1" x14ac:dyDescent="0.2">
      <c r="A157" s="147">
        <v>37</v>
      </c>
      <c r="B157" s="155">
        <v>25847</v>
      </c>
      <c r="C157" s="160" t="s">
        <v>83</v>
      </c>
      <c r="D157" s="157" t="s">
        <v>69</v>
      </c>
      <c r="E157" s="124" t="s">
        <v>22</v>
      </c>
      <c r="F157" s="125"/>
      <c r="G157" s="126">
        <v>10.5</v>
      </c>
      <c r="H157" s="126">
        <v>10.5</v>
      </c>
      <c r="I157" s="126"/>
      <c r="J157" s="126"/>
      <c r="K157" s="126">
        <v>10.5</v>
      </c>
      <c r="L157" s="126">
        <v>10.5</v>
      </c>
      <c r="M157" s="126"/>
      <c r="N157" s="126"/>
      <c r="O157" s="126">
        <v>10.5</v>
      </c>
      <c r="P157" s="126">
        <v>10.5</v>
      </c>
      <c r="Q157" s="126"/>
      <c r="R157" s="126"/>
      <c r="S157" s="126">
        <v>10.5</v>
      </c>
      <c r="T157" s="126">
        <v>10.5</v>
      </c>
      <c r="U157" s="126"/>
      <c r="V157" s="126"/>
      <c r="W157" s="126">
        <v>10.5</v>
      </c>
      <c r="X157" s="126">
        <v>10.5</v>
      </c>
      <c r="Y157" s="126"/>
      <c r="Z157" s="126"/>
      <c r="AA157" s="126">
        <v>10.5</v>
      </c>
      <c r="AB157" s="126">
        <v>10.5</v>
      </c>
      <c r="AC157" s="126"/>
      <c r="AD157" s="126"/>
      <c r="AE157" s="126">
        <v>10.5</v>
      </c>
      <c r="AF157" s="126">
        <v>10.5</v>
      </c>
      <c r="AG157" s="126"/>
      <c r="AH157" s="126"/>
      <c r="AI157" s="126"/>
      <c r="AJ157" s="127"/>
      <c r="AK157" s="153">
        <f>COUNTIF(F157:AJ157,"&gt;0")</f>
        <v>14</v>
      </c>
      <c r="AL157" s="150">
        <f>SUM(F157:AJ157)</f>
        <v>147</v>
      </c>
      <c r="AM157" s="150">
        <f>SUM(F159:AJ159)</f>
        <v>0</v>
      </c>
      <c r="AN157" s="150">
        <f>SUM(F160:AJ160)</f>
        <v>0</v>
      </c>
      <c r="AO157" s="150">
        <f>SUM(F158:AJ158)</f>
        <v>56</v>
      </c>
      <c r="AP157" s="150">
        <f>VLOOKUP($M$1&amp;" "&amp;$P$1&amp;" "&amp;AQ157,'Вспомогательная таблица'!A:AL,38,0)</f>
        <v>147</v>
      </c>
      <c r="AQ157" s="144" t="s">
        <v>84</v>
      </c>
    </row>
    <row r="158" spans="1:43" ht="9" customHeight="1" x14ac:dyDescent="0.2">
      <c r="A158" s="148"/>
      <c r="B158" s="151"/>
      <c r="C158" s="151"/>
      <c r="D158" s="158"/>
      <c r="E158" s="128" t="s">
        <v>24</v>
      </c>
      <c r="F158" s="129"/>
      <c r="G158" s="107"/>
      <c r="H158" s="107">
        <v>8</v>
      </c>
      <c r="I158" s="107"/>
      <c r="J158" s="107"/>
      <c r="K158" s="107"/>
      <c r="L158" s="107">
        <v>8</v>
      </c>
      <c r="M158" s="107"/>
      <c r="N158" s="107"/>
      <c r="O158" s="107"/>
      <c r="P158" s="107">
        <v>8</v>
      </c>
      <c r="Q158" s="107"/>
      <c r="R158" s="107"/>
      <c r="S158" s="107"/>
      <c r="T158" s="107">
        <v>8</v>
      </c>
      <c r="U158" s="107"/>
      <c r="V158" s="107"/>
      <c r="W158" s="107"/>
      <c r="X158" s="107">
        <v>8</v>
      </c>
      <c r="Y158" s="107"/>
      <c r="Z158" s="107"/>
      <c r="AA158" s="107"/>
      <c r="AB158" s="107">
        <v>8</v>
      </c>
      <c r="AC158" s="107"/>
      <c r="AD158" s="107"/>
      <c r="AE158" s="107"/>
      <c r="AF158" s="107">
        <v>8</v>
      </c>
      <c r="AG158" s="107"/>
      <c r="AH158" s="107"/>
      <c r="AI158" s="107"/>
      <c r="AJ158" s="130"/>
      <c r="AK158" s="148"/>
      <c r="AL158" s="151"/>
      <c r="AM158" s="151"/>
      <c r="AN158" s="151"/>
      <c r="AO158" s="151"/>
      <c r="AP158" s="151"/>
      <c r="AQ158" s="145"/>
    </row>
    <row r="159" spans="1:43" ht="9" customHeight="1" x14ac:dyDescent="0.2">
      <c r="A159" s="148"/>
      <c r="B159" s="151"/>
      <c r="C159" s="151"/>
      <c r="D159" s="158"/>
      <c r="E159" s="128" t="s">
        <v>25</v>
      </c>
      <c r="F159" s="129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30"/>
      <c r="AK159" s="148"/>
      <c r="AL159" s="151"/>
      <c r="AM159" s="151"/>
      <c r="AN159" s="151"/>
      <c r="AO159" s="151"/>
      <c r="AP159" s="151"/>
      <c r="AQ159" s="145"/>
    </row>
    <row r="160" spans="1:43" ht="9" customHeight="1" thickBot="1" x14ac:dyDescent="0.25">
      <c r="A160" s="149"/>
      <c r="B160" s="152"/>
      <c r="C160" s="152"/>
      <c r="D160" s="159"/>
      <c r="E160" s="131" t="s">
        <v>26</v>
      </c>
      <c r="F160" s="132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4"/>
      <c r="AK160" s="149"/>
      <c r="AL160" s="152"/>
      <c r="AM160" s="152"/>
      <c r="AN160" s="152"/>
      <c r="AO160" s="152"/>
      <c r="AP160" s="152"/>
      <c r="AQ160" s="146"/>
    </row>
    <row r="161" spans="1:43" ht="9" customHeight="1" x14ac:dyDescent="0.2">
      <c r="A161" s="147">
        <v>38</v>
      </c>
      <c r="B161" s="155">
        <v>30315</v>
      </c>
      <c r="C161" s="160" t="s">
        <v>85</v>
      </c>
      <c r="D161" s="144" t="s">
        <v>63</v>
      </c>
      <c r="E161" s="124" t="s">
        <v>22</v>
      </c>
      <c r="F161" s="125">
        <v>11</v>
      </c>
      <c r="G161" s="126">
        <v>11</v>
      </c>
      <c r="H161" s="126"/>
      <c r="I161" s="126"/>
      <c r="J161" s="126">
        <v>11</v>
      </c>
      <c r="K161" s="126">
        <v>11</v>
      </c>
      <c r="L161" s="126"/>
      <c r="M161" s="126"/>
      <c r="N161" s="126">
        <v>11</v>
      </c>
      <c r="O161" s="126">
        <v>11</v>
      </c>
      <c r="P161" s="126"/>
      <c r="Q161" s="126"/>
      <c r="R161" s="126">
        <v>11</v>
      </c>
      <c r="S161" s="126">
        <v>11</v>
      </c>
      <c r="T161" s="126"/>
      <c r="U161" s="126"/>
      <c r="V161" s="126">
        <v>11</v>
      </c>
      <c r="W161" s="126">
        <v>11</v>
      </c>
      <c r="X161" s="126"/>
      <c r="Y161" s="126"/>
      <c r="Z161" s="126">
        <v>11</v>
      </c>
      <c r="AA161" s="126">
        <v>11</v>
      </c>
      <c r="AB161" s="126"/>
      <c r="AC161" s="126"/>
      <c r="AD161" s="126">
        <v>11</v>
      </c>
      <c r="AE161" s="126">
        <v>11</v>
      </c>
      <c r="AF161" s="126"/>
      <c r="AG161" s="126"/>
      <c r="AH161" s="126">
        <v>11</v>
      </c>
      <c r="AI161" s="126"/>
      <c r="AJ161" s="127"/>
      <c r="AK161" s="153">
        <f>COUNTIF(F161:AJ161,"&gt;0")</f>
        <v>15</v>
      </c>
      <c r="AL161" s="150">
        <f>SUM(F161:AJ161)</f>
        <v>165</v>
      </c>
      <c r="AM161" s="150">
        <f>SUM(F163:AJ163)</f>
        <v>0</v>
      </c>
      <c r="AN161" s="150">
        <f>SUM(F164:AJ164)</f>
        <v>0</v>
      </c>
      <c r="AO161" s="150">
        <f>SUM(F162:AJ162)</f>
        <v>56</v>
      </c>
      <c r="AP161" s="150">
        <f>VLOOKUP($M$1&amp;" "&amp;$P$1&amp;" "&amp;AQ161,'Вспомогательная таблица'!A:AL,38,0)</f>
        <v>165</v>
      </c>
      <c r="AQ161" s="144" t="s">
        <v>53</v>
      </c>
    </row>
    <row r="162" spans="1:43" ht="9" customHeight="1" x14ac:dyDescent="0.2">
      <c r="A162" s="148"/>
      <c r="B162" s="151"/>
      <c r="C162" s="151"/>
      <c r="D162" s="145"/>
      <c r="E162" s="128" t="s">
        <v>24</v>
      </c>
      <c r="F162" s="129"/>
      <c r="G162" s="107">
        <v>8</v>
      </c>
      <c r="H162" s="107"/>
      <c r="I162" s="107"/>
      <c r="J162" s="107"/>
      <c r="K162" s="107">
        <v>8</v>
      </c>
      <c r="L162" s="107"/>
      <c r="M162" s="107"/>
      <c r="N162" s="107"/>
      <c r="O162" s="107">
        <v>8</v>
      </c>
      <c r="P162" s="107"/>
      <c r="Q162" s="107"/>
      <c r="R162" s="107"/>
      <c r="S162" s="107">
        <v>8</v>
      </c>
      <c r="T162" s="107"/>
      <c r="U162" s="107"/>
      <c r="V162" s="107"/>
      <c r="W162" s="107">
        <v>8</v>
      </c>
      <c r="X162" s="107"/>
      <c r="Y162" s="107"/>
      <c r="Z162" s="107"/>
      <c r="AA162" s="107">
        <v>8</v>
      </c>
      <c r="AB162" s="107"/>
      <c r="AC162" s="107"/>
      <c r="AD162" s="107"/>
      <c r="AE162" s="107">
        <v>8</v>
      </c>
      <c r="AF162" s="107"/>
      <c r="AG162" s="107"/>
      <c r="AH162" s="107"/>
      <c r="AI162" s="107"/>
      <c r="AJ162" s="130"/>
      <c r="AK162" s="148"/>
      <c r="AL162" s="151"/>
      <c r="AM162" s="151"/>
      <c r="AN162" s="151"/>
      <c r="AO162" s="151"/>
      <c r="AP162" s="151"/>
      <c r="AQ162" s="145"/>
    </row>
    <row r="163" spans="1:43" ht="9" customHeight="1" x14ac:dyDescent="0.2">
      <c r="A163" s="148"/>
      <c r="B163" s="151"/>
      <c r="C163" s="151"/>
      <c r="D163" s="145"/>
      <c r="E163" s="128" t="s">
        <v>25</v>
      </c>
      <c r="F163" s="129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30"/>
      <c r="AK163" s="148"/>
      <c r="AL163" s="151"/>
      <c r="AM163" s="151"/>
      <c r="AN163" s="151"/>
      <c r="AO163" s="151"/>
      <c r="AP163" s="151"/>
      <c r="AQ163" s="145"/>
    </row>
    <row r="164" spans="1:43" ht="9" customHeight="1" thickBot="1" x14ac:dyDescent="0.25">
      <c r="A164" s="149"/>
      <c r="B164" s="152"/>
      <c r="C164" s="152"/>
      <c r="D164" s="146"/>
      <c r="E164" s="131" t="s">
        <v>26</v>
      </c>
      <c r="F164" s="132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  <c r="AD164" s="133"/>
      <c r="AE164" s="133"/>
      <c r="AF164" s="133"/>
      <c r="AG164" s="133"/>
      <c r="AH164" s="133"/>
      <c r="AI164" s="133"/>
      <c r="AJ164" s="134"/>
      <c r="AK164" s="149"/>
      <c r="AL164" s="152"/>
      <c r="AM164" s="152"/>
      <c r="AN164" s="152"/>
      <c r="AO164" s="152"/>
      <c r="AP164" s="152"/>
      <c r="AQ164" s="146"/>
    </row>
    <row r="165" spans="1:43" ht="9" customHeight="1" x14ac:dyDescent="0.2">
      <c r="A165" s="147">
        <v>39</v>
      </c>
      <c r="B165" s="155">
        <v>23015</v>
      </c>
      <c r="C165" s="160" t="s">
        <v>86</v>
      </c>
      <c r="D165" s="157" t="s">
        <v>63</v>
      </c>
      <c r="E165" s="124" t="s">
        <v>22</v>
      </c>
      <c r="F165" s="125"/>
      <c r="G165" s="126"/>
      <c r="H165" s="126">
        <v>11</v>
      </c>
      <c r="I165" s="126">
        <v>11</v>
      </c>
      <c r="J165" s="126"/>
      <c r="K165" s="126"/>
      <c r="L165" s="126">
        <v>11</v>
      </c>
      <c r="M165" s="126">
        <v>11</v>
      </c>
      <c r="N165" s="126"/>
      <c r="O165" s="126"/>
      <c r="P165" s="126">
        <v>11</v>
      </c>
      <c r="Q165" s="126">
        <v>11</v>
      </c>
      <c r="R165" s="126"/>
      <c r="S165" s="126"/>
      <c r="T165" s="126">
        <v>11</v>
      </c>
      <c r="U165" s="126">
        <v>11</v>
      </c>
      <c r="V165" s="126"/>
      <c r="W165" s="126"/>
      <c r="X165" s="126">
        <v>11</v>
      </c>
      <c r="Y165" s="126">
        <v>11</v>
      </c>
      <c r="Z165" s="126"/>
      <c r="AA165" s="126"/>
      <c r="AB165" s="126">
        <v>11</v>
      </c>
      <c r="AC165" s="126">
        <v>11</v>
      </c>
      <c r="AD165" s="126"/>
      <c r="AE165" s="126"/>
      <c r="AF165" s="126">
        <v>11</v>
      </c>
      <c r="AG165" s="126">
        <v>11</v>
      </c>
      <c r="AH165" s="126"/>
      <c r="AI165" s="126"/>
      <c r="AJ165" s="127"/>
      <c r="AK165" s="153">
        <f>COUNTIF(F165:AJ165,"&gt;0")</f>
        <v>14</v>
      </c>
      <c r="AL165" s="150">
        <f>SUM(F165:AJ165)</f>
        <v>154</v>
      </c>
      <c r="AM165" s="150">
        <f>SUM(F167:AJ167)</f>
        <v>0</v>
      </c>
      <c r="AN165" s="150">
        <f>SUM(F168:AJ168)</f>
        <v>0</v>
      </c>
      <c r="AO165" s="150">
        <f>SUM(F166:AJ166)</f>
        <v>56</v>
      </c>
      <c r="AP165" s="150">
        <f>VLOOKUP($M$1&amp;" "&amp;$P$1&amp;" "&amp;AQ165,'Вспомогательная таблица'!A:AL,38,0)</f>
        <v>154</v>
      </c>
      <c r="AQ165" s="144" t="s">
        <v>51</v>
      </c>
    </row>
    <row r="166" spans="1:43" ht="9" customHeight="1" x14ac:dyDescent="0.2">
      <c r="A166" s="148"/>
      <c r="B166" s="151"/>
      <c r="C166" s="151"/>
      <c r="D166" s="158"/>
      <c r="E166" s="128" t="s">
        <v>24</v>
      </c>
      <c r="F166" s="129"/>
      <c r="G166" s="107"/>
      <c r="H166" s="107"/>
      <c r="I166" s="107">
        <v>8</v>
      </c>
      <c r="J166" s="107"/>
      <c r="K166" s="107"/>
      <c r="L166" s="107"/>
      <c r="M166" s="107">
        <v>8</v>
      </c>
      <c r="N166" s="107"/>
      <c r="O166" s="107"/>
      <c r="P166" s="107"/>
      <c r="Q166" s="107">
        <v>8</v>
      </c>
      <c r="R166" s="107"/>
      <c r="S166" s="107"/>
      <c r="T166" s="107"/>
      <c r="U166" s="107">
        <v>8</v>
      </c>
      <c r="V166" s="107"/>
      <c r="W166" s="107"/>
      <c r="X166" s="107"/>
      <c r="Y166" s="107">
        <v>8</v>
      </c>
      <c r="Z166" s="107"/>
      <c r="AA166" s="107"/>
      <c r="AB166" s="107"/>
      <c r="AC166" s="107">
        <v>8</v>
      </c>
      <c r="AD166" s="107"/>
      <c r="AE166" s="107"/>
      <c r="AF166" s="107"/>
      <c r="AG166" s="107">
        <v>8</v>
      </c>
      <c r="AH166" s="107"/>
      <c r="AI166" s="107"/>
      <c r="AJ166" s="130"/>
      <c r="AK166" s="148"/>
      <c r="AL166" s="151"/>
      <c r="AM166" s="151"/>
      <c r="AN166" s="151"/>
      <c r="AO166" s="151"/>
      <c r="AP166" s="151"/>
      <c r="AQ166" s="145"/>
    </row>
    <row r="167" spans="1:43" ht="9" customHeight="1" x14ac:dyDescent="0.2">
      <c r="A167" s="148"/>
      <c r="B167" s="151"/>
      <c r="C167" s="151"/>
      <c r="D167" s="158"/>
      <c r="E167" s="128" t="s">
        <v>25</v>
      </c>
      <c r="F167" s="129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30"/>
      <c r="AK167" s="148"/>
      <c r="AL167" s="151"/>
      <c r="AM167" s="151"/>
      <c r="AN167" s="151"/>
      <c r="AO167" s="151"/>
      <c r="AP167" s="151"/>
      <c r="AQ167" s="145"/>
    </row>
    <row r="168" spans="1:43" ht="9" customHeight="1" thickBot="1" x14ac:dyDescent="0.25">
      <c r="A168" s="149"/>
      <c r="B168" s="152"/>
      <c r="C168" s="152"/>
      <c r="D168" s="159"/>
      <c r="E168" s="131" t="s">
        <v>26</v>
      </c>
      <c r="F168" s="132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4"/>
      <c r="AK168" s="149"/>
      <c r="AL168" s="152"/>
      <c r="AM168" s="152"/>
      <c r="AN168" s="152"/>
      <c r="AO168" s="152"/>
      <c r="AP168" s="152"/>
      <c r="AQ168" s="146"/>
    </row>
    <row r="169" spans="1:43" ht="9" customHeight="1" x14ac:dyDescent="0.2">
      <c r="A169" s="147">
        <v>40</v>
      </c>
      <c r="B169" s="155">
        <v>19715</v>
      </c>
      <c r="C169" s="160" t="s">
        <v>87</v>
      </c>
      <c r="D169" s="157" t="s">
        <v>63</v>
      </c>
      <c r="E169" s="124" t="s">
        <v>22</v>
      </c>
      <c r="F169" s="125">
        <v>11</v>
      </c>
      <c r="G169" s="126">
        <v>11</v>
      </c>
      <c r="H169" s="126"/>
      <c r="I169" s="126"/>
      <c r="J169" s="126">
        <v>11</v>
      </c>
      <c r="K169" s="126">
        <v>11</v>
      </c>
      <c r="L169" s="126"/>
      <c r="M169" s="126"/>
      <c r="N169" s="126">
        <v>11</v>
      </c>
      <c r="O169" s="126">
        <v>11</v>
      </c>
      <c r="P169" s="126"/>
      <c r="Q169" s="126"/>
      <c r="R169" s="126">
        <v>11</v>
      </c>
      <c r="S169" s="126">
        <v>11</v>
      </c>
      <c r="T169" s="126"/>
      <c r="U169" s="126"/>
      <c r="V169" s="126">
        <v>11</v>
      </c>
      <c r="W169" s="126">
        <v>11</v>
      </c>
      <c r="X169" s="126"/>
      <c r="Y169" s="126"/>
      <c r="Z169" s="126">
        <v>11</v>
      </c>
      <c r="AA169" s="126">
        <v>11</v>
      </c>
      <c r="AB169" s="126"/>
      <c r="AC169" s="126"/>
      <c r="AD169" s="126">
        <v>11</v>
      </c>
      <c r="AE169" s="126">
        <v>11</v>
      </c>
      <c r="AF169" s="126"/>
      <c r="AG169" s="126"/>
      <c r="AH169" s="126">
        <v>11</v>
      </c>
      <c r="AI169" s="126"/>
      <c r="AJ169" s="127"/>
      <c r="AK169" s="153">
        <f>COUNTIF(F169:AJ169,"&gt;0")</f>
        <v>15</v>
      </c>
      <c r="AL169" s="150">
        <f>SUM(F169:AJ169)</f>
        <v>165</v>
      </c>
      <c r="AM169" s="150">
        <f>SUM(F171:AJ171)</f>
        <v>0</v>
      </c>
      <c r="AN169" s="150">
        <f>SUM(F172:AJ172)</f>
        <v>0</v>
      </c>
      <c r="AO169" s="150">
        <f>SUM(F170:AJ170)</f>
        <v>56</v>
      </c>
      <c r="AP169" s="150">
        <f>VLOOKUP($M$1&amp;" "&amp;$P$1&amp;" "&amp;AQ169,'Вспомогательная таблица'!A:AL,38,0)</f>
        <v>165</v>
      </c>
      <c r="AQ169" s="144" t="s">
        <v>53</v>
      </c>
    </row>
    <row r="170" spans="1:43" ht="9" customHeight="1" x14ac:dyDescent="0.2">
      <c r="A170" s="148"/>
      <c r="B170" s="151"/>
      <c r="C170" s="151"/>
      <c r="D170" s="158"/>
      <c r="E170" s="128" t="s">
        <v>24</v>
      </c>
      <c r="F170" s="129"/>
      <c r="G170" s="107">
        <v>8</v>
      </c>
      <c r="H170" s="107"/>
      <c r="I170" s="107"/>
      <c r="J170" s="107"/>
      <c r="K170" s="107">
        <v>8</v>
      </c>
      <c r="L170" s="107"/>
      <c r="M170" s="107"/>
      <c r="N170" s="107"/>
      <c r="O170" s="107">
        <v>8</v>
      </c>
      <c r="P170" s="107"/>
      <c r="Q170" s="107"/>
      <c r="R170" s="107"/>
      <c r="S170" s="107">
        <v>8</v>
      </c>
      <c r="T170" s="107"/>
      <c r="U170" s="107"/>
      <c r="V170" s="107"/>
      <c r="W170" s="107">
        <v>8</v>
      </c>
      <c r="X170" s="107"/>
      <c r="Y170" s="107"/>
      <c r="Z170" s="107"/>
      <c r="AA170" s="107">
        <v>8</v>
      </c>
      <c r="AB170" s="107"/>
      <c r="AC170" s="107"/>
      <c r="AD170" s="107"/>
      <c r="AE170" s="107">
        <v>8</v>
      </c>
      <c r="AF170" s="107"/>
      <c r="AG170" s="107"/>
      <c r="AH170" s="107"/>
      <c r="AI170" s="107"/>
      <c r="AJ170" s="130"/>
      <c r="AK170" s="148"/>
      <c r="AL170" s="151"/>
      <c r="AM170" s="151"/>
      <c r="AN170" s="151"/>
      <c r="AO170" s="151"/>
      <c r="AP170" s="151"/>
      <c r="AQ170" s="145"/>
    </row>
    <row r="171" spans="1:43" ht="9" customHeight="1" x14ac:dyDescent="0.2">
      <c r="A171" s="148"/>
      <c r="B171" s="151"/>
      <c r="C171" s="151"/>
      <c r="D171" s="158"/>
      <c r="E171" s="128" t="s">
        <v>25</v>
      </c>
      <c r="F171" s="129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30"/>
      <c r="AK171" s="148"/>
      <c r="AL171" s="151"/>
      <c r="AM171" s="151"/>
      <c r="AN171" s="151"/>
      <c r="AO171" s="151"/>
      <c r="AP171" s="151"/>
      <c r="AQ171" s="145"/>
    </row>
    <row r="172" spans="1:43" ht="9" customHeight="1" thickBot="1" x14ac:dyDescent="0.25">
      <c r="A172" s="149"/>
      <c r="B172" s="152"/>
      <c r="C172" s="152"/>
      <c r="D172" s="159"/>
      <c r="E172" s="131" t="s">
        <v>26</v>
      </c>
      <c r="F172" s="132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4"/>
      <c r="AK172" s="149"/>
      <c r="AL172" s="152"/>
      <c r="AM172" s="152"/>
      <c r="AN172" s="152"/>
      <c r="AO172" s="152"/>
      <c r="AP172" s="152"/>
      <c r="AQ172" s="146"/>
    </row>
    <row r="173" spans="1:43" ht="9" customHeight="1" x14ac:dyDescent="0.2">
      <c r="A173" s="147">
        <v>41</v>
      </c>
      <c r="B173" s="155">
        <v>20647</v>
      </c>
      <c r="C173" s="160" t="s">
        <v>88</v>
      </c>
      <c r="D173" s="157" t="s">
        <v>63</v>
      </c>
      <c r="E173" s="124" t="s">
        <v>22</v>
      </c>
      <c r="F173" s="125">
        <v>11</v>
      </c>
      <c r="G173" s="126">
        <v>11</v>
      </c>
      <c r="H173" s="126"/>
      <c r="I173" s="126"/>
      <c r="J173" s="126">
        <v>11</v>
      </c>
      <c r="K173" s="126">
        <v>11</v>
      </c>
      <c r="L173" s="126"/>
      <c r="M173" s="126"/>
      <c r="N173" s="126">
        <v>11</v>
      </c>
      <c r="O173" s="126">
        <v>11</v>
      </c>
      <c r="P173" s="126"/>
      <c r="Q173" s="126"/>
      <c r="R173" s="126">
        <v>11</v>
      </c>
      <c r="S173" s="126">
        <v>11</v>
      </c>
      <c r="T173" s="126"/>
      <c r="U173" s="126"/>
      <c r="V173" s="126">
        <v>11</v>
      </c>
      <c r="W173" s="126">
        <v>11</v>
      </c>
      <c r="X173" s="126"/>
      <c r="Y173" s="126"/>
      <c r="Z173" s="126">
        <v>11</v>
      </c>
      <c r="AA173" s="126">
        <v>11</v>
      </c>
      <c r="AB173" s="126"/>
      <c r="AC173" s="126"/>
      <c r="AD173" s="126">
        <v>11</v>
      </c>
      <c r="AE173" s="126">
        <v>11</v>
      </c>
      <c r="AF173" s="126"/>
      <c r="AG173" s="126"/>
      <c r="AH173" s="126">
        <v>11</v>
      </c>
      <c r="AI173" s="126"/>
      <c r="AJ173" s="127"/>
      <c r="AK173" s="153">
        <f>COUNTIF(F173:AJ173,"&gt;0")</f>
        <v>15</v>
      </c>
      <c r="AL173" s="150">
        <f>SUM(F173:AJ173)</f>
        <v>165</v>
      </c>
      <c r="AM173" s="150">
        <f>SUM(F175:AJ175)</f>
        <v>0</v>
      </c>
      <c r="AN173" s="150">
        <f>SUM(F176:AJ176)</f>
        <v>0</v>
      </c>
      <c r="AO173" s="150">
        <f>SUM(F174:AJ174)</f>
        <v>56</v>
      </c>
      <c r="AP173" s="150">
        <f>VLOOKUP($M$1&amp;" "&amp;$P$1&amp;" "&amp;AQ173,'Вспомогательная таблица'!A:AL,38,0)</f>
        <v>165</v>
      </c>
      <c r="AQ173" s="144" t="s">
        <v>53</v>
      </c>
    </row>
    <row r="174" spans="1:43" ht="9" customHeight="1" x14ac:dyDescent="0.2">
      <c r="A174" s="148"/>
      <c r="B174" s="151"/>
      <c r="C174" s="151"/>
      <c r="D174" s="158"/>
      <c r="E174" s="128" t="s">
        <v>24</v>
      </c>
      <c r="F174" s="129"/>
      <c r="G174" s="107">
        <v>8</v>
      </c>
      <c r="H174" s="107"/>
      <c r="I174" s="107"/>
      <c r="J174" s="107"/>
      <c r="K174" s="107">
        <v>8</v>
      </c>
      <c r="L174" s="107"/>
      <c r="M174" s="107"/>
      <c r="N174" s="107"/>
      <c r="O174" s="107">
        <v>8</v>
      </c>
      <c r="P174" s="107"/>
      <c r="Q174" s="107"/>
      <c r="R174" s="107"/>
      <c r="S174" s="107">
        <v>8</v>
      </c>
      <c r="T174" s="107"/>
      <c r="U174" s="107"/>
      <c r="V174" s="107"/>
      <c r="W174" s="107">
        <v>8</v>
      </c>
      <c r="X174" s="107"/>
      <c r="Y174" s="107"/>
      <c r="Z174" s="107"/>
      <c r="AA174" s="107">
        <v>8</v>
      </c>
      <c r="AB174" s="107"/>
      <c r="AC174" s="107"/>
      <c r="AD174" s="107"/>
      <c r="AE174" s="107">
        <v>8</v>
      </c>
      <c r="AF174" s="107"/>
      <c r="AG174" s="107"/>
      <c r="AH174" s="107"/>
      <c r="AI174" s="107"/>
      <c r="AJ174" s="130"/>
      <c r="AK174" s="148"/>
      <c r="AL174" s="151"/>
      <c r="AM174" s="151"/>
      <c r="AN174" s="151"/>
      <c r="AO174" s="151"/>
      <c r="AP174" s="151"/>
      <c r="AQ174" s="145"/>
    </row>
    <row r="175" spans="1:43" ht="9" customHeight="1" x14ac:dyDescent="0.2">
      <c r="A175" s="148"/>
      <c r="B175" s="151"/>
      <c r="C175" s="151"/>
      <c r="D175" s="158"/>
      <c r="E175" s="128" t="s">
        <v>25</v>
      </c>
      <c r="F175" s="129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30"/>
      <c r="AK175" s="148"/>
      <c r="AL175" s="151"/>
      <c r="AM175" s="151"/>
      <c r="AN175" s="151"/>
      <c r="AO175" s="151"/>
      <c r="AP175" s="151"/>
      <c r="AQ175" s="145"/>
    </row>
    <row r="176" spans="1:43" ht="9" customHeight="1" thickBot="1" x14ac:dyDescent="0.25">
      <c r="A176" s="149"/>
      <c r="B176" s="152"/>
      <c r="C176" s="152"/>
      <c r="D176" s="159"/>
      <c r="E176" s="131" t="s">
        <v>26</v>
      </c>
      <c r="F176" s="132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/>
      <c r="AD176" s="133"/>
      <c r="AE176" s="133"/>
      <c r="AF176" s="133"/>
      <c r="AG176" s="133"/>
      <c r="AH176" s="133"/>
      <c r="AI176" s="133"/>
      <c r="AJ176" s="134"/>
      <c r="AK176" s="149"/>
      <c r="AL176" s="152"/>
      <c r="AM176" s="152"/>
      <c r="AN176" s="152"/>
      <c r="AO176" s="152"/>
      <c r="AP176" s="152"/>
      <c r="AQ176" s="146"/>
    </row>
    <row r="177" spans="1:43" ht="9" customHeight="1" x14ac:dyDescent="0.2">
      <c r="A177" s="147">
        <v>42</v>
      </c>
      <c r="B177" s="155">
        <v>20451</v>
      </c>
      <c r="C177" s="160" t="s">
        <v>89</v>
      </c>
      <c r="D177" s="157" t="s">
        <v>63</v>
      </c>
      <c r="E177" s="124" t="s">
        <v>22</v>
      </c>
      <c r="F177" s="125"/>
      <c r="G177" s="126">
        <v>11</v>
      </c>
      <c r="H177" s="126">
        <v>11</v>
      </c>
      <c r="I177" s="126"/>
      <c r="J177" s="126"/>
      <c r="K177" s="126">
        <v>11</v>
      </c>
      <c r="L177" s="126">
        <v>11</v>
      </c>
      <c r="M177" s="126"/>
      <c r="N177" s="126"/>
      <c r="O177" s="126">
        <v>11</v>
      </c>
      <c r="P177" s="126">
        <v>11</v>
      </c>
      <c r="Q177" s="126"/>
      <c r="R177" s="126"/>
      <c r="S177" s="126">
        <v>11</v>
      </c>
      <c r="T177" s="126">
        <v>11</v>
      </c>
      <c r="U177" s="126"/>
      <c r="V177" s="126"/>
      <c r="W177" s="126">
        <v>11</v>
      </c>
      <c r="X177" s="126">
        <v>11</v>
      </c>
      <c r="Y177" s="126"/>
      <c r="Z177" s="126"/>
      <c r="AA177" s="126">
        <v>11</v>
      </c>
      <c r="AB177" s="126">
        <v>11</v>
      </c>
      <c r="AC177" s="126"/>
      <c r="AD177" s="126"/>
      <c r="AE177" s="126">
        <v>11</v>
      </c>
      <c r="AF177" s="126">
        <v>11</v>
      </c>
      <c r="AG177" s="126"/>
      <c r="AH177" s="126"/>
      <c r="AI177" s="126"/>
      <c r="AJ177" s="127"/>
      <c r="AK177" s="153">
        <f>COUNTIF(F177:AJ177,"&gt;0")</f>
        <v>14</v>
      </c>
      <c r="AL177" s="150">
        <f>SUM(F177:AJ177)</f>
        <v>154</v>
      </c>
      <c r="AM177" s="150">
        <f>SUM(F179:AJ179)</f>
        <v>0</v>
      </c>
      <c r="AN177" s="150">
        <f>SUM(F180:AJ180)</f>
        <v>0</v>
      </c>
      <c r="AO177" s="150">
        <f>SUM(F178:AJ178)</f>
        <v>56</v>
      </c>
      <c r="AP177" s="150">
        <f>VLOOKUP($M$1&amp;" "&amp;$P$1&amp;" "&amp;AQ177,'Вспомогательная таблица'!A:AL,38,0)</f>
        <v>154</v>
      </c>
      <c r="AQ177" s="144" t="s">
        <v>43</v>
      </c>
    </row>
    <row r="178" spans="1:43" ht="9" customHeight="1" x14ac:dyDescent="0.2">
      <c r="A178" s="148"/>
      <c r="B178" s="151"/>
      <c r="C178" s="151"/>
      <c r="D178" s="158"/>
      <c r="E178" s="128" t="s">
        <v>24</v>
      </c>
      <c r="F178" s="129"/>
      <c r="G178" s="107"/>
      <c r="H178" s="107">
        <v>8</v>
      </c>
      <c r="I178" s="107"/>
      <c r="J178" s="107"/>
      <c r="K178" s="107"/>
      <c r="L178" s="107">
        <v>8</v>
      </c>
      <c r="M178" s="107"/>
      <c r="N178" s="107"/>
      <c r="O178" s="107"/>
      <c r="P178" s="107">
        <v>8</v>
      </c>
      <c r="Q178" s="107"/>
      <c r="R178" s="107"/>
      <c r="S178" s="107"/>
      <c r="T178" s="107">
        <v>8</v>
      </c>
      <c r="U178" s="107"/>
      <c r="V178" s="107"/>
      <c r="W178" s="107"/>
      <c r="X178" s="107">
        <v>8</v>
      </c>
      <c r="Y178" s="107"/>
      <c r="Z178" s="107"/>
      <c r="AA178" s="107"/>
      <c r="AB178" s="107">
        <v>8</v>
      </c>
      <c r="AC178" s="107"/>
      <c r="AD178" s="107"/>
      <c r="AE178" s="107"/>
      <c r="AF178" s="107">
        <v>8</v>
      </c>
      <c r="AG178" s="107"/>
      <c r="AH178" s="107"/>
      <c r="AI178" s="107"/>
      <c r="AJ178" s="130"/>
      <c r="AK178" s="148"/>
      <c r="AL178" s="151"/>
      <c r="AM178" s="151"/>
      <c r="AN178" s="151"/>
      <c r="AO178" s="151"/>
      <c r="AP178" s="151"/>
      <c r="AQ178" s="145"/>
    </row>
    <row r="179" spans="1:43" ht="9" customHeight="1" x14ac:dyDescent="0.2">
      <c r="A179" s="148"/>
      <c r="B179" s="151"/>
      <c r="C179" s="151"/>
      <c r="D179" s="158"/>
      <c r="E179" s="128" t="s">
        <v>25</v>
      </c>
      <c r="F179" s="129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30"/>
      <c r="AK179" s="148"/>
      <c r="AL179" s="151"/>
      <c r="AM179" s="151"/>
      <c r="AN179" s="151"/>
      <c r="AO179" s="151"/>
      <c r="AP179" s="151"/>
      <c r="AQ179" s="145"/>
    </row>
    <row r="180" spans="1:43" ht="9" customHeight="1" thickBot="1" x14ac:dyDescent="0.25">
      <c r="A180" s="149"/>
      <c r="B180" s="152"/>
      <c r="C180" s="152"/>
      <c r="D180" s="159"/>
      <c r="E180" s="131" t="s">
        <v>26</v>
      </c>
      <c r="F180" s="132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  <c r="AD180" s="133"/>
      <c r="AE180" s="133"/>
      <c r="AF180" s="133"/>
      <c r="AG180" s="133"/>
      <c r="AH180" s="133"/>
      <c r="AI180" s="133"/>
      <c r="AJ180" s="134"/>
      <c r="AK180" s="149"/>
      <c r="AL180" s="152"/>
      <c r="AM180" s="152"/>
      <c r="AN180" s="152"/>
      <c r="AO180" s="152"/>
      <c r="AP180" s="152"/>
      <c r="AQ180" s="146"/>
    </row>
    <row r="181" spans="1:43" ht="9" customHeight="1" x14ac:dyDescent="0.2">
      <c r="A181" s="147">
        <v>43</v>
      </c>
      <c r="B181" s="155">
        <v>20322</v>
      </c>
      <c r="C181" s="160" t="s">
        <v>90</v>
      </c>
      <c r="D181" s="157" t="s">
        <v>63</v>
      </c>
      <c r="E181" s="124" t="s">
        <v>22</v>
      </c>
      <c r="F181" s="125"/>
      <c r="G181" s="126"/>
      <c r="H181" s="126">
        <v>11</v>
      </c>
      <c r="I181" s="126">
        <v>11</v>
      </c>
      <c r="J181" s="126"/>
      <c r="K181" s="126"/>
      <c r="L181" s="126">
        <v>11</v>
      </c>
      <c r="M181" s="126">
        <v>11</v>
      </c>
      <c r="N181" s="126"/>
      <c r="O181" s="126"/>
      <c r="P181" s="126">
        <v>11</v>
      </c>
      <c r="Q181" s="126">
        <v>11</v>
      </c>
      <c r="R181" s="126"/>
      <c r="S181" s="126"/>
      <c r="T181" s="126">
        <v>11</v>
      </c>
      <c r="U181" s="126">
        <v>11</v>
      </c>
      <c r="V181" s="126"/>
      <c r="W181" s="126"/>
      <c r="X181" s="126">
        <v>11</v>
      </c>
      <c r="Y181" s="126">
        <v>11</v>
      </c>
      <c r="Z181" s="126"/>
      <c r="AA181" s="126"/>
      <c r="AB181" s="126">
        <v>11</v>
      </c>
      <c r="AC181" s="126">
        <v>11</v>
      </c>
      <c r="AD181" s="126"/>
      <c r="AE181" s="126"/>
      <c r="AF181" s="126">
        <v>11</v>
      </c>
      <c r="AG181" s="126">
        <v>11</v>
      </c>
      <c r="AH181" s="126"/>
      <c r="AI181" s="126"/>
      <c r="AJ181" s="127"/>
      <c r="AK181" s="153">
        <f>COUNTIF(F181:AJ181,"&gt;0")</f>
        <v>14</v>
      </c>
      <c r="AL181" s="150">
        <f>SUM(F181:AJ181)</f>
        <v>154</v>
      </c>
      <c r="AM181" s="150">
        <f>SUM(F183:AJ183)</f>
        <v>0</v>
      </c>
      <c r="AN181" s="150">
        <f>SUM(F184:AJ184)</f>
        <v>0</v>
      </c>
      <c r="AO181" s="150">
        <f>SUM(F182:AJ182)</f>
        <v>56</v>
      </c>
      <c r="AP181" s="150">
        <f>VLOOKUP($M$1&amp;" "&amp;$P$1&amp;" "&amp;AQ181,'Вспомогательная таблица'!A:AL,38,0)</f>
        <v>154</v>
      </c>
      <c r="AQ181" s="144" t="s">
        <v>51</v>
      </c>
    </row>
    <row r="182" spans="1:43" ht="9" customHeight="1" x14ac:dyDescent="0.2">
      <c r="A182" s="148"/>
      <c r="B182" s="151"/>
      <c r="C182" s="151"/>
      <c r="D182" s="158"/>
      <c r="E182" s="128" t="s">
        <v>24</v>
      </c>
      <c r="F182" s="129"/>
      <c r="G182" s="107"/>
      <c r="H182" s="107"/>
      <c r="I182" s="107">
        <v>8</v>
      </c>
      <c r="J182" s="107"/>
      <c r="K182" s="107"/>
      <c r="L182" s="107"/>
      <c r="M182" s="107">
        <v>8</v>
      </c>
      <c r="N182" s="107"/>
      <c r="O182" s="107"/>
      <c r="P182" s="107"/>
      <c r="Q182" s="107">
        <v>8</v>
      </c>
      <c r="R182" s="107"/>
      <c r="S182" s="107"/>
      <c r="T182" s="107"/>
      <c r="U182" s="107">
        <v>8</v>
      </c>
      <c r="V182" s="107"/>
      <c r="W182" s="107"/>
      <c r="X182" s="107"/>
      <c r="Y182" s="107">
        <v>8</v>
      </c>
      <c r="Z182" s="107"/>
      <c r="AA182" s="107"/>
      <c r="AB182" s="107"/>
      <c r="AC182" s="107">
        <v>8</v>
      </c>
      <c r="AD182" s="107"/>
      <c r="AE182" s="107"/>
      <c r="AF182" s="107"/>
      <c r="AG182" s="107">
        <v>8</v>
      </c>
      <c r="AH182" s="107"/>
      <c r="AI182" s="107"/>
      <c r="AJ182" s="130"/>
      <c r="AK182" s="148"/>
      <c r="AL182" s="151"/>
      <c r="AM182" s="151"/>
      <c r="AN182" s="151"/>
      <c r="AO182" s="151"/>
      <c r="AP182" s="151"/>
      <c r="AQ182" s="145"/>
    </row>
    <row r="183" spans="1:43" ht="9" customHeight="1" x14ac:dyDescent="0.2">
      <c r="A183" s="148"/>
      <c r="B183" s="151"/>
      <c r="C183" s="151"/>
      <c r="D183" s="158"/>
      <c r="E183" s="128" t="s">
        <v>25</v>
      </c>
      <c r="F183" s="129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30"/>
      <c r="AK183" s="148"/>
      <c r="AL183" s="151"/>
      <c r="AM183" s="151"/>
      <c r="AN183" s="151"/>
      <c r="AO183" s="151"/>
      <c r="AP183" s="151"/>
      <c r="AQ183" s="145"/>
    </row>
    <row r="184" spans="1:43" ht="9" customHeight="1" thickBot="1" x14ac:dyDescent="0.25">
      <c r="A184" s="149"/>
      <c r="B184" s="152"/>
      <c r="C184" s="152"/>
      <c r="D184" s="159"/>
      <c r="E184" s="131" t="s">
        <v>26</v>
      </c>
      <c r="F184" s="132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  <c r="AC184" s="133"/>
      <c r="AD184" s="133"/>
      <c r="AE184" s="133"/>
      <c r="AF184" s="133"/>
      <c r="AG184" s="133"/>
      <c r="AH184" s="133"/>
      <c r="AI184" s="133"/>
      <c r="AJ184" s="134"/>
      <c r="AK184" s="149"/>
      <c r="AL184" s="152"/>
      <c r="AM184" s="152"/>
      <c r="AN184" s="152"/>
      <c r="AO184" s="152"/>
      <c r="AP184" s="152"/>
      <c r="AQ184" s="146"/>
    </row>
    <row r="185" spans="1:43" ht="9" customHeight="1" x14ac:dyDescent="0.2">
      <c r="A185" s="147">
        <v>44</v>
      </c>
      <c r="B185" s="155">
        <v>20342</v>
      </c>
      <c r="C185" s="160" t="s">
        <v>91</v>
      </c>
      <c r="D185" s="157" t="s">
        <v>63</v>
      </c>
      <c r="E185" s="124" t="s">
        <v>22</v>
      </c>
      <c r="F185" s="125"/>
      <c r="G185" s="126"/>
      <c r="H185" s="126">
        <v>11</v>
      </c>
      <c r="I185" s="126">
        <v>11</v>
      </c>
      <c r="J185" s="126"/>
      <c r="K185" s="126"/>
      <c r="L185" s="126">
        <v>11</v>
      </c>
      <c r="M185" s="126">
        <v>11</v>
      </c>
      <c r="N185" s="126"/>
      <c r="O185" s="126"/>
      <c r="P185" s="126">
        <v>11</v>
      </c>
      <c r="Q185" s="126">
        <v>11</v>
      </c>
      <c r="R185" s="126"/>
      <c r="S185" s="126"/>
      <c r="T185" s="126">
        <v>11</v>
      </c>
      <c r="U185" s="126">
        <v>11</v>
      </c>
      <c r="V185" s="126"/>
      <c r="W185" s="126"/>
      <c r="X185" s="126">
        <v>11</v>
      </c>
      <c r="Y185" s="126">
        <v>11</v>
      </c>
      <c r="Z185" s="126"/>
      <c r="AA185" s="126"/>
      <c r="AB185" s="126">
        <v>11</v>
      </c>
      <c r="AC185" s="126">
        <v>11</v>
      </c>
      <c r="AD185" s="126"/>
      <c r="AE185" s="126"/>
      <c r="AF185" s="126">
        <v>11</v>
      </c>
      <c r="AG185" s="126">
        <v>11</v>
      </c>
      <c r="AH185" s="126"/>
      <c r="AI185" s="126"/>
      <c r="AJ185" s="127"/>
      <c r="AK185" s="153">
        <f>COUNTIF(F185:AJ185,"&gt;0")</f>
        <v>14</v>
      </c>
      <c r="AL185" s="150">
        <f>SUM(F185:AJ185)</f>
        <v>154</v>
      </c>
      <c r="AM185" s="150">
        <f>SUM(F187:AJ187)</f>
        <v>0</v>
      </c>
      <c r="AN185" s="150">
        <f>SUM(F188:AJ188)</f>
        <v>0</v>
      </c>
      <c r="AO185" s="150">
        <f>SUM(F186:AJ186)</f>
        <v>56</v>
      </c>
      <c r="AP185" s="150">
        <f>VLOOKUP($M$1&amp;" "&amp;$P$1&amp;" "&amp;AQ185,'Вспомогательная таблица'!A:AL,38,0)</f>
        <v>154</v>
      </c>
      <c r="AQ185" s="144" t="s">
        <v>51</v>
      </c>
    </row>
    <row r="186" spans="1:43" ht="9" customHeight="1" x14ac:dyDescent="0.2">
      <c r="A186" s="148"/>
      <c r="B186" s="151"/>
      <c r="C186" s="151"/>
      <c r="D186" s="158"/>
      <c r="E186" s="128" t="s">
        <v>24</v>
      </c>
      <c r="F186" s="129"/>
      <c r="G186" s="107"/>
      <c r="H186" s="107"/>
      <c r="I186" s="107">
        <v>8</v>
      </c>
      <c r="J186" s="107"/>
      <c r="K186" s="107"/>
      <c r="L186" s="107"/>
      <c r="M186" s="107">
        <v>8</v>
      </c>
      <c r="N186" s="107"/>
      <c r="O186" s="107"/>
      <c r="P186" s="107"/>
      <c r="Q186" s="107">
        <v>8</v>
      </c>
      <c r="R186" s="107"/>
      <c r="S186" s="107"/>
      <c r="T186" s="107"/>
      <c r="U186" s="107">
        <v>8</v>
      </c>
      <c r="V186" s="107"/>
      <c r="W186" s="107"/>
      <c r="X186" s="107"/>
      <c r="Y186" s="107">
        <v>8</v>
      </c>
      <c r="Z186" s="107"/>
      <c r="AA186" s="107"/>
      <c r="AB186" s="107"/>
      <c r="AC186" s="107">
        <v>8</v>
      </c>
      <c r="AD186" s="107"/>
      <c r="AE186" s="107"/>
      <c r="AF186" s="107"/>
      <c r="AG186" s="107">
        <v>8</v>
      </c>
      <c r="AH186" s="107"/>
      <c r="AI186" s="107"/>
      <c r="AJ186" s="130"/>
      <c r="AK186" s="148"/>
      <c r="AL186" s="151"/>
      <c r="AM186" s="151"/>
      <c r="AN186" s="151"/>
      <c r="AO186" s="151"/>
      <c r="AP186" s="151"/>
      <c r="AQ186" s="145"/>
    </row>
    <row r="187" spans="1:43" ht="9" customHeight="1" x14ac:dyDescent="0.2">
      <c r="A187" s="148"/>
      <c r="B187" s="151"/>
      <c r="C187" s="151"/>
      <c r="D187" s="158"/>
      <c r="E187" s="128" t="s">
        <v>25</v>
      </c>
      <c r="F187" s="129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30"/>
      <c r="AK187" s="148"/>
      <c r="AL187" s="151"/>
      <c r="AM187" s="151"/>
      <c r="AN187" s="151"/>
      <c r="AO187" s="151"/>
      <c r="AP187" s="151"/>
      <c r="AQ187" s="145"/>
    </row>
    <row r="188" spans="1:43" ht="9" customHeight="1" thickBot="1" x14ac:dyDescent="0.25">
      <c r="A188" s="149"/>
      <c r="B188" s="152"/>
      <c r="C188" s="152"/>
      <c r="D188" s="159"/>
      <c r="E188" s="131" t="s">
        <v>26</v>
      </c>
      <c r="F188" s="132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133"/>
      <c r="AE188" s="133"/>
      <c r="AF188" s="133"/>
      <c r="AG188" s="133"/>
      <c r="AH188" s="133"/>
      <c r="AI188" s="133"/>
      <c r="AJ188" s="134"/>
      <c r="AK188" s="149"/>
      <c r="AL188" s="152"/>
      <c r="AM188" s="152"/>
      <c r="AN188" s="152"/>
      <c r="AO188" s="152"/>
      <c r="AP188" s="152"/>
      <c r="AQ188" s="146"/>
    </row>
    <row r="189" spans="1:43" ht="9" customHeight="1" x14ac:dyDescent="0.2">
      <c r="A189" s="147">
        <v>45</v>
      </c>
      <c r="B189" s="155">
        <v>20449</v>
      </c>
      <c r="C189" s="160" t="s">
        <v>92</v>
      </c>
      <c r="D189" s="157" t="s">
        <v>63</v>
      </c>
      <c r="E189" s="124" t="s">
        <v>22</v>
      </c>
      <c r="F189" s="125"/>
      <c r="G189" s="126">
        <v>11</v>
      </c>
      <c r="H189" s="126">
        <v>11</v>
      </c>
      <c r="I189" s="126"/>
      <c r="J189" s="126"/>
      <c r="K189" s="126">
        <v>11</v>
      </c>
      <c r="L189" s="126">
        <v>11</v>
      </c>
      <c r="M189" s="126"/>
      <c r="N189" s="126"/>
      <c r="O189" s="126">
        <v>11</v>
      </c>
      <c r="P189" s="126">
        <v>11</v>
      </c>
      <c r="Q189" s="126"/>
      <c r="R189" s="126"/>
      <c r="S189" s="126">
        <v>11</v>
      </c>
      <c r="T189" s="126">
        <v>11</v>
      </c>
      <c r="U189" s="126"/>
      <c r="V189" s="126"/>
      <c r="W189" s="126">
        <v>11</v>
      </c>
      <c r="X189" s="126">
        <v>11</v>
      </c>
      <c r="Y189" s="126"/>
      <c r="Z189" s="126"/>
      <c r="AA189" s="126">
        <v>11</v>
      </c>
      <c r="AB189" s="126">
        <v>11</v>
      </c>
      <c r="AC189" s="126"/>
      <c r="AD189" s="126"/>
      <c r="AE189" s="126">
        <v>11</v>
      </c>
      <c r="AF189" s="126">
        <v>11</v>
      </c>
      <c r="AG189" s="126"/>
      <c r="AH189" s="126"/>
      <c r="AI189" s="126"/>
      <c r="AJ189" s="127"/>
      <c r="AK189" s="153">
        <f>COUNTIF(F189:AJ189,"&gt;0")</f>
        <v>14</v>
      </c>
      <c r="AL189" s="150">
        <f>SUM(F189:AJ189)</f>
        <v>154</v>
      </c>
      <c r="AM189" s="150">
        <f>SUM(F191:AJ191)</f>
        <v>0</v>
      </c>
      <c r="AN189" s="150">
        <f>SUM(F192:AJ192)</f>
        <v>0</v>
      </c>
      <c r="AO189" s="150">
        <f>SUM(F190:AJ190)</f>
        <v>56</v>
      </c>
      <c r="AP189" s="150">
        <f>VLOOKUP($M$1&amp;" "&amp;$P$1&amp;" "&amp;AQ189,'Вспомогательная таблица'!A:AL,38,0)</f>
        <v>154</v>
      </c>
      <c r="AQ189" s="144" t="s">
        <v>43</v>
      </c>
    </row>
    <row r="190" spans="1:43" ht="9" customHeight="1" x14ac:dyDescent="0.2">
      <c r="A190" s="148"/>
      <c r="B190" s="151"/>
      <c r="C190" s="151"/>
      <c r="D190" s="158"/>
      <c r="E190" s="128" t="s">
        <v>24</v>
      </c>
      <c r="F190" s="129"/>
      <c r="G190" s="107"/>
      <c r="H190" s="107">
        <v>8</v>
      </c>
      <c r="I190" s="107"/>
      <c r="J190" s="107"/>
      <c r="K190" s="107"/>
      <c r="L190" s="107">
        <v>8</v>
      </c>
      <c r="M190" s="107"/>
      <c r="N190" s="107"/>
      <c r="O190" s="107"/>
      <c r="P190" s="107">
        <v>8</v>
      </c>
      <c r="Q190" s="107"/>
      <c r="R190" s="107"/>
      <c r="S190" s="107"/>
      <c r="T190" s="107">
        <v>8</v>
      </c>
      <c r="U190" s="107"/>
      <c r="V190" s="107"/>
      <c r="W190" s="107"/>
      <c r="X190" s="107">
        <v>8</v>
      </c>
      <c r="Y190" s="107"/>
      <c r="Z190" s="107"/>
      <c r="AA190" s="107"/>
      <c r="AB190" s="107">
        <v>8</v>
      </c>
      <c r="AC190" s="107"/>
      <c r="AD190" s="107"/>
      <c r="AE190" s="107"/>
      <c r="AF190" s="107">
        <v>8</v>
      </c>
      <c r="AG190" s="107"/>
      <c r="AH190" s="107"/>
      <c r="AI190" s="107"/>
      <c r="AJ190" s="130"/>
      <c r="AK190" s="148"/>
      <c r="AL190" s="151"/>
      <c r="AM190" s="151"/>
      <c r="AN190" s="151"/>
      <c r="AO190" s="151"/>
      <c r="AP190" s="151"/>
      <c r="AQ190" s="145"/>
    </row>
    <row r="191" spans="1:43" ht="9" customHeight="1" x14ac:dyDescent="0.2">
      <c r="A191" s="148"/>
      <c r="B191" s="151"/>
      <c r="C191" s="151"/>
      <c r="D191" s="158"/>
      <c r="E191" s="128" t="s">
        <v>25</v>
      </c>
      <c r="F191" s="129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30"/>
      <c r="AK191" s="148"/>
      <c r="AL191" s="151"/>
      <c r="AM191" s="151"/>
      <c r="AN191" s="151"/>
      <c r="AO191" s="151"/>
      <c r="AP191" s="151"/>
      <c r="AQ191" s="145"/>
    </row>
    <row r="192" spans="1:43" ht="9" customHeight="1" thickBot="1" x14ac:dyDescent="0.25">
      <c r="A192" s="149"/>
      <c r="B192" s="152"/>
      <c r="C192" s="152"/>
      <c r="D192" s="159"/>
      <c r="E192" s="131" t="s">
        <v>26</v>
      </c>
      <c r="F192" s="132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  <c r="AD192" s="133"/>
      <c r="AE192" s="133"/>
      <c r="AF192" s="133"/>
      <c r="AG192" s="133"/>
      <c r="AH192" s="133"/>
      <c r="AI192" s="133"/>
      <c r="AJ192" s="134"/>
      <c r="AK192" s="149"/>
      <c r="AL192" s="152"/>
      <c r="AM192" s="152"/>
      <c r="AN192" s="152"/>
      <c r="AO192" s="152"/>
      <c r="AP192" s="152"/>
      <c r="AQ192" s="146"/>
    </row>
    <row r="193" spans="1:43" ht="9" customHeight="1" x14ac:dyDescent="0.2">
      <c r="A193" s="147">
        <v>46</v>
      </c>
      <c r="B193" s="155">
        <v>20257</v>
      </c>
      <c r="C193" s="160" t="s">
        <v>93</v>
      </c>
      <c r="D193" s="157" t="s">
        <v>73</v>
      </c>
      <c r="E193" s="124" t="s">
        <v>22</v>
      </c>
      <c r="F193" s="125">
        <v>8</v>
      </c>
      <c r="G193" s="126">
        <v>8</v>
      </c>
      <c r="H193" s="126"/>
      <c r="I193" s="126"/>
      <c r="J193" s="126">
        <v>8</v>
      </c>
      <c r="K193" s="126">
        <v>8</v>
      </c>
      <c r="L193" s="126">
        <v>8</v>
      </c>
      <c r="M193" s="126">
        <v>8</v>
      </c>
      <c r="N193" s="126">
        <v>8</v>
      </c>
      <c r="O193" s="126"/>
      <c r="P193" s="126"/>
      <c r="Q193" s="126">
        <v>8</v>
      </c>
      <c r="R193" s="126">
        <v>8</v>
      </c>
      <c r="S193" s="126">
        <v>8</v>
      </c>
      <c r="T193" s="126">
        <v>8</v>
      </c>
      <c r="U193" s="126">
        <v>8</v>
      </c>
      <c r="V193" s="126"/>
      <c r="W193" s="126"/>
      <c r="X193" s="126">
        <v>8</v>
      </c>
      <c r="Y193" s="126">
        <v>8</v>
      </c>
      <c r="Z193" s="126">
        <v>8</v>
      </c>
      <c r="AA193" s="126">
        <v>8</v>
      </c>
      <c r="AB193" s="126">
        <v>8</v>
      </c>
      <c r="AC193" s="126"/>
      <c r="AD193" s="126"/>
      <c r="AE193" s="126">
        <v>8</v>
      </c>
      <c r="AF193" s="126">
        <v>8</v>
      </c>
      <c r="AG193" s="126">
        <v>8</v>
      </c>
      <c r="AH193" s="126">
        <v>8</v>
      </c>
      <c r="AI193" s="126"/>
      <c r="AJ193" s="127"/>
      <c r="AK193" s="153">
        <f>COUNTIF(F193:AJ193,"&gt;0")</f>
        <v>21</v>
      </c>
      <c r="AL193" s="150">
        <f>SUM(F193:AJ193)</f>
        <v>168</v>
      </c>
      <c r="AM193" s="150">
        <f>SUM(F195:AJ195)</f>
        <v>0</v>
      </c>
      <c r="AN193" s="150">
        <f>SUM(F196:AJ196)</f>
        <v>0</v>
      </c>
      <c r="AO193" s="150">
        <f>SUM(F194:AJ194)</f>
        <v>0</v>
      </c>
      <c r="AP193" s="150">
        <f>VLOOKUP($M$1&amp;" "&amp;$P$1&amp;" "&amp;AQ193,'Вспомогательная таблица'!A:AL,38,0)</f>
        <v>168</v>
      </c>
      <c r="AQ193" s="144" t="s">
        <v>23</v>
      </c>
    </row>
    <row r="194" spans="1:43" ht="9" customHeight="1" x14ac:dyDescent="0.2">
      <c r="A194" s="148"/>
      <c r="B194" s="151"/>
      <c r="C194" s="151"/>
      <c r="D194" s="158"/>
      <c r="E194" s="128" t="s">
        <v>24</v>
      </c>
      <c r="F194" s="129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30"/>
      <c r="AK194" s="148"/>
      <c r="AL194" s="151"/>
      <c r="AM194" s="151"/>
      <c r="AN194" s="151"/>
      <c r="AO194" s="151"/>
      <c r="AP194" s="151"/>
      <c r="AQ194" s="145"/>
    </row>
    <row r="195" spans="1:43" ht="9" customHeight="1" x14ac:dyDescent="0.2">
      <c r="A195" s="148"/>
      <c r="B195" s="151"/>
      <c r="C195" s="151"/>
      <c r="D195" s="158"/>
      <c r="E195" s="128" t="s">
        <v>25</v>
      </c>
      <c r="F195" s="129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30"/>
      <c r="AK195" s="148"/>
      <c r="AL195" s="151"/>
      <c r="AM195" s="151"/>
      <c r="AN195" s="151"/>
      <c r="AO195" s="151"/>
      <c r="AP195" s="151"/>
      <c r="AQ195" s="145"/>
    </row>
    <row r="196" spans="1:43" ht="9" customHeight="1" thickBot="1" x14ac:dyDescent="0.25">
      <c r="A196" s="149"/>
      <c r="B196" s="152"/>
      <c r="C196" s="152"/>
      <c r="D196" s="159"/>
      <c r="E196" s="131" t="s">
        <v>26</v>
      </c>
      <c r="F196" s="132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  <c r="AD196" s="133"/>
      <c r="AE196" s="133"/>
      <c r="AF196" s="133"/>
      <c r="AG196" s="133"/>
      <c r="AH196" s="133"/>
      <c r="AI196" s="133"/>
      <c r="AJ196" s="134"/>
      <c r="AK196" s="149"/>
      <c r="AL196" s="152"/>
      <c r="AM196" s="152"/>
      <c r="AN196" s="152"/>
      <c r="AO196" s="152"/>
      <c r="AP196" s="152"/>
      <c r="AQ196" s="146"/>
    </row>
    <row r="197" spans="1:43" ht="9" customHeight="1" x14ac:dyDescent="0.2">
      <c r="A197" s="147">
        <v>47</v>
      </c>
      <c r="B197" s="155">
        <v>19298</v>
      </c>
      <c r="C197" s="160" t="s">
        <v>94</v>
      </c>
      <c r="D197" s="157" t="s">
        <v>63</v>
      </c>
      <c r="E197" s="124" t="s">
        <v>22</v>
      </c>
      <c r="F197" s="125"/>
      <c r="G197" s="126"/>
      <c r="H197" s="126">
        <v>11</v>
      </c>
      <c r="I197" s="126">
        <v>11</v>
      </c>
      <c r="J197" s="126"/>
      <c r="K197" s="126"/>
      <c r="L197" s="126">
        <v>11</v>
      </c>
      <c r="M197" s="126">
        <v>11</v>
      </c>
      <c r="N197" s="126"/>
      <c r="O197" s="126"/>
      <c r="P197" s="126">
        <v>11</v>
      </c>
      <c r="Q197" s="126">
        <v>11</v>
      </c>
      <c r="R197" s="126"/>
      <c r="S197" s="126"/>
      <c r="T197" s="126">
        <v>11</v>
      </c>
      <c r="U197" s="126">
        <v>11</v>
      </c>
      <c r="V197" s="126"/>
      <c r="W197" s="126"/>
      <c r="X197" s="126">
        <v>11</v>
      </c>
      <c r="Y197" s="126">
        <v>11</v>
      </c>
      <c r="Z197" s="126"/>
      <c r="AA197" s="126"/>
      <c r="AB197" s="126">
        <v>11</v>
      </c>
      <c r="AC197" s="126">
        <v>11</v>
      </c>
      <c r="AD197" s="126"/>
      <c r="AE197" s="126"/>
      <c r="AF197" s="126">
        <v>11</v>
      </c>
      <c r="AG197" s="126">
        <v>11</v>
      </c>
      <c r="AH197" s="126"/>
      <c r="AI197" s="126"/>
      <c r="AJ197" s="127"/>
      <c r="AK197" s="153">
        <f>COUNTIF(F197:AJ197,"&gt;0")</f>
        <v>14</v>
      </c>
      <c r="AL197" s="150">
        <f>SUM(F197:AJ197)</f>
        <v>154</v>
      </c>
      <c r="AM197" s="150">
        <f>SUM(F199:AJ199)</f>
        <v>0</v>
      </c>
      <c r="AN197" s="150">
        <f>SUM(F200:AJ200)</f>
        <v>0</v>
      </c>
      <c r="AO197" s="150">
        <f>SUM(F198:AJ198)</f>
        <v>56</v>
      </c>
      <c r="AP197" s="150">
        <f>VLOOKUP($M$1&amp;" "&amp;$P$1&amp;" "&amp;AQ197,'Вспомогательная таблица'!A:AL,38,0)</f>
        <v>154</v>
      </c>
      <c r="AQ197" s="144" t="s">
        <v>51</v>
      </c>
    </row>
    <row r="198" spans="1:43" ht="9" customHeight="1" x14ac:dyDescent="0.2">
      <c r="A198" s="148"/>
      <c r="B198" s="151"/>
      <c r="C198" s="151"/>
      <c r="D198" s="158"/>
      <c r="E198" s="128" t="s">
        <v>24</v>
      </c>
      <c r="F198" s="129"/>
      <c r="G198" s="107"/>
      <c r="H198" s="107"/>
      <c r="I198" s="107">
        <v>8</v>
      </c>
      <c r="J198" s="107"/>
      <c r="K198" s="107"/>
      <c r="L198" s="107"/>
      <c r="M198" s="107">
        <v>8</v>
      </c>
      <c r="N198" s="107"/>
      <c r="O198" s="107"/>
      <c r="P198" s="107"/>
      <c r="Q198" s="107">
        <v>8</v>
      </c>
      <c r="R198" s="107"/>
      <c r="S198" s="107"/>
      <c r="T198" s="107"/>
      <c r="U198" s="107">
        <v>8</v>
      </c>
      <c r="V198" s="107"/>
      <c r="W198" s="107"/>
      <c r="X198" s="107"/>
      <c r="Y198" s="107">
        <v>8</v>
      </c>
      <c r="Z198" s="107"/>
      <c r="AA198" s="107"/>
      <c r="AB198" s="107"/>
      <c r="AC198" s="107">
        <v>8</v>
      </c>
      <c r="AD198" s="107"/>
      <c r="AE198" s="107"/>
      <c r="AF198" s="107"/>
      <c r="AG198" s="107">
        <v>8</v>
      </c>
      <c r="AH198" s="107"/>
      <c r="AI198" s="107"/>
      <c r="AJ198" s="130"/>
      <c r="AK198" s="148"/>
      <c r="AL198" s="151"/>
      <c r="AM198" s="151"/>
      <c r="AN198" s="151"/>
      <c r="AO198" s="151"/>
      <c r="AP198" s="151"/>
      <c r="AQ198" s="145"/>
    </row>
    <row r="199" spans="1:43" ht="9" customHeight="1" x14ac:dyDescent="0.2">
      <c r="A199" s="148"/>
      <c r="B199" s="151"/>
      <c r="C199" s="151"/>
      <c r="D199" s="158"/>
      <c r="E199" s="128" t="s">
        <v>25</v>
      </c>
      <c r="F199" s="129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30"/>
      <c r="AK199" s="148"/>
      <c r="AL199" s="151"/>
      <c r="AM199" s="151"/>
      <c r="AN199" s="151"/>
      <c r="AO199" s="151"/>
      <c r="AP199" s="151"/>
      <c r="AQ199" s="145"/>
    </row>
    <row r="200" spans="1:43" ht="9" customHeight="1" thickBot="1" x14ac:dyDescent="0.25">
      <c r="A200" s="149"/>
      <c r="B200" s="152"/>
      <c r="C200" s="152"/>
      <c r="D200" s="159"/>
      <c r="E200" s="131" t="s">
        <v>26</v>
      </c>
      <c r="F200" s="132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  <c r="AD200" s="133"/>
      <c r="AE200" s="133"/>
      <c r="AF200" s="133"/>
      <c r="AG200" s="133"/>
      <c r="AH200" s="133"/>
      <c r="AI200" s="133"/>
      <c r="AJ200" s="134"/>
      <c r="AK200" s="149"/>
      <c r="AL200" s="152"/>
      <c r="AM200" s="152"/>
      <c r="AN200" s="152"/>
      <c r="AO200" s="152"/>
      <c r="AP200" s="152"/>
      <c r="AQ200" s="146"/>
    </row>
    <row r="201" spans="1:43" ht="9" customHeight="1" x14ac:dyDescent="0.2">
      <c r="A201" s="147">
        <v>48</v>
      </c>
      <c r="B201" s="155">
        <v>29687</v>
      </c>
      <c r="C201" s="160" t="s">
        <v>95</v>
      </c>
      <c r="D201" s="157" t="s">
        <v>63</v>
      </c>
      <c r="E201" s="124" t="s">
        <v>22</v>
      </c>
      <c r="F201" s="125"/>
      <c r="G201" s="126"/>
      <c r="H201" s="126">
        <v>11</v>
      </c>
      <c r="I201" s="126">
        <v>11</v>
      </c>
      <c r="J201" s="126"/>
      <c r="K201" s="126"/>
      <c r="L201" s="126">
        <v>11</v>
      </c>
      <c r="M201" s="126">
        <v>11</v>
      </c>
      <c r="N201" s="126"/>
      <c r="O201" s="126"/>
      <c r="P201" s="126">
        <v>11</v>
      </c>
      <c r="Q201" s="126">
        <v>11</v>
      </c>
      <c r="R201" s="126"/>
      <c r="S201" s="126"/>
      <c r="T201" s="126">
        <v>11</v>
      </c>
      <c r="U201" s="126">
        <v>11</v>
      </c>
      <c r="V201" s="126"/>
      <c r="W201" s="126"/>
      <c r="X201" s="126">
        <v>11</v>
      </c>
      <c r="Y201" s="126">
        <v>11</v>
      </c>
      <c r="Z201" s="126"/>
      <c r="AA201" s="126"/>
      <c r="AB201" s="126">
        <v>11</v>
      </c>
      <c r="AC201" s="126">
        <v>11</v>
      </c>
      <c r="AD201" s="126"/>
      <c r="AE201" s="126"/>
      <c r="AF201" s="126">
        <v>11</v>
      </c>
      <c r="AG201" s="126">
        <v>11</v>
      </c>
      <c r="AH201" s="126"/>
      <c r="AI201" s="126"/>
      <c r="AJ201" s="127"/>
      <c r="AK201" s="153">
        <f>COUNTIF(F201:AJ201,"&gt;0")</f>
        <v>14</v>
      </c>
      <c r="AL201" s="150">
        <f>SUM(F201:AJ201)</f>
        <v>154</v>
      </c>
      <c r="AM201" s="150">
        <f>SUM(F203:AJ203)</f>
        <v>0</v>
      </c>
      <c r="AN201" s="150">
        <f>SUM(F204:AJ204)</f>
        <v>0</v>
      </c>
      <c r="AO201" s="150">
        <f>SUM(F202:AJ202)</f>
        <v>56</v>
      </c>
      <c r="AP201" s="150">
        <f>VLOOKUP($M$1&amp;" "&amp;$P$1&amp;" "&amp;AQ201,'Вспомогательная таблица'!A:AL,38,0)</f>
        <v>154</v>
      </c>
      <c r="AQ201" s="144" t="s">
        <v>51</v>
      </c>
    </row>
    <row r="202" spans="1:43" ht="9" customHeight="1" x14ac:dyDescent="0.2">
      <c r="A202" s="148"/>
      <c r="B202" s="151"/>
      <c r="C202" s="151"/>
      <c r="D202" s="158"/>
      <c r="E202" s="128" t="s">
        <v>24</v>
      </c>
      <c r="F202" s="129"/>
      <c r="G202" s="107"/>
      <c r="H202" s="107"/>
      <c r="I202" s="107">
        <v>8</v>
      </c>
      <c r="J202" s="107"/>
      <c r="K202" s="107"/>
      <c r="L202" s="107"/>
      <c r="M202" s="107">
        <v>8</v>
      </c>
      <c r="N202" s="107"/>
      <c r="O202" s="107"/>
      <c r="P202" s="107"/>
      <c r="Q202" s="107">
        <v>8</v>
      </c>
      <c r="R202" s="107"/>
      <c r="S202" s="107"/>
      <c r="T202" s="107"/>
      <c r="U202" s="107">
        <v>8</v>
      </c>
      <c r="V202" s="107"/>
      <c r="W202" s="107"/>
      <c r="X202" s="107"/>
      <c r="Y202" s="107">
        <v>8</v>
      </c>
      <c r="Z202" s="107"/>
      <c r="AA202" s="107"/>
      <c r="AB202" s="107"/>
      <c r="AC202" s="107">
        <v>8</v>
      </c>
      <c r="AD202" s="107"/>
      <c r="AE202" s="107"/>
      <c r="AF202" s="107"/>
      <c r="AG202" s="107">
        <v>8</v>
      </c>
      <c r="AH202" s="107"/>
      <c r="AI202" s="107"/>
      <c r="AJ202" s="130"/>
      <c r="AK202" s="148"/>
      <c r="AL202" s="151"/>
      <c r="AM202" s="151"/>
      <c r="AN202" s="151"/>
      <c r="AO202" s="151"/>
      <c r="AP202" s="151"/>
      <c r="AQ202" s="145"/>
    </row>
    <row r="203" spans="1:43" ht="9" customHeight="1" x14ac:dyDescent="0.2">
      <c r="A203" s="148"/>
      <c r="B203" s="151"/>
      <c r="C203" s="151"/>
      <c r="D203" s="158"/>
      <c r="E203" s="128" t="s">
        <v>25</v>
      </c>
      <c r="F203" s="129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30"/>
      <c r="AK203" s="148"/>
      <c r="AL203" s="151"/>
      <c r="AM203" s="151"/>
      <c r="AN203" s="151"/>
      <c r="AO203" s="151"/>
      <c r="AP203" s="151"/>
      <c r="AQ203" s="145"/>
    </row>
    <row r="204" spans="1:43" ht="9" customHeight="1" thickBot="1" x14ac:dyDescent="0.25">
      <c r="A204" s="149"/>
      <c r="B204" s="152"/>
      <c r="C204" s="152"/>
      <c r="D204" s="159"/>
      <c r="E204" s="131" t="s">
        <v>26</v>
      </c>
      <c r="F204" s="132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  <c r="AD204" s="133"/>
      <c r="AE204" s="133"/>
      <c r="AF204" s="133"/>
      <c r="AG204" s="133"/>
      <c r="AH204" s="133"/>
      <c r="AI204" s="133"/>
      <c r="AJ204" s="134"/>
      <c r="AK204" s="149"/>
      <c r="AL204" s="152"/>
      <c r="AM204" s="152"/>
      <c r="AN204" s="152"/>
      <c r="AO204" s="152"/>
      <c r="AP204" s="152"/>
      <c r="AQ204" s="146"/>
    </row>
    <row r="205" spans="1:43" ht="9" customHeight="1" x14ac:dyDescent="0.2">
      <c r="A205" s="147">
        <v>49</v>
      </c>
      <c r="B205" s="155">
        <v>19782</v>
      </c>
      <c r="C205" s="160" t="s">
        <v>96</v>
      </c>
      <c r="D205" s="157" t="s">
        <v>73</v>
      </c>
      <c r="E205" s="124" t="s">
        <v>22</v>
      </c>
      <c r="F205" s="125"/>
      <c r="G205" s="126">
        <v>11</v>
      </c>
      <c r="H205" s="126">
        <v>11</v>
      </c>
      <c r="I205" s="126"/>
      <c r="J205" s="126"/>
      <c r="K205" s="126">
        <v>11</v>
      </c>
      <c r="L205" s="126">
        <v>11</v>
      </c>
      <c r="M205" s="126"/>
      <c r="N205" s="126"/>
      <c r="O205" s="126">
        <v>11</v>
      </c>
      <c r="P205" s="126">
        <v>11</v>
      </c>
      <c r="Q205" s="126"/>
      <c r="R205" s="126"/>
      <c r="S205" s="126">
        <v>11</v>
      </c>
      <c r="T205" s="126">
        <v>11</v>
      </c>
      <c r="U205" s="126"/>
      <c r="V205" s="126"/>
      <c r="W205" s="126">
        <v>11</v>
      </c>
      <c r="X205" s="126">
        <v>11</v>
      </c>
      <c r="Y205" s="126"/>
      <c r="Z205" s="126"/>
      <c r="AA205" s="126">
        <v>11</v>
      </c>
      <c r="AB205" s="126">
        <v>11</v>
      </c>
      <c r="AC205" s="126"/>
      <c r="AD205" s="126"/>
      <c r="AE205" s="126">
        <v>11</v>
      </c>
      <c r="AF205" s="126">
        <v>11</v>
      </c>
      <c r="AG205" s="126"/>
      <c r="AH205" s="126"/>
      <c r="AI205" s="126"/>
      <c r="AJ205" s="127"/>
      <c r="AK205" s="153">
        <f>COUNTIF(F205:AJ205,"&gt;0")</f>
        <v>14</v>
      </c>
      <c r="AL205" s="150">
        <f>SUM(F205:AJ205)</f>
        <v>154</v>
      </c>
      <c r="AM205" s="150">
        <f>SUM(F207:AJ207)</f>
        <v>0</v>
      </c>
      <c r="AN205" s="150">
        <f>SUM(F208:AJ208)</f>
        <v>0</v>
      </c>
      <c r="AO205" s="150">
        <f>SUM(F206:AJ206)</f>
        <v>56</v>
      </c>
      <c r="AP205" s="150">
        <f>VLOOKUP($M$1&amp;" "&amp;$P$1&amp;" "&amp;AQ205,'Вспомогательная таблица'!A:AL,38,0)</f>
        <v>154</v>
      </c>
      <c r="AQ205" s="144" t="s">
        <v>43</v>
      </c>
    </row>
    <row r="206" spans="1:43" ht="9" customHeight="1" x14ac:dyDescent="0.2">
      <c r="A206" s="148"/>
      <c r="B206" s="151"/>
      <c r="C206" s="151"/>
      <c r="D206" s="158"/>
      <c r="E206" s="128" t="s">
        <v>24</v>
      </c>
      <c r="F206" s="129"/>
      <c r="G206" s="107"/>
      <c r="H206" s="107">
        <v>8</v>
      </c>
      <c r="I206" s="107"/>
      <c r="J206" s="107"/>
      <c r="K206" s="107"/>
      <c r="L206" s="107">
        <v>8</v>
      </c>
      <c r="M206" s="107"/>
      <c r="N206" s="107"/>
      <c r="O206" s="107"/>
      <c r="P206" s="107">
        <v>8</v>
      </c>
      <c r="Q206" s="107"/>
      <c r="R206" s="107"/>
      <c r="S206" s="107"/>
      <c r="T206" s="107">
        <v>8</v>
      </c>
      <c r="U206" s="107"/>
      <c r="V206" s="107"/>
      <c r="W206" s="107"/>
      <c r="X206" s="107">
        <v>8</v>
      </c>
      <c r="Y206" s="107"/>
      <c r="Z206" s="107"/>
      <c r="AA206" s="107"/>
      <c r="AB206" s="107">
        <v>8</v>
      </c>
      <c r="AC206" s="107"/>
      <c r="AD206" s="107"/>
      <c r="AE206" s="107"/>
      <c r="AF206" s="107">
        <v>8</v>
      </c>
      <c r="AG206" s="107"/>
      <c r="AH206" s="107"/>
      <c r="AI206" s="107"/>
      <c r="AJ206" s="130"/>
      <c r="AK206" s="148"/>
      <c r="AL206" s="151"/>
      <c r="AM206" s="151"/>
      <c r="AN206" s="151"/>
      <c r="AO206" s="151"/>
      <c r="AP206" s="151"/>
      <c r="AQ206" s="145"/>
    </row>
    <row r="207" spans="1:43" ht="9" customHeight="1" x14ac:dyDescent="0.2">
      <c r="A207" s="148"/>
      <c r="B207" s="151"/>
      <c r="C207" s="151"/>
      <c r="D207" s="158"/>
      <c r="E207" s="128" t="s">
        <v>25</v>
      </c>
      <c r="F207" s="129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30"/>
      <c r="AK207" s="148"/>
      <c r="AL207" s="151"/>
      <c r="AM207" s="151"/>
      <c r="AN207" s="151"/>
      <c r="AO207" s="151"/>
      <c r="AP207" s="151"/>
      <c r="AQ207" s="145"/>
    </row>
    <row r="208" spans="1:43" ht="9" customHeight="1" thickBot="1" x14ac:dyDescent="0.25">
      <c r="A208" s="149"/>
      <c r="B208" s="152"/>
      <c r="C208" s="152"/>
      <c r="D208" s="159"/>
      <c r="E208" s="131" t="s">
        <v>26</v>
      </c>
      <c r="F208" s="132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33"/>
      <c r="AE208" s="133"/>
      <c r="AF208" s="133"/>
      <c r="AG208" s="133"/>
      <c r="AH208" s="133"/>
      <c r="AI208" s="133"/>
      <c r="AJ208" s="134"/>
      <c r="AK208" s="149"/>
      <c r="AL208" s="152"/>
      <c r="AM208" s="152"/>
      <c r="AN208" s="152"/>
      <c r="AO208" s="152"/>
      <c r="AP208" s="152"/>
      <c r="AQ208" s="146"/>
    </row>
    <row r="209" spans="1:43" ht="9" customHeight="1" x14ac:dyDescent="0.2">
      <c r="A209" s="147">
        <v>50</v>
      </c>
      <c r="B209" s="155">
        <v>32259</v>
      </c>
      <c r="C209" s="160" t="s">
        <v>97</v>
      </c>
      <c r="D209" s="157" t="s">
        <v>63</v>
      </c>
      <c r="E209" s="124" t="s">
        <v>22</v>
      </c>
      <c r="F209" s="125">
        <v>8</v>
      </c>
      <c r="G209" s="126">
        <v>8</v>
      </c>
      <c r="H209" s="126"/>
      <c r="I209" s="126"/>
      <c r="J209" s="126">
        <v>8</v>
      </c>
      <c r="K209" s="126">
        <v>8</v>
      </c>
      <c r="L209" s="126">
        <v>8</v>
      </c>
      <c r="M209" s="126">
        <v>8</v>
      </c>
      <c r="N209" s="126">
        <v>8</v>
      </c>
      <c r="O209" s="126"/>
      <c r="P209" s="126"/>
      <c r="Q209" s="126">
        <v>8</v>
      </c>
      <c r="R209" s="126">
        <v>8</v>
      </c>
      <c r="S209" s="126">
        <v>8</v>
      </c>
      <c r="T209" s="126">
        <v>8</v>
      </c>
      <c r="U209" s="126">
        <v>8</v>
      </c>
      <c r="V209" s="126"/>
      <c r="W209" s="126"/>
      <c r="X209" s="126">
        <v>8</v>
      </c>
      <c r="Y209" s="126">
        <v>8</v>
      </c>
      <c r="Z209" s="126">
        <v>8</v>
      </c>
      <c r="AA209" s="126">
        <v>8</v>
      </c>
      <c r="AB209" s="126">
        <v>8</v>
      </c>
      <c r="AC209" s="126"/>
      <c r="AD209" s="126"/>
      <c r="AE209" s="126">
        <v>8</v>
      </c>
      <c r="AF209" s="126">
        <v>8</v>
      </c>
      <c r="AG209" s="126">
        <v>8</v>
      </c>
      <c r="AH209" s="126">
        <v>8</v>
      </c>
      <c r="AI209" s="126"/>
      <c r="AJ209" s="127"/>
      <c r="AK209" s="153">
        <f>COUNTIF(F209:AJ209,"&gt;0")</f>
        <v>21</v>
      </c>
      <c r="AL209" s="150">
        <f>SUM(F209:AJ209)</f>
        <v>168</v>
      </c>
      <c r="AM209" s="150">
        <f>SUM(F211:AJ211)</f>
        <v>0</v>
      </c>
      <c r="AN209" s="150">
        <f>SUM(F212:AJ212)</f>
        <v>0</v>
      </c>
      <c r="AO209" s="150">
        <f>SUM(F210:AJ210)</f>
        <v>0</v>
      </c>
      <c r="AP209" s="150">
        <f>VLOOKUP($M$1&amp;" "&amp;$P$1&amp;" "&amp;AQ209,'Вспомогательная таблица'!A:AL,38,0)</f>
        <v>168</v>
      </c>
      <c r="AQ209" s="144" t="s">
        <v>23</v>
      </c>
    </row>
    <row r="210" spans="1:43" ht="9" customHeight="1" x14ac:dyDescent="0.2">
      <c r="A210" s="148"/>
      <c r="B210" s="151"/>
      <c r="C210" s="151"/>
      <c r="D210" s="158"/>
      <c r="E210" s="128" t="s">
        <v>24</v>
      </c>
      <c r="F210" s="129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30"/>
      <c r="AK210" s="148"/>
      <c r="AL210" s="151"/>
      <c r="AM210" s="151"/>
      <c r="AN210" s="151"/>
      <c r="AO210" s="151"/>
      <c r="AP210" s="151"/>
      <c r="AQ210" s="145"/>
    </row>
    <row r="211" spans="1:43" ht="9" customHeight="1" x14ac:dyDescent="0.2">
      <c r="A211" s="148"/>
      <c r="B211" s="151"/>
      <c r="C211" s="151"/>
      <c r="D211" s="158"/>
      <c r="E211" s="128" t="s">
        <v>25</v>
      </c>
      <c r="F211" s="129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30"/>
      <c r="AK211" s="148"/>
      <c r="AL211" s="151"/>
      <c r="AM211" s="151"/>
      <c r="AN211" s="151"/>
      <c r="AO211" s="151"/>
      <c r="AP211" s="151"/>
      <c r="AQ211" s="145"/>
    </row>
    <row r="212" spans="1:43" ht="9" customHeight="1" thickBot="1" x14ac:dyDescent="0.25">
      <c r="A212" s="149"/>
      <c r="B212" s="152"/>
      <c r="C212" s="152"/>
      <c r="D212" s="159"/>
      <c r="E212" s="131" t="s">
        <v>26</v>
      </c>
      <c r="F212" s="132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  <c r="AD212" s="133"/>
      <c r="AE212" s="133"/>
      <c r="AF212" s="133"/>
      <c r="AG212" s="133"/>
      <c r="AH212" s="133"/>
      <c r="AI212" s="133"/>
      <c r="AJ212" s="134"/>
      <c r="AK212" s="149"/>
      <c r="AL212" s="152"/>
      <c r="AM212" s="152"/>
      <c r="AN212" s="152"/>
      <c r="AO212" s="152"/>
      <c r="AP212" s="152"/>
      <c r="AQ212" s="146"/>
    </row>
    <row r="213" spans="1:43" ht="9" customHeight="1" x14ac:dyDescent="0.2">
      <c r="A213" s="147">
        <v>51</v>
      </c>
      <c r="B213" s="170">
        <v>32951</v>
      </c>
      <c r="C213" s="160" t="s">
        <v>98</v>
      </c>
      <c r="D213" s="157" t="s">
        <v>63</v>
      </c>
      <c r="E213" s="124" t="s">
        <v>22</v>
      </c>
      <c r="F213" s="125">
        <v>8</v>
      </c>
      <c r="G213" s="126">
        <v>8</v>
      </c>
      <c r="H213" s="126"/>
      <c r="I213" s="126"/>
      <c r="J213" s="126">
        <v>8</v>
      </c>
      <c r="K213" s="126">
        <v>8</v>
      </c>
      <c r="L213" s="126">
        <v>8</v>
      </c>
      <c r="M213" s="126">
        <v>8</v>
      </c>
      <c r="N213" s="126">
        <v>8</v>
      </c>
      <c r="O213" s="126"/>
      <c r="P213" s="126"/>
      <c r="Q213" s="126">
        <v>8</v>
      </c>
      <c r="R213" s="126">
        <v>8</v>
      </c>
      <c r="S213" s="126">
        <v>8</v>
      </c>
      <c r="T213" s="126">
        <v>8</v>
      </c>
      <c r="U213" s="126">
        <v>8</v>
      </c>
      <c r="V213" s="126"/>
      <c r="W213" s="126"/>
      <c r="X213" s="126">
        <v>8</v>
      </c>
      <c r="Y213" s="126">
        <v>8</v>
      </c>
      <c r="Z213" s="126">
        <v>8</v>
      </c>
      <c r="AA213" s="126">
        <v>8</v>
      </c>
      <c r="AB213" s="126">
        <v>8</v>
      </c>
      <c r="AC213" s="126"/>
      <c r="AD213" s="126"/>
      <c r="AE213" s="126">
        <v>8</v>
      </c>
      <c r="AF213" s="126">
        <v>8</v>
      </c>
      <c r="AG213" s="126">
        <v>8</v>
      </c>
      <c r="AH213" s="126">
        <v>8</v>
      </c>
      <c r="AI213" s="126"/>
      <c r="AJ213" s="127"/>
      <c r="AK213" s="153">
        <f>COUNTIF(F213:AJ213,"&gt;0")</f>
        <v>21</v>
      </c>
      <c r="AL213" s="150">
        <f>SUM(F213:AJ213)</f>
        <v>168</v>
      </c>
      <c r="AM213" s="150">
        <f>SUM(F215:AJ215)</f>
        <v>0</v>
      </c>
      <c r="AN213" s="150">
        <f>SUM(F216:AJ216)</f>
        <v>0</v>
      </c>
      <c r="AO213" s="150">
        <f>SUM(F214:AJ214)</f>
        <v>0</v>
      </c>
      <c r="AP213" s="150">
        <f>VLOOKUP($M$1&amp;" "&amp;$P$1&amp;" "&amp;AQ213,'Вспомогательная таблица'!A:AL,38,0)</f>
        <v>168</v>
      </c>
      <c r="AQ213" s="144" t="s">
        <v>23</v>
      </c>
    </row>
    <row r="214" spans="1:43" ht="9" customHeight="1" x14ac:dyDescent="0.2">
      <c r="A214" s="148"/>
      <c r="B214" s="151"/>
      <c r="C214" s="151"/>
      <c r="D214" s="158"/>
      <c r="E214" s="128" t="s">
        <v>24</v>
      </c>
      <c r="F214" s="129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30"/>
      <c r="AK214" s="148"/>
      <c r="AL214" s="151"/>
      <c r="AM214" s="151"/>
      <c r="AN214" s="151"/>
      <c r="AO214" s="151"/>
      <c r="AP214" s="151"/>
      <c r="AQ214" s="145"/>
    </row>
    <row r="215" spans="1:43" ht="9" customHeight="1" x14ac:dyDescent="0.2">
      <c r="A215" s="148"/>
      <c r="B215" s="151"/>
      <c r="C215" s="151"/>
      <c r="D215" s="158"/>
      <c r="E215" s="128" t="s">
        <v>25</v>
      </c>
      <c r="F215" s="129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30"/>
      <c r="AK215" s="148"/>
      <c r="AL215" s="151"/>
      <c r="AM215" s="151"/>
      <c r="AN215" s="151"/>
      <c r="AO215" s="151"/>
      <c r="AP215" s="151"/>
      <c r="AQ215" s="145"/>
    </row>
    <row r="216" spans="1:43" ht="9" customHeight="1" thickBot="1" x14ac:dyDescent="0.25">
      <c r="A216" s="149"/>
      <c r="B216" s="152"/>
      <c r="C216" s="152"/>
      <c r="D216" s="159"/>
      <c r="E216" s="131" t="s">
        <v>26</v>
      </c>
      <c r="F216" s="132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  <c r="AE216" s="133"/>
      <c r="AF216" s="133"/>
      <c r="AG216" s="133"/>
      <c r="AH216" s="133"/>
      <c r="AI216" s="133"/>
      <c r="AJ216" s="134"/>
      <c r="AK216" s="149"/>
      <c r="AL216" s="152"/>
      <c r="AM216" s="152"/>
      <c r="AN216" s="152"/>
      <c r="AO216" s="152"/>
      <c r="AP216" s="152"/>
      <c r="AQ216" s="146"/>
    </row>
    <row r="217" spans="1:43" ht="9" customHeight="1" x14ac:dyDescent="0.2">
      <c r="A217" s="147">
        <v>52</v>
      </c>
      <c r="B217" s="155">
        <v>20174</v>
      </c>
      <c r="C217" s="160" t="s">
        <v>99</v>
      </c>
      <c r="D217" s="157" t="s">
        <v>69</v>
      </c>
      <c r="E217" s="124" t="s">
        <v>22</v>
      </c>
      <c r="F217" s="125">
        <v>10.5</v>
      </c>
      <c r="G217" s="126">
        <v>10.5</v>
      </c>
      <c r="H217" s="126"/>
      <c r="I217" s="126"/>
      <c r="J217" s="126">
        <v>10.5</v>
      </c>
      <c r="K217" s="126">
        <v>10.5</v>
      </c>
      <c r="L217" s="126"/>
      <c r="M217" s="126"/>
      <c r="N217" s="126">
        <v>10.5</v>
      </c>
      <c r="O217" s="126">
        <v>10.5</v>
      </c>
      <c r="P217" s="126"/>
      <c r="Q217" s="126"/>
      <c r="R217" s="126">
        <v>10.5</v>
      </c>
      <c r="S217" s="126">
        <v>10.5</v>
      </c>
      <c r="T217" s="126"/>
      <c r="U217" s="126"/>
      <c r="V217" s="126">
        <v>10.5</v>
      </c>
      <c r="W217" s="126">
        <v>10.5</v>
      </c>
      <c r="X217" s="126"/>
      <c r="Y217" s="126"/>
      <c r="Z217" s="126">
        <v>10.5</v>
      </c>
      <c r="AA217" s="126">
        <v>10.5</v>
      </c>
      <c r="AB217" s="126"/>
      <c r="AC217" s="126"/>
      <c r="AD217" s="126">
        <v>10.5</v>
      </c>
      <c r="AE217" s="126">
        <v>10.5</v>
      </c>
      <c r="AF217" s="126"/>
      <c r="AG217" s="126"/>
      <c r="AH217" s="126">
        <v>10.5</v>
      </c>
      <c r="AI217" s="126"/>
      <c r="AJ217" s="127"/>
      <c r="AK217" s="153">
        <f>COUNTIF(F217:AJ217,"&gt;0")</f>
        <v>15</v>
      </c>
      <c r="AL217" s="150">
        <f>SUM(F217:AJ217)</f>
        <v>157.5</v>
      </c>
      <c r="AM217" s="150">
        <f>SUM(F219:AJ219)</f>
        <v>0</v>
      </c>
      <c r="AN217" s="150">
        <f>SUM(F220:AJ220)</f>
        <v>0</v>
      </c>
      <c r="AO217" s="150">
        <f>SUM(F218:AJ218)</f>
        <v>56</v>
      </c>
      <c r="AP217" s="150">
        <f>VLOOKUP($M$1&amp;" "&amp;$P$1&amp;" "&amp;AQ217,'Вспомогательная таблица'!A:AL,38,0)</f>
        <v>157.5</v>
      </c>
      <c r="AQ217" s="144" t="s">
        <v>75</v>
      </c>
    </row>
    <row r="218" spans="1:43" ht="9" customHeight="1" x14ac:dyDescent="0.2">
      <c r="A218" s="148"/>
      <c r="B218" s="151"/>
      <c r="C218" s="151"/>
      <c r="D218" s="158"/>
      <c r="E218" s="128" t="s">
        <v>24</v>
      </c>
      <c r="F218" s="129"/>
      <c r="G218" s="107">
        <v>8</v>
      </c>
      <c r="H218" s="107"/>
      <c r="I218" s="107"/>
      <c r="J218" s="107"/>
      <c r="K218" s="107">
        <v>8</v>
      </c>
      <c r="L218" s="107"/>
      <c r="M218" s="107"/>
      <c r="N218" s="107"/>
      <c r="O218" s="107">
        <v>8</v>
      </c>
      <c r="P218" s="107"/>
      <c r="Q218" s="107"/>
      <c r="R218" s="107"/>
      <c r="S218" s="107">
        <v>8</v>
      </c>
      <c r="T218" s="107"/>
      <c r="U218" s="107"/>
      <c r="V218" s="107"/>
      <c r="W218" s="107">
        <v>8</v>
      </c>
      <c r="X218" s="107"/>
      <c r="Y218" s="107"/>
      <c r="Z218" s="107"/>
      <c r="AA218" s="107">
        <v>8</v>
      </c>
      <c r="AB218" s="107"/>
      <c r="AC218" s="107"/>
      <c r="AD218" s="107"/>
      <c r="AE218" s="107">
        <v>8</v>
      </c>
      <c r="AF218" s="107"/>
      <c r="AG218" s="107"/>
      <c r="AH218" s="107"/>
      <c r="AI218" s="107"/>
      <c r="AJ218" s="130"/>
      <c r="AK218" s="148"/>
      <c r="AL218" s="151"/>
      <c r="AM218" s="151"/>
      <c r="AN218" s="151"/>
      <c r="AO218" s="151"/>
      <c r="AP218" s="151"/>
      <c r="AQ218" s="145"/>
    </row>
    <row r="219" spans="1:43" ht="9" customHeight="1" x14ac:dyDescent="0.2">
      <c r="A219" s="148"/>
      <c r="B219" s="151"/>
      <c r="C219" s="151"/>
      <c r="D219" s="158"/>
      <c r="E219" s="128" t="s">
        <v>25</v>
      </c>
      <c r="F219" s="129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30"/>
      <c r="AK219" s="148"/>
      <c r="AL219" s="151"/>
      <c r="AM219" s="151"/>
      <c r="AN219" s="151"/>
      <c r="AO219" s="151"/>
      <c r="AP219" s="151"/>
      <c r="AQ219" s="145"/>
    </row>
    <row r="220" spans="1:43" ht="9" customHeight="1" thickBot="1" x14ac:dyDescent="0.25">
      <c r="A220" s="149"/>
      <c r="B220" s="152"/>
      <c r="C220" s="152"/>
      <c r="D220" s="159"/>
      <c r="E220" s="131" t="s">
        <v>26</v>
      </c>
      <c r="F220" s="132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  <c r="AD220" s="133"/>
      <c r="AE220" s="133"/>
      <c r="AF220" s="133"/>
      <c r="AG220" s="133"/>
      <c r="AH220" s="133"/>
      <c r="AI220" s="133"/>
      <c r="AJ220" s="134"/>
      <c r="AK220" s="149"/>
      <c r="AL220" s="152"/>
      <c r="AM220" s="152"/>
      <c r="AN220" s="152"/>
      <c r="AO220" s="152"/>
      <c r="AP220" s="152"/>
      <c r="AQ220" s="146"/>
    </row>
    <row r="221" spans="1:43" ht="9" customHeight="1" x14ac:dyDescent="0.2">
      <c r="A221" s="147">
        <v>53</v>
      </c>
      <c r="B221" s="155">
        <v>28055</v>
      </c>
      <c r="C221" s="160" t="s">
        <v>100</v>
      </c>
      <c r="D221" s="157" t="s">
        <v>63</v>
      </c>
      <c r="E221" s="124" t="s">
        <v>22</v>
      </c>
      <c r="F221" s="125">
        <v>8</v>
      </c>
      <c r="G221" s="126">
        <v>8</v>
      </c>
      <c r="H221" s="126"/>
      <c r="I221" s="126"/>
      <c r="J221" s="126">
        <v>8</v>
      </c>
      <c r="K221" s="126">
        <v>8</v>
      </c>
      <c r="L221" s="126">
        <v>8</v>
      </c>
      <c r="M221" s="126">
        <v>8</v>
      </c>
      <c r="N221" s="126">
        <v>8</v>
      </c>
      <c r="O221" s="126"/>
      <c r="P221" s="126"/>
      <c r="Q221" s="126">
        <v>8</v>
      </c>
      <c r="R221" s="126">
        <v>8</v>
      </c>
      <c r="S221" s="126">
        <v>8</v>
      </c>
      <c r="T221" s="126">
        <v>8</v>
      </c>
      <c r="U221" s="126">
        <v>8</v>
      </c>
      <c r="V221" s="126"/>
      <c r="W221" s="126"/>
      <c r="X221" s="126">
        <v>8</v>
      </c>
      <c r="Y221" s="126">
        <v>8</v>
      </c>
      <c r="Z221" s="126">
        <v>8</v>
      </c>
      <c r="AA221" s="126">
        <v>8</v>
      </c>
      <c r="AB221" s="126">
        <v>8</v>
      </c>
      <c r="AC221" s="126"/>
      <c r="AD221" s="126"/>
      <c r="AE221" s="126">
        <v>8</v>
      </c>
      <c r="AF221" s="126">
        <v>8</v>
      </c>
      <c r="AG221" s="126">
        <v>8</v>
      </c>
      <c r="AH221" s="126">
        <v>8</v>
      </c>
      <c r="AI221" s="126"/>
      <c r="AJ221" s="127"/>
      <c r="AK221" s="153">
        <f>COUNTIF(F221:AJ221,"&gt;0")</f>
        <v>21</v>
      </c>
      <c r="AL221" s="150">
        <f>SUM(F221:AJ221)</f>
        <v>168</v>
      </c>
      <c r="AM221" s="150">
        <f>SUM(F223:AJ223)</f>
        <v>0</v>
      </c>
      <c r="AN221" s="150">
        <f>SUM(F224:AJ224)</f>
        <v>0</v>
      </c>
      <c r="AO221" s="150">
        <f>SUM(F222:AJ222)</f>
        <v>0</v>
      </c>
      <c r="AP221" s="150">
        <f>VLOOKUP($M$1&amp;" "&amp;$P$1&amp;" "&amp;AQ221,'Вспомогательная таблица'!A:AL,38,0)</f>
        <v>168</v>
      </c>
      <c r="AQ221" s="144" t="s">
        <v>23</v>
      </c>
    </row>
    <row r="222" spans="1:43" ht="9" customHeight="1" x14ac:dyDescent="0.2">
      <c r="A222" s="148"/>
      <c r="B222" s="151"/>
      <c r="C222" s="151"/>
      <c r="D222" s="158"/>
      <c r="E222" s="128" t="s">
        <v>24</v>
      </c>
      <c r="F222" s="129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30"/>
      <c r="AK222" s="148"/>
      <c r="AL222" s="151"/>
      <c r="AM222" s="151"/>
      <c r="AN222" s="151"/>
      <c r="AO222" s="151"/>
      <c r="AP222" s="151"/>
      <c r="AQ222" s="145"/>
    </row>
    <row r="223" spans="1:43" ht="9" customHeight="1" x14ac:dyDescent="0.2">
      <c r="A223" s="148"/>
      <c r="B223" s="151"/>
      <c r="C223" s="151"/>
      <c r="D223" s="158"/>
      <c r="E223" s="128" t="s">
        <v>25</v>
      </c>
      <c r="F223" s="129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30"/>
      <c r="AK223" s="148"/>
      <c r="AL223" s="151"/>
      <c r="AM223" s="151"/>
      <c r="AN223" s="151"/>
      <c r="AO223" s="151"/>
      <c r="AP223" s="151"/>
      <c r="AQ223" s="145"/>
    </row>
    <row r="224" spans="1:43" ht="9" customHeight="1" thickBot="1" x14ac:dyDescent="0.25">
      <c r="A224" s="149"/>
      <c r="B224" s="152"/>
      <c r="C224" s="152"/>
      <c r="D224" s="159"/>
      <c r="E224" s="131" t="s">
        <v>26</v>
      </c>
      <c r="F224" s="132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  <c r="AD224" s="133"/>
      <c r="AE224" s="133"/>
      <c r="AF224" s="133"/>
      <c r="AG224" s="133"/>
      <c r="AH224" s="133"/>
      <c r="AI224" s="133"/>
      <c r="AJ224" s="134"/>
      <c r="AK224" s="149"/>
      <c r="AL224" s="152"/>
      <c r="AM224" s="152"/>
      <c r="AN224" s="152"/>
      <c r="AO224" s="152"/>
      <c r="AP224" s="152"/>
      <c r="AQ224" s="146"/>
    </row>
    <row r="225" spans="1:43" ht="9" customHeight="1" x14ac:dyDescent="0.2">
      <c r="A225" s="147">
        <v>54</v>
      </c>
      <c r="B225" s="155">
        <v>26515</v>
      </c>
      <c r="C225" s="160" t="s">
        <v>101</v>
      </c>
      <c r="D225" s="157" t="s">
        <v>69</v>
      </c>
      <c r="E225" s="124" t="s">
        <v>22</v>
      </c>
      <c r="F225" s="125">
        <v>10.5</v>
      </c>
      <c r="G225" s="126"/>
      <c r="H225" s="126"/>
      <c r="I225" s="126">
        <v>10.5</v>
      </c>
      <c r="J225" s="126">
        <v>10.5</v>
      </c>
      <c r="K225" s="126"/>
      <c r="L225" s="126"/>
      <c r="M225" s="126">
        <v>10.5</v>
      </c>
      <c r="N225" s="126">
        <v>10.5</v>
      </c>
      <c r="O225" s="126"/>
      <c r="P225" s="126"/>
      <c r="Q225" s="126">
        <v>10.5</v>
      </c>
      <c r="R225" s="126">
        <v>10.5</v>
      </c>
      <c r="S225" s="126"/>
      <c r="T225" s="126"/>
      <c r="U225" s="126">
        <v>10.5</v>
      </c>
      <c r="V225" s="126">
        <v>10.5</v>
      </c>
      <c r="W225" s="126"/>
      <c r="X225" s="126"/>
      <c r="Y225" s="126">
        <v>10.5</v>
      </c>
      <c r="Z225" s="126">
        <v>10.5</v>
      </c>
      <c r="AA225" s="126"/>
      <c r="AB225" s="126"/>
      <c r="AC225" s="126">
        <v>10.5</v>
      </c>
      <c r="AD225" s="126">
        <v>10.5</v>
      </c>
      <c r="AE225" s="126"/>
      <c r="AF225" s="126"/>
      <c r="AG225" s="126">
        <v>10.5</v>
      </c>
      <c r="AH225" s="126">
        <v>10.5</v>
      </c>
      <c r="AI225" s="126"/>
      <c r="AJ225" s="127"/>
      <c r="AK225" s="153">
        <f>COUNTIF(F225:AJ225,"&gt;0")</f>
        <v>15</v>
      </c>
      <c r="AL225" s="150">
        <f>SUM(F225:AJ225)</f>
        <v>157.5</v>
      </c>
      <c r="AM225" s="150">
        <f>SUM(F227:AJ227)</f>
        <v>0</v>
      </c>
      <c r="AN225" s="150">
        <f>SUM(F228:AJ228)</f>
        <v>0</v>
      </c>
      <c r="AO225" s="150">
        <f>SUM(F226:AJ226)</f>
        <v>64</v>
      </c>
      <c r="AP225" s="150">
        <f>VLOOKUP($M$1&amp;" "&amp;$P$1&amp;" "&amp;AQ225,'Вспомогательная таблица'!A:AL,38,0)</f>
        <v>157.5</v>
      </c>
      <c r="AQ225" s="144" t="s">
        <v>70</v>
      </c>
    </row>
    <row r="226" spans="1:43" ht="9" customHeight="1" x14ac:dyDescent="0.2">
      <c r="A226" s="148"/>
      <c r="B226" s="151"/>
      <c r="C226" s="151"/>
      <c r="D226" s="158"/>
      <c r="E226" s="128" t="s">
        <v>24</v>
      </c>
      <c r="F226" s="129">
        <v>8</v>
      </c>
      <c r="G226" s="107"/>
      <c r="H226" s="107"/>
      <c r="I226" s="107"/>
      <c r="J226" s="107">
        <v>8</v>
      </c>
      <c r="K226" s="107"/>
      <c r="L226" s="107"/>
      <c r="M226" s="107"/>
      <c r="N226" s="107">
        <v>8</v>
      </c>
      <c r="O226" s="107"/>
      <c r="P226" s="107"/>
      <c r="Q226" s="107"/>
      <c r="R226" s="107">
        <v>8</v>
      </c>
      <c r="S226" s="107"/>
      <c r="T226" s="107"/>
      <c r="U226" s="107"/>
      <c r="V226" s="107">
        <v>8</v>
      </c>
      <c r="W226" s="107"/>
      <c r="X226" s="107"/>
      <c r="Y226" s="107"/>
      <c r="Z226" s="107">
        <v>8</v>
      </c>
      <c r="AA226" s="107"/>
      <c r="AB226" s="107"/>
      <c r="AC226" s="107"/>
      <c r="AD226" s="107">
        <v>8</v>
      </c>
      <c r="AE226" s="107"/>
      <c r="AF226" s="107"/>
      <c r="AG226" s="107"/>
      <c r="AH226" s="107">
        <v>8</v>
      </c>
      <c r="AI226" s="107"/>
      <c r="AJ226" s="130"/>
      <c r="AK226" s="148"/>
      <c r="AL226" s="151"/>
      <c r="AM226" s="151"/>
      <c r="AN226" s="151"/>
      <c r="AO226" s="151"/>
      <c r="AP226" s="151"/>
      <c r="AQ226" s="145"/>
    </row>
    <row r="227" spans="1:43" ht="9" customHeight="1" x14ac:dyDescent="0.2">
      <c r="A227" s="148"/>
      <c r="B227" s="151"/>
      <c r="C227" s="151"/>
      <c r="D227" s="158"/>
      <c r="E227" s="128" t="s">
        <v>25</v>
      </c>
      <c r="F227" s="129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30"/>
      <c r="AK227" s="148"/>
      <c r="AL227" s="151"/>
      <c r="AM227" s="151"/>
      <c r="AN227" s="151"/>
      <c r="AO227" s="151"/>
      <c r="AP227" s="151"/>
      <c r="AQ227" s="145"/>
    </row>
    <row r="228" spans="1:43" ht="9" customHeight="1" thickBot="1" x14ac:dyDescent="0.25">
      <c r="A228" s="149"/>
      <c r="B228" s="152"/>
      <c r="C228" s="152"/>
      <c r="D228" s="159"/>
      <c r="E228" s="131" t="s">
        <v>26</v>
      </c>
      <c r="F228" s="132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  <c r="AE228" s="133"/>
      <c r="AF228" s="133"/>
      <c r="AG228" s="133"/>
      <c r="AH228" s="133"/>
      <c r="AI228" s="133"/>
      <c r="AJ228" s="134"/>
      <c r="AK228" s="149"/>
      <c r="AL228" s="152"/>
      <c r="AM228" s="152"/>
      <c r="AN228" s="152"/>
      <c r="AO228" s="152"/>
      <c r="AP228" s="152"/>
      <c r="AQ228" s="146"/>
    </row>
    <row r="229" spans="1:43" ht="9" customHeight="1" x14ac:dyDescent="0.2">
      <c r="A229" s="147">
        <v>55</v>
      </c>
      <c r="B229" s="155">
        <v>20552</v>
      </c>
      <c r="C229" s="160" t="s">
        <v>102</v>
      </c>
      <c r="D229" s="157" t="s">
        <v>63</v>
      </c>
      <c r="E229" s="124" t="s">
        <v>22</v>
      </c>
      <c r="F229" s="125"/>
      <c r="G229" s="126">
        <v>10.5</v>
      </c>
      <c r="H229" s="126">
        <v>10.5</v>
      </c>
      <c r="I229" s="126"/>
      <c r="J229" s="126"/>
      <c r="K229" s="126">
        <v>10.5</v>
      </c>
      <c r="L229" s="126">
        <v>10.5</v>
      </c>
      <c r="M229" s="126"/>
      <c r="N229" s="126"/>
      <c r="O229" s="126">
        <v>10.5</v>
      </c>
      <c r="P229" s="126">
        <v>10.5</v>
      </c>
      <c r="Q229" s="126"/>
      <c r="R229" s="126"/>
      <c r="S229" s="126">
        <v>10.5</v>
      </c>
      <c r="T229" s="126">
        <v>10.5</v>
      </c>
      <c r="U229" s="126"/>
      <c r="V229" s="126"/>
      <c r="W229" s="126">
        <v>10.5</v>
      </c>
      <c r="X229" s="126">
        <v>10.5</v>
      </c>
      <c r="Y229" s="126"/>
      <c r="Z229" s="126"/>
      <c r="AA229" s="126">
        <v>10.5</v>
      </c>
      <c r="AB229" s="126">
        <v>10.5</v>
      </c>
      <c r="AC229" s="126"/>
      <c r="AD229" s="126"/>
      <c r="AE229" s="126">
        <v>10.5</v>
      </c>
      <c r="AF229" s="126">
        <v>10.5</v>
      </c>
      <c r="AG229" s="126"/>
      <c r="AH229" s="126"/>
      <c r="AI229" s="126"/>
      <c r="AJ229" s="127"/>
      <c r="AK229" s="153">
        <f>COUNTIF(F229:AJ229,"&gt;0")</f>
        <v>14</v>
      </c>
      <c r="AL229" s="150">
        <f>SUM(F229:AJ229)</f>
        <v>147</v>
      </c>
      <c r="AM229" s="150">
        <f>SUM(F231:AJ231)</f>
        <v>0</v>
      </c>
      <c r="AN229" s="150">
        <f>SUM(F232:AJ232)</f>
        <v>0</v>
      </c>
      <c r="AO229" s="150">
        <f>SUM(F230:AJ230)</f>
        <v>56</v>
      </c>
      <c r="AP229" s="150">
        <f>VLOOKUP($M$1&amp;" "&amp;$P$1&amp;" "&amp;AQ229,'Вспомогательная таблица'!A:AL,38,0)</f>
        <v>147</v>
      </c>
      <c r="AQ229" s="144" t="s">
        <v>84</v>
      </c>
    </row>
    <row r="230" spans="1:43" ht="9" customHeight="1" x14ac:dyDescent="0.2">
      <c r="A230" s="148"/>
      <c r="B230" s="151"/>
      <c r="C230" s="151"/>
      <c r="D230" s="158"/>
      <c r="E230" s="128" t="s">
        <v>24</v>
      </c>
      <c r="F230" s="129"/>
      <c r="G230" s="107"/>
      <c r="H230" s="107">
        <v>8</v>
      </c>
      <c r="I230" s="107"/>
      <c r="J230" s="107"/>
      <c r="K230" s="107"/>
      <c r="L230" s="107">
        <v>8</v>
      </c>
      <c r="M230" s="107"/>
      <c r="N230" s="107"/>
      <c r="O230" s="107"/>
      <c r="P230" s="107">
        <v>8</v>
      </c>
      <c r="Q230" s="107"/>
      <c r="R230" s="107"/>
      <c r="S230" s="107"/>
      <c r="T230" s="107">
        <v>8</v>
      </c>
      <c r="U230" s="107"/>
      <c r="V230" s="107"/>
      <c r="W230" s="107"/>
      <c r="X230" s="107">
        <v>8</v>
      </c>
      <c r="Y230" s="107"/>
      <c r="Z230" s="107"/>
      <c r="AA230" s="107"/>
      <c r="AB230" s="107">
        <v>8</v>
      </c>
      <c r="AC230" s="107"/>
      <c r="AD230" s="107"/>
      <c r="AE230" s="107"/>
      <c r="AF230" s="107">
        <v>8</v>
      </c>
      <c r="AG230" s="107"/>
      <c r="AH230" s="107"/>
      <c r="AI230" s="107"/>
      <c r="AJ230" s="130"/>
      <c r="AK230" s="148"/>
      <c r="AL230" s="151"/>
      <c r="AM230" s="151"/>
      <c r="AN230" s="151"/>
      <c r="AO230" s="151"/>
      <c r="AP230" s="151"/>
      <c r="AQ230" s="145"/>
    </row>
    <row r="231" spans="1:43" ht="9" customHeight="1" x14ac:dyDescent="0.2">
      <c r="A231" s="148"/>
      <c r="B231" s="151"/>
      <c r="C231" s="151"/>
      <c r="D231" s="158"/>
      <c r="E231" s="128" t="s">
        <v>25</v>
      </c>
      <c r="F231" s="129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  <c r="AA231" s="107"/>
      <c r="AB231" s="107"/>
      <c r="AC231" s="107"/>
      <c r="AD231" s="107"/>
      <c r="AE231" s="107"/>
      <c r="AF231" s="107"/>
      <c r="AG231" s="107"/>
      <c r="AH231" s="107"/>
      <c r="AI231" s="107"/>
      <c r="AJ231" s="130"/>
      <c r="AK231" s="148"/>
      <c r="AL231" s="151"/>
      <c r="AM231" s="151"/>
      <c r="AN231" s="151"/>
      <c r="AO231" s="151"/>
      <c r="AP231" s="151"/>
      <c r="AQ231" s="145"/>
    </row>
    <row r="232" spans="1:43" ht="9" customHeight="1" thickBot="1" x14ac:dyDescent="0.25">
      <c r="A232" s="149"/>
      <c r="B232" s="152"/>
      <c r="C232" s="152"/>
      <c r="D232" s="159"/>
      <c r="E232" s="131" t="s">
        <v>26</v>
      </c>
      <c r="F232" s="132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  <c r="AE232" s="133"/>
      <c r="AF232" s="133"/>
      <c r="AG232" s="133"/>
      <c r="AH232" s="133"/>
      <c r="AI232" s="133"/>
      <c r="AJ232" s="134"/>
      <c r="AK232" s="149"/>
      <c r="AL232" s="152"/>
      <c r="AM232" s="152"/>
      <c r="AN232" s="152"/>
      <c r="AO232" s="152"/>
      <c r="AP232" s="152"/>
      <c r="AQ232" s="146"/>
    </row>
    <row r="233" spans="1:43" ht="9" customHeight="1" x14ac:dyDescent="0.2">
      <c r="A233" s="147">
        <v>56</v>
      </c>
      <c r="B233" s="155">
        <v>26821</v>
      </c>
      <c r="C233" s="160" t="s">
        <v>103</v>
      </c>
      <c r="D233" s="157" t="s">
        <v>63</v>
      </c>
      <c r="E233" s="124" t="s">
        <v>22</v>
      </c>
      <c r="F233" s="125">
        <v>8</v>
      </c>
      <c r="G233" s="126">
        <v>8</v>
      </c>
      <c r="H233" s="126"/>
      <c r="I233" s="126"/>
      <c r="J233" s="126">
        <v>8</v>
      </c>
      <c r="K233" s="126">
        <v>8</v>
      </c>
      <c r="L233" s="126">
        <v>8</v>
      </c>
      <c r="M233" s="126">
        <v>8</v>
      </c>
      <c r="N233" s="126">
        <v>8</v>
      </c>
      <c r="O233" s="126"/>
      <c r="P233" s="126"/>
      <c r="Q233" s="126">
        <v>8</v>
      </c>
      <c r="R233" s="126">
        <v>8</v>
      </c>
      <c r="S233" s="126">
        <v>8</v>
      </c>
      <c r="T233" s="126">
        <v>8</v>
      </c>
      <c r="U233" s="126">
        <v>8</v>
      </c>
      <c r="V233" s="126"/>
      <c r="W233" s="126"/>
      <c r="X233" s="126">
        <v>8</v>
      </c>
      <c r="Y233" s="126">
        <v>8</v>
      </c>
      <c r="Z233" s="126">
        <v>8</v>
      </c>
      <c r="AA233" s="126">
        <v>8</v>
      </c>
      <c r="AB233" s="126">
        <v>8</v>
      </c>
      <c r="AC233" s="126"/>
      <c r="AD233" s="126"/>
      <c r="AE233" s="126">
        <v>8</v>
      </c>
      <c r="AF233" s="126">
        <v>8</v>
      </c>
      <c r="AG233" s="126">
        <v>8</v>
      </c>
      <c r="AH233" s="126">
        <v>8</v>
      </c>
      <c r="AI233" s="126"/>
      <c r="AJ233" s="127"/>
      <c r="AK233" s="153">
        <f>COUNTIF(F233:AJ233,"&gt;0")</f>
        <v>21</v>
      </c>
      <c r="AL233" s="150">
        <f>SUM(F233:AJ233)</f>
        <v>168</v>
      </c>
      <c r="AM233" s="150">
        <f>SUM(F235:AJ235)</f>
        <v>0</v>
      </c>
      <c r="AN233" s="150">
        <f>SUM(F236:AJ236)</f>
        <v>0</v>
      </c>
      <c r="AO233" s="150">
        <f>SUM(F234:AJ234)</f>
        <v>0</v>
      </c>
      <c r="AP233" s="150">
        <f>VLOOKUP($M$1&amp;" "&amp;$P$1&amp;" "&amp;AQ233,'Вспомогательная таблица'!A:AL,38,0)</f>
        <v>168</v>
      </c>
      <c r="AQ233" s="144" t="s">
        <v>23</v>
      </c>
    </row>
    <row r="234" spans="1:43" ht="9" customHeight="1" x14ac:dyDescent="0.2">
      <c r="A234" s="148"/>
      <c r="B234" s="151"/>
      <c r="C234" s="151"/>
      <c r="D234" s="158"/>
      <c r="E234" s="128" t="s">
        <v>24</v>
      </c>
      <c r="F234" s="129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30"/>
      <c r="AK234" s="148"/>
      <c r="AL234" s="151"/>
      <c r="AM234" s="151"/>
      <c r="AN234" s="151"/>
      <c r="AO234" s="151"/>
      <c r="AP234" s="151"/>
      <c r="AQ234" s="145"/>
    </row>
    <row r="235" spans="1:43" ht="9" customHeight="1" x14ac:dyDescent="0.2">
      <c r="A235" s="148"/>
      <c r="B235" s="151"/>
      <c r="C235" s="151"/>
      <c r="D235" s="158"/>
      <c r="E235" s="128" t="s">
        <v>25</v>
      </c>
      <c r="F235" s="129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30"/>
      <c r="AK235" s="148"/>
      <c r="AL235" s="151"/>
      <c r="AM235" s="151"/>
      <c r="AN235" s="151"/>
      <c r="AO235" s="151"/>
      <c r="AP235" s="151"/>
      <c r="AQ235" s="145"/>
    </row>
    <row r="236" spans="1:43" ht="9" customHeight="1" thickBot="1" x14ac:dyDescent="0.25">
      <c r="A236" s="149"/>
      <c r="B236" s="152"/>
      <c r="C236" s="152"/>
      <c r="D236" s="159"/>
      <c r="E236" s="131" t="s">
        <v>26</v>
      </c>
      <c r="F236" s="132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  <c r="AE236" s="133"/>
      <c r="AF236" s="133"/>
      <c r="AG236" s="133"/>
      <c r="AH236" s="133"/>
      <c r="AI236" s="133"/>
      <c r="AJ236" s="134"/>
      <c r="AK236" s="149"/>
      <c r="AL236" s="152"/>
      <c r="AM236" s="152"/>
      <c r="AN236" s="152"/>
      <c r="AO236" s="152"/>
      <c r="AP236" s="152"/>
      <c r="AQ236" s="146"/>
    </row>
    <row r="237" spans="1:43" ht="9" customHeight="1" x14ac:dyDescent="0.2">
      <c r="A237" s="147">
        <v>57</v>
      </c>
      <c r="B237" s="155">
        <v>19905</v>
      </c>
      <c r="C237" s="160" t="s">
        <v>104</v>
      </c>
      <c r="D237" s="157" t="s">
        <v>63</v>
      </c>
      <c r="E237" s="124" t="s">
        <v>22</v>
      </c>
      <c r="F237" s="125">
        <v>11</v>
      </c>
      <c r="G237" s="126"/>
      <c r="H237" s="126"/>
      <c r="I237" s="126">
        <v>11</v>
      </c>
      <c r="J237" s="126">
        <v>11</v>
      </c>
      <c r="K237" s="126"/>
      <c r="L237" s="126"/>
      <c r="M237" s="126">
        <v>11</v>
      </c>
      <c r="N237" s="126">
        <v>11</v>
      </c>
      <c r="O237" s="126"/>
      <c r="P237" s="126"/>
      <c r="Q237" s="126">
        <v>11</v>
      </c>
      <c r="R237" s="126">
        <v>11</v>
      </c>
      <c r="S237" s="126"/>
      <c r="T237" s="126"/>
      <c r="U237" s="126">
        <v>11</v>
      </c>
      <c r="V237" s="126">
        <v>11</v>
      </c>
      <c r="W237" s="126"/>
      <c r="X237" s="126"/>
      <c r="Y237" s="126">
        <v>11</v>
      </c>
      <c r="Z237" s="126">
        <v>11</v>
      </c>
      <c r="AA237" s="126"/>
      <c r="AB237" s="126"/>
      <c r="AC237" s="126">
        <v>11</v>
      </c>
      <c r="AD237" s="126">
        <v>11</v>
      </c>
      <c r="AE237" s="126"/>
      <c r="AF237" s="126"/>
      <c r="AG237" s="126">
        <v>11</v>
      </c>
      <c r="AH237" s="126">
        <v>11</v>
      </c>
      <c r="AI237" s="126"/>
      <c r="AJ237" s="127"/>
      <c r="AK237" s="153">
        <f>COUNTIF(F237:AJ237,"&gt;0")</f>
        <v>15</v>
      </c>
      <c r="AL237" s="150">
        <f>SUM(F237:AJ237)</f>
        <v>165</v>
      </c>
      <c r="AM237" s="150">
        <f>SUM(F239:AJ239)</f>
        <v>0</v>
      </c>
      <c r="AN237" s="150">
        <f>SUM(F240:AJ240)</f>
        <v>0</v>
      </c>
      <c r="AO237" s="150">
        <f>SUM(F238:AJ238)</f>
        <v>64</v>
      </c>
      <c r="AP237" s="150">
        <f>VLOOKUP($M$1&amp;" "&amp;$P$1&amp;" "&amp;AQ237,'Вспомогательная таблица'!A:AL,38,0)</f>
        <v>165</v>
      </c>
      <c r="AQ237" s="144" t="s">
        <v>49</v>
      </c>
    </row>
    <row r="238" spans="1:43" ht="9" customHeight="1" x14ac:dyDescent="0.2">
      <c r="A238" s="148"/>
      <c r="B238" s="151"/>
      <c r="C238" s="151"/>
      <c r="D238" s="158"/>
      <c r="E238" s="128" t="s">
        <v>24</v>
      </c>
      <c r="F238" s="129">
        <v>8</v>
      </c>
      <c r="G238" s="107"/>
      <c r="H238" s="107"/>
      <c r="I238" s="107"/>
      <c r="J238" s="107">
        <v>8</v>
      </c>
      <c r="K238" s="107"/>
      <c r="L238" s="107"/>
      <c r="M238" s="107"/>
      <c r="N238" s="107">
        <v>8</v>
      </c>
      <c r="O238" s="107"/>
      <c r="P238" s="107"/>
      <c r="Q238" s="107"/>
      <c r="R238" s="107">
        <v>8</v>
      </c>
      <c r="S238" s="107"/>
      <c r="T238" s="107"/>
      <c r="U238" s="107"/>
      <c r="V238" s="107">
        <v>8</v>
      </c>
      <c r="W238" s="107"/>
      <c r="X238" s="107"/>
      <c r="Y238" s="107"/>
      <c r="Z238" s="107">
        <v>8</v>
      </c>
      <c r="AA238" s="107"/>
      <c r="AB238" s="107"/>
      <c r="AC238" s="107"/>
      <c r="AD238" s="107">
        <v>8</v>
      </c>
      <c r="AE238" s="107"/>
      <c r="AF238" s="107"/>
      <c r="AG238" s="107"/>
      <c r="AH238" s="107">
        <v>8</v>
      </c>
      <c r="AI238" s="107"/>
      <c r="AJ238" s="130"/>
      <c r="AK238" s="148"/>
      <c r="AL238" s="151"/>
      <c r="AM238" s="151"/>
      <c r="AN238" s="151"/>
      <c r="AO238" s="151"/>
      <c r="AP238" s="151"/>
      <c r="AQ238" s="145"/>
    </row>
    <row r="239" spans="1:43" ht="9" customHeight="1" x14ac:dyDescent="0.2">
      <c r="A239" s="148"/>
      <c r="B239" s="151"/>
      <c r="C239" s="151"/>
      <c r="D239" s="158"/>
      <c r="E239" s="128" t="s">
        <v>25</v>
      </c>
      <c r="F239" s="129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30"/>
      <c r="AK239" s="148"/>
      <c r="AL239" s="151"/>
      <c r="AM239" s="151"/>
      <c r="AN239" s="151"/>
      <c r="AO239" s="151"/>
      <c r="AP239" s="151"/>
      <c r="AQ239" s="145"/>
    </row>
    <row r="240" spans="1:43" ht="9" customHeight="1" thickBot="1" x14ac:dyDescent="0.25">
      <c r="A240" s="149"/>
      <c r="B240" s="152"/>
      <c r="C240" s="152"/>
      <c r="D240" s="159"/>
      <c r="E240" s="131" t="s">
        <v>26</v>
      </c>
      <c r="F240" s="132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  <c r="AE240" s="133"/>
      <c r="AF240" s="133"/>
      <c r="AG240" s="133"/>
      <c r="AH240" s="133"/>
      <c r="AI240" s="133"/>
      <c r="AJ240" s="134"/>
      <c r="AK240" s="149"/>
      <c r="AL240" s="152"/>
      <c r="AM240" s="152"/>
      <c r="AN240" s="152"/>
      <c r="AO240" s="152"/>
      <c r="AP240" s="152"/>
      <c r="AQ240" s="146"/>
    </row>
    <row r="241" spans="1:43" ht="9" customHeight="1" x14ac:dyDescent="0.2">
      <c r="A241" s="147">
        <v>58</v>
      </c>
      <c r="B241" s="170">
        <v>31497</v>
      </c>
      <c r="C241" s="160" t="s">
        <v>105</v>
      </c>
      <c r="D241" s="157" t="s">
        <v>63</v>
      </c>
      <c r="E241" s="124" t="s">
        <v>22</v>
      </c>
      <c r="F241" s="125">
        <v>11</v>
      </c>
      <c r="G241" s="126">
        <v>11</v>
      </c>
      <c r="H241" s="126"/>
      <c r="I241" s="126"/>
      <c r="J241" s="126">
        <v>11</v>
      </c>
      <c r="K241" s="126">
        <v>11</v>
      </c>
      <c r="L241" s="126"/>
      <c r="M241" s="126"/>
      <c r="N241" s="126">
        <v>11</v>
      </c>
      <c r="O241" s="126">
        <v>11</v>
      </c>
      <c r="P241" s="126"/>
      <c r="Q241" s="126"/>
      <c r="R241" s="126">
        <v>11</v>
      </c>
      <c r="S241" s="126">
        <v>11</v>
      </c>
      <c r="T241" s="126"/>
      <c r="U241" s="126"/>
      <c r="V241" s="126">
        <v>11</v>
      </c>
      <c r="W241" s="126">
        <v>11</v>
      </c>
      <c r="X241" s="126"/>
      <c r="Y241" s="126"/>
      <c r="Z241" s="126">
        <v>11</v>
      </c>
      <c r="AA241" s="126">
        <v>11</v>
      </c>
      <c r="AB241" s="126"/>
      <c r="AC241" s="126"/>
      <c r="AD241" s="126">
        <v>11</v>
      </c>
      <c r="AE241" s="126">
        <v>11</v>
      </c>
      <c r="AF241" s="126"/>
      <c r="AG241" s="126"/>
      <c r="AH241" s="126">
        <v>11</v>
      </c>
      <c r="AI241" s="126"/>
      <c r="AJ241" s="127"/>
      <c r="AK241" s="153">
        <f>COUNTIF(F241:AJ241,"&gt;0")</f>
        <v>15</v>
      </c>
      <c r="AL241" s="150">
        <f>SUM(F241:AJ241)</f>
        <v>165</v>
      </c>
      <c r="AM241" s="150">
        <f>SUM(F243:AJ243)</f>
        <v>0</v>
      </c>
      <c r="AN241" s="150">
        <f>SUM(F244:AJ244)</f>
        <v>0</v>
      </c>
      <c r="AO241" s="150">
        <f>SUM(F242:AJ242)</f>
        <v>56</v>
      </c>
      <c r="AP241" s="150">
        <f>VLOOKUP($M$1&amp;" "&amp;$P$1&amp;" "&amp;AQ241,'Вспомогательная таблица'!A:AL,38,0)</f>
        <v>165</v>
      </c>
      <c r="AQ241" s="144" t="s">
        <v>53</v>
      </c>
    </row>
    <row r="242" spans="1:43" ht="9" customHeight="1" x14ac:dyDescent="0.2">
      <c r="A242" s="148"/>
      <c r="B242" s="151"/>
      <c r="C242" s="151"/>
      <c r="D242" s="158"/>
      <c r="E242" s="128" t="s">
        <v>24</v>
      </c>
      <c r="F242" s="129"/>
      <c r="G242" s="107">
        <v>8</v>
      </c>
      <c r="H242" s="107"/>
      <c r="I242" s="107"/>
      <c r="J242" s="107"/>
      <c r="K242" s="107">
        <v>8</v>
      </c>
      <c r="L242" s="107"/>
      <c r="M242" s="107"/>
      <c r="N242" s="107"/>
      <c r="O242" s="107">
        <v>8</v>
      </c>
      <c r="P242" s="107"/>
      <c r="Q242" s="107"/>
      <c r="R242" s="107"/>
      <c r="S242" s="107">
        <v>8</v>
      </c>
      <c r="T242" s="107"/>
      <c r="U242" s="107"/>
      <c r="V242" s="107"/>
      <c r="W242" s="107">
        <v>8</v>
      </c>
      <c r="X242" s="107"/>
      <c r="Y242" s="107"/>
      <c r="Z242" s="107"/>
      <c r="AA242" s="107">
        <v>8</v>
      </c>
      <c r="AB242" s="107"/>
      <c r="AC242" s="107"/>
      <c r="AD242" s="107"/>
      <c r="AE242" s="107">
        <v>8</v>
      </c>
      <c r="AF242" s="107"/>
      <c r="AG242" s="107"/>
      <c r="AH242" s="107"/>
      <c r="AI242" s="107"/>
      <c r="AJ242" s="130"/>
      <c r="AK242" s="148"/>
      <c r="AL242" s="151"/>
      <c r="AM242" s="151"/>
      <c r="AN242" s="151"/>
      <c r="AO242" s="151"/>
      <c r="AP242" s="151"/>
      <c r="AQ242" s="145"/>
    </row>
    <row r="243" spans="1:43" ht="9" customHeight="1" x14ac:dyDescent="0.2">
      <c r="A243" s="148"/>
      <c r="B243" s="151"/>
      <c r="C243" s="151"/>
      <c r="D243" s="158"/>
      <c r="E243" s="128" t="s">
        <v>25</v>
      </c>
      <c r="F243" s="129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30"/>
      <c r="AK243" s="148"/>
      <c r="AL243" s="151"/>
      <c r="AM243" s="151"/>
      <c r="AN243" s="151"/>
      <c r="AO243" s="151"/>
      <c r="AP243" s="151"/>
      <c r="AQ243" s="145"/>
    </row>
    <row r="244" spans="1:43" ht="9" customHeight="1" thickBot="1" x14ac:dyDescent="0.25">
      <c r="A244" s="149"/>
      <c r="B244" s="152"/>
      <c r="C244" s="152"/>
      <c r="D244" s="159"/>
      <c r="E244" s="131" t="s">
        <v>26</v>
      </c>
      <c r="F244" s="132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  <c r="AD244" s="133"/>
      <c r="AE244" s="133"/>
      <c r="AF244" s="133"/>
      <c r="AG244" s="133"/>
      <c r="AH244" s="133"/>
      <c r="AI244" s="133"/>
      <c r="AJ244" s="134"/>
      <c r="AK244" s="149"/>
      <c r="AL244" s="152"/>
      <c r="AM244" s="152"/>
      <c r="AN244" s="152"/>
      <c r="AO244" s="152"/>
      <c r="AP244" s="152"/>
      <c r="AQ244" s="146"/>
    </row>
    <row r="245" spans="1:43" ht="9" customHeight="1" x14ac:dyDescent="0.2">
      <c r="A245" s="147">
        <v>59</v>
      </c>
      <c r="B245" s="155">
        <v>20062</v>
      </c>
      <c r="C245" s="160" t="s">
        <v>106</v>
      </c>
      <c r="D245" s="157" t="s">
        <v>66</v>
      </c>
      <c r="E245" s="124" t="s">
        <v>22</v>
      </c>
      <c r="F245" s="125">
        <v>10.5</v>
      </c>
      <c r="G245" s="126">
        <v>10.5</v>
      </c>
      <c r="H245" s="126"/>
      <c r="I245" s="126"/>
      <c r="J245" s="126">
        <v>10.5</v>
      </c>
      <c r="K245" s="126">
        <v>10.5</v>
      </c>
      <c r="L245" s="126"/>
      <c r="M245" s="126"/>
      <c r="N245" s="126">
        <v>10.5</v>
      </c>
      <c r="O245" s="126">
        <v>10.5</v>
      </c>
      <c r="P245" s="126"/>
      <c r="Q245" s="126"/>
      <c r="R245" s="126">
        <v>10.5</v>
      </c>
      <c r="S245" s="126">
        <v>10.5</v>
      </c>
      <c r="T245" s="126"/>
      <c r="U245" s="126"/>
      <c r="V245" s="126">
        <v>10.5</v>
      </c>
      <c r="W245" s="126">
        <v>10.5</v>
      </c>
      <c r="X245" s="126"/>
      <c r="Y245" s="126"/>
      <c r="Z245" s="126">
        <v>10.5</v>
      </c>
      <c r="AA245" s="126">
        <v>10.5</v>
      </c>
      <c r="AB245" s="126"/>
      <c r="AC245" s="126"/>
      <c r="AD245" s="126">
        <v>10.5</v>
      </c>
      <c r="AE245" s="126">
        <v>10.5</v>
      </c>
      <c r="AF245" s="126"/>
      <c r="AG245" s="126"/>
      <c r="AH245" s="126">
        <v>10.5</v>
      </c>
      <c r="AI245" s="126"/>
      <c r="AJ245" s="127"/>
      <c r="AK245" s="153">
        <f>COUNTIF(F245:AJ245,"&gt;0")</f>
        <v>15</v>
      </c>
      <c r="AL245" s="150">
        <f>SUM(F245:AJ245)</f>
        <v>157.5</v>
      </c>
      <c r="AM245" s="150">
        <f>SUM(F247:AJ247)</f>
        <v>0</v>
      </c>
      <c r="AN245" s="150">
        <f>SUM(F248:AJ248)</f>
        <v>0</v>
      </c>
      <c r="AO245" s="150">
        <f>SUM(F246:AJ246)</f>
        <v>56</v>
      </c>
      <c r="AP245" s="150">
        <f>VLOOKUP($M$1&amp;" "&amp;$P$1&amp;" "&amp;AQ245,'Вспомогательная таблица'!A:AL,38,0)</f>
        <v>157.5</v>
      </c>
      <c r="AQ245" s="144" t="s">
        <v>75</v>
      </c>
    </row>
    <row r="246" spans="1:43" ht="9" customHeight="1" x14ac:dyDescent="0.2">
      <c r="A246" s="148"/>
      <c r="B246" s="151"/>
      <c r="C246" s="151"/>
      <c r="D246" s="158"/>
      <c r="E246" s="128" t="s">
        <v>24</v>
      </c>
      <c r="F246" s="129"/>
      <c r="G246" s="107">
        <v>8</v>
      </c>
      <c r="H246" s="107"/>
      <c r="I246" s="107"/>
      <c r="J246" s="107"/>
      <c r="K246" s="107">
        <v>8</v>
      </c>
      <c r="L246" s="107"/>
      <c r="M246" s="107"/>
      <c r="N246" s="107"/>
      <c r="O246" s="107">
        <v>8</v>
      </c>
      <c r="P246" s="107"/>
      <c r="Q246" s="107"/>
      <c r="R246" s="107"/>
      <c r="S246" s="107">
        <v>8</v>
      </c>
      <c r="T246" s="107"/>
      <c r="U246" s="107"/>
      <c r="V246" s="107"/>
      <c r="W246" s="107">
        <v>8</v>
      </c>
      <c r="X246" s="107"/>
      <c r="Y246" s="107"/>
      <c r="Z246" s="107"/>
      <c r="AA246" s="107">
        <v>8</v>
      </c>
      <c r="AB246" s="107"/>
      <c r="AC246" s="107"/>
      <c r="AD246" s="107"/>
      <c r="AE246" s="107">
        <v>8</v>
      </c>
      <c r="AF246" s="107"/>
      <c r="AG246" s="107"/>
      <c r="AH246" s="107"/>
      <c r="AI246" s="107"/>
      <c r="AJ246" s="130"/>
      <c r="AK246" s="148"/>
      <c r="AL246" s="151"/>
      <c r="AM246" s="151"/>
      <c r="AN246" s="151"/>
      <c r="AO246" s="151"/>
      <c r="AP246" s="151"/>
      <c r="AQ246" s="145"/>
    </row>
    <row r="247" spans="1:43" ht="9" customHeight="1" x14ac:dyDescent="0.2">
      <c r="A247" s="148"/>
      <c r="B247" s="151"/>
      <c r="C247" s="151"/>
      <c r="D247" s="158"/>
      <c r="E247" s="128" t="s">
        <v>25</v>
      </c>
      <c r="F247" s="129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30"/>
      <c r="AK247" s="148"/>
      <c r="AL247" s="151"/>
      <c r="AM247" s="151"/>
      <c r="AN247" s="151"/>
      <c r="AO247" s="151"/>
      <c r="AP247" s="151"/>
      <c r="AQ247" s="145"/>
    </row>
    <row r="248" spans="1:43" ht="9" customHeight="1" thickBot="1" x14ac:dyDescent="0.25">
      <c r="A248" s="149"/>
      <c r="B248" s="152"/>
      <c r="C248" s="152"/>
      <c r="D248" s="159"/>
      <c r="E248" s="131" t="s">
        <v>26</v>
      </c>
      <c r="F248" s="132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  <c r="AE248" s="133"/>
      <c r="AF248" s="133"/>
      <c r="AG248" s="133"/>
      <c r="AH248" s="133"/>
      <c r="AI248" s="133"/>
      <c r="AJ248" s="134"/>
      <c r="AK248" s="149"/>
      <c r="AL248" s="152"/>
      <c r="AM248" s="152"/>
      <c r="AN248" s="152"/>
      <c r="AO248" s="152"/>
      <c r="AP248" s="152"/>
      <c r="AQ248" s="146"/>
    </row>
    <row r="249" spans="1:43" ht="9" customHeight="1" x14ac:dyDescent="0.2">
      <c r="A249" s="147">
        <v>60</v>
      </c>
      <c r="B249" s="155">
        <v>20014</v>
      </c>
      <c r="C249" s="160" t="s">
        <v>107</v>
      </c>
      <c r="D249" s="156" t="s">
        <v>63</v>
      </c>
      <c r="E249" s="124" t="s">
        <v>22</v>
      </c>
      <c r="F249" s="125">
        <v>8</v>
      </c>
      <c r="G249" s="126">
        <v>8</v>
      </c>
      <c r="H249" s="126"/>
      <c r="I249" s="126"/>
      <c r="J249" s="126">
        <v>8</v>
      </c>
      <c r="K249" s="126">
        <v>8</v>
      </c>
      <c r="L249" s="126">
        <v>8</v>
      </c>
      <c r="M249" s="126">
        <v>8</v>
      </c>
      <c r="N249" s="126">
        <v>8</v>
      </c>
      <c r="O249" s="126"/>
      <c r="P249" s="126"/>
      <c r="Q249" s="126">
        <v>8</v>
      </c>
      <c r="R249" s="126">
        <v>8</v>
      </c>
      <c r="S249" s="126">
        <v>8</v>
      </c>
      <c r="T249" s="126">
        <v>8</v>
      </c>
      <c r="U249" s="126">
        <v>8</v>
      </c>
      <c r="V249" s="126"/>
      <c r="W249" s="126"/>
      <c r="X249" s="126">
        <v>8</v>
      </c>
      <c r="Y249" s="126">
        <v>8</v>
      </c>
      <c r="Z249" s="126">
        <v>8</v>
      </c>
      <c r="AA249" s="126">
        <v>8</v>
      </c>
      <c r="AB249" s="126">
        <v>8</v>
      </c>
      <c r="AC249" s="126"/>
      <c r="AD249" s="126"/>
      <c r="AE249" s="126">
        <v>8</v>
      </c>
      <c r="AF249" s="126">
        <v>8</v>
      </c>
      <c r="AG249" s="126">
        <v>8</v>
      </c>
      <c r="AH249" s="126">
        <v>8</v>
      </c>
      <c r="AI249" s="126"/>
      <c r="AJ249" s="127"/>
      <c r="AK249" s="153">
        <f>COUNTIF(F249:AJ249,"&gt;0")</f>
        <v>21</v>
      </c>
      <c r="AL249" s="150">
        <f>SUM(F249:AJ249)</f>
        <v>168</v>
      </c>
      <c r="AM249" s="150">
        <f>SUM(F251:AJ251)</f>
        <v>0</v>
      </c>
      <c r="AN249" s="150">
        <f>SUM(F252:AJ252)</f>
        <v>0</v>
      </c>
      <c r="AO249" s="150">
        <f>SUM(F250:AJ250)</f>
        <v>0</v>
      </c>
      <c r="AP249" s="150">
        <f>VLOOKUP($M$1&amp;" "&amp;$P$1&amp;" "&amp;AQ249,'Вспомогательная таблица'!A:AL,38,0)</f>
        <v>168</v>
      </c>
      <c r="AQ249" s="144" t="s">
        <v>23</v>
      </c>
    </row>
    <row r="250" spans="1:43" ht="9" customHeight="1" x14ac:dyDescent="0.2">
      <c r="A250" s="148"/>
      <c r="B250" s="151"/>
      <c r="C250" s="151"/>
      <c r="D250" s="145"/>
      <c r="E250" s="128" t="s">
        <v>24</v>
      </c>
      <c r="F250" s="129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30"/>
      <c r="AK250" s="148"/>
      <c r="AL250" s="151"/>
      <c r="AM250" s="151"/>
      <c r="AN250" s="151"/>
      <c r="AO250" s="151"/>
      <c r="AP250" s="151"/>
      <c r="AQ250" s="145"/>
    </row>
    <row r="251" spans="1:43" ht="9" customHeight="1" x14ac:dyDescent="0.2">
      <c r="A251" s="148"/>
      <c r="B251" s="151"/>
      <c r="C251" s="151"/>
      <c r="D251" s="145"/>
      <c r="E251" s="128" t="s">
        <v>25</v>
      </c>
      <c r="F251" s="129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30"/>
      <c r="AK251" s="148"/>
      <c r="AL251" s="151"/>
      <c r="AM251" s="151"/>
      <c r="AN251" s="151"/>
      <c r="AO251" s="151"/>
      <c r="AP251" s="151"/>
      <c r="AQ251" s="145"/>
    </row>
    <row r="252" spans="1:43" ht="9" customHeight="1" thickBot="1" x14ac:dyDescent="0.25">
      <c r="A252" s="149"/>
      <c r="B252" s="152"/>
      <c r="C252" s="152"/>
      <c r="D252" s="146"/>
      <c r="E252" s="131" t="s">
        <v>26</v>
      </c>
      <c r="F252" s="132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  <c r="AE252" s="133"/>
      <c r="AF252" s="133"/>
      <c r="AG252" s="133"/>
      <c r="AH252" s="133"/>
      <c r="AI252" s="133"/>
      <c r="AJ252" s="134"/>
      <c r="AK252" s="149"/>
      <c r="AL252" s="152"/>
      <c r="AM252" s="152"/>
      <c r="AN252" s="152"/>
      <c r="AO252" s="152"/>
      <c r="AP252" s="152"/>
      <c r="AQ252" s="146"/>
    </row>
    <row r="253" spans="1:43" ht="9" customHeight="1" x14ac:dyDescent="0.2">
      <c r="A253" s="147">
        <v>61</v>
      </c>
      <c r="B253" s="155">
        <v>20631</v>
      </c>
      <c r="C253" s="160" t="s">
        <v>108</v>
      </c>
      <c r="D253" s="156" t="s">
        <v>63</v>
      </c>
      <c r="E253" s="124" t="s">
        <v>22</v>
      </c>
      <c r="F253" s="125"/>
      <c r="G253" s="126"/>
      <c r="H253" s="126">
        <v>11</v>
      </c>
      <c r="I253" s="126">
        <v>11</v>
      </c>
      <c r="J253" s="126"/>
      <c r="K253" s="126"/>
      <c r="L253" s="126">
        <v>11</v>
      </c>
      <c r="M253" s="126">
        <v>11</v>
      </c>
      <c r="N253" s="126"/>
      <c r="O253" s="126"/>
      <c r="P253" s="126">
        <v>11</v>
      </c>
      <c r="Q253" s="126">
        <v>11</v>
      </c>
      <c r="R253" s="126"/>
      <c r="S253" s="126"/>
      <c r="T253" s="126">
        <v>11</v>
      </c>
      <c r="U253" s="126">
        <v>11</v>
      </c>
      <c r="V253" s="126"/>
      <c r="W253" s="126"/>
      <c r="X253" s="126">
        <v>11</v>
      </c>
      <c r="Y253" s="126">
        <v>11</v>
      </c>
      <c r="Z253" s="126"/>
      <c r="AA253" s="126"/>
      <c r="AB253" s="126">
        <v>11</v>
      </c>
      <c r="AC253" s="126">
        <v>11</v>
      </c>
      <c r="AD253" s="126"/>
      <c r="AE253" s="126"/>
      <c r="AF253" s="126">
        <v>11</v>
      </c>
      <c r="AG253" s="126">
        <v>11</v>
      </c>
      <c r="AH253" s="126"/>
      <c r="AI253" s="126"/>
      <c r="AJ253" s="127"/>
      <c r="AK253" s="153">
        <f>COUNTIF(F253:AJ253,"&gt;0")</f>
        <v>14</v>
      </c>
      <c r="AL253" s="150">
        <f>SUM(F253:AJ253)</f>
        <v>154</v>
      </c>
      <c r="AM253" s="150">
        <f>SUM(F255:AJ255)</f>
        <v>0</v>
      </c>
      <c r="AN253" s="150">
        <f>SUM(F256:AJ256)</f>
        <v>0</v>
      </c>
      <c r="AO253" s="150">
        <f>SUM(F254:AJ254)</f>
        <v>56</v>
      </c>
      <c r="AP253" s="150">
        <f>VLOOKUP($M$1&amp;" "&amp;$P$1&amp;" "&amp;AQ253,'Вспомогательная таблица'!A:AL,38,0)</f>
        <v>154</v>
      </c>
      <c r="AQ253" s="144" t="s">
        <v>51</v>
      </c>
    </row>
    <row r="254" spans="1:43" ht="9" customHeight="1" x14ac:dyDescent="0.2">
      <c r="A254" s="148"/>
      <c r="B254" s="151"/>
      <c r="C254" s="151"/>
      <c r="D254" s="145"/>
      <c r="E254" s="128" t="s">
        <v>24</v>
      </c>
      <c r="F254" s="129"/>
      <c r="G254" s="107"/>
      <c r="H254" s="107"/>
      <c r="I254" s="107">
        <v>8</v>
      </c>
      <c r="J254" s="107"/>
      <c r="K254" s="107"/>
      <c r="L254" s="107"/>
      <c r="M254" s="107">
        <v>8</v>
      </c>
      <c r="N254" s="107"/>
      <c r="O254" s="107"/>
      <c r="P254" s="107"/>
      <c r="Q254" s="107">
        <v>8</v>
      </c>
      <c r="R254" s="107"/>
      <c r="S254" s="107"/>
      <c r="T254" s="107"/>
      <c r="U254" s="107">
        <v>8</v>
      </c>
      <c r="V254" s="107"/>
      <c r="W254" s="107"/>
      <c r="X254" s="107"/>
      <c r="Y254" s="107">
        <v>8</v>
      </c>
      <c r="Z254" s="107"/>
      <c r="AA254" s="107"/>
      <c r="AB254" s="107"/>
      <c r="AC254" s="107">
        <v>8</v>
      </c>
      <c r="AD254" s="107"/>
      <c r="AE254" s="107"/>
      <c r="AF254" s="107"/>
      <c r="AG254" s="107">
        <v>8</v>
      </c>
      <c r="AH254" s="107"/>
      <c r="AI254" s="107"/>
      <c r="AJ254" s="130"/>
      <c r="AK254" s="148"/>
      <c r="AL254" s="151"/>
      <c r="AM254" s="151"/>
      <c r="AN254" s="151"/>
      <c r="AO254" s="151"/>
      <c r="AP254" s="151"/>
      <c r="AQ254" s="145"/>
    </row>
    <row r="255" spans="1:43" ht="9" customHeight="1" x14ac:dyDescent="0.2">
      <c r="A255" s="148"/>
      <c r="B255" s="151"/>
      <c r="C255" s="151"/>
      <c r="D255" s="145"/>
      <c r="E255" s="128" t="s">
        <v>25</v>
      </c>
      <c r="F255" s="129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30"/>
      <c r="AK255" s="148"/>
      <c r="AL255" s="151"/>
      <c r="AM255" s="151"/>
      <c r="AN255" s="151"/>
      <c r="AO255" s="151"/>
      <c r="AP255" s="151"/>
      <c r="AQ255" s="145"/>
    </row>
    <row r="256" spans="1:43" ht="9" customHeight="1" thickBot="1" x14ac:dyDescent="0.25">
      <c r="A256" s="149"/>
      <c r="B256" s="152"/>
      <c r="C256" s="152"/>
      <c r="D256" s="146"/>
      <c r="E256" s="131" t="s">
        <v>26</v>
      </c>
      <c r="F256" s="132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  <c r="AE256" s="133"/>
      <c r="AF256" s="133"/>
      <c r="AG256" s="133"/>
      <c r="AH256" s="133"/>
      <c r="AI256" s="133"/>
      <c r="AJ256" s="134"/>
      <c r="AK256" s="149"/>
      <c r="AL256" s="152"/>
      <c r="AM256" s="152"/>
      <c r="AN256" s="152"/>
      <c r="AO256" s="152"/>
      <c r="AP256" s="152"/>
      <c r="AQ256" s="146"/>
    </row>
    <row r="257" spans="1:43" ht="9" customHeight="1" x14ac:dyDescent="0.2">
      <c r="A257" s="147">
        <v>62</v>
      </c>
      <c r="B257" s="155">
        <v>30536</v>
      </c>
      <c r="C257" s="160" t="s">
        <v>109</v>
      </c>
      <c r="D257" s="156" t="s">
        <v>63</v>
      </c>
      <c r="E257" s="124" t="s">
        <v>22</v>
      </c>
      <c r="F257" s="125"/>
      <c r="G257" s="126">
        <v>11</v>
      </c>
      <c r="H257" s="126">
        <v>11</v>
      </c>
      <c r="I257" s="126"/>
      <c r="J257" s="126"/>
      <c r="K257" s="126">
        <v>11</v>
      </c>
      <c r="L257" s="126">
        <v>11</v>
      </c>
      <c r="M257" s="126"/>
      <c r="N257" s="126"/>
      <c r="O257" s="126">
        <v>11</v>
      </c>
      <c r="P257" s="126">
        <v>11</v>
      </c>
      <c r="Q257" s="126"/>
      <c r="R257" s="126"/>
      <c r="S257" s="126">
        <v>11</v>
      </c>
      <c r="T257" s="126">
        <v>11</v>
      </c>
      <c r="U257" s="126"/>
      <c r="V257" s="126"/>
      <c r="W257" s="126">
        <v>11</v>
      </c>
      <c r="X257" s="126">
        <v>11</v>
      </c>
      <c r="Y257" s="126"/>
      <c r="Z257" s="126"/>
      <c r="AA257" s="126">
        <v>11</v>
      </c>
      <c r="AB257" s="126">
        <v>11</v>
      </c>
      <c r="AC257" s="126"/>
      <c r="AD257" s="126"/>
      <c r="AE257" s="126">
        <v>11</v>
      </c>
      <c r="AF257" s="126">
        <v>11</v>
      </c>
      <c r="AG257" s="126"/>
      <c r="AH257" s="126"/>
      <c r="AI257" s="126"/>
      <c r="AJ257" s="127"/>
      <c r="AK257" s="153">
        <f>COUNTIF(F257:AJ257,"&gt;0")</f>
        <v>14</v>
      </c>
      <c r="AL257" s="150">
        <f>SUM(F257:AJ257)</f>
        <v>154</v>
      </c>
      <c r="AM257" s="150">
        <f>SUM(F259:AJ259)</f>
        <v>0</v>
      </c>
      <c r="AN257" s="150">
        <f>SUM(F260:AJ260)</f>
        <v>0</v>
      </c>
      <c r="AO257" s="150">
        <f>SUM(F258:AJ258)</f>
        <v>56</v>
      </c>
      <c r="AP257" s="150">
        <f>VLOOKUP($M$1&amp;" "&amp;$P$1&amp;" "&amp;AQ257,'Вспомогательная таблица'!A:AL,38,0)</f>
        <v>154</v>
      </c>
      <c r="AQ257" s="144" t="s">
        <v>43</v>
      </c>
    </row>
    <row r="258" spans="1:43" ht="9" customHeight="1" x14ac:dyDescent="0.2">
      <c r="A258" s="148"/>
      <c r="B258" s="151"/>
      <c r="C258" s="151"/>
      <c r="D258" s="145"/>
      <c r="E258" s="128" t="s">
        <v>24</v>
      </c>
      <c r="F258" s="129"/>
      <c r="G258" s="107"/>
      <c r="H258" s="107">
        <v>8</v>
      </c>
      <c r="I258" s="107"/>
      <c r="J258" s="107"/>
      <c r="K258" s="107"/>
      <c r="L258" s="107">
        <v>8</v>
      </c>
      <c r="M258" s="107"/>
      <c r="N258" s="107"/>
      <c r="O258" s="107"/>
      <c r="P258" s="107">
        <v>8</v>
      </c>
      <c r="Q258" s="107"/>
      <c r="R258" s="107"/>
      <c r="S258" s="107"/>
      <c r="T258" s="107">
        <v>8</v>
      </c>
      <c r="U258" s="107"/>
      <c r="V258" s="107"/>
      <c r="W258" s="107"/>
      <c r="X258" s="107">
        <v>8</v>
      </c>
      <c r="Y258" s="107"/>
      <c r="Z258" s="107"/>
      <c r="AA258" s="107"/>
      <c r="AB258" s="107">
        <v>8</v>
      </c>
      <c r="AC258" s="107"/>
      <c r="AD258" s="107"/>
      <c r="AE258" s="107"/>
      <c r="AF258" s="107">
        <v>8</v>
      </c>
      <c r="AG258" s="107"/>
      <c r="AH258" s="107"/>
      <c r="AI258" s="107"/>
      <c r="AJ258" s="130"/>
      <c r="AK258" s="148"/>
      <c r="AL258" s="151"/>
      <c r="AM258" s="151"/>
      <c r="AN258" s="151"/>
      <c r="AO258" s="151"/>
      <c r="AP258" s="151"/>
      <c r="AQ258" s="145"/>
    </row>
    <row r="259" spans="1:43" ht="9" customHeight="1" x14ac:dyDescent="0.2">
      <c r="A259" s="148"/>
      <c r="B259" s="151"/>
      <c r="C259" s="151"/>
      <c r="D259" s="145"/>
      <c r="E259" s="128" t="s">
        <v>25</v>
      </c>
      <c r="F259" s="129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30"/>
      <c r="AK259" s="148"/>
      <c r="AL259" s="151"/>
      <c r="AM259" s="151"/>
      <c r="AN259" s="151"/>
      <c r="AO259" s="151"/>
      <c r="AP259" s="151"/>
      <c r="AQ259" s="145"/>
    </row>
    <row r="260" spans="1:43" ht="9" customHeight="1" thickBot="1" x14ac:dyDescent="0.25">
      <c r="A260" s="149"/>
      <c r="B260" s="152"/>
      <c r="C260" s="152"/>
      <c r="D260" s="146"/>
      <c r="E260" s="131" t="s">
        <v>26</v>
      </c>
      <c r="F260" s="132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  <c r="AD260" s="133"/>
      <c r="AE260" s="133"/>
      <c r="AF260" s="133"/>
      <c r="AG260" s="133"/>
      <c r="AH260" s="133"/>
      <c r="AI260" s="133"/>
      <c r="AJ260" s="134"/>
      <c r="AK260" s="149"/>
      <c r="AL260" s="152"/>
      <c r="AM260" s="152"/>
      <c r="AN260" s="152"/>
      <c r="AO260" s="152"/>
      <c r="AP260" s="152"/>
      <c r="AQ260" s="146"/>
    </row>
    <row r="261" spans="1:43" ht="9" customHeight="1" x14ac:dyDescent="0.2">
      <c r="A261" s="147">
        <v>63</v>
      </c>
      <c r="B261" s="155">
        <v>29921</v>
      </c>
      <c r="C261" s="160" t="s">
        <v>110</v>
      </c>
      <c r="D261" s="157" t="s">
        <v>63</v>
      </c>
      <c r="E261" s="124" t="s">
        <v>22</v>
      </c>
      <c r="F261" s="125">
        <v>8</v>
      </c>
      <c r="G261" s="126">
        <v>8</v>
      </c>
      <c r="H261" s="126"/>
      <c r="I261" s="126"/>
      <c r="J261" s="126">
        <v>8</v>
      </c>
      <c r="K261" s="126">
        <v>8</v>
      </c>
      <c r="L261" s="126">
        <v>8</v>
      </c>
      <c r="M261" s="126">
        <v>8</v>
      </c>
      <c r="N261" s="126">
        <v>8</v>
      </c>
      <c r="O261" s="126"/>
      <c r="P261" s="126"/>
      <c r="Q261" s="126">
        <v>8</v>
      </c>
      <c r="R261" s="126">
        <v>8</v>
      </c>
      <c r="S261" s="126">
        <v>8</v>
      </c>
      <c r="T261" s="126">
        <v>8</v>
      </c>
      <c r="U261" s="126">
        <v>8</v>
      </c>
      <c r="V261" s="126"/>
      <c r="W261" s="126"/>
      <c r="X261" s="126">
        <v>8</v>
      </c>
      <c r="Y261" s="126">
        <v>8</v>
      </c>
      <c r="Z261" s="126">
        <v>8</v>
      </c>
      <c r="AA261" s="126">
        <v>8</v>
      </c>
      <c r="AB261" s="126">
        <v>8</v>
      </c>
      <c r="AC261" s="126"/>
      <c r="AD261" s="126"/>
      <c r="AE261" s="126">
        <v>8</v>
      </c>
      <c r="AF261" s="126">
        <v>8</v>
      </c>
      <c r="AG261" s="126">
        <v>8</v>
      </c>
      <c r="AH261" s="126">
        <v>8</v>
      </c>
      <c r="AI261" s="126"/>
      <c r="AJ261" s="127"/>
      <c r="AK261" s="153">
        <f>COUNTIF(F261:AJ261,"&gt;0")</f>
        <v>21</v>
      </c>
      <c r="AL261" s="150">
        <f>SUM(F261:AJ261)</f>
        <v>168</v>
      </c>
      <c r="AM261" s="150">
        <f>SUM(F263:AJ263)</f>
        <v>0</v>
      </c>
      <c r="AN261" s="150">
        <f>SUM(F264:AJ264)</f>
        <v>0</v>
      </c>
      <c r="AO261" s="150">
        <f>SUM(F262:AJ262)</f>
        <v>0</v>
      </c>
      <c r="AP261" s="150">
        <f>VLOOKUP($M$1&amp;" "&amp;$P$1&amp;" "&amp;AQ261,'Вспомогательная таблица'!A:AL,38,0)</f>
        <v>168</v>
      </c>
      <c r="AQ261" s="144" t="s">
        <v>23</v>
      </c>
    </row>
    <row r="262" spans="1:43" ht="9" customHeight="1" x14ac:dyDescent="0.2">
      <c r="A262" s="148"/>
      <c r="B262" s="151"/>
      <c r="C262" s="151"/>
      <c r="D262" s="158"/>
      <c r="E262" s="128" t="s">
        <v>24</v>
      </c>
      <c r="F262" s="129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30"/>
      <c r="AK262" s="148"/>
      <c r="AL262" s="151"/>
      <c r="AM262" s="151"/>
      <c r="AN262" s="151"/>
      <c r="AO262" s="151"/>
      <c r="AP262" s="151"/>
      <c r="AQ262" s="145"/>
    </row>
    <row r="263" spans="1:43" ht="9" customHeight="1" x14ac:dyDescent="0.2">
      <c r="A263" s="148"/>
      <c r="B263" s="151"/>
      <c r="C263" s="151"/>
      <c r="D263" s="158"/>
      <c r="E263" s="128" t="s">
        <v>25</v>
      </c>
      <c r="F263" s="129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30"/>
      <c r="AK263" s="148"/>
      <c r="AL263" s="151"/>
      <c r="AM263" s="151"/>
      <c r="AN263" s="151"/>
      <c r="AO263" s="151"/>
      <c r="AP263" s="151"/>
      <c r="AQ263" s="145"/>
    </row>
    <row r="264" spans="1:43" ht="9" customHeight="1" thickBot="1" x14ac:dyDescent="0.25">
      <c r="A264" s="149"/>
      <c r="B264" s="152"/>
      <c r="C264" s="152"/>
      <c r="D264" s="159"/>
      <c r="E264" s="131" t="s">
        <v>26</v>
      </c>
      <c r="F264" s="132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  <c r="AE264" s="133"/>
      <c r="AF264" s="133"/>
      <c r="AG264" s="133"/>
      <c r="AH264" s="133"/>
      <c r="AI264" s="133"/>
      <c r="AJ264" s="134"/>
      <c r="AK264" s="149"/>
      <c r="AL264" s="152"/>
      <c r="AM264" s="152"/>
      <c r="AN264" s="152"/>
      <c r="AO264" s="152"/>
      <c r="AP264" s="152"/>
      <c r="AQ264" s="146"/>
    </row>
    <row r="265" spans="1:43" ht="9" customHeight="1" x14ac:dyDescent="0.2">
      <c r="A265" s="147">
        <v>64</v>
      </c>
      <c r="B265" s="155">
        <v>28152</v>
      </c>
      <c r="C265" s="160" t="s">
        <v>111</v>
      </c>
      <c r="D265" s="157" t="s">
        <v>69</v>
      </c>
      <c r="E265" s="124" t="s">
        <v>22</v>
      </c>
      <c r="F265" s="125">
        <v>10.5</v>
      </c>
      <c r="G265" s="126">
        <v>10.5</v>
      </c>
      <c r="H265" s="126"/>
      <c r="I265" s="126"/>
      <c r="J265" s="126">
        <v>10.5</v>
      </c>
      <c r="K265" s="126">
        <v>10.5</v>
      </c>
      <c r="L265" s="126"/>
      <c r="M265" s="126"/>
      <c r="N265" s="126">
        <v>10.5</v>
      </c>
      <c r="O265" s="126">
        <v>10.5</v>
      </c>
      <c r="P265" s="126"/>
      <c r="Q265" s="126"/>
      <c r="R265" s="126">
        <v>10.5</v>
      </c>
      <c r="S265" s="126">
        <v>10.5</v>
      </c>
      <c r="T265" s="126"/>
      <c r="U265" s="126"/>
      <c r="V265" s="126">
        <v>10.5</v>
      </c>
      <c r="W265" s="126">
        <v>10.5</v>
      </c>
      <c r="X265" s="126"/>
      <c r="Y265" s="126"/>
      <c r="Z265" s="126">
        <v>10.5</v>
      </c>
      <c r="AA265" s="126">
        <v>10.5</v>
      </c>
      <c r="AB265" s="126"/>
      <c r="AC265" s="126"/>
      <c r="AD265" s="126">
        <v>10.5</v>
      </c>
      <c r="AE265" s="126">
        <v>10.5</v>
      </c>
      <c r="AF265" s="126"/>
      <c r="AG265" s="126"/>
      <c r="AH265" s="126">
        <v>10.5</v>
      </c>
      <c r="AI265" s="126"/>
      <c r="AJ265" s="127"/>
      <c r="AK265" s="153">
        <f>COUNTIF(F265:AJ265,"&gt;0")</f>
        <v>15</v>
      </c>
      <c r="AL265" s="150">
        <f>SUM(F265:AJ265)</f>
        <v>157.5</v>
      </c>
      <c r="AM265" s="150">
        <f>SUM(F267:AJ267)</f>
        <v>0</v>
      </c>
      <c r="AN265" s="150">
        <f>SUM(F268:AJ268)</f>
        <v>0</v>
      </c>
      <c r="AO265" s="150">
        <f>SUM(F266:AJ266)</f>
        <v>56</v>
      </c>
      <c r="AP265" s="150">
        <f>VLOOKUP($M$1&amp;" "&amp;$P$1&amp;" "&amp;AQ265,'Вспомогательная таблица'!A:AL,38,0)</f>
        <v>157.5</v>
      </c>
      <c r="AQ265" s="144" t="s">
        <v>75</v>
      </c>
    </row>
    <row r="266" spans="1:43" ht="9" customHeight="1" x14ac:dyDescent="0.2">
      <c r="A266" s="148"/>
      <c r="B266" s="151"/>
      <c r="C266" s="151"/>
      <c r="D266" s="158"/>
      <c r="E266" s="128" t="s">
        <v>24</v>
      </c>
      <c r="F266" s="129"/>
      <c r="G266" s="107">
        <v>8</v>
      </c>
      <c r="H266" s="107"/>
      <c r="I266" s="107"/>
      <c r="J266" s="107"/>
      <c r="K266" s="107">
        <v>8</v>
      </c>
      <c r="L266" s="107"/>
      <c r="M266" s="107"/>
      <c r="N266" s="107"/>
      <c r="O266" s="107">
        <v>8</v>
      </c>
      <c r="P266" s="107"/>
      <c r="Q266" s="107"/>
      <c r="R266" s="107"/>
      <c r="S266" s="107">
        <v>8</v>
      </c>
      <c r="T266" s="107"/>
      <c r="U266" s="107"/>
      <c r="V266" s="107"/>
      <c r="W266" s="107">
        <v>8</v>
      </c>
      <c r="X266" s="107"/>
      <c r="Y266" s="107"/>
      <c r="Z266" s="107"/>
      <c r="AA266" s="107">
        <v>8</v>
      </c>
      <c r="AB266" s="107"/>
      <c r="AC266" s="107"/>
      <c r="AD266" s="107"/>
      <c r="AE266" s="107">
        <v>8</v>
      </c>
      <c r="AF266" s="107"/>
      <c r="AG266" s="107"/>
      <c r="AH266" s="107"/>
      <c r="AI266" s="107"/>
      <c r="AJ266" s="130"/>
      <c r="AK266" s="148"/>
      <c r="AL266" s="151"/>
      <c r="AM266" s="151"/>
      <c r="AN266" s="151"/>
      <c r="AO266" s="151"/>
      <c r="AP266" s="151"/>
      <c r="AQ266" s="145"/>
    </row>
    <row r="267" spans="1:43" ht="9" customHeight="1" x14ac:dyDescent="0.2">
      <c r="A267" s="148"/>
      <c r="B267" s="151"/>
      <c r="C267" s="151"/>
      <c r="D267" s="158"/>
      <c r="E267" s="128" t="s">
        <v>25</v>
      </c>
      <c r="F267" s="129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30"/>
      <c r="AK267" s="148"/>
      <c r="AL267" s="151"/>
      <c r="AM267" s="151"/>
      <c r="AN267" s="151"/>
      <c r="AO267" s="151"/>
      <c r="AP267" s="151"/>
      <c r="AQ267" s="145"/>
    </row>
    <row r="268" spans="1:43" ht="9" customHeight="1" thickBot="1" x14ac:dyDescent="0.25">
      <c r="A268" s="149"/>
      <c r="B268" s="152"/>
      <c r="C268" s="152"/>
      <c r="D268" s="159"/>
      <c r="E268" s="131" t="s">
        <v>26</v>
      </c>
      <c r="F268" s="132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  <c r="AD268" s="133"/>
      <c r="AE268" s="133"/>
      <c r="AF268" s="133"/>
      <c r="AG268" s="133"/>
      <c r="AH268" s="133"/>
      <c r="AI268" s="133"/>
      <c r="AJ268" s="134"/>
      <c r="AK268" s="149"/>
      <c r="AL268" s="152"/>
      <c r="AM268" s="152"/>
      <c r="AN268" s="152"/>
      <c r="AO268" s="152"/>
      <c r="AP268" s="152"/>
      <c r="AQ268" s="146"/>
    </row>
    <row r="269" spans="1:43" ht="9" customHeight="1" x14ac:dyDescent="0.2">
      <c r="A269" s="147">
        <v>65</v>
      </c>
      <c r="B269" s="155">
        <v>19460</v>
      </c>
      <c r="C269" s="160" t="s">
        <v>112</v>
      </c>
      <c r="D269" s="157" t="s">
        <v>63</v>
      </c>
      <c r="E269" s="124" t="s">
        <v>22</v>
      </c>
      <c r="F269" s="125">
        <v>11</v>
      </c>
      <c r="G269" s="126"/>
      <c r="H269" s="126"/>
      <c r="I269" s="126">
        <v>11</v>
      </c>
      <c r="J269" s="126">
        <v>11</v>
      </c>
      <c r="K269" s="126"/>
      <c r="L269" s="126"/>
      <c r="M269" s="126">
        <v>11</v>
      </c>
      <c r="N269" s="126">
        <v>11</v>
      </c>
      <c r="O269" s="126"/>
      <c r="P269" s="126"/>
      <c r="Q269" s="126">
        <v>11</v>
      </c>
      <c r="R269" s="126">
        <v>11</v>
      </c>
      <c r="S269" s="126"/>
      <c r="T269" s="126"/>
      <c r="U269" s="126">
        <v>11</v>
      </c>
      <c r="V269" s="126">
        <v>11</v>
      </c>
      <c r="W269" s="126"/>
      <c r="X269" s="126"/>
      <c r="Y269" s="126">
        <v>11</v>
      </c>
      <c r="Z269" s="126">
        <v>11</v>
      </c>
      <c r="AA269" s="126"/>
      <c r="AB269" s="126"/>
      <c r="AC269" s="126">
        <v>11</v>
      </c>
      <c r="AD269" s="126">
        <v>11</v>
      </c>
      <c r="AE269" s="126"/>
      <c r="AF269" s="126"/>
      <c r="AG269" s="126">
        <v>11</v>
      </c>
      <c r="AH269" s="126">
        <v>11</v>
      </c>
      <c r="AI269" s="126"/>
      <c r="AJ269" s="127"/>
      <c r="AK269" s="153">
        <f>COUNTIF(F269:AJ269,"&gt;0")</f>
        <v>15</v>
      </c>
      <c r="AL269" s="150">
        <f>SUM(F269:AJ269)</f>
        <v>165</v>
      </c>
      <c r="AM269" s="150">
        <f>SUM(F271:AJ271)</f>
        <v>0</v>
      </c>
      <c r="AN269" s="150">
        <f>SUM(F272:AJ272)</f>
        <v>0</v>
      </c>
      <c r="AO269" s="150">
        <f>SUM(F270:AJ270)</f>
        <v>64</v>
      </c>
      <c r="AP269" s="150">
        <f>VLOOKUP($M$1&amp;" "&amp;$P$1&amp;" "&amp;AQ269,'Вспомогательная таблица'!A:AL,38,0)</f>
        <v>165</v>
      </c>
      <c r="AQ269" s="144" t="s">
        <v>49</v>
      </c>
    </row>
    <row r="270" spans="1:43" ht="9" customHeight="1" x14ac:dyDescent="0.2">
      <c r="A270" s="148"/>
      <c r="B270" s="151"/>
      <c r="C270" s="151"/>
      <c r="D270" s="158"/>
      <c r="E270" s="128" t="s">
        <v>24</v>
      </c>
      <c r="F270" s="129">
        <v>8</v>
      </c>
      <c r="G270" s="107"/>
      <c r="H270" s="107"/>
      <c r="I270" s="107"/>
      <c r="J270" s="107">
        <v>8</v>
      </c>
      <c r="K270" s="107"/>
      <c r="L270" s="107"/>
      <c r="M270" s="107"/>
      <c r="N270" s="107">
        <v>8</v>
      </c>
      <c r="O270" s="107"/>
      <c r="P270" s="107"/>
      <c r="Q270" s="107"/>
      <c r="R270" s="107">
        <v>8</v>
      </c>
      <c r="S270" s="107"/>
      <c r="T270" s="107"/>
      <c r="U270" s="107"/>
      <c r="V270" s="107">
        <v>8</v>
      </c>
      <c r="W270" s="107"/>
      <c r="X270" s="107"/>
      <c r="Y270" s="107"/>
      <c r="Z270" s="107">
        <v>8</v>
      </c>
      <c r="AA270" s="107"/>
      <c r="AB270" s="107"/>
      <c r="AC270" s="107"/>
      <c r="AD270" s="107">
        <v>8</v>
      </c>
      <c r="AE270" s="107"/>
      <c r="AF270" s="107"/>
      <c r="AG270" s="107"/>
      <c r="AH270" s="107">
        <v>8</v>
      </c>
      <c r="AI270" s="107"/>
      <c r="AJ270" s="130"/>
      <c r="AK270" s="148"/>
      <c r="AL270" s="151"/>
      <c r="AM270" s="151"/>
      <c r="AN270" s="151"/>
      <c r="AO270" s="151"/>
      <c r="AP270" s="151"/>
      <c r="AQ270" s="145"/>
    </row>
    <row r="271" spans="1:43" ht="9" customHeight="1" x14ac:dyDescent="0.2">
      <c r="A271" s="148"/>
      <c r="B271" s="151"/>
      <c r="C271" s="151"/>
      <c r="D271" s="158"/>
      <c r="E271" s="128" t="s">
        <v>25</v>
      </c>
      <c r="F271" s="129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30"/>
      <c r="AK271" s="148"/>
      <c r="AL271" s="151"/>
      <c r="AM271" s="151"/>
      <c r="AN271" s="151"/>
      <c r="AO271" s="151"/>
      <c r="AP271" s="151"/>
      <c r="AQ271" s="145"/>
    </row>
    <row r="272" spans="1:43" ht="9" customHeight="1" thickBot="1" x14ac:dyDescent="0.25">
      <c r="A272" s="149"/>
      <c r="B272" s="152"/>
      <c r="C272" s="152"/>
      <c r="D272" s="159"/>
      <c r="E272" s="131" t="s">
        <v>26</v>
      </c>
      <c r="F272" s="132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  <c r="AD272" s="133"/>
      <c r="AE272" s="133"/>
      <c r="AF272" s="133"/>
      <c r="AG272" s="133"/>
      <c r="AH272" s="133"/>
      <c r="AI272" s="133"/>
      <c r="AJ272" s="134"/>
      <c r="AK272" s="149"/>
      <c r="AL272" s="152"/>
      <c r="AM272" s="152"/>
      <c r="AN272" s="152"/>
      <c r="AO272" s="152"/>
      <c r="AP272" s="152"/>
      <c r="AQ272" s="146"/>
    </row>
    <row r="273" spans="1:43" ht="9" customHeight="1" x14ac:dyDescent="0.2">
      <c r="A273" s="147">
        <v>66</v>
      </c>
      <c r="B273" s="155">
        <v>31768</v>
      </c>
      <c r="C273" s="160" t="s">
        <v>113</v>
      </c>
      <c r="D273" s="157" t="s">
        <v>63</v>
      </c>
      <c r="E273" s="124" t="s">
        <v>22</v>
      </c>
      <c r="F273" s="125"/>
      <c r="G273" s="126">
        <v>11</v>
      </c>
      <c r="H273" s="126">
        <v>11</v>
      </c>
      <c r="I273" s="126"/>
      <c r="J273" s="126"/>
      <c r="K273" s="126">
        <v>11</v>
      </c>
      <c r="L273" s="126">
        <v>11</v>
      </c>
      <c r="M273" s="126"/>
      <c r="N273" s="126"/>
      <c r="O273" s="126">
        <v>11</v>
      </c>
      <c r="P273" s="126">
        <v>11</v>
      </c>
      <c r="Q273" s="126"/>
      <c r="R273" s="126"/>
      <c r="S273" s="126">
        <v>11</v>
      </c>
      <c r="T273" s="126">
        <v>11</v>
      </c>
      <c r="U273" s="126"/>
      <c r="V273" s="126"/>
      <c r="W273" s="126">
        <v>11</v>
      </c>
      <c r="X273" s="126">
        <v>11</v>
      </c>
      <c r="Y273" s="126"/>
      <c r="Z273" s="126"/>
      <c r="AA273" s="126">
        <v>11</v>
      </c>
      <c r="AB273" s="126">
        <v>11</v>
      </c>
      <c r="AC273" s="126"/>
      <c r="AD273" s="126"/>
      <c r="AE273" s="126">
        <v>11</v>
      </c>
      <c r="AF273" s="126">
        <v>11</v>
      </c>
      <c r="AG273" s="126"/>
      <c r="AH273" s="126"/>
      <c r="AI273" s="126"/>
      <c r="AJ273" s="127"/>
      <c r="AK273" s="153">
        <f>COUNTIF(F273:AJ273,"&gt;0")</f>
        <v>14</v>
      </c>
      <c r="AL273" s="150">
        <f>SUM(F273:AJ273)</f>
        <v>154</v>
      </c>
      <c r="AM273" s="150">
        <f>SUM(F275:AJ275)</f>
        <v>0</v>
      </c>
      <c r="AN273" s="150">
        <f>SUM(F276:AJ276)</f>
        <v>0</v>
      </c>
      <c r="AO273" s="150">
        <f>SUM(F274:AJ274)</f>
        <v>56</v>
      </c>
      <c r="AP273" s="150">
        <f>VLOOKUP($M$1&amp;" "&amp;$P$1&amp;" "&amp;AQ273,'Вспомогательная таблица'!A:AL,38,0)</f>
        <v>154</v>
      </c>
      <c r="AQ273" s="144" t="s">
        <v>43</v>
      </c>
    </row>
    <row r="274" spans="1:43" ht="9" customHeight="1" x14ac:dyDescent="0.2">
      <c r="A274" s="148"/>
      <c r="B274" s="151"/>
      <c r="C274" s="151"/>
      <c r="D274" s="158"/>
      <c r="E274" s="128" t="s">
        <v>24</v>
      </c>
      <c r="F274" s="129"/>
      <c r="G274" s="107"/>
      <c r="H274" s="107">
        <v>8</v>
      </c>
      <c r="I274" s="107"/>
      <c r="J274" s="107"/>
      <c r="K274" s="107"/>
      <c r="L274" s="107">
        <v>8</v>
      </c>
      <c r="M274" s="107"/>
      <c r="N274" s="107"/>
      <c r="O274" s="107"/>
      <c r="P274" s="107">
        <v>8</v>
      </c>
      <c r="Q274" s="107"/>
      <c r="R274" s="107"/>
      <c r="S274" s="107"/>
      <c r="T274" s="107">
        <v>8</v>
      </c>
      <c r="U274" s="107"/>
      <c r="V274" s="107"/>
      <c r="W274" s="107"/>
      <c r="X274" s="107">
        <v>8</v>
      </c>
      <c r="Y274" s="107"/>
      <c r="Z274" s="107"/>
      <c r="AA274" s="107"/>
      <c r="AB274" s="107">
        <v>8</v>
      </c>
      <c r="AC274" s="107"/>
      <c r="AD274" s="107"/>
      <c r="AE274" s="107"/>
      <c r="AF274" s="107">
        <v>8</v>
      </c>
      <c r="AG274" s="107"/>
      <c r="AH274" s="107"/>
      <c r="AI274" s="107"/>
      <c r="AJ274" s="130"/>
      <c r="AK274" s="148"/>
      <c r="AL274" s="151"/>
      <c r="AM274" s="151"/>
      <c r="AN274" s="151"/>
      <c r="AO274" s="151"/>
      <c r="AP274" s="151"/>
      <c r="AQ274" s="145"/>
    </row>
    <row r="275" spans="1:43" ht="9" customHeight="1" x14ac:dyDescent="0.2">
      <c r="A275" s="148"/>
      <c r="B275" s="151"/>
      <c r="C275" s="151"/>
      <c r="D275" s="158"/>
      <c r="E275" s="128" t="s">
        <v>25</v>
      </c>
      <c r="F275" s="129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30"/>
      <c r="AK275" s="148"/>
      <c r="AL275" s="151"/>
      <c r="AM275" s="151"/>
      <c r="AN275" s="151"/>
      <c r="AO275" s="151"/>
      <c r="AP275" s="151"/>
      <c r="AQ275" s="145"/>
    </row>
    <row r="276" spans="1:43" ht="9" customHeight="1" thickBot="1" x14ac:dyDescent="0.25">
      <c r="A276" s="149"/>
      <c r="B276" s="152"/>
      <c r="C276" s="152"/>
      <c r="D276" s="159"/>
      <c r="E276" s="131" t="s">
        <v>26</v>
      </c>
      <c r="F276" s="132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  <c r="AD276" s="133"/>
      <c r="AE276" s="133"/>
      <c r="AF276" s="133"/>
      <c r="AG276" s="133"/>
      <c r="AH276" s="133"/>
      <c r="AI276" s="133"/>
      <c r="AJ276" s="134"/>
      <c r="AK276" s="149"/>
      <c r="AL276" s="152"/>
      <c r="AM276" s="152"/>
      <c r="AN276" s="152"/>
      <c r="AO276" s="152"/>
      <c r="AP276" s="152"/>
      <c r="AQ276" s="146"/>
    </row>
    <row r="277" spans="1:43" ht="9" customHeight="1" x14ac:dyDescent="0.2">
      <c r="A277" s="147">
        <v>67</v>
      </c>
      <c r="B277" s="155">
        <v>20481</v>
      </c>
      <c r="C277" s="160" t="s">
        <v>114</v>
      </c>
      <c r="D277" s="157" t="s">
        <v>63</v>
      </c>
      <c r="E277" s="124" t="s">
        <v>22</v>
      </c>
      <c r="F277" s="125">
        <v>8</v>
      </c>
      <c r="G277" s="126">
        <v>8</v>
      </c>
      <c r="H277" s="126"/>
      <c r="I277" s="126"/>
      <c r="J277" s="126">
        <v>8</v>
      </c>
      <c r="K277" s="126">
        <v>8</v>
      </c>
      <c r="L277" s="126">
        <v>8</v>
      </c>
      <c r="M277" s="126">
        <v>8</v>
      </c>
      <c r="N277" s="126">
        <v>8</v>
      </c>
      <c r="O277" s="126"/>
      <c r="P277" s="126"/>
      <c r="Q277" s="126">
        <v>8</v>
      </c>
      <c r="R277" s="126">
        <v>8</v>
      </c>
      <c r="S277" s="126">
        <v>8</v>
      </c>
      <c r="T277" s="126">
        <v>8</v>
      </c>
      <c r="U277" s="126">
        <v>8</v>
      </c>
      <c r="V277" s="126"/>
      <c r="W277" s="126"/>
      <c r="X277" s="126">
        <v>8</v>
      </c>
      <c r="Y277" s="126">
        <v>8</v>
      </c>
      <c r="Z277" s="126">
        <v>8</v>
      </c>
      <c r="AA277" s="126">
        <v>8</v>
      </c>
      <c r="AB277" s="126">
        <v>8</v>
      </c>
      <c r="AC277" s="126"/>
      <c r="AD277" s="126"/>
      <c r="AE277" s="126">
        <v>8</v>
      </c>
      <c r="AF277" s="126">
        <v>8</v>
      </c>
      <c r="AG277" s="126">
        <v>8</v>
      </c>
      <c r="AH277" s="126">
        <v>8</v>
      </c>
      <c r="AI277" s="126"/>
      <c r="AJ277" s="127"/>
      <c r="AK277" s="153">
        <f>COUNTIF(F277:AJ277,"&gt;0")</f>
        <v>21</v>
      </c>
      <c r="AL277" s="150">
        <f>SUM(F277:AJ277)</f>
        <v>168</v>
      </c>
      <c r="AM277" s="150">
        <f>SUM(F279:AJ279)</f>
        <v>0</v>
      </c>
      <c r="AN277" s="150">
        <f>SUM(F280:AJ280)</f>
        <v>0</v>
      </c>
      <c r="AO277" s="150">
        <f>SUM(F278:AJ278)</f>
        <v>0</v>
      </c>
      <c r="AP277" s="150">
        <f>VLOOKUP($M$1&amp;" "&amp;$P$1&amp;" "&amp;AQ277,'Вспомогательная таблица'!A:AL,38,0)</f>
        <v>168</v>
      </c>
      <c r="AQ277" s="144" t="s">
        <v>47</v>
      </c>
    </row>
    <row r="278" spans="1:43" ht="9" customHeight="1" x14ac:dyDescent="0.2">
      <c r="A278" s="148"/>
      <c r="B278" s="151"/>
      <c r="C278" s="151"/>
      <c r="D278" s="158"/>
      <c r="E278" s="128" t="s">
        <v>24</v>
      </c>
      <c r="F278" s="129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30"/>
      <c r="AK278" s="148"/>
      <c r="AL278" s="151"/>
      <c r="AM278" s="151"/>
      <c r="AN278" s="151"/>
      <c r="AO278" s="151"/>
      <c r="AP278" s="151"/>
      <c r="AQ278" s="145"/>
    </row>
    <row r="279" spans="1:43" ht="9" customHeight="1" x14ac:dyDescent="0.2">
      <c r="A279" s="148"/>
      <c r="B279" s="151"/>
      <c r="C279" s="151"/>
      <c r="D279" s="158"/>
      <c r="E279" s="128" t="s">
        <v>25</v>
      </c>
      <c r="F279" s="129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30"/>
      <c r="AK279" s="148"/>
      <c r="AL279" s="151"/>
      <c r="AM279" s="151"/>
      <c r="AN279" s="151"/>
      <c r="AO279" s="151"/>
      <c r="AP279" s="151"/>
      <c r="AQ279" s="145"/>
    </row>
    <row r="280" spans="1:43" ht="9" customHeight="1" thickBot="1" x14ac:dyDescent="0.25">
      <c r="A280" s="149"/>
      <c r="B280" s="152"/>
      <c r="C280" s="152"/>
      <c r="D280" s="159"/>
      <c r="E280" s="131" t="s">
        <v>26</v>
      </c>
      <c r="F280" s="132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  <c r="AD280" s="133"/>
      <c r="AE280" s="133"/>
      <c r="AF280" s="133"/>
      <c r="AG280" s="133"/>
      <c r="AH280" s="133"/>
      <c r="AI280" s="133"/>
      <c r="AJ280" s="134"/>
      <c r="AK280" s="149"/>
      <c r="AL280" s="152"/>
      <c r="AM280" s="152"/>
      <c r="AN280" s="152"/>
      <c r="AO280" s="152"/>
      <c r="AP280" s="152"/>
      <c r="AQ280" s="146"/>
    </row>
    <row r="281" spans="1:43" ht="9" customHeight="1" x14ac:dyDescent="0.2">
      <c r="A281" s="147">
        <v>68</v>
      </c>
      <c r="B281" s="155">
        <v>19620</v>
      </c>
      <c r="C281" s="160" t="s">
        <v>115</v>
      </c>
      <c r="D281" s="157" t="s">
        <v>63</v>
      </c>
      <c r="E281" s="124" t="s">
        <v>22</v>
      </c>
      <c r="F281" s="125">
        <v>8</v>
      </c>
      <c r="G281" s="126">
        <v>8</v>
      </c>
      <c r="H281" s="126"/>
      <c r="I281" s="126"/>
      <c r="J281" s="126">
        <v>8</v>
      </c>
      <c r="K281" s="126">
        <v>8</v>
      </c>
      <c r="L281" s="126">
        <v>8</v>
      </c>
      <c r="M281" s="126">
        <v>8</v>
      </c>
      <c r="N281" s="126">
        <v>8</v>
      </c>
      <c r="O281" s="126"/>
      <c r="P281" s="126"/>
      <c r="Q281" s="126">
        <v>8</v>
      </c>
      <c r="R281" s="126">
        <v>8</v>
      </c>
      <c r="S281" s="126">
        <v>8</v>
      </c>
      <c r="T281" s="126">
        <v>8</v>
      </c>
      <c r="U281" s="126">
        <v>8</v>
      </c>
      <c r="V281" s="126"/>
      <c r="W281" s="126"/>
      <c r="X281" s="126">
        <v>8</v>
      </c>
      <c r="Y281" s="126">
        <v>8</v>
      </c>
      <c r="Z281" s="126">
        <v>8</v>
      </c>
      <c r="AA281" s="126">
        <v>8</v>
      </c>
      <c r="AB281" s="126">
        <v>8</v>
      </c>
      <c r="AC281" s="126"/>
      <c r="AD281" s="126"/>
      <c r="AE281" s="126">
        <v>8</v>
      </c>
      <c r="AF281" s="126">
        <v>8</v>
      </c>
      <c r="AG281" s="126">
        <v>8</v>
      </c>
      <c r="AH281" s="126">
        <v>8</v>
      </c>
      <c r="AI281" s="126"/>
      <c r="AJ281" s="127"/>
      <c r="AK281" s="153">
        <f>COUNTIF(F281:AJ281,"&gt;0")</f>
        <v>21</v>
      </c>
      <c r="AL281" s="150">
        <f>SUM(F281:AJ281)</f>
        <v>168</v>
      </c>
      <c r="AM281" s="150">
        <f>SUM(F283:AJ283)</f>
        <v>0</v>
      </c>
      <c r="AN281" s="150">
        <f>SUM(F284:AJ284)</f>
        <v>0</v>
      </c>
      <c r="AO281" s="150">
        <f>SUM(F282:AJ282)</f>
        <v>0</v>
      </c>
      <c r="AP281" s="150">
        <f>VLOOKUP($M$1&amp;" "&amp;$P$1&amp;" "&amp;AQ281,'Вспомогательная таблица'!A:AL,38,0)</f>
        <v>168</v>
      </c>
      <c r="AQ281" s="144" t="s">
        <v>23</v>
      </c>
    </row>
    <row r="282" spans="1:43" ht="9" customHeight="1" x14ac:dyDescent="0.2">
      <c r="A282" s="148"/>
      <c r="B282" s="151"/>
      <c r="C282" s="151"/>
      <c r="D282" s="158"/>
      <c r="E282" s="128" t="s">
        <v>24</v>
      </c>
      <c r="F282" s="129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30"/>
      <c r="AK282" s="148"/>
      <c r="AL282" s="151"/>
      <c r="AM282" s="151"/>
      <c r="AN282" s="151"/>
      <c r="AO282" s="151"/>
      <c r="AP282" s="151"/>
      <c r="AQ282" s="145"/>
    </row>
    <row r="283" spans="1:43" ht="9" customHeight="1" x14ac:dyDescent="0.2">
      <c r="A283" s="148"/>
      <c r="B283" s="151"/>
      <c r="C283" s="151"/>
      <c r="D283" s="158"/>
      <c r="E283" s="128" t="s">
        <v>25</v>
      </c>
      <c r="F283" s="129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30"/>
      <c r="AK283" s="148"/>
      <c r="AL283" s="151"/>
      <c r="AM283" s="151"/>
      <c r="AN283" s="151"/>
      <c r="AO283" s="151"/>
      <c r="AP283" s="151"/>
      <c r="AQ283" s="145"/>
    </row>
    <row r="284" spans="1:43" ht="9" customHeight="1" thickBot="1" x14ac:dyDescent="0.25">
      <c r="A284" s="149"/>
      <c r="B284" s="152"/>
      <c r="C284" s="152"/>
      <c r="D284" s="159"/>
      <c r="E284" s="131" t="s">
        <v>26</v>
      </c>
      <c r="F284" s="132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  <c r="AD284" s="133"/>
      <c r="AE284" s="133"/>
      <c r="AF284" s="133"/>
      <c r="AG284" s="133"/>
      <c r="AH284" s="133"/>
      <c r="AI284" s="133"/>
      <c r="AJ284" s="134"/>
      <c r="AK284" s="149"/>
      <c r="AL284" s="152"/>
      <c r="AM284" s="152"/>
      <c r="AN284" s="152"/>
      <c r="AO284" s="152"/>
      <c r="AP284" s="152"/>
      <c r="AQ284" s="146"/>
    </row>
    <row r="285" spans="1:43" ht="9" customHeight="1" x14ac:dyDescent="0.2">
      <c r="A285" s="147">
        <v>69</v>
      </c>
      <c r="B285" s="155">
        <v>20396</v>
      </c>
      <c r="C285" s="160" t="s">
        <v>116</v>
      </c>
      <c r="D285" s="157" t="s">
        <v>63</v>
      </c>
      <c r="E285" s="124" t="s">
        <v>22</v>
      </c>
      <c r="F285" s="125">
        <v>11</v>
      </c>
      <c r="G285" s="126">
        <v>11</v>
      </c>
      <c r="H285" s="126"/>
      <c r="I285" s="126"/>
      <c r="J285" s="126">
        <v>11</v>
      </c>
      <c r="K285" s="126">
        <v>11</v>
      </c>
      <c r="L285" s="126"/>
      <c r="M285" s="126"/>
      <c r="N285" s="126">
        <v>11</v>
      </c>
      <c r="O285" s="126">
        <v>11</v>
      </c>
      <c r="P285" s="126"/>
      <c r="Q285" s="126"/>
      <c r="R285" s="126">
        <v>11</v>
      </c>
      <c r="S285" s="126">
        <v>11</v>
      </c>
      <c r="T285" s="126"/>
      <c r="U285" s="126"/>
      <c r="V285" s="126">
        <v>11</v>
      </c>
      <c r="W285" s="126">
        <v>11</v>
      </c>
      <c r="X285" s="126"/>
      <c r="Y285" s="126"/>
      <c r="Z285" s="126">
        <v>11</v>
      </c>
      <c r="AA285" s="126">
        <v>11</v>
      </c>
      <c r="AB285" s="126"/>
      <c r="AC285" s="126"/>
      <c r="AD285" s="126">
        <v>11</v>
      </c>
      <c r="AE285" s="126">
        <v>11</v>
      </c>
      <c r="AF285" s="126"/>
      <c r="AG285" s="126"/>
      <c r="AH285" s="126">
        <v>11</v>
      </c>
      <c r="AI285" s="126"/>
      <c r="AJ285" s="127"/>
      <c r="AK285" s="153">
        <f>COUNTIF(F285:AJ285,"&gt;0")</f>
        <v>15</v>
      </c>
      <c r="AL285" s="150">
        <f>SUM(F285:AJ285)</f>
        <v>165</v>
      </c>
      <c r="AM285" s="150">
        <f>SUM(F287:AJ287)</f>
        <v>0</v>
      </c>
      <c r="AN285" s="150">
        <f>SUM(F288:AJ288)</f>
        <v>0</v>
      </c>
      <c r="AO285" s="150">
        <f>SUM(F286:AJ286)</f>
        <v>56</v>
      </c>
      <c r="AP285" s="150">
        <f>VLOOKUP($M$1&amp;" "&amp;$P$1&amp;" "&amp;AQ285,'Вспомогательная таблица'!A:AL,38,0)</f>
        <v>165</v>
      </c>
      <c r="AQ285" s="144" t="s">
        <v>53</v>
      </c>
    </row>
    <row r="286" spans="1:43" ht="9" customHeight="1" x14ac:dyDescent="0.2">
      <c r="A286" s="148"/>
      <c r="B286" s="151"/>
      <c r="C286" s="151"/>
      <c r="D286" s="158"/>
      <c r="E286" s="128" t="s">
        <v>24</v>
      </c>
      <c r="F286" s="129"/>
      <c r="G286" s="107">
        <v>8</v>
      </c>
      <c r="H286" s="107"/>
      <c r="I286" s="107"/>
      <c r="J286" s="107"/>
      <c r="K286" s="107">
        <v>8</v>
      </c>
      <c r="L286" s="107"/>
      <c r="M286" s="107"/>
      <c r="N286" s="107"/>
      <c r="O286" s="107">
        <v>8</v>
      </c>
      <c r="P286" s="107"/>
      <c r="Q286" s="107"/>
      <c r="R286" s="107"/>
      <c r="S286" s="107">
        <v>8</v>
      </c>
      <c r="T286" s="107"/>
      <c r="U286" s="107"/>
      <c r="V286" s="107"/>
      <c r="W286" s="107">
        <v>8</v>
      </c>
      <c r="X286" s="107"/>
      <c r="Y286" s="107"/>
      <c r="Z286" s="107"/>
      <c r="AA286" s="107">
        <v>8</v>
      </c>
      <c r="AB286" s="107"/>
      <c r="AC286" s="107"/>
      <c r="AD286" s="107"/>
      <c r="AE286" s="107">
        <v>8</v>
      </c>
      <c r="AF286" s="107"/>
      <c r="AG286" s="107"/>
      <c r="AH286" s="107"/>
      <c r="AI286" s="107"/>
      <c r="AJ286" s="130"/>
      <c r="AK286" s="148"/>
      <c r="AL286" s="151"/>
      <c r="AM286" s="151"/>
      <c r="AN286" s="151"/>
      <c r="AO286" s="151"/>
      <c r="AP286" s="151"/>
      <c r="AQ286" s="145"/>
    </row>
    <row r="287" spans="1:43" ht="9" customHeight="1" x14ac:dyDescent="0.2">
      <c r="A287" s="148"/>
      <c r="B287" s="151"/>
      <c r="C287" s="151"/>
      <c r="D287" s="158"/>
      <c r="E287" s="128" t="s">
        <v>25</v>
      </c>
      <c r="F287" s="129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30"/>
      <c r="AK287" s="148"/>
      <c r="AL287" s="151"/>
      <c r="AM287" s="151"/>
      <c r="AN287" s="151"/>
      <c r="AO287" s="151"/>
      <c r="AP287" s="151"/>
      <c r="AQ287" s="145"/>
    </row>
    <row r="288" spans="1:43" ht="9" customHeight="1" thickBot="1" x14ac:dyDescent="0.25">
      <c r="A288" s="149"/>
      <c r="B288" s="152"/>
      <c r="C288" s="152"/>
      <c r="D288" s="159"/>
      <c r="E288" s="131" t="s">
        <v>26</v>
      </c>
      <c r="F288" s="132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  <c r="AE288" s="133"/>
      <c r="AF288" s="133"/>
      <c r="AG288" s="133"/>
      <c r="AH288" s="133"/>
      <c r="AI288" s="133"/>
      <c r="AJ288" s="134"/>
      <c r="AK288" s="149"/>
      <c r="AL288" s="152"/>
      <c r="AM288" s="152"/>
      <c r="AN288" s="152"/>
      <c r="AO288" s="152"/>
      <c r="AP288" s="152"/>
      <c r="AQ288" s="146"/>
    </row>
    <row r="289" spans="1:43" ht="9" customHeight="1" x14ac:dyDescent="0.2">
      <c r="A289" s="147">
        <v>70</v>
      </c>
      <c r="B289" s="155">
        <v>20232</v>
      </c>
      <c r="C289" s="160" t="s">
        <v>117</v>
      </c>
      <c r="D289" s="157" t="s">
        <v>118</v>
      </c>
      <c r="E289" s="124" t="s">
        <v>22</v>
      </c>
      <c r="F289" s="125">
        <v>8</v>
      </c>
      <c r="G289" s="126">
        <v>8</v>
      </c>
      <c r="H289" s="126"/>
      <c r="I289" s="126"/>
      <c r="J289" s="126">
        <v>8</v>
      </c>
      <c r="K289" s="126">
        <v>8</v>
      </c>
      <c r="L289" s="126">
        <v>8</v>
      </c>
      <c r="M289" s="126">
        <v>8</v>
      </c>
      <c r="N289" s="126">
        <v>8</v>
      </c>
      <c r="O289" s="126"/>
      <c r="P289" s="126"/>
      <c r="Q289" s="126">
        <v>8</v>
      </c>
      <c r="R289" s="126">
        <v>8</v>
      </c>
      <c r="S289" s="126">
        <v>8</v>
      </c>
      <c r="T289" s="126">
        <v>8</v>
      </c>
      <c r="U289" s="126">
        <v>8</v>
      </c>
      <c r="V289" s="126"/>
      <c r="W289" s="126"/>
      <c r="X289" s="126">
        <v>8</v>
      </c>
      <c r="Y289" s="126">
        <v>8</v>
      </c>
      <c r="Z289" s="126">
        <v>8</v>
      </c>
      <c r="AA289" s="126">
        <v>8</v>
      </c>
      <c r="AB289" s="126">
        <v>8</v>
      </c>
      <c r="AC289" s="126"/>
      <c r="AD289" s="126"/>
      <c r="AE289" s="126">
        <v>8</v>
      </c>
      <c r="AF289" s="126">
        <v>8</v>
      </c>
      <c r="AG289" s="126">
        <v>8</v>
      </c>
      <c r="AH289" s="126">
        <v>8</v>
      </c>
      <c r="AI289" s="126"/>
      <c r="AJ289" s="127"/>
      <c r="AK289" s="153">
        <f>COUNTIF(F289:AJ289,"&gt;0")</f>
        <v>21</v>
      </c>
      <c r="AL289" s="150">
        <f>SUM(F289:AJ289)</f>
        <v>168</v>
      </c>
      <c r="AM289" s="150">
        <f>SUM(F291:AJ291)</f>
        <v>0</v>
      </c>
      <c r="AN289" s="150">
        <f>SUM(F292:AJ292)</f>
        <v>0</v>
      </c>
      <c r="AO289" s="150">
        <f>SUM(F290:AJ290)</f>
        <v>0</v>
      </c>
      <c r="AP289" s="150">
        <f>VLOOKUP($M$1&amp;" "&amp;$P$1&amp;" "&amp;AQ289,'Вспомогательная таблица'!A:AL,38,0)</f>
        <v>168</v>
      </c>
      <c r="AQ289" s="144" t="s">
        <v>47</v>
      </c>
    </row>
    <row r="290" spans="1:43" ht="9" customHeight="1" x14ac:dyDescent="0.2">
      <c r="A290" s="148"/>
      <c r="B290" s="151"/>
      <c r="C290" s="151"/>
      <c r="D290" s="158"/>
      <c r="E290" s="128" t="s">
        <v>24</v>
      </c>
      <c r="F290" s="129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30"/>
      <c r="AK290" s="148"/>
      <c r="AL290" s="151"/>
      <c r="AM290" s="151"/>
      <c r="AN290" s="151"/>
      <c r="AO290" s="151"/>
      <c r="AP290" s="151"/>
      <c r="AQ290" s="145"/>
    </row>
    <row r="291" spans="1:43" ht="9" customHeight="1" x14ac:dyDescent="0.2">
      <c r="A291" s="148"/>
      <c r="B291" s="151"/>
      <c r="C291" s="151"/>
      <c r="D291" s="158"/>
      <c r="E291" s="128" t="s">
        <v>25</v>
      </c>
      <c r="F291" s="129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30"/>
      <c r="AK291" s="148"/>
      <c r="AL291" s="151"/>
      <c r="AM291" s="151"/>
      <c r="AN291" s="151"/>
      <c r="AO291" s="151"/>
      <c r="AP291" s="151"/>
      <c r="AQ291" s="145"/>
    </row>
    <row r="292" spans="1:43" ht="9" customHeight="1" thickBot="1" x14ac:dyDescent="0.25">
      <c r="A292" s="149"/>
      <c r="B292" s="152"/>
      <c r="C292" s="152"/>
      <c r="D292" s="159"/>
      <c r="E292" s="131" t="s">
        <v>26</v>
      </c>
      <c r="F292" s="132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  <c r="AD292" s="133"/>
      <c r="AE292" s="133"/>
      <c r="AF292" s="133"/>
      <c r="AG292" s="133"/>
      <c r="AH292" s="133"/>
      <c r="AI292" s="133"/>
      <c r="AJ292" s="134"/>
      <c r="AK292" s="149"/>
      <c r="AL292" s="152"/>
      <c r="AM292" s="152"/>
      <c r="AN292" s="152"/>
      <c r="AO292" s="152"/>
      <c r="AP292" s="152"/>
      <c r="AQ292" s="146"/>
    </row>
    <row r="293" spans="1:43" ht="9" customHeight="1" x14ac:dyDescent="0.2">
      <c r="A293" s="147">
        <v>71</v>
      </c>
      <c r="B293" s="155">
        <v>20404</v>
      </c>
      <c r="C293" s="160" t="s">
        <v>119</v>
      </c>
      <c r="D293" s="156" t="s">
        <v>63</v>
      </c>
      <c r="E293" s="124" t="s">
        <v>22</v>
      </c>
      <c r="F293" s="125">
        <v>11</v>
      </c>
      <c r="G293" s="126">
        <v>11</v>
      </c>
      <c r="H293" s="126"/>
      <c r="I293" s="126"/>
      <c r="J293" s="126">
        <v>11</v>
      </c>
      <c r="K293" s="126">
        <v>11</v>
      </c>
      <c r="L293" s="126"/>
      <c r="M293" s="126"/>
      <c r="N293" s="126">
        <v>11</v>
      </c>
      <c r="O293" s="126">
        <v>11</v>
      </c>
      <c r="P293" s="126"/>
      <c r="Q293" s="126"/>
      <c r="R293" s="126">
        <v>11</v>
      </c>
      <c r="S293" s="126">
        <v>11</v>
      </c>
      <c r="T293" s="126"/>
      <c r="U293" s="126"/>
      <c r="V293" s="126">
        <v>11</v>
      </c>
      <c r="W293" s="126">
        <v>11</v>
      </c>
      <c r="X293" s="126"/>
      <c r="Y293" s="126"/>
      <c r="Z293" s="126">
        <v>11</v>
      </c>
      <c r="AA293" s="126">
        <v>11</v>
      </c>
      <c r="AB293" s="126"/>
      <c r="AC293" s="126"/>
      <c r="AD293" s="126">
        <v>11</v>
      </c>
      <c r="AE293" s="126">
        <v>11</v>
      </c>
      <c r="AF293" s="126"/>
      <c r="AG293" s="126"/>
      <c r="AH293" s="126">
        <v>11</v>
      </c>
      <c r="AI293" s="126"/>
      <c r="AJ293" s="127"/>
      <c r="AK293" s="153">
        <f>COUNTIF(F293:AJ293,"&gt;0")</f>
        <v>15</v>
      </c>
      <c r="AL293" s="150">
        <f>SUM(F293:AJ293)</f>
        <v>165</v>
      </c>
      <c r="AM293" s="150">
        <f>SUM(F295:AJ295)</f>
        <v>0</v>
      </c>
      <c r="AN293" s="150">
        <f>SUM(F296:AJ296)</f>
        <v>0</v>
      </c>
      <c r="AO293" s="150">
        <f>SUM(F294:AJ294)</f>
        <v>56</v>
      </c>
      <c r="AP293" s="150">
        <f>VLOOKUP($M$1&amp;" "&amp;$P$1&amp;" "&amp;AQ293,'Вспомогательная таблица'!A:AL,38,0)</f>
        <v>165</v>
      </c>
      <c r="AQ293" s="144" t="s">
        <v>53</v>
      </c>
    </row>
    <row r="294" spans="1:43" ht="9" customHeight="1" x14ac:dyDescent="0.2">
      <c r="A294" s="148"/>
      <c r="B294" s="151"/>
      <c r="C294" s="151"/>
      <c r="D294" s="145"/>
      <c r="E294" s="128" t="s">
        <v>24</v>
      </c>
      <c r="F294" s="129"/>
      <c r="G294" s="107">
        <v>8</v>
      </c>
      <c r="H294" s="107"/>
      <c r="I294" s="107"/>
      <c r="J294" s="107"/>
      <c r="K294" s="107">
        <v>8</v>
      </c>
      <c r="L294" s="107"/>
      <c r="M294" s="107"/>
      <c r="N294" s="107"/>
      <c r="O294" s="107">
        <v>8</v>
      </c>
      <c r="P294" s="107"/>
      <c r="Q294" s="107"/>
      <c r="R294" s="107"/>
      <c r="S294" s="107">
        <v>8</v>
      </c>
      <c r="T294" s="107"/>
      <c r="U294" s="107"/>
      <c r="V294" s="107"/>
      <c r="W294" s="107">
        <v>8</v>
      </c>
      <c r="X294" s="107"/>
      <c r="Y294" s="107"/>
      <c r="Z294" s="107"/>
      <c r="AA294" s="107">
        <v>8</v>
      </c>
      <c r="AB294" s="107"/>
      <c r="AC294" s="107"/>
      <c r="AD294" s="107"/>
      <c r="AE294" s="107">
        <v>8</v>
      </c>
      <c r="AF294" s="107"/>
      <c r="AG294" s="107"/>
      <c r="AH294" s="107"/>
      <c r="AI294" s="107"/>
      <c r="AJ294" s="130"/>
      <c r="AK294" s="148"/>
      <c r="AL294" s="151"/>
      <c r="AM294" s="151"/>
      <c r="AN294" s="151"/>
      <c r="AO294" s="151"/>
      <c r="AP294" s="151"/>
      <c r="AQ294" s="145"/>
    </row>
    <row r="295" spans="1:43" ht="9" customHeight="1" x14ac:dyDescent="0.2">
      <c r="A295" s="148"/>
      <c r="B295" s="151"/>
      <c r="C295" s="151"/>
      <c r="D295" s="145"/>
      <c r="E295" s="128" t="s">
        <v>25</v>
      </c>
      <c r="F295" s="129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30"/>
      <c r="AK295" s="148"/>
      <c r="AL295" s="151"/>
      <c r="AM295" s="151"/>
      <c r="AN295" s="151"/>
      <c r="AO295" s="151"/>
      <c r="AP295" s="151"/>
      <c r="AQ295" s="145"/>
    </row>
    <row r="296" spans="1:43" ht="9" customHeight="1" thickBot="1" x14ac:dyDescent="0.25">
      <c r="A296" s="149"/>
      <c r="B296" s="152"/>
      <c r="C296" s="152"/>
      <c r="D296" s="146"/>
      <c r="E296" s="131" t="s">
        <v>26</v>
      </c>
      <c r="F296" s="132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  <c r="AD296" s="133"/>
      <c r="AE296" s="133"/>
      <c r="AF296" s="133"/>
      <c r="AG296" s="133"/>
      <c r="AH296" s="133"/>
      <c r="AI296" s="133"/>
      <c r="AJ296" s="134"/>
      <c r="AK296" s="149"/>
      <c r="AL296" s="152"/>
      <c r="AM296" s="152"/>
      <c r="AN296" s="152"/>
      <c r="AO296" s="152"/>
      <c r="AP296" s="152"/>
      <c r="AQ296" s="146"/>
    </row>
    <row r="297" spans="1:43" ht="9" customHeight="1" x14ac:dyDescent="0.2">
      <c r="A297" s="147">
        <v>72</v>
      </c>
      <c r="B297" s="155">
        <v>20282</v>
      </c>
      <c r="C297" s="160" t="s">
        <v>120</v>
      </c>
      <c r="D297" s="157" t="s">
        <v>63</v>
      </c>
      <c r="E297" s="124" t="s">
        <v>22</v>
      </c>
      <c r="F297" s="125">
        <v>11</v>
      </c>
      <c r="G297" s="126"/>
      <c r="H297" s="126"/>
      <c r="I297" s="126">
        <v>11</v>
      </c>
      <c r="J297" s="126">
        <v>11</v>
      </c>
      <c r="K297" s="126"/>
      <c r="L297" s="126"/>
      <c r="M297" s="126">
        <v>11</v>
      </c>
      <c r="N297" s="126">
        <v>11</v>
      </c>
      <c r="O297" s="126"/>
      <c r="P297" s="126"/>
      <c r="Q297" s="126">
        <v>11</v>
      </c>
      <c r="R297" s="126">
        <v>11</v>
      </c>
      <c r="S297" s="126"/>
      <c r="T297" s="126"/>
      <c r="U297" s="126">
        <v>11</v>
      </c>
      <c r="V297" s="126">
        <v>11</v>
      </c>
      <c r="W297" s="126"/>
      <c r="X297" s="126"/>
      <c r="Y297" s="126">
        <v>11</v>
      </c>
      <c r="Z297" s="126">
        <v>11</v>
      </c>
      <c r="AA297" s="126"/>
      <c r="AB297" s="126"/>
      <c r="AC297" s="126">
        <v>11</v>
      </c>
      <c r="AD297" s="126">
        <v>11</v>
      </c>
      <c r="AE297" s="126"/>
      <c r="AF297" s="126"/>
      <c r="AG297" s="126">
        <v>11</v>
      </c>
      <c r="AH297" s="126">
        <v>11</v>
      </c>
      <c r="AI297" s="126"/>
      <c r="AJ297" s="127"/>
      <c r="AK297" s="153">
        <f>COUNTIF(F297:AJ297,"&gt;0")</f>
        <v>15</v>
      </c>
      <c r="AL297" s="150">
        <f>SUM(F297:AJ297)</f>
        <v>165</v>
      </c>
      <c r="AM297" s="150">
        <f>SUM(F299:AJ299)</f>
        <v>0</v>
      </c>
      <c r="AN297" s="150">
        <f>SUM(F300:AJ300)</f>
        <v>0</v>
      </c>
      <c r="AO297" s="150">
        <f>SUM(F298:AJ298)</f>
        <v>64</v>
      </c>
      <c r="AP297" s="150">
        <f>VLOOKUP($M$1&amp;" "&amp;$P$1&amp;" "&amp;AQ297,'Вспомогательная таблица'!A:AL,38,0)</f>
        <v>165</v>
      </c>
      <c r="AQ297" s="144" t="s">
        <v>49</v>
      </c>
    </row>
    <row r="298" spans="1:43" ht="9" customHeight="1" x14ac:dyDescent="0.2">
      <c r="A298" s="148"/>
      <c r="B298" s="151"/>
      <c r="C298" s="151"/>
      <c r="D298" s="158"/>
      <c r="E298" s="128" t="s">
        <v>24</v>
      </c>
      <c r="F298" s="129">
        <v>8</v>
      </c>
      <c r="G298" s="107"/>
      <c r="H298" s="107"/>
      <c r="I298" s="107"/>
      <c r="J298" s="107">
        <v>8</v>
      </c>
      <c r="K298" s="107"/>
      <c r="L298" s="107"/>
      <c r="M298" s="107"/>
      <c r="N298" s="107">
        <v>8</v>
      </c>
      <c r="O298" s="107"/>
      <c r="P298" s="107"/>
      <c r="Q298" s="107"/>
      <c r="R298" s="107">
        <v>8</v>
      </c>
      <c r="S298" s="107"/>
      <c r="T298" s="107"/>
      <c r="U298" s="107"/>
      <c r="V298" s="107">
        <v>8</v>
      </c>
      <c r="W298" s="107"/>
      <c r="X298" s="107"/>
      <c r="Y298" s="107"/>
      <c r="Z298" s="107">
        <v>8</v>
      </c>
      <c r="AA298" s="107"/>
      <c r="AB298" s="107"/>
      <c r="AC298" s="107"/>
      <c r="AD298" s="107">
        <v>8</v>
      </c>
      <c r="AE298" s="107"/>
      <c r="AF298" s="107"/>
      <c r="AG298" s="107"/>
      <c r="AH298" s="107">
        <v>8</v>
      </c>
      <c r="AI298" s="107"/>
      <c r="AJ298" s="130"/>
      <c r="AK298" s="148"/>
      <c r="AL298" s="151"/>
      <c r="AM298" s="151"/>
      <c r="AN298" s="151"/>
      <c r="AO298" s="151"/>
      <c r="AP298" s="151"/>
      <c r="AQ298" s="145"/>
    </row>
    <row r="299" spans="1:43" ht="9" customHeight="1" x14ac:dyDescent="0.2">
      <c r="A299" s="148"/>
      <c r="B299" s="151"/>
      <c r="C299" s="151"/>
      <c r="D299" s="158"/>
      <c r="E299" s="128" t="s">
        <v>25</v>
      </c>
      <c r="F299" s="129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30"/>
      <c r="AK299" s="148"/>
      <c r="AL299" s="151"/>
      <c r="AM299" s="151"/>
      <c r="AN299" s="151"/>
      <c r="AO299" s="151"/>
      <c r="AP299" s="151"/>
      <c r="AQ299" s="145"/>
    </row>
    <row r="300" spans="1:43" ht="9" customHeight="1" thickBot="1" x14ac:dyDescent="0.25">
      <c r="A300" s="149"/>
      <c r="B300" s="152"/>
      <c r="C300" s="152"/>
      <c r="D300" s="159"/>
      <c r="E300" s="131" t="s">
        <v>26</v>
      </c>
      <c r="F300" s="132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  <c r="AD300" s="133"/>
      <c r="AE300" s="133"/>
      <c r="AF300" s="133"/>
      <c r="AG300" s="133"/>
      <c r="AH300" s="133"/>
      <c r="AI300" s="133"/>
      <c r="AJ300" s="134"/>
      <c r="AK300" s="149"/>
      <c r="AL300" s="152"/>
      <c r="AM300" s="152"/>
      <c r="AN300" s="152"/>
      <c r="AO300" s="152"/>
      <c r="AP300" s="152"/>
      <c r="AQ300" s="146"/>
    </row>
    <row r="301" spans="1:43" ht="9" customHeight="1" x14ac:dyDescent="0.2">
      <c r="A301" s="147">
        <v>73</v>
      </c>
      <c r="B301" s="155">
        <v>19183</v>
      </c>
      <c r="C301" s="160" t="s">
        <v>121</v>
      </c>
      <c r="D301" s="157" t="s">
        <v>63</v>
      </c>
      <c r="E301" s="124" t="s">
        <v>22</v>
      </c>
      <c r="F301" s="125"/>
      <c r="G301" s="126">
        <v>10.5</v>
      </c>
      <c r="H301" s="126">
        <v>10.5</v>
      </c>
      <c r="I301" s="126"/>
      <c r="J301" s="126"/>
      <c r="K301" s="126">
        <v>10.5</v>
      </c>
      <c r="L301" s="126">
        <v>10.5</v>
      </c>
      <c r="M301" s="126"/>
      <c r="N301" s="126"/>
      <c r="O301" s="126">
        <v>10.5</v>
      </c>
      <c r="P301" s="126">
        <v>10.5</v>
      </c>
      <c r="Q301" s="126"/>
      <c r="R301" s="126"/>
      <c r="S301" s="126">
        <v>10.5</v>
      </c>
      <c r="T301" s="126">
        <v>10.5</v>
      </c>
      <c r="U301" s="126"/>
      <c r="V301" s="126"/>
      <c r="W301" s="126">
        <v>10.5</v>
      </c>
      <c r="X301" s="126">
        <v>10.5</v>
      </c>
      <c r="Y301" s="126"/>
      <c r="Z301" s="126"/>
      <c r="AA301" s="126">
        <v>10.5</v>
      </c>
      <c r="AB301" s="126">
        <v>10.5</v>
      </c>
      <c r="AC301" s="126"/>
      <c r="AD301" s="126"/>
      <c r="AE301" s="126">
        <v>10.5</v>
      </c>
      <c r="AF301" s="126">
        <v>10.5</v>
      </c>
      <c r="AG301" s="126"/>
      <c r="AH301" s="126"/>
      <c r="AI301" s="126"/>
      <c r="AJ301" s="127"/>
      <c r="AK301" s="153">
        <f>COUNTIF(F301:AJ301,"&gt;0")</f>
        <v>14</v>
      </c>
      <c r="AL301" s="150">
        <f>SUM(F301:AJ301)</f>
        <v>147</v>
      </c>
      <c r="AM301" s="150">
        <f>SUM(F303:AJ303)</f>
        <v>0</v>
      </c>
      <c r="AN301" s="150">
        <f>SUM(F304:AJ304)</f>
        <v>0</v>
      </c>
      <c r="AO301" s="150">
        <f>SUM(F302:AJ302)</f>
        <v>56</v>
      </c>
      <c r="AP301" s="150">
        <f>VLOOKUP($M$1&amp;" "&amp;$P$1&amp;" "&amp;AQ301,'Вспомогательная таблица'!A:AL,38,0)</f>
        <v>147</v>
      </c>
      <c r="AQ301" s="144" t="s">
        <v>84</v>
      </c>
    </row>
    <row r="302" spans="1:43" ht="9" customHeight="1" x14ac:dyDescent="0.2">
      <c r="A302" s="148"/>
      <c r="B302" s="151"/>
      <c r="C302" s="151"/>
      <c r="D302" s="158"/>
      <c r="E302" s="128" t="s">
        <v>24</v>
      </c>
      <c r="F302" s="129"/>
      <c r="G302" s="107"/>
      <c r="H302" s="107">
        <v>8</v>
      </c>
      <c r="I302" s="107"/>
      <c r="J302" s="107"/>
      <c r="K302" s="107"/>
      <c r="L302" s="107">
        <v>8</v>
      </c>
      <c r="M302" s="107"/>
      <c r="N302" s="107"/>
      <c r="O302" s="107"/>
      <c r="P302" s="107">
        <v>8</v>
      </c>
      <c r="Q302" s="107"/>
      <c r="R302" s="107"/>
      <c r="S302" s="107"/>
      <c r="T302" s="107">
        <v>8</v>
      </c>
      <c r="U302" s="107"/>
      <c r="V302" s="107"/>
      <c r="W302" s="107"/>
      <c r="X302" s="107">
        <v>8</v>
      </c>
      <c r="Y302" s="107"/>
      <c r="Z302" s="107"/>
      <c r="AA302" s="107"/>
      <c r="AB302" s="107">
        <v>8</v>
      </c>
      <c r="AC302" s="107"/>
      <c r="AD302" s="107"/>
      <c r="AE302" s="107"/>
      <c r="AF302" s="107">
        <v>8</v>
      </c>
      <c r="AG302" s="107"/>
      <c r="AH302" s="107"/>
      <c r="AI302" s="107"/>
      <c r="AJ302" s="130"/>
      <c r="AK302" s="148"/>
      <c r="AL302" s="151"/>
      <c r="AM302" s="151"/>
      <c r="AN302" s="151"/>
      <c r="AO302" s="151"/>
      <c r="AP302" s="151"/>
      <c r="AQ302" s="145"/>
    </row>
    <row r="303" spans="1:43" ht="9" customHeight="1" x14ac:dyDescent="0.2">
      <c r="A303" s="148"/>
      <c r="B303" s="151"/>
      <c r="C303" s="151"/>
      <c r="D303" s="158"/>
      <c r="E303" s="128" t="s">
        <v>25</v>
      </c>
      <c r="F303" s="129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30"/>
      <c r="AK303" s="148"/>
      <c r="AL303" s="151"/>
      <c r="AM303" s="151"/>
      <c r="AN303" s="151"/>
      <c r="AO303" s="151"/>
      <c r="AP303" s="151"/>
      <c r="AQ303" s="145"/>
    </row>
    <row r="304" spans="1:43" ht="9" customHeight="1" thickBot="1" x14ac:dyDescent="0.25">
      <c r="A304" s="149"/>
      <c r="B304" s="152"/>
      <c r="C304" s="152"/>
      <c r="D304" s="159"/>
      <c r="E304" s="131" t="s">
        <v>26</v>
      </c>
      <c r="F304" s="132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  <c r="AD304" s="133"/>
      <c r="AE304" s="133"/>
      <c r="AF304" s="133"/>
      <c r="AG304" s="133"/>
      <c r="AH304" s="133"/>
      <c r="AI304" s="133"/>
      <c r="AJ304" s="134"/>
      <c r="AK304" s="149"/>
      <c r="AL304" s="152"/>
      <c r="AM304" s="152"/>
      <c r="AN304" s="152"/>
      <c r="AO304" s="152"/>
      <c r="AP304" s="152"/>
      <c r="AQ304" s="146"/>
    </row>
    <row r="305" spans="1:43" ht="9" customHeight="1" x14ac:dyDescent="0.2">
      <c r="A305" s="147">
        <v>74</v>
      </c>
      <c r="B305" s="155">
        <v>20280</v>
      </c>
      <c r="C305" s="160" t="s">
        <v>122</v>
      </c>
      <c r="D305" s="157" t="s">
        <v>63</v>
      </c>
      <c r="E305" s="124" t="s">
        <v>22</v>
      </c>
      <c r="F305" s="125"/>
      <c r="G305" s="126">
        <v>11</v>
      </c>
      <c r="H305" s="126">
        <v>11</v>
      </c>
      <c r="I305" s="126"/>
      <c r="J305" s="126"/>
      <c r="K305" s="126">
        <v>11</v>
      </c>
      <c r="L305" s="126">
        <v>11</v>
      </c>
      <c r="M305" s="126"/>
      <c r="N305" s="126"/>
      <c r="O305" s="126">
        <v>11</v>
      </c>
      <c r="P305" s="126">
        <v>11</v>
      </c>
      <c r="Q305" s="126"/>
      <c r="R305" s="126"/>
      <c r="S305" s="126">
        <v>11</v>
      </c>
      <c r="T305" s="126">
        <v>11</v>
      </c>
      <c r="U305" s="126"/>
      <c r="V305" s="126"/>
      <c r="W305" s="126">
        <v>11</v>
      </c>
      <c r="X305" s="126">
        <v>11</v>
      </c>
      <c r="Y305" s="126"/>
      <c r="Z305" s="126"/>
      <c r="AA305" s="126">
        <v>11</v>
      </c>
      <c r="AB305" s="126">
        <v>11</v>
      </c>
      <c r="AC305" s="126"/>
      <c r="AD305" s="126"/>
      <c r="AE305" s="126">
        <v>11</v>
      </c>
      <c r="AF305" s="126">
        <v>11</v>
      </c>
      <c r="AG305" s="126"/>
      <c r="AH305" s="126"/>
      <c r="AI305" s="126"/>
      <c r="AJ305" s="127"/>
      <c r="AK305" s="153">
        <f>COUNTIF(F305:AJ305,"&gt;0")</f>
        <v>14</v>
      </c>
      <c r="AL305" s="150">
        <f>SUM(F305:AJ305)</f>
        <v>154</v>
      </c>
      <c r="AM305" s="150">
        <f>SUM(F307:AJ307)</f>
        <v>0</v>
      </c>
      <c r="AN305" s="150">
        <f>SUM(F308:AJ308)</f>
        <v>0</v>
      </c>
      <c r="AO305" s="150">
        <f>SUM(F306:AJ306)</f>
        <v>56</v>
      </c>
      <c r="AP305" s="150">
        <f>VLOOKUP($M$1&amp;" "&amp;$P$1&amp;" "&amp;AQ305,'Вспомогательная таблица'!A:AL,38,0)</f>
        <v>154</v>
      </c>
      <c r="AQ305" s="144" t="s">
        <v>43</v>
      </c>
    </row>
    <row r="306" spans="1:43" ht="9" customHeight="1" x14ac:dyDescent="0.2">
      <c r="A306" s="148"/>
      <c r="B306" s="151"/>
      <c r="C306" s="151"/>
      <c r="D306" s="158"/>
      <c r="E306" s="128" t="s">
        <v>24</v>
      </c>
      <c r="F306" s="129"/>
      <c r="G306" s="107"/>
      <c r="H306" s="107">
        <v>8</v>
      </c>
      <c r="I306" s="107"/>
      <c r="J306" s="107"/>
      <c r="K306" s="107"/>
      <c r="L306" s="107">
        <v>8</v>
      </c>
      <c r="M306" s="107"/>
      <c r="N306" s="107"/>
      <c r="O306" s="107"/>
      <c r="P306" s="107">
        <v>8</v>
      </c>
      <c r="Q306" s="107"/>
      <c r="R306" s="107"/>
      <c r="S306" s="107"/>
      <c r="T306" s="107">
        <v>8</v>
      </c>
      <c r="U306" s="107"/>
      <c r="V306" s="107"/>
      <c r="W306" s="107"/>
      <c r="X306" s="107">
        <v>8</v>
      </c>
      <c r="Y306" s="107"/>
      <c r="Z306" s="107"/>
      <c r="AA306" s="107"/>
      <c r="AB306" s="107">
        <v>8</v>
      </c>
      <c r="AC306" s="107"/>
      <c r="AD306" s="107"/>
      <c r="AE306" s="107"/>
      <c r="AF306" s="107">
        <v>8</v>
      </c>
      <c r="AG306" s="107"/>
      <c r="AH306" s="107"/>
      <c r="AI306" s="107"/>
      <c r="AJ306" s="130"/>
      <c r="AK306" s="148"/>
      <c r="AL306" s="151"/>
      <c r="AM306" s="151"/>
      <c r="AN306" s="151"/>
      <c r="AO306" s="151"/>
      <c r="AP306" s="151"/>
      <c r="AQ306" s="145"/>
    </row>
    <row r="307" spans="1:43" ht="9" customHeight="1" x14ac:dyDescent="0.2">
      <c r="A307" s="148"/>
      <c r="B307" s="151"/>
      <c r="C307" s="151"/>
      <c r="D307" s="158"/>
      <c r="E307" s="128" t="s">
        <v>25</v>
      </c>
      <c r="F307" s="129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30"/>
      <c r="AK307" s="148"/>
      <c r="AL307" s="151"/>
      <c r="AM307" s="151"/>
      <c r="AN307" s="151"/>
      <c r="AO307" s="151"/>
      <c r="AP307" s="151"/>
      <c r="AQ307" s="145"/>
    </row>
    <row r="308" spans="1:43" ht="9" customHeight="1" thickBot="1" x14ac:dyDescent="0.25">
      <c r="A308" s="149"/>
      <c r="B308" s="152"/>
      <c r="C308" s="152"/>
      <c r="D308" s="159"/>
      <c r="E308" s="131" t="s">
        <v>26</v>
      </c>
      <c r="F308" s="132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  <c r="AD308" s="133"/>
      <c r="AE308" s="133"/>
      <c r="AF308" s="133"/>
      <c r="AG308" s="133"/>
      <c r="AH308" s="133"/>
      <c r="AI308" s="133"/>
      <c r="AJ308" s="134"/>
      <c r="AK308" s="149"/>
      <c r="AL308" s="152"/>
      <c r="AM308" s="152"/>
      <c r="AN308" s="152"/>
      <c r="AO308" s="152"/>
      <c r="AP308" s="152"/>
      <c r="AQ308" s="146"/>
    </row>
    <row r="309" spans="1:43" ht="9" customHeight="1" x14ac:dyDescent="0.2">
      <c r="A309" s="147">
        <v>75</v>
      </c>
      <c r="B309" s="155">
        <v>19418</v>
      </c>
      <c r="C309" s="160" t="s">
        <v>123</v>
      </c>
      <c r="D309" s="157" t="s">
        <v>73</v>
      </c>
      <c r="E309" s="124" t="s">
        <v>22</v>
      </c>
      <c r="F309" s="125">
        <v>11</v>
      </c>
      <c r="G309" s="126"/>
      <c r="H309" s="126"/>
      <c r="I309" s="126">
        <v>11</v>
      </c>
      <c r="J309" s="126">
        <v>11</v>
      </c>
      <c r="K309" s="126"/>
      <c r="L309" s="126"/>
      <c r="M309" s="126">
        <v>11</v>
      </c>
      <c r="N309" s="126">
        <v>11</v>
      </c>
      <c r="O309" s="126"/>
      <c r="P309" s="126"/>
      <c r="Q309" s="126">
        <v>11</v>
      </c>
      <c r="R309" s="126">
        <v>11</v>
      </c>
      <c r="S309" s="126"/>
      <c r="T309" s="126"/>
      <c r="U309" s="126">
        <v>11</v>
      </c>
      <c r="V309" s="126">
        <v>11</v>
      </c>
      <c r="W309" s="126"/>
      <c r="X309" s="126"/>
      <c r="Y309" s="126">
        <v>11</v>
      </c>
      <c r="Z309" s="126">
        <v>11</v>
      </c>
      <c r="AA309" s="126"/>
      <c r="AB309" s="126"/>
      <c r="AC309" s="126">
        <v>11</v>
      </c>
      <c r="AD309" s="126">
        <v>11</v>
      </c>
      <c r="AE309" s="126"/>
      <c r="AF309" s="126"/>
      <c r="AG309" s="126">
        <v>11</v>
      </c>
      <c r="AH309" s="126">
        <v>11</v>
      </c>
      <c r="AI309" s="126"/>
      <c r="AJ309" s="127"/>
      <c r="AK309" s="153">
        <f>COUNTIF(F309:AJ309,"&gt;0")</f>
        <v>15</v>
      </c>
      <c r="AL309" s="150">
        <f>SUM(F309:AJ309)</f>
        <v>165</v>
      </c>
      <c r="AM309" s="150">
        <f>SUM(F311:AJ311)</f>
        <v>0</v>
      </c>
      <c r="AN309" s="150">
        <f>SUM(F312:AJ312)</f>
        <v>0</v>
      </c>
      <c r="AO309" s="150">
        <f>SUM(F310:AJ310)</f>
        <v>64</v>
      </c>
      <c r="AP309" s="150">
        <f>VLOOKUP($M$1&amp;" "&amp;$P$1&amp;" "&amp;AQ309,'Вспомогательная таблица'!A:AL,38,0)</f>
        <v>165</v>
      </c>
      <c r="AQ309" s="144" t="s">
        <v>49</v>
      </c>
    </row>
    <row r="310" spans="1:43" ht="9" customHeight="1" x14ac:dyDescent="0.2">
      <c r="A310" s="148"/>
      <c r="B310" s="151"/>
      <c r="C310" s="151"/>
      <c r="D310" s="158"/>
      <c r="E310" s="128" t="s">
        <v>24</v>
      </c>
      <c r="F310" s="129">
        <v>8</v>
      </c>
      <c r="G310" s="107"/>
      <c r="H310" s="107"/>
      <c r="I310" s="107"/>
      <c r="J310" s="107">
        <v>8</v>
      </c>
      <c r="K310" s="107"/>
      <c r="L310" s="107"/>
      <c r="M310" s="107"/>
      <c r="N310" s="107">
        <v>8</v>
      </c>
      <c r="O310" s="107"/>
      <c r="P310" s="107"/>
      <c r="Q310" s="107"/>
      <c r="R310" s="107">
        <v>8</v>
      </c>
      <c r="S310" s="107"/>
      <c r="T310" s="107"/>
      <c r="U310" s="107"/>
      <c r="V310" s="107">
        <v>8</v>
      </c>
      <c r="W310" s="107"/>
      <c r="X310" s="107"/>
      <c r="Y310" s="107"/>
      <c r="Z310" s="107">
        <v>8</v>
      </c>
      <c r="AA310" s="107"/>
      <c r="AB310" s="107"/>
      <c r="AC310" s="107"/>
      <c r="AD310" s="107">
        <v>8</v>
      </c>
      <c r="AE310" s="107"/>
      <c r="AF310" s="107"/>
      <c r="AG310" s="107"/>
      <c r="AH310" s="107">
        <v>8</v>
      </c>
      <c r="AI310" s="107"/>
      <c r="AJ310" s="130"/>
      <c r="AK310" s="148"/>
      <c r="AL310" s="151"/>
      <c r="AM310" s="151"/>
      <c r="AN310" s="151"/>
      <c r="AO310" s="151"/>
      <c r="AP310" s="151"/>
      <c r="AQ310" s="145"/>
    </row>
    <row r="311" spans="1:43" ht="9" customHeight="1" x14ac:dyDescent="0.2">
      <c r="A311" s="148"/>
      <c r="B311" s="151"/>
      <c r="C311" s="151"/>
      <c r="D311" s="158"/>
      <c r="E311" s="128" t="s">
        <v>25</v>
      </c>
      <c r="F311" s="129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30"/>
      <c r="AK311" s="148"/>
      <c r="AL311" s="151"/>
      <c r="AM311" s="151"/>
      <c r="AN311" s="151"/>
      <c r="AO311" s="151"/>
      <c r="AP311" s="151"/>
      <c r="AQ311" s="145"/>
    </row>
    <row r="312" spans="1:43" ht="9" customHeight="1" thickBot="1" x14ac:dyDescent="0.25">
      <c r="A312" s="149"/>
      <c r="B312" s="152"/>
      <c r="C312" s="152"/>
      <c r="D312" s="159"/>
      <c r="E312" s="131" t="s">
        <v>26</v>
      </c>
      <c r="F312" s="132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  <c r="AD312" s="133"/>
      <c r="AE312" s="133"/>
      <c r="AF312" s="133"/>
      <c r="AG312" s="133"/>
      <c r="AH312" s="133"/>
      <c r="AI312" s="133"/>
      <c r="AJ312" s="134"/>
      <c r="AK312" s="149"/>
      <c r="AL312" s="152"/>
      <c r="AM312" s="152"/>
      <c r="AN312" s="152"/>
      <c r="AO312" s="152"/>
      <c r="AP312" s="152"/>
      <c r="AQ312" s="146"/>
    </row>
    <row r="313" spans="1:43" ht="9" customHeight="1" x14ac:dyDescent="0.2">
      <c r="A313" s="147">
        <v>76</v>
      </c>
      <c r="B313" s="155">
        <v>20139</v>
      </c>
      <c r="C313" s="160" t="s">
        <v>124</v>
      </c>
      <c r="D313" s="157" t="s">
        <v>63</v>
      </c>
      <c r="E313" s="124" t="s">
        <v>22</v>
      </c>
      <c r="F313" s="125">
        <v>10.5</v>
      </c>
      <c r="G313" s="126"/>
      <c r="H313" s="126"/>
      <c r="I313" s="126">
        <v>10.5</v>
      </c>
      <c r="J313" s="126">
        <v>10.5</v>
      </c>
      <c r="K313" s="126"/>
      <c r="L313" s="126"/>
      <c r="M313" s="126">
        <v>10.5</v>
      </c>
      <c r="N313" s="126">
        <v>10.5</v>
      </c>
      <c r="O313" s="126"/>
      <c r="P313" s="126"/>
      <c r="Q313" s="126">
        <v>10.5</v>
      </c>
      <c r="R313" s="126">
        <v>10.5</v>
      </c>
      <c r="S313" s="126"/>
      <c r="T313" s="126"/>
      <c r="U313" s="126">
        <v>10.5</v>
      </c>
      <c r="V313" s="126">
        <v>10.5</v>
      </c>
      <c r="W313" s="126"/>
      <c r="X313" s="126"/>
      <c r="Y313" s="126">
        <v>10.5</v>
      </c>
      <c r="Z313" s="126">
        <v>10.5</v>
      </c>
      <c r="AA313" s="126"/>
      <c r="AB313" s="126"/>
      <c r="AC313" s="126">
        <v>10.5</v>
      </c>
      <c r="AD313" s="126">
        <v>10.5</v>
      </c>
      <c r="AE313" s="126"/>
      <c r="AF313" s="126"/>
      <c r="AG313" s="126">
        <v>10.5</v>
      </c>
      <c r="AH313" s="126">
        <v>10.5</v>
      </c>
      <c r="AI313" s="126"/>
      <c r="AJ313" s="127"/>
      <c r="AK313" s="153">
        <f>COUNTIF(F313:AJ313,"&gt;0")</f>
        <v>15</v>
      </c>
      <c r="AL313" s="150">
        <f>SUM(F313:AJ313)</f>
        <v>157.5</v>
      </c>
      <c r="AM313" s="150">
        <f>SUM(F315:AJ315)</f>
        <v>0</v>
      </c>
      <c r="AN313" s="150">
        <f>SUM(F316:AJ316)</f>
        <v>0</v>
      </c>
      <c r="AO313" s="150">
        <f>SUM(F314:AJ314)</f>
        <v>64</v>
      </c>
      <c r="AP313" s="150">
        <f>VLOOKUP($M$1&amp;" "&amp;$P$1&amp;" "&amp;AQ313,'Вспомогательная таблица'!A:AL,38,0)</f>
        <v>157.5</v>
      </c>
      <c r="AQ313" s="144" t="s">
        <v>70</v>
      </c>
    </row>
    <row r="314" spans="1:43" ht="9" customHeight="1" x14ac:dyDescent="0.2">
      <c r="A314" s="148"/>
      <c r="B314" s="151"/>
      <c r="C314" s="151"/>
      <c r="D314" s="158"/>
      <c r="E314" s="128" t="s">
        <v>24</v>
      </c>
      <c r="F314" s="129">
        <v>8</v>
      </c>
      <c r="G314" s="107"/>
      <c r="H314" s="107"/>
      <c r="I314" s="107"/>
      <c r="J314" s="107">
        <v>8</v>
      </c>
      <c r="K314" s="107"/>
      <c r="L314" s="107"/>
      <c r="M314" s="107"/>
      <c r="N314" s="107">
        <v>8</v>
      </c>
      <c r="O314" s="107"/>
      <c r="P314" s="107"/>
      <c r="Q314" s="107"/>
      <c r="R314" s="107">
        <v>8</v>
      </c>
      <c r="S314" s="107"/>
      <c r="T314" s="107"/>
      <c r="U314" s="107"/>
      <c r="V314" s="107">
        <v>8</v>
      </c>
      <c r="W314" s="107"/>
      <c r="X314" s="107"/>
      <c r="Y314" s="107"/>
      <c r="Z314" s="107">
        <v>8</v>
      </c>
      <c r="AA314" s="107"/>
      <c r="AB314" s="107"/>
      <c r="AC314" s="107"/>
      <c r="AD314" s="107">
        <v>8</v>
      </c>
      <c r="AE314" s="107"/>
      <c r="AF314" s="107"/>
      <c r="AG314" s="107"/>
      <c r="AH314" s="107">
        <v>8</v>
      </c>
      <c r="AI314" s="107"/>
      <c r="AJ314" s="130"/>
      <c r="AK314" s="148"/>
      <c r="AL314" s="151"/>
      <c r="AM314" s="151"/>
      <c r="AN314" s="151"/>
      <c r="AO314" s="151"/>
      <c r="AP314" s="151"/>
      <c r="AQ314" s="145"/>
    </row>
    <row r="315" spans="1:43" ht="9" customHeight="1" x14ac:dyDescent="0.2">
      <c r="A315" s="148"/>
      <c r="B315" s="151"/>
      <c r="C315" s="151"/>
      <c r="D315" s="158"/>
      <c r="E315" s="128" t="s">
        <v>25</v>
      </c>
      <c r="F315" s="129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30"/>
      <c r="AK315" s="148"/>
      <c r="AL315" s="151"/>
      <c r="AM315" s="151"/>
      <c r="AN315" s="151"/>
      <c r="AO315" s="151"/>
      <c r="AP315" s="151"/>
      <c r="AQ315" s="145"/>
    </row>
    <row r="316" spans="1:43" ht="9" customHeight="1" thickBot="1" x14ac:dyDescent="0.25">
      <c r="A316" s="149"/>
      <c r="B316" s="152"/>
      <c r="C316" s="152"/>
      <c r="D316" s="159"/>
      <c r="E316" s="131" t="s">
        <v>26</v>
      </c>
      <c r="F316" s="132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  <c r="AD316" s="133"/>
      <c r="AE316" s="133"/>
      <c r="AF316" s="133"/>
      <c r="AG316" s="133"/>
      <c r="AH316" s="133"/>
      <c r="AI316" s="133"/>
      <c r="AJ316" s="134"/>
      <c r="AK316" s="149"/>
      <c r="AL316" s="152"/>
      <c r="AM316" s="152"/>
      <c r="AN316" s="152"/>
      <c r="AO316" s="152"/>
      <c r="AP316" s="152"/>
      <c r="AQ316" s="146"/>
    </row>
    <row r="317" spans="1:43" ht="9" customHeight="1" x14ac:dyDescent="0.2">
      <c r="A317" s="147">
        <v>77</v>
      </c>
      <c r="B317" s="155">
        <v>29600</v>
      </c>
      <c r="C317" s="160" t="s">
        <v>125</v>
      </c>
      <c r="D317" s="157" t="s">
        <v>63</v>
      </c>
      <c r="E317" s="124" t="s">
        <v>22</v>
      </c>
      <c r="F317" s="125"/>
      <c r="G317" s="126">
        <v>11</v>
      </c>
      <c r="H317" s="126">
        <v>11</v>
      </c>
      <c r="I317" s="126"/>
      <c r="J317" s="126"/>
      <c r="K317" s="126">
        <v>11</v>
      </c>
      <c r="L317" s="126">
        <v>11</v>
      </c>
      <c r="M317" s="126"/>
      <c r="N317" s="126"/>
      <c r="O317" s="126">
        <v>11</v>
      </c>
      <c r="P317" s="126">
        <v>11</v>
      </c>
      <c r="Q317" s="126"/>
      <c r="R317" s="126"/>
      <c r="S317" s="126">
        <v>11</v>
      </c>
      <c r="T317" s="126">
        <v>11</v>
      </c>
      <c r="U317" s="126"/>
      <c r="V317" s="126"/>
      <c r="W317" s="126">
        <v>11</v>
      </c>
      <c r="X317" s="126">
        <v>11</v>
      </c>
      <c r="Y317" s="126"/>
      <c r="Z317" s="126"/>
      <c r="AA317" s="126">
        <v>11</v>
      </c>
      <c r="AB317" s="126">
        <v>11</v>
      </c>
      <c r="AC317" s="126"/>
      <c r="AD317" s="126"/>
      <c r="AE317" s="126">
        <v>11</v>
      </c>
      <c r="AF317" s="126">
        <v>11</v>
      </c>
      <c r="AG317" s="126"/>
      <c r="AH317" s="126"/>
      <c r="AI317" s="126"/>
      <c r="AJ317" s="127"/>
      <c r="AK317" s="153">
        <f>COUNTIF(F317:AJ317,"&gt;0")</f>
        <v>14</v>
      </c>
      <c r="AL317" s="150">
        <f>SUM(F317:AJ317)</f>
        <v>154</v>
      </c>
      <c r="AM317" s="150">
        <f>SUM(F319:AJ319)</f>
        <v>0</v>
      </c>
      <c r="AN317" s="150">
        <f>SUM(F320:AJ320)</f>
        <v>0</v>
      </c>
      <c r="AO317" s="150">
        <f>SUM(F318:AJ318)</f>
        <v>56</v>
      </c>
      <c r="AP317" s="150">
        <f>VLOOKUP($M$1&amp;" "&amp;$P$1&amp;" "&amp;AQ317,'Вспомогательная таблица'!A:AL,38,0)</f>
        <v>154</v>
      </c>
      <c r="AQ317" s="144" t="s">
        <v>43</v>
      </c>
    </row>
    <row r="318" spans="1:43" ht="9" customHeight="1" x14ac:dyDescent="0.2">
      <c r="A318" s="148"/>
      <c r="B318" s="151"/>
      <c r="C318" s="151"/>
      <c r="D318" s="158"/>
      <c r="E318" s="128" t="s">
        <v>24</v>
      </c>
      <c r="F318" s="129"/>
      <c r="G318" s="107"/>
      <c r="H318" s="107">
        <v>8</v>
      </c>
      <c r="I318" s="107"/>
      <c r="J318" s="107"/>
      <c r="K318" s="107"/>
      <c r="L318" s="107">
        <v>8</v>
      </c>
      <c r="M318" s="107"/>
      <c r="N318" s="107"/>
      <c r="O318" s="107"/>
      <c r="P318" s="107">
        <v>8</v>
      </c>
      <c r="Q318" s="107"/>
      <c r="R318" s="107"/>
      <c r="S318" s="107"/>
      <c r="T318" s="107">
        <v>8</v>
      </c>
      <c r="U318" s="107"/>
      <c r="V318" s="107"/>
      <c r="W318" s="107"/>
      <c r="X318" s="107">
        <v>8</v>
      </c>
      <c r="Y318" s="107"/>
      <c r="Z318" s="107"/>
      <c r="AA318" s="107"/>
      <c r="AB318" s="107">
        <v>8</v>
      </c>
      <c r="AC318" s="107"/>
      <c r="AD318" s="107"/>
      <c r="AE318" s="107"/>
      <c r="AF318" s="107">
        <v>8</v>
      </c>
      <c r="AG318" s="107"/>
      <c r="AH318" s="107"/>
      <c r="AI318" s="107"/>
      <c r="AJ318" s="130"/>
      <c r="AK318" s="148"/>
      <c r="AL318" s="151"/>
      <c r="AM318" s="151"/>
      <c r="AN318" s="151"/>
      <c r="AO318" s="151"/>
      <c r="AP318" s="151"/>
      <c r="AQ318" s="145"/>
    </row>
    <row r="319" spans="1:43" ht="9" customHeight="1" x14ac:dyDescent="0.2">
      <c r="A319" s="148"/>
      <c r="B319" s="151"/>
      <c r="C319" s="151"/>
      <c r="D319" s="158"/>
      <c r="E319" s="128" t="s">
        <v>25</v>
      </c>
      <c r="F319" s="129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30"/>
      <c r="AK319" s="148"/>
      <c r="AL319" s="151"/>
      <c r="AM319" s="151"/>
      <c r="AN319" s="151"/>
      <c r="AO319" s="151"/>
      <c r="AP319" s="151"/>
      <c r="AQ319" s="145"/>
    </row>
    <row r="320" spans="1:43" ht="9" customHeight="1" thickBot="1" x14ac:dyDescent="0.25">
      <c r="A320" s="149"/>
      <c r="B320" s="152"/>
      <c r="C320" s="152"/>
      <c r="D320" s="159"/>
      <c r="E320" s="131" t="s">
        <v>26</v>
      </c>
      <c r="F320" s="132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  <c r="AD320" s="133"/>
      <c r="AE320" s="133"/>
      <c r="AF320" s="133"/>
      <c r="AG320" s="133"/>
      <c r="AH320" s="133"/>
      <c r="AI320" s="133"/>
      <c r="AJ320" s="134"/>
      <c r="AK320" s="149"/>
      <c r="AL320" s="152"/>
      <c r="AM320" s="152"/>
      <c r="AN320" s="152"/>
      <c r="AO320" s="152"/>
      <c r="AP320" s="152"/>
      <c r="AQ320" s="146"/>
    </row>
    <row r="321" spans="1:43" ht="9" customHeight="1" x14ac:dyDescent="0.2">
      <c r="A321" s="147">
        <v>78</v>
      </c>
      <c r="B321" s="153">
        <v>19310</v>
      </c>
      <c r="C321" s="154" t="s">
        <v>126</v>
      </c>
      <c r="D321" s="144" t="s">
        <v>127</v>
      </c>
      <c r="E321" s="124" t="s">
        <v>22</v>
      </c>
      <c r="F321" s="125">
        <v>8</v>
      </c>
      <c r="G321" s="126">
        <v>8</v>
      </c>
      <c r="H321" s="126"/>
      <c r="I321" s="126"/>
      <c r="J321" s="126">
        <v>8</v>
      </c>
      <c r="K321" s="126">
        <v>8</v>
      </c>
      <c r="L321" s="126">
        <v>8</v>
      </c>
      <c r="M321" s="126">
        <v>8</v>
      </c>
      <c r="N321" s="126">
        <v>8</v>
      </c>
      <c r="O321" s="126"/>
      <c r="P321" s="126"/>
      <c r="Q321" s="126">
        <v>8</v>
      </c>
      <c r="R321" s="126">
        <v>8</v>
      </c>
      <c r="S321" s="126">
        <v>8</v>
      </c>
      <c r="T321" s="126">
        <v>8</v>
      </c>
      <c r="U321" s="126">
        <v>8</v>
      </c>
      <c r="V321" s="126"/>
      <c r="W321" s="126"/>
      <c r="X321" s="126">
        <v>8</v>
      </c>
      <c r="Y321" s="126">
        <v>8</v>
      </c>
      <c r="Z321" s="126">
        <v>8</v>
      </c>
      <c r="AA321" s="126">
        <v>8</v>
      </c>
      <c r="AB321" s="126">
        <v>8</v>
      </c>
      <c r="AC321" s="126"/>
      <c r="AD321" s="126"/>
      <c r="AE321" s="126">
        <v>8</v>
      </c>
      <c r="AF321" s="126">
        <v>8</v>
      </c>
      <c r="AG321" s="126">
        <v>8</v>
      </c>
      <c r="AH321" s="126">
        <v>8</v>
      </c>
      <c r="AI321" s="126"/>
      <c r="AJ321" s="127"/>
      <c r="AK321" s="153">
        <f>COUNTIF(F321:AJ321,"&gt;0")</f>
        <v>21</v>
      </c>
      <c r="AL321" s="150">
        <f>SUM(F321:AJ321)</f>
        <v>168</v>
      </c>
      <c r="AM321" s="150">
        <f>SUM(F323:AJ323)</f>
        <v>0</v>
      </c>
      <c r="AN321" s="150">
        <f>SUM(F324:AJ324)</f>
        <v>0</v>
      </c>
      <c r="AO321" s="150">
        <f>SUM(F322:AJ322)</f>
        <v>0</v>
      </c>
      <c r="AP321" s="150">
        <f>VLOOKUP($M$1&amp;" "&amp;$P$1&amp;" "&amp;AQ321,'Вспомогательная таблица'!A:AL,38,0)</f>
        <v>168</v>
      </c>
      <c r="AQ321" s="144" t="s">
        <v>23</v>
      </c>
    </row>
    <row r="322" spans="1:43" ht="9" customHeight="1" x14ac:dyDescent="0.2">
      <c r="A322" s="148"/>
      <c r="B322" s="148"/>
      <c r="C322" s="148"/>
      <c r="D322" s="145"/>
      <c r="E322" s="128" t="s">
        <v>24</v>
      </c>
      <c r="F322" s="129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30"/>
      <c r="AK322" s="148"/>
      <c r="AL322" s="151"/>
      <c r="AM322" s="151"/>
      <c r="AN322" s="151"/>
      <c r="AO322" s="151"/>
      <c r="AP322" s="151"/>
      <c r="AQ322" s="145"/>
    </row>
    <row r="323" spans="1:43" ht="9" customHeight="1" x14ac:dyDescent="0.2">
      <c r="A323" s="148"/>
      <c r="B323" s="148"/>
      <c r="C323" s="148"/>
      <c r="D323" s="145"/>
      <c r="E323" s="128" t="s">
        <v>25</v>
      </c>
      <c r="F323" s="129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30"/>
      <c r="AK323" s="148"/>
      <c r="AL323" s="151"/>
      <c r="AM323" s="151"/>
      <c r="AN323" s="151"/>
      <c r="AO323" s="151"/>
      <c r="AP323" s="151"/>
      <c r="AQ323" s="145"/>
    </row>
    <row r="324" spans="1:43" ht="9" customHeight="1" thickBot="1" x14ac:dyDescent="0.25">
      <c r="A324" s="149"/>
      <c r="B324" s="149"/>
      <c r="C324" s="149"/>
      <c r="D324" s="146"/>
      <c r="E324" s="131" t="s">
        <v>26</v>
      </c>
      <c r="F324" s="132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  <c r="AE324" s="133"/>
      <c r="AF324" s="133"/>
      <c r="AG324" s="133"/>
      <c r="AH324" s="133"/>
      <c r="AI324" s="133"/>
      <c r="AJ324" s="134"/>
      <c r="AK324" s="149"/>
      <c r="AL324" s="152"/>
      <c r="AM324" s="152"/>
      <c r="AN324" s="152"/>
      <c r="AO324" s="152"/>
      <c r="AP324" s="152"/>
      <c r="AQ324" s="146"/>
    </row>
    <row r="325" spans="1:43" ht="9" customHeight="1" x14ac:dyDescent="0.2">
      <c r="A325" s="147">
        <v>79</v>
      </c>
      <c r="B325" s="170">
        <v>29519</v>
      </c>
      <c r="C325" s="160" t="s">
        <v>128</v>
      </c>
      <c r="D325" s="144" t="s">
        <v>129</v>
      </c>
      <c r="E325" s="124" t="s">
        <v>22</v>
      </c>
      <c r="F325" s="125">
        <v>8</v>
      </c>
      <c r="G325" s="126">
        <v>8</v>
      </c>
      <c r="H325" s="126"/>
      <c r="I325" s="126"/>
      <c r="J325" s="126">
        <v>8</v>
      </c>
      <c r="K325" s="126">
        <v>8</v>
      </c>
      <c r="L325" s="126">
        <v>8</v>
      </c>
      <c r="M325" s="126">
        <v>8</v>
      </c>
      <c r="N325" s="126">
        <v>8</v>
      </c>
      <c r="O325" s="126"/>
      <c r="P325" s="126"/>
      <c r="Q325" s="126">
        <v>8</v>
      </c>
      <c r="R325" s="126">
        <v>8</v>
      </c>
      <c r="S325" s="126">
        <v>8</v>
      </c>
      <c r="T325" s="126">
        <v>8</v>
      </c>
      <c r="U325" s="126">
        <v>8</v>
      </c>
      <c r="V325" s="126"/>
      <c r="W325" s="126"/>
      <c r="X325" s="126">
        <v>8</v>
      </c>
      <c r="Y325" s="126">
        <v>8</v>
      </c>
      <c r="Z325" s="126">
        <v>8</v>
      </c>
      <c r="AA325" s="126">
        <v>8</v>
      </c>
      <c r="AB325" s="126">
        <v>8</v>
      </c>
      <c r="AC325" s="126"/>
      <c r="AD325" s="126"/>
      <c r="AE325" s="126">
        <v>8</v>
      </c>
      <c r="AF325" s="126">
        <v>8</v>
      </c>
      <c r="AG325" s="126">
        <v>8</v>
      </c>
      <c r="AH325" s="126">
        <v>8</v>
      </c>
      <c r="AI325" s="126"/>
      <c r="AJ325" s="127"/>
      <c r="AK325" s="153">
        <f>COUNTIF(F325:AJ325,"&gt;0")</f>
        <v>21</v>
      </c>
      <c r="AL325" s="150">
        <f>SUM(F325:AJ325)</f>
        <v>168</v>
      </c>
      <c r="AM325" s="150">
        <f>SUM(F327:AJ327)</f>
        <v>0</v>
      </c>
      <c r="AN325" s="150">
        <f>SUM(F328:AJ328)</f>
        <v>0</v>
      </c>
      <c r="AO325" s="150">
        <f>SUM(F326:AJ326)</f>
        <v>0</v>
      </c>
      <c r="AP325" s="150">
        <f>VLOOKUP($M$1&amp;" "&amp;$P$1&amp;" "&amp;AQ325,'Вспомогательная таблица'!A:AL,38,0)</f>
        <v>168</v>
      </c>
      <c r="AQ325" s="144" t="s">
        <v>23</v>
      </c>
    </row>
    <row r="326" spans="1:43" ht="9" customHeight="1" x14ac:dyDescent="0.2">
      <c r="A326" s="148"/>
      <c r="B326" s="151"/>
      <c r="C326" s="151"/>
      <c r="D326" s="145"/>
      <c r="E326" s="128" t="s">
        <v>24</v>
      </c>
      <c r="F326" s="129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30"/>
      <c r="AK326" s="148"/>
      <c r="AL326" s="151"/>
      <c r="AM326" s="151"/>
      <c r="AN326" s="151"/>
      <c r="AO326" s="151"/>
      <c r="AP326" s="151"/>
      <c r="AQ326" s="145"/>
    </row>
    <row r="327" spans="1:43" ht="9" customHeight="1" x14ac:dyDescent="0.2">
      <c r="A327" s="148"/>
      <c r="B327" s="151"/>
      <c r="C327" s="151"/>
      <c r="D327" s="145"/>
      <c r="E327" s="128" t="s">
        <v>25</v>
      </c>
      <c r="F327" s="129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30"/>
      <c r="AK327" s="148"/>
      <c r="AL327" s="151"/>
      <c r="AM327" s="151"/>
      <c r="AN327" s="151"/>
      <c r="AO327" s="151"/>
      <c r="AP327" s="151"/>
      <c r="AQ327" s="145"/>
    </row>
    <row r="328" spans="1:43" ht="9" customHeight="1" thickBot="1" x14ac:dyDescent="0.25">
      <c r="A328" s="149"/>
      <c r="B328" s="152"/>
      <c r="C328" s="152"/>
      <c r="D328" s="146"/>
      <c r="E328" s="131" t="s">
        <v>26</v>
      </c>
      <c r="F328" s="132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  <c r="AD328" s="133"/>
      <c r="AE328" s="133"/>
      <c r="AF328" s="133"/>
      <c r="AG328" s="133"/>
      <c r="AH328" s="133"/>
      <c r="AI328" s="133"/>
      <c r="AJ328" s="134"/>
      <c r="AK328" s="149"/>
      <c r="AL328" s="152"/>
      <c r="AM328" s="152"/>
      <c r="AN328" s="152"/>
      <c r="AO328" s="152"/>
      <c r="AP328" s="152"/>
      <c r="AQ328" s="146"/>
    </row>
    <row r="329" spans="1:43" ht="9" customHeight="1" x14ac:dyDescent="0.2">
      <c r="A329" s="147">
        <v>80</v>
      </c>
      <c r="B329" s="170">
        <v>23512</v>
      </c>
      <c r="C329" s="160" t="s">
        <v>130</v>
      </c>
      <c r="D329" s="144" t="s">
        <v>129</v>
      </c>
      <c r="E329" s="124" t="s">
        <v>22</v>
      </c>
      <c r="F329" s="125">
        <v>8</v>
      </c>
      <c r="G329" s="126">
        <v>8</v>
      </c>
      <c r="H329" s="126"/>
      <c r="I329" s="126"/>
      <c r="J329" s="126">
        <v>8</v>
      </c>
      <c r="K329" s="126">
        <v>8</v>
      </c>
      <c r="L329" s="126">
        <v>8</v>
      </c>
      <c r="M329" s="126">
        <v>8</v>
      </c>
      <c r="N329" s="126">
        <v>8</v>
      </c>
      <c r="O329" s="126"/>
      <c r="P329" s="126"/>
      <c r="Q329" s="126">
        <v>8</v>
      </c>
      <c r="R329" s="126">
        <v>8</v>
      </c>
      <c r="S329" s="126">
        <v>8</v>
      </c>
      <c r="T329" s="126">
        <v>8</v>
      </c>
      <c r="U329" s="126">
        <v>8</v>
      </c>
      <c r="V329" s="126"/>
      <c r="W329" s="126"/>
      <c r="X329" s="126">
        <v>8</v>
      </c>
      <c r="Y329" s="126">
        <v>8</v>
      </c>
      <c r="Z329" s="126">
        <v>8</v>
      </c>
      <c r="AA329" s="126">
        <v>8</v>
      </c>
      <c r="AB329" s="126">
        <v>8</v>
      </c>
      <c r="AC329" s="126"/>
      <c r="AD329" s="126"/>
      <c r="AE329" s="126">
        <v>8</v>
      </c>
      <c r="AF329" s="126">
        <v>8</v>
      </c>
      <c r="AG329" s="126">
        <v>8</v>
      </c>
      <c r="AH329" s="126">
        <v>8</v>
      </c>
      <c r="AI329" s="126"/>
      <c r="AJ329" s="127"/>
      <c r="AK329" s="153">
        <f>COUNTIF(F329:AJ329,"&gt;0")</f>
        <v>21</v>
      </c>
      <c r="AL329" s="150">
        <f>SUM(F329:AJ329)</f>
        <v>168</v>
      </c>
      <c r="AM329" s="150">
        <f>SUM(F331:AJ331)</f>
        <v>0</v>
      </c>
      <c r="AN329" s="150">
        <f>SUM(F332:AJ332)</f>
        <v>0</v>
      </c>
      <c r="AO329" s="150">
        <f>SUM(F330:AJ330)</f>
        <v>0</v>
      </c>
      <c r="AP329" s="150">
        <f>VLOOKUP($M$1&amp;" "&amp;$P$1&amp;" "&amp;AQ329,'Вспомогательная таблица'!A:AL,38,0)</f>
        <v>168</v>
      </c>
      <c r="AQ329" s="144" t="s">
        <v>23</v>
      </c>
    </row>
    <row r="330" spans="1:43" ht="9" customHeight="1" x14ac:dyDescent="0.2">
      <c r="A330" s="148"/>
      <c r="B330" s="151"/>
      <c r="C330" s="151"/>
      <c r="D330" s="145"/>
      <c r="E330" s="128" t="s">
        <v>24</v>
      </c>
      <c r="F330" s="129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30"/>
      <c r="AK330" s="148"/>
      <c r="AL330" s="151"/>
      <c r="AM330" s="151"/>
      <c r="AN330" s="151"/>
      <c r="AO330" s="151"/>
      <c r="AP330" s="151"/>
      <c r="AQ330" s="145"/>
    </row>
    <row r="331" spans="1:43" ht="9" customHeight="1" x14ac:dyDescent="0.2">
      <c r="A331" s="148"/>
      <c r="B331" s="151"/>
      <c r="C331" s="151"/>
      <c r="D331" s="145"/>
      <c r="E331" s="128" t="s">
        <v>25</v>
      </c>
      <c r="F331" s="129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30"/>
      <c r="AK331" s="148"/>
      <c r="AL331" s="151"/>
      <c r="AM331" s="151"/>
      <c r="AN331" s="151"/>
      <c r="AO331" s="151"/>
      <c r="AP331" s="151"/>
      <c r="AQ331" s="145"/>
    </row>
    <row r="332" spans="1:43" ht="9" customHeight="1" thickBot="1" x14ac:dyDescent="0.25">
      <c r="A332" s="149"/>
      <c r="B332" s="152"/>
      <c r="C332" s="152"/>
      <c r="D332" s="146"/>
      <c r="E332" s="131" t="s">
        <v>26</v>
      </c>
      <c r="F332" s="132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133"/>
      <c r="AE332" s="133"/>
      <c r="AF332" s="133"/>
      <c r="AG332" s="133"/>
      <c r="AH332" s="133"/>
      <c r="AI332" s="133"/>
      <c r="AJ332" s="134"/>
      <c r="AK332" s="149"/>
      <c r="AL332" s="152"/>
      <c r="AM332" s="152"/>
      <c r="AN332" s="152"/>
      <c r="AO332" s="152"/>
      <c r="AP332" s="152"/>
      <c r="AQ332" s="146"/>
    </row>
    <row r="333" spans="1:43" ht="9" customHeight="1" x14ac:dyDescent="0.2">
      <c r="A333" s="147">
        <v>81</v>
      </c>
      <c r="B333" s="155">
        <v>20400</v>
      </c>
      <c r="C333" s="160" t="s">
        <v>131</v>
      </c>
      <c r="D333" s="157" t="s">
        <v>132</v>
      </c>
      <c r="E333" s="124" t="s">
        <v>22</v>
      </c>
      <c r="F333" s="125">
        <v>8</v>
      </c>
      <c r="G333" s="126">
        <v>8</v>
      </c>
      <c r="H333" s="126"/>
      <c r="I333" s="126"/>
      <c r="J333" s="126">
        <v>8</v>
      </c>
      <c r="K333" s="126">
        <v>8</v>
      </c>
      <c r="L333" s="126">
        <v>8</v>
      </c>
      <c r="M333" s="126">
        <v>8</v>
      </c>
      <c r="N333" s="126">
        <v>8</v>
      </c>
      <c r="O333" s="126"/>
      <c r="P333" s="126"/>
      <c r="Q333" s="126">
        <v>8</v>
      </c>
      <c r="R333" s="126">
        <v>8</v>
      </c>
      <c r="S333" s="126">
        <v>8</v>
      </c>
      <c r="T333" s="126">
        <v>8</v>
      </c>
      <c r="U333" s="126">
        <v>8</v>
      </c>
      <c r="V333" s="126"/>
      <c r="W333" s="126"/>
      <c r="X333" s="126">
        <v>8</v>
      </c>
      <c r="Y333" s="126">
        <v>8</v>
      </c>
      <c r="Z333" s="126">
        <v>8</v>
      </c>
      <c r="AA333" s="126">
        <v>8</v>
      </c>
      <c r="AB333" s="126">
        <v>8</v>
      </c>
      <c r="AC333" s="126"/>
      <c r="AD333" s="126"/>
      <c r="AE333" s="126">
        <v>8</v>
      </c>
      <c r="AF333" s="126">
        <v>8</v>
      </c>
      <c r="AG333" s="126">
        <v>8</v>
      </c>
      <c r="AH333" s="126">
        <v>8</v>
      </c>
      <c r="AI333" s="126"/>
      <c r="AJ333" s="127"/>
      <c r="AK333" s="153">
        <f>COUNTIF(F333:AJ333,"&gt;0")</f>
        <v>21</v>
      </c>
      <c r="AL333" s="150">
        <f>SUM(F333:AJ333)</f>
        <v>168</v>
      </c>
      <c r="AM333" s="150">
        <f>SUM(F335:AJ335)</f>
        <v>0</v>
      </c>
      <c r="AN333" s="150">
        <f>SUM(F336:AJ336)</f>
        <v>0</v>
      </c>
      <c r="AO333" s="150">
        <f>SUM(F334:AJ334)</f>
        <v>0</v>
      </c>
      <c r="AP333" s="150">
        <f>VLOOKUP($M$1&amp;" "&amp;$P$1&amp;" "&amp;AQ333,'Вспомогательная таблица'!A:AL,38,0)</f>
        <v>168</v>
      </c>
      <c r="AQ333" s="144" t="s">
        <v>23</v>
      </c>
    </row>
    <row r="334" spans="1:43" ht="9" customHeight="1" x14ac:dyDescent="0.2">
      <c r="A334" s="148"/>
      <c r="B334" s="151"/>
      <c r="C334" s="151"/>
      <c r="D334" s="158"/>
      <c r="E334" s="128" t="s">
        <v>24</v>
      </c>
      <c r="F334" s="129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30"/>
      <c r="AK334" s="148"/>
      <c r="AL334" s="151"/>
      <c r="AM334" s="151"/>
      <c r="AN334" s="151"/>
      <c r="AO334" s="151"/>
      <c r="AP334" s="151"/>
      <c r="AQ334" s="145"/>
    </row>
    <row r="335" spans="1:43" ht="9" customHeight="1" x14ac:dyDescent="0.2">
      <c r="A335" s="148"/>
      <c r="B335" s="151"/>
      <c r="C335" s="151"/>
      <c r="D335" s="158"/>
      <c r="E335" s="128" t="s">
        <v>25</v>
      </c>
      <c r="F335" s="129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30"/>
      <c r="AK335" s="148"/>
      <c r="AL335" s="151"/>
      <c r="AM335" s="151"/>
      <c r="AN335" s="151"/>
      <c r="AO335" s="151"/>
      <c r="AP335" s="151"/>
      <c r="AQ335" s="145"/>
    </row>
    <row r="336" spans="1:43" ht="9" customHeight="1" thickBot="1" x14ac:dyDescent="0.25">
      <c r="A336" s="149"/>
      <c r="B336" s="152"/>
      <c r="C336" s="152"/>
      <c r="D336" s="159"/>
      <c r="E336" s="131" t="s">
        <v>26</v>
      </c>
      <c r="F336" s="132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  <c r="AD336" s="133"/>
      <c r="AE336" s="133"/>
      <c r="AF336" s="133"/>
      <c r="AG336" s="133"/>
      <c r="AH336" s="133"/>
      <c r="AI336" s="133"/>
      <c r="AJ336" s="134"/>
      <c r="AK336" s="149"/>
      <c r="AL336" s="152"/>
      <c r="AM336" s="152"/>
      <c r="AN336" s="152"/>
      <c r="AO336" s="152"/>
      <c r="AP336" s="152"/>
      <c r="AQ336" s="146"/>
    </row>
    <row r="337" spans="1:43" ht="9" customHeight="1" x14ac:dyDescent="0.2">
      <c r="A337" s="147">
        <v>82</v>
      </c>
      <c r="B337" s="155">
        <v>20521</v>
      </c>
      <c r="C337" s="160" t="s">
        <v>133</v>
      </c>
      <c r="D337" s="157" t="s">
        <v>132</v>
      </c>
      <c r="E337" s="124" t="s">
        <v>22</v>
      </c>
      <c r="F337" s="125">
        <v>8</v>
      </c>
      <c r="G337" s="126">
        <v>8</v>
      </c>
      <c r="H337" s="126"/>
      <c r="I337" s="126"/>
      <c r="J337" s="126">
        <v>8</v>
      </c>
      <c r="K337" s="126">
        <v>8</v>
      </c>
      <c r="L337" s="126">
        <v>8</v>
      </c>
      <c r="M337" s="126">
        <v>8</v>
      </c>
      <c r="N337" s="126">
        <v>8</v>
      </c>
      <c r="O337" s="126"/>
      <c r="P337" s="126"/>
      <c r="Q337" s="126">
        <v>8</v>
      </c>
      <c r="R337" s="126">
        <v>8</v>
      </c>
      <c r="S337" s="126">
        <v>8</v>
      </c>
      <c r="T337" s="126">
        <v>8</v>
      </c>
      <c r="U337" s="126">
        <v>8</v>
      </c>
      <c r="V337" s="126"/>
      <c r="W337" s="126"/>
      <c r="X337" s="126">
        <v>8</v>
      </c>
      <c r="Y337" s="126">
        <v>8</v>
      </c>
      <c r="Z337" s="126">
        <v>8</v>
      </c>
      <c r="AA337" s="126">
        <v>8</v>
      </c>
      <c r="AB337" s="126">
        <v>8</v>
      </c>
      <c r="AC337" s="126"/>
      <c r="AD337" s="126"/>
      <c r="AE337" s="126">
        <v>8</v>
      </c>
      <c r="AF337" s="126">
        <v>8</v>
      </c>
      <c r="AG337" s="126">
        <v>8</v>
      </c>
      <c r="AH337" s="126">
        <v>8</v>
      </c>
      <c r="AI337" s="126"/>
      <c r="AJ337" s="127"/>
      <c r="AK337" s="153">
        <f>COUNTIF(F337:AJ337,"&gt;0")</f>
        <v>21</v>
      </c>
      <c r="AL337" s="150">
        <f>SUM(F337:AJ337)</f>
        <v>168</v>
      </c>
      <c r="AM337" s="150">
        <f>SUM(F339:AJ339)</f>
        <v>0</v>
      </c>
      <c r="AN337" s="150">
        <f>SUM(F340:AJ340)</f>
        <v>0</v>
      </c>
      <c r="AO337" s="150">
        <f>SUM(F338:AJ338)</f>
        <v>0</v>
      </c>
      <c r="AP337" s="150">
        <f>VLOOKUP($M$1&amp;" "&amp;$P$1&amp;" "&amp;AQ337,'Вспомогательная таблица'!A:AL,38,0)</f>
        <v>168</v>
      </c>
      <c r="AQ337" s="144" t="s">
        <v>23</v>
      </c>
    </row>
    <row r="338" spans="1:43" ht="9" customHeight="1" x14ac:dyDescent="0.2">
      <c r="A338" s="148"/>
      <c r="B338" s="151"/>
      <c r="C338" s="151"/>
      <c r="D338" s="158"/>
      <c r="E338" s="128" t="s">
        <v>24</v>
      </c>
      <c r="F338" s="129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30"/>
      <c r="AK338" s="148"/>
      <c r="AL338" s="151"/>
      <c r="AM338" s="151"/>
      <c r="AN338" s="151"/>
      <c r="AO338" s="151"/>
      <c r="AP338" s="151"/>
      <c r="AQ338" s="145"/>
    </row>
    <row r="339" spans="1:43" ht="9" customHeight="1" x14ac:dyDescent="0.2">
      <c r="A339" s="148"/>
      <c r="B339" s="151"/>
      <c r="C339" s="151"/>
      <c r="D339" s="158"/>
      <c r="E339" s="128" t="s">
        <v>25</v>
      </c>
      <c r="F339" s="129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30"/>
      <c r="AK339" s="148"/>
      <c r="AL339" s="151"/>
      <c r="AM339" s="151"/>
      <c r="AN339" s="151"/>
      <c r="AO339" s="151"/>
      <c r="AP339" s="151"/>
      <c r="AQ339" s="145"/>
    </row>
    <row r="340" spans="1:43" ht="9" customHeight="1" thickBot="1" x14ac:dyDescent="0.25">
      <c r="A340" s="149"/>
      <c r="B340" s="152"/>
      <c r="C340" s="152"/>
      <c r="D340" s="159"/>
      <c r="E340" s="131" t="s">
        <v>26</v>
      </c>
      <c r="F340" s="132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  <c r="AD340" s="133"/>
      <c r="AE340" s="133"/>
      <c r="AF340" s="133"/>
      <c r="AG340" s="133"/>
      <c r="AH340" s="133"/>
      <c r="AI340" s="133"/>
      <c r="AJ340" s="134"/>
      <c r="AK340" s="149"/>
      <c r="AL340" s="152"/>
      <c r="AM340" s="152"/>
      <c r="AN340" s="152"/>
      <c r="AO340" s="152"/>
      <c r="AP340" s="152"/>
      <c r="AQ340" s="146"/>
    </row>
    <row r="341" spans="1:43" ht="9" customHeight="1" x14ac:dyDescent="0.2">
      <c r="A341" s="147">
        <v>83</v>
      </c>
      <c r="B341" s="155">
        <v>28777</v>
      </c>
      <c r="C341" s="160" t="s">
        <v>134</v>
      </c>
      <c r="D341" s="157" t="s">
        <v>132</v>
      </c>
      <c r="E341" s="124" t="s">
        <v>22</v>
      </c>
      <c r="F341" s="125">
        <v>8</v>
      </c>
      <c r="G341" s="126">
        <v>8</v>
      </c>
      <c r="H341" s="126"/>
      <c r="I341" s="126"/>
      <c r="J341" s="126">
        <v>8</v>
      </c>
      <c r="K341" s="126">
        <v>8</v>
      </c>
      <c r="L341" s="126">
        <v>8</v>
      </c>
      <c r="M341" s="126">
        <v>8</v>
      </c>
      <c r="N341" s="126">
        <v>8</v>
      </c>
      <c r="O341" s="126"/>
      <c r="P341" s="126"/>
      <c r="Q341" s="126">
        <v>8</v>
      </c>
      <c r="R341" s="126">
        <v>8</v>
      </c>
      <c r="S341" s="126">
        <v>8</v>
      </c>
      <c r="T341" s="126">
        <v>8</v>
      </c>
      <c r="U341" s="126">
        <v>8</v>
      </c>
      <c r="V341" s="126"/>
      <c r="W341" s="126"/>
      <c r="X341" s="126">
        <v>8</v>
      </c>
      <c r="Y341" s="126">
        <v>8</v>
      </c>
      <c r="Z341" s="126">
        <v>8</v>
      </c>
      <c r="AA341" s="126">
        <v>8</v>
      </c>
      <c r="AB341" s="126">
        <v>8</v>
      </c>
      <c r="AC341" s="126"/>
      <c r="AD341" s="126"/>
      <c r="AE341" s="126">
        <v>8</v>
      </c>
      <c r="AF341" s="126">
        <v>8</v>
      </c>
      <c r="AG341" s="126">
        <v>8</v>
      </c>
      <c r="AH341" s="126">
        <v>8</v>
      </c>
      <c r="AI341" s="126"/>
      <c r="AJ341" s="127"/>
      <c r="AK341" s="153">
        <f>COUNTIF(F341:AJ341,"&gt;0")</f>
        <v>21</v>
      </c>
      <c r="AL341" s="150">
        <f>SUM(F341:AJ341)</f>
        <v>168</v>
      </c>
      <c r="AM341" s="150">
        <f>SUM(F343:AJ343)</f>
        <v>0</v>
      </c>
      <c r="AN341" s="150">
        <f>SUM(F344:AJ344)</f>
        <v>0</v>
      </c>
      <c r="AO341" s="150">
        <f>SUM(F342:AJ342)</f>
        <v>0</v>
      </c>
      <c r="AP341" s="150">
        <f>VLOOKUP($M$1&amp;" "&amp;$P$1&amp;" "&amp;AQ341,'Вспомогательная таблица'!A:AL,38,0)</f>
        <v>168</v>
      </c>
      <c r="AQ341" s="144" t="s">
        <v>23</v>
      </c>
    </row>
    <row r="342" spans="1:43" ht="9" customHeight="1" x14ac:dyDescent="0.2">
      <c r="A342" s="148"/>
      <c r="B342" s="151"/>
      <c r="C342" s="151"/>
      <c r="D342" s="158"/>
      <c r="E342" s="128" t="s">
        <v>24</v>
      </c>
      <c r="F342" s="129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30"/>
      <c r="AK342" s="148"/>
      <c r="AL342" s="151"/>
      <c r="AM342" s="151"/>
      <c r="AN342" s="151"/>
      <c r="AO342" s="151"/>
      <c r="AP342" s="151"/>
      <c r="AQ342" s="145"/>
    </row>
    <row r="343" spans="1:43" ht="9" customHeight="1" x14ac:dyDescent="0.2">
      <c r="A343" s="148"/>
      <c r="B343" s="151"/>
      <c r="C343" s="151"/>
      <c r="D343" s="158"/>
      <c r="E343" s="128" t="s">
        <v>25</v>
      </c>
      <c r="F343" s="129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30"/>
      <c r="AK343" s="148"/>
      <c r="AL343" s="151"/>
      <c r="AM343" s="151"/>
      <c r="AN343" s="151"/>
      <c r="AO343" s="151"/>
      <c r="AP343" s="151"/>
      <c r="AQ343" s="145"/>
    </row>
    <row r="344" spans="1:43" ht="9" customHeight="1" thickBot="1" x14ac:dyDescent="0.25">
      <c r="A344" s="149"/>
      <c r="B344" s="152"/>
      <c r="C344" s="152"/>
      <c r="D344" s="159"/>
      <c r="E344" s="131" t="s">
        <v>26</v>
      </c>
      <c r="F344" s="132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  <c r="AD344" s="133"/>
      <c r="AE344" s="133"/>
      <c r="AF344" s="133"/>
      <c r="AG344" s="133"/>
      <c r="AH344" s="133"/>
      <c r="AI344" s="133"/>
      <c r="AJ344" s="134"/>
      <c r="AK344" s="149"/>
      <c r="AL344" s="152"/>
      <c r="AM344" s="152"/>
      <c r="AN344" s="152"/>
      <c r="AO344" s="152"/>
      <c r="AP344" s="152"/>
      <c r="AQ344" s="146"/>
    </row>
    <row r="345" spans="1:43" ht="9" customHeight="1" x14ac:dyDescent="0.2">
      <c r="A345" s="147">
        <v>84</v>
      </c>
      <c r="B345" s="155">
        <v>20496</v>
      </c>
      <c r="C345" s="160" t="s">
        <v>135</v>
      </c>
      <c r="D345" s="157" t="s">
        <v>132</v>
      </c>
      <c r="E345" s="124" t="s">
        <v>22</v>
      </c>
      <c r="F345" s="125">
        <v>8</v>
      </c>
      <c r="G345" s="126">
        <v>8</v>
      </c>
      <c r="H345" s="126"/>
      <c r="I345" s="126"/>
      <c r="J345" s="126">
        <v>8</v>
      </c>
      <c r="K345" s="126">
        <v>8</v>
      </c>
      <c r="L345" s="126">
        <v>8</v>
      </c>
      <c r="M345" s="126">
        <v>8</v>
      </c>
      <c r="N345" s="126">
        <v>8</v>
      </c>
      <c r="O345" s="126"/>
      <c r="P345" s="126"/>
      <c r="Q345" s="126">
        <v>8</v>
      </c>
      <c r="R345" s="126">
        <v>8</v>
      </c>
      <c r="S345" s="126">
        <v>8</v>
      </c>
      <c r="T345" s="126">
        <v>8</v>
      </c>
      <c r="U345" s="126">
        <v>8</v>
      </c>
      <c r="V345" s="126"/>
      <c r="W345" s="126"/>
      <c r="X345" s="126">
        <v>8</v>
      </c>
      <c r="Y345" s="126">
        <v>8</v>
      </c>
      <c r="Z345" s="126">
        <v>8</v>
      </c>
      <c r="AA345" s="126">
        <v>8</v>
      </c>
      <c r="AB345" s="126">
        <v>8</v>
      </c>
      <c r="AC345" s="126"/>
      <c r="AD345" s="126"/>
      <c r="AE345" s="126">
        <v>8</v>
      </c>
      <c r="AF345" s="126">
        <v>8</v>
      </c>
      <c r="AG345" s="126">
        <v>8</v>
      </c>
      <c r="AH345" s="126">
        <v>8</v>
      </c>
      <c r="AI345" s="126"/>
      <c r="AJ345" s="127"/>
      <c r="AK345" s="153">
        <f>COUNTIF(F345:AJ345,"&gt;0")</f>
        <v>21</v>
      </c>
      <c r="AL345" s="150">
        <f>SUM(F345:AJ345)</f>
        <v>168</v>
      </c>
      <c r="AM345" s="150">
        <f>SUM(F347:AJ347)</f>
        <v>0</v>
      </c>
      <c r="AN345" s="150">
        <f>SUM(F348:AJ348)</f>
        <v>0</v>
      </c>
      <c r="AO345" s="150">
        <f>SUM(F346:AJ346)</f>
        <v>0</v>
      </c>
      <c r="AP345" s="150">
        <f>VLOOKUP($M$1&amp;" "&amp;$P$1&amp;" "&amp;AQ345,'Вспомогательная таблица'!A:AL,38,0)</f>
        <v>168</v>
      </c>
      <c r="AQ345" s="144" t="s">
        <v>23</v>
      </c>
    </row>
    <row r="346" spans="1:43" ht="9" customHeight="1" x14ac:dyDescent="0.2">
      <c r="A346" s="148"/>
      <c r="B346" s="151"/>
      <c r="C346" s="151"/>
      <c r="D346" s="158"/>
      <c r="E346" s="128" t="s">
        <v>24</v>
      </c>
      <c r="F346" s="129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30"/>
      <c r="AK346" s="148"/>
      <c r="AL346" s="151"/>
      <c r="AM346" s="151"/>
      <c r="AN346" s="151"/>
      <c r="AO346" s="151"/>
      <c r="AP346" s="151"/>
      <c r="AQ346" s="145"/>
    </row>
    <row r="347" spans="1:43" ht="9" customHeight="1" x14ac:dyDescent="0.2">
      <c r="A347" s="148"/>
      <c r="B347" s="151"/>
      <c r="C347" s="151"/>
      <c r="D347" s="158"/>
      <c r="E347" s="128" t="s">
        <v>25</v>
      </c>
      <c r="F347" s="129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30"/>
      <c r="AK347" s="148"/>
      <c r="AL347" s="151"/>
      <c r="AM347" s="151"/>
      <c r="AN347" s="151"/>
      <c r="AO347" s="151"/>
      <c r="AP347" s="151"/>
      <c r="AQ347" s="145"/>
    </row>
    <row r="348" spans="1:43" ht="9" customHeight="1" thickBot="1" x14ac:dyDescent="0.25">
      <c r="A348" s="149"/>
      <c r="B348" s="152"/>
      <c r="C348" s="152"/>
      <c r="D348" s="159"/>
      <c r="E348" s="131" t="s">
        <v>26</v>
      </c>
      <c r="F348" s="132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  <c r="AD348" s="133"/>
      <c r="AE348" s="133"/>
      <c r="AF348" s="133"/>
      <c r="AG348" s="133"/>
      <c r="AH348" s="133"/>
      <c r="AI348" s="133"/>
      <c r="AJ348" s="134"/>
      <c r="AK348" s="149"/>
      <c r="AL348" s="152"/>
      <c r="AM348" s="152"/>
      <c r="AN348" s="152"/>
      <c r="AO348" s="152"/>
      <c r="AP348" s="152"/>
      <c r="AQ348" s="146"/>
    </row>
    <row r="349" spans="1:43" ht="9" customHeight="1" x14ac:dyDescent="0.2">
      <c r="A349" s="147">
        <v>85</v>
      </c>
      <c r="B349" s="155">
        <v>20480</v>
      </c>
      <c r="C349" s="160" t="s">
        <v>136</v>
      </c>
      <c r="D349" s="157" t="s">
        <v>132</v>
      </c>
      <c r="E349" s="124" t="s">
        <v>22</v>
      </c>
      <c r="F349" s="125">
        <v>8</v>
      </c>
      <c r="G349" s="126">
        <v>8</v>
      </c>
      <c r="H349" s="126"/>
      <c r="I349" s="126"/>
      <c r="J349" s="126">
        <v>8</v>
      </c>
      <c r="K349" s="126">
        <v>8</v>
      </c>
      <c r="L349" s="126">
        <v>8</v>
      </c>
      <c r="M349" s="126">
        <v>8</v>
      </c>
      <c r="N349" s="126">
        <v>8</v>
      </c>
      <c r="O349" s="126"/>
      <c r="P349" s="126"/>
      <c r="Q349" s="126">
        <v>8</v>
      </c>
      <c r="R349" s="126">
        <v>8</v>
      </c>
      <c r="S349" s="126">
        <v>8</v>
      </c>
      <c r="T349" s="126">
        <v>8</v>
      </c>
      <c r="U349" s="126">
        <v>8</v>
      </c>
      <c r="V349" s="126"/>
      <c r="W349" s="126"/>
      <c r="X349" s="126">
        <v>8</v>
      </c>
      <c r="Y349" s="126">
        <v>8</v>
      </c>
      <c r="Z349" s="126">
        <v>8</v>
      </c>
      <c r="AA349" s="126">
        <v>8</v>
      </c>
      <c r="AB349" s="126">
        <v>8</v>
      </c>
      <c r="AC349" s="126"/>
      <c r="AD349" s="126"/>
      <c r="AE349" s="126">
        <v>8</v>
      </c>
      <c r="AF349" s="126">
        <v>8</v>
      </c>
      <c r="AG349" s="126">
        <v>8</v>
      </c>
      <c r="AH349" s="126">
        <v>8</v>
      </c>
      <c r="AI349" s="126"/>
      <c r="AJ349" s="127"/>
      <c r="AK349" s="153">
        <f>COUNTIF(F349:AJ349,"&gt;0")</f>
        <v>21</v>
      </c>
      <c r="AL349" s="150">
        <f>SUM(F349:AJ349)</f>
        <v>168</v>
      </c>
      <c r="AM349" s="150">
        <f>SUM(F351:AJ351)</f>
        <v>0</v>
      </c>
      <c r="AN349" s="150">
        <f>SUM(F352:AJ352)</f>
        <v>0</v>
      </c>
      <c r="AO349" s="150">
        <f>SUM(F350:AJ350)</f>
        <v>0</v>
      </c>
      <c r="AP349" s="150">
        <f>VLOOKUP($M$1&amp;" "&amp;$P$1&amp;" "&amp;AQ349,'Вспомогательная таблица'!A:AL,38,0)</f>
        <v>168</v>
      </c>
      <c r="AQ349" s="144" t="s">
        <v>23</v>
      </c>
    </row>
    <row r="350" spans="1:43" ht="9" customHeight="1" x14ac:dyDescent="0.2">
      <c r="A350" s="148"/>
      <c r="B350" s="151"/>
      <c r="C350" s="151"/>
      <c r="D350" s="158"/>
      <c r="E350" s="128" t="s">
        <v>24</v>
      </c>
      <c r="F350" s="129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30"/>
      <c r="AK350" s="148"/>
      <c r="AL350" s="151"/>
      <c r="AM350" s="151"/>
      <c r="AN350" s="151"/>
      <c r="AO350" s="151"/>
      <c r="AP350" s="151"/>
      <c r="AQ350" s="145"/>
    </row>
    <row r="351" spans="1:43" ht="9" customHeight="1" x14ac:dyDescent="0.2">
      <c r="A351" s="148"/>
      <c r="B351" s="151"/>
      <c r="C351" s="151"/>
      <c r="D351" s="158"/>
      <c r="E351" s="128" t="s">
        <v>25</v>
      </c>
      <c r="F351" s="129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  <c r="AJ351" s="130"/>
      <c r="AK351" s="148"/>
      <c r="AL351" s="151"/>
      <c r="AM351" s="151"/>
      <c r="AN351" s="151"/>
      <c r="AO351" s="151"/>
      <c r="AP351" s="151"/>
      <c r="AQ351" s="145"/>
    </row>
    <row r="352" spans="1:43" ht="9" customHeight="1" thickBot="1" x14ac:dyDescent="0.25">
      <c r="A352" s="149"/>
      <c r="B352" s="152"/>
      <c r="C352" s="152"/>
      <c r="D352" s="159"/>
      <c r="E352" s="131" t="s">
        <v>26</v>
      </c>
      <c r="F352" s="132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  <c r="AD352" s="133"/>
      <c r="AE352" s="133"/>
      <c r="AF352" s="133"/>
      <c r="AG352" s="133"/>
      <c r="AH352" s="133"/>
      <c r="AI352" s="133"/>
      <c r="AJ352" s="134"/>
      <c r="AK352" s="149"/>
      <c r="AL352" s="152"/>
      <c r="AM352" s="152"/>
      <c r="AN352" s="152"/>
      <c r="AO352" s="152"/>
      <c r="AP352" s="152"/>
      <c r="AQ352" s="146"/>
    </row>
    <row r="353" spans="1:43" ht="9" customHeight="1" x14ac:dyDescent="0.2">
      <c r="A353" s="147">
        <v>86</v>
      </c>
      <c r="B353" s="155">
        <v>20402</v>
      </c>
      <c r="C353" s="160" t="s">
        <v>137</v>
      </c>
      <c r="D353" s="157" t="s">
        <v>138</v>
      </c>
      <c r="E353" s="124" t="s">
        <v>22</v>
      </c>
      <c r="F353" s="125">
        <v>8</v>
      </c>
      <c r="G353" s="126">
        <v>8</v>
      </c>
      <c r="H353" s="126"/>
      <c r="I353" s="126"/>
      <c r="J353" s="126">
        <v>8</v>
      </c>
      <c r="K353" s="126">
        <v>8</v>
      </c>
      <c r="L353" s="126">
        <v>8</v>
      </c>
      <c r="M353" s="126">
        <v>8</v>
      </c>
      <c r="N353" s="126">
        <v>8</v>
      </c>
      <c r="O353" s="126"/>
      <c r="P353" s="126"/>
      <c r="Q353" s="126">
        <v>8</v>
      </c>
      <c r="R353" s="126">
        <v>8</v>
      </c>
      <c r="S353" s="126">
        <v>8</v>
      </c>
      <c r="T353" s="126">
        <v>8</v>
      </c>
      <c r="U353" s="126">
        <v>8</v>
      </c>
      <c r="V353" s="126"/>
      <c r="W353" s="126"/>
      <c r="X353" s="126">
        <v>8</v>
      </c>
      <c r="Y353" s="126">
        <v>8</v>
      </c>
      <c r="Z353" s="126">
        <v>8</v>
      </c>
      <c r="AA353" s="126">
        <v>8</v>
      </c>
      <c r="AB353" s="126">
        <v>8</v>
      </c>
      <c r="AC353" s="126"/>
      <c r="AD353" s="126"/>
      <c r="AE353" s="126">
        <v>8</v>
      </c>
      <c r="AF353" s="126">
        <v>8</v>
      </c>
      <c r="AG353" s="126">
        <v>8</v>
      </c>
      <c r="AH353" s="126">
        <v>8</v>
      </c>
      <c r="AI353" s="126"/>
      <c r="AJ353" s="127"/>
      <c r="AK353" s="153">
        <f>COUNTIF(F353:AJ353,"&gt;0")</f>
        <v>21</v>
      </c>
      <c r="AL353" s="150">
        <f>SUM(F353:AJ353)</f>
        <v>168</v>
      </c>
      <c r="AM353" s="150">
        <f>SUM(F355:AJ355)</f>
        <v>0</v>
      </c>
      <c r="AN353" s="150">
        <f>SUM(F356:AJ356)</f>
        <v>0</v>
      </c>
      <c r="AO353" s="150">
        <f>SUM(F354:AJ354)</f>
        <v>0</v>
      </c>
      <c r="AP353" s="150">
        <f>VLOOKUP($M$1&amp;" "&amp;$P$1&amp;" "&amp;AQ353,'Вспомогательная таблица'!A:AL,38,0)</f>
        <v>168</v>
      </c>
      <c r="AQ353" s="144" t="s">
        <v>23</v>
      </c>
    </row>
    <row r="354" spans="1:43" ht="9" customHeight="1" x14ac:dyDescent="0.2">
      <c r="A354" s="148"/>
      <c r="B354" s="151"/>
      <c r="C354" s="151"/>
      <c r="D354" s="158"/>
      <c r="E354" s="128" t="s">
        <v>24</v>
      </c>
      <c r="F354" s="129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30"/>
      <c r="AK354" s="148"/>
      <c r="AL354" s="151"/>
      <c r="AM354" s="151"/>
      <c r="AN354" s="151"/>
      <c r="AO354" s="151"/>
      <c r="AP354" s="151"/>
      <c r="AQ354" s="145"/>
    </row>
    <row r="355" spans="1:43" ht="9" customHeight="1" x14ac:dyDescent="0.2">
      <c r="A355" s="148"/>
      <c r="B355" s="151"/>
      <c r="C355" s="151"/>
      <c r="D355" s="158"/>
      <c r="E355" s="128" t="s">
        <v>25</v>
      </c>
      <c r="F355" s="129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30"/>
      <c r="AK355" s="148"/>
      <c r="AL355" s="151"/>
      <c r="AM355" s="151"/>
      <c r="AN355" s="151"/>
      <c r="AO355" s="151"/>
      <c r="AP355" s="151"/>
      <c r="AQ355" s="145"/>
    </row>
    <row r="356" spans="1:43" ht="9" customHeight="1" thickBot="1" x14ac:dyDescent="0.25">
      <c r="A356" s="149"/>
      <c r="B356" s="152"/>
      <c r="C356" s="152"/>
      <c r="D356" s="159"/>
      <c r="E356" s="131" t="s">
        <v>26</v>
      </c>
      <c r="F356" s="132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  <c r="AD356" s="133"/>
      <c r="AE356" s="133"/>
      <c r="AF356" s="133"/>
      <c r="AG356" s="133"/>
      <c r="AH356" s="133"/>
      <c r="AI356" s="133"/>
      <c r="AJ356" s="134"/>
      <c r="AK356" s="149"/>
      <c r="AL356" s="152"/>
      <c r="AM356" s="152"/>
      <c r="AN356" s="152"/>
      <c r="AO356" s="152"/>
      <c r="AP356" s="152"/>
      <c r="AQ356" s="146"/>
    </row>
    <row r="357" spans="1:43" ht="9" customHeight="1" x14ac:dyDescent="0.2">
      <c r="A357" s="147">
        <v>87</v>
      </c>
      <c r="B357" s="155">
        <v>20560</v>
      </c>
      <c r="C357" s="160" t="s">
        <v>139</v>
      </c>
      <c r="D357" s="157" t="s">
        <v>132</v>
      </c>
      <c r="E357" s="124" t="s">
        <v>22</v>
      </c>
      <c r="F357" s="125">
        <v>8</v>
      </c>
      <c r="G357" s="126">
        <v>8</v>
      </c>
      <c r="H357" s="126"/>
      <c r="I357" s="126"/>
      <c r="J357" s="126">
        <v>8</v>
      </c>
      <c r="K357" s="126">
        <v>8</v>
      </c>
      <c r="L357" s="126">
        <v>8</v>
      </c>
      <c r="M357" s="126">
        <v>8</v>
      </c>
      <c r="N357" s="126">
        <v>8</v>
      </c>
      <c r="O357" s="126"/>
      <c r="P357" s="126"/>
      <c r="Q357" s="126">
        <v>8</v>
      </c>
      <c r="R357" s="126">
        <v>8</v>
      </c>
      <c r="S357" s="126">
        <v>8</v>
      </c>
      <c r="T357" s="126">
        <v>8</v>
      </c>
      <c r="U357" s="126">
        <v>8</v>
      </c>
      <c r="V357" s="126"/>
      <c r="W357" s="126"/>
      <c r="X357" s="126">
        <v>8</v>
      </c>
      <c r="Y357" s="126">
        <v>8</v>
      </c>
      <c r="Z357" s="126">
        <v>8</v>
      </c>
      <c r="AA357" s="126">
        <v>8</v>
      </c>
      <c r="AB357" s="126">
        <v>8</v>
      </c>
      <c r="AC357" s="126"/>
      <c r="AD357" s="126"/>
      <c r="AE357" s="126">
        <v>8</v>
      </c>
      <c r="AF357" s="126">
        <v>8</v>
      </c>
      <c r="AG357" s="126">
        <v>8</v>
      </c>
      <c r="AH357" s="126">
        <v>8</v>
      </c>
      <c r="AI357" s="126"/>
      <c r="AJ357" s="127"/>
      <c r="AK357" s="153">
        <f>COUNTIF(F357:AJ357,"&gt;0")</f>
        <v>21</v>
      </c>
      <c r="AL357" s="150">
        <f>SUM(F357:AJ357)</f>
        <v>168</v>
      </c>
      <c r="AM357" s="150">
        <f>SUM(F359:AJ359)</f>
        <v>0</v>
      </c>
      <c r="AN357" s="150">
        <f>SUM(F360:AJ360)</f>
        <v>0</v>
      </c>
      <c r="AO357" s="150">
        <f>SUM(F358:AJ358)</f>
        <v>0</v>
      </c>
      <c r="AP357" s="150">
        <f>VLOOKUP($M$1&amp;" "&amp;$P$1&amp;" "&amp;AQ357,'Вспомогательная таблица'!A:AL,38,0)</f>
        <v>168</v>
      </c>
      <c r="AQ357" s="144" t="s">
        <v>23</v>
      </c>
    </row>
    <row r="358" spans="1:43" ht="9" customHeight="1" x14ac:dyDescent="0.2">
      <c r="A358" s="148"/>
      <c r="B358" s="151"/>
      <c r="C358" s="151"/>
      <c r="D358" s="158"/>
      <c r="E358" s="128" t="s">
        <v>24</v>
      </c>
      <c r="F358" s="129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30"/>
      <c r="AK358" s="148"/>
      <c r="AL358" s="151"/>
      <c r="AM358" s="151"/>
      <c r="AN358" s="151"/>
      <c r="AO358" s="151"/>
      <c r="AP358" s="151"/>
      <c r="AQ358" s="145"/>
    </row>
    <row r="359" spans="1:43" ht="9" customHeight="1" x14ac:dyDescent="0.2">
      <c r="A359" s="148"/>
      <c r="B359" s="151"/>
      <c r="C359" s="151"/>
      <c r="D359" s="158"/>
      <c r="E359" s="128" t="s">
        <v>25</v>
      </c>
      <c r="F359" s="129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  <c r="AJ359" s="130"/>
      <c r="AK359" s="148"/>
      <c r="AL359" s="151"/>
      <c r="AM359" s="151"/>
      <c r="AN359" s="151"/>
      <c r="AO359" s="151"/>
      <c r="AP359" s="151"/>
      <c r="AQ359" s="145"/>
    </row>
    <row r="360" spans="1:43" ht="9" customHeight="1" thickBot="1" x14ac:dyDescent="0.25">
      <c r="A360" s="149"/>
      <c r="B360" s="152"/>
      <c r="C360" s="152"/>
      <c r="D360" s="159"/>
      <c r="E360" s="131" t="s">
        <v>26</v>
      </c>
      <c r="F360" s="132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  <c r="AD360" s="133"/>
      <c r="AE360" s="133"/>
      <c r="AF360" s="133"/>
      <c r="AG360" s="133"/>
      <c r="AH360" s="133"/>
      <c r="AI360" s="133"/>
      <c r="AJ360" s="134"/>
      <c r="AK360" s="149"/>
      <c r="AL360" s="152"/>
      <c r="AM360" s="152"/>
      <c r="AN360" s="152"/>
      <c r="AO360" s="152"/>
      <c r="AP360" s="152"/>
      <c r="AQ360" s="146"/>
    </row>
    <row r="361" spans="1:43" ht="9" customHeight="1" x14ac:dyDescent="0.2">
      <c r="A361" s="147">
        <v>88</v>
      </c>
      <c r="B361" s="155">
        <v>22998</v>
      </c>
      <c r="C361" s="160" t="s">
        <v>140</v>
      </c>
      <c r="D361" s="157" t="s">
        <v>132</v>
      </c>
      <c r="E361" s="124" t="s">
        <v>22</v>
      </c>
      <c r="F361" s="125">
        <v>8</v>
      </c>
      <c r="G361" s="126">
        <v>8</v>
      </c>
      <c r="H361" s="126"/>
      <c r="I361" s="126"/>
      <c r="J361" s="126">
        <v>8</v>
      </c>
      <c r="K361" s="126">
        <v>8</v>
      </c>
      <c r="L361" s="126">
        <v>8</v>
      </c>
      <c r="M361" s="126">
        <v>8</v>
      </c>
      <c r="N361" s="126">
        <v>8</v>
      </c>
      <c r="O361" s="126"/>
      <c r="P361" s="126"/>
      <c r="Q361" s="126">
        <v>8</v>
      </c>
      <c r="R361" s="126">
        <v>8</v>
      </c>
      <c r="S361" s="126">
        <v>8</v>
      </c>
      <c r="T361" s="126">
        <v>8</v>
      </c>
      <c r="U361" s="126">
        <v>8</v>
      </c>
      <c r="V361" s="126"/>
      <c r="W361" s="126"/>
      <c r="X361" s="126">
        <v>8</v>
      </c>
      <c r="Y361" s="126">
        <v>8</v>
      </c>
      <c r="Z361" s="126">
        <v>8</v>
      </c>
      <c r="AA361" s="126">
        <v>8</v>
      </c>
      <c r="AB361" s="126">
        <v>8</v>
      </c>
      <c r="AC361" s="126"/>
      <c r="AD361" s="126"/>
      <c r="AE361" s="126">
        <v>8</v>
      </c>
      <c r="AF361" s="126">
        <v>8</v>
      </c>
      <c r="AG361" s="126">
        <v>8</v>
      </c>
      <c r="AH361" s="126">
        <v>8</v>
      </c>
      <c r="AI361" s="126"/>
      <c r="AJ361" s="127"/>
      <c r="AK361" s="153">
        <f>COUNTIF(F361:AJ361,"&gt;0")</f>
        <v>21</v>
      </c>
      <c r="AL361" s="150">
        <f>SUM(F361:AJ361)</f>
        <v>168</v>
      </c>
      <c r="AM361" s="150">
        <f>SUM(F363:AJ363)</f>
        <v>0</v>
      </c>
      <c r="AN361" s="150">
        <f>SUM(F364:AJ364)</f>
        <v>0</v>
      </c>
      <c r="AO361" s="150">
        <f>SUM(F362:AJ362)</f>
        <v>0</v>
      </c>
      <c r="AP361" s="150">
        <f>VLOOKUP($M$1&amp;" "&amp;$P$1&amp;" "&amp;AQ361,'Вспомогательная таблица'!A:AL,38,0)</f>
        <v>168</v>
      </c>
      <c r="AQ361" s="144" t="s">
        <v>23</v>
      </c>
    </row>
    <row r="362" spans="1:43" ht="9" customHeight="1" x14ac:dyDescent="0.2">
      <c r="A362" s="148"/>
      <c r="B362" s="151"/>
      <c r="C362" s="151"/>
      <c r="D362" s="158"/>
      <c r="E362" s="128" t="s">
        <v>24</v>
      </c>
      <c r="F362" s="129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30"/>
      <c r="AK362" s="148"/>
      <c r="AL362" s="151"/>
      <c r="AM362" s="151"/>
      <c r="AN362" s="151"/>
      <c r="AO362" s="151"/>
      <c r="AP362" s="151"/>
      <c r="AQ362" s="145"/>
    </row>
    <row r="363" spans="1:43" ht="9" customHeight="1" x14ac:dyDescent="0.2">
      <c r="A363" s="148"/>
      <c r="B363" s="151"/>
      <c r="C363" s="151"/>
      <c r="D363" s="158"/>
      <c r="E363" s="128" t="s">
        <v>25</v>
      </c>
      <c r="F363" s="129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30"/>
      <c r="AK363" s="148"/>
      <c r="AL363" s="151"/>
      <c r="AM363" s="151"/>
      <c r="AN363" s="151"/>
      <c r="AO363" s="151"/>
      <c r="AP363" s="151"/>
      <c r="AQ363" s="145"/>
    </row>
    <row r="364" spans="1:43" ht="9" customHeight="1" thickBot="1" x14ac:dyDescent="0.25">
      <c r="A364" s="149"/>
      <c r="B364" s="152"/>
      <c r="C364" s="152"/>
      <c r="D364" s="159"/>
      <c r="E364" s="131" t="s">
        <v>26</v>
      </c>
      <c r="F364" s="132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  <c r="AD364" s="133"/>
      <c r="AE364" s="133"/>
      <c r="AF364" s="133"/>
      <c r="AG364" s="133"/>
      <c r="AH364" s="133"/>
      <c r="AI364" s="133"/>
      <c r="AJ364" s="134"/>
      <c r="AK364" s="149"/>
      <c r="AL364" s="152"/>
      <c r="AM364" s="152"/>
      <c r="AN364" s="152"/>
      <c r="AO364" s="152"/>
      <c r="AP364" s="152"/>
      <c r="AQ364" s="146"/>
    </row>
    <row r="365" spans="1:43" ht="9" customHeight="1" x14ac:dyDescent="0.2">
      <c r="A365" s="147">
        <v>89</v>
      </c>
      <c r="B365" s="155">
        <v>20341</v>
      </c>
      <c r="C365" s="160" t="s">
        <v>141</v>
      </c>
      <c r="D365" s="156" t="s">
        <v>142</v>
      </c>
      <c r="E365" s="124" t="s">
        <v>22</v>
      </c>
      <c r="F365" s="125">
        <v>11</v>
      </c>
      <c r="G365" s="126"/>
      <c r="H365" s="126"/>
      <c r="I365" s="126">
        <v>11</v>
      </c>
      <c r="J365" s="126">
        <v>11</v>
      </c>
      <c r="K365" s="126"/>
      <c r="L365" s="126"/>
      <c r="M365" s="126">
        <v>11</v>
      </c>
      <c r="N365" s="126">
        <v>11</v>
      </c>
      <c r="O365" s="126"/>
      <c r="P365" s="126"/>
      <c r="Q365" s="126">
        <v>11</v>
      </c>
      <c r="R365" s="126">
        <v>11</v>
      </c>
      <c r="S365" s="126"/>
      <c r="T365" s="126"/>
      <c r="U365" s="126">
        <v>11</v>
      </c>
      <c r="V365" s="126">
        <v>11</v>
      </c>
      <c r="W365" s="126"/>
      <c r="X365" s="126"/>
      <c r="Y365" s="126">
        <v>11</v>
      </c>
      <c r="Z365" s="126">
        <v>11</v>
      </c>
      <c r="AA365" s="126"/>
      <c r="AB365" s="126"/>
      <c r="AC365" s="126">
        <v>11</v>
      </c>
      <c r="AD365" s="126">
        <v>11</v>
      </c>
      <c r="AE365" s="126"/>
      <c r="AF365" s="126"/>
      <c r="AG365" s="126">
        <v>11</v>
      </c>
      <c r="AH365" s="126">
        <v>11</v>
      </c>
      <c r="AI365" s="126"/>
      <c r="AJ365" s="127"/>
      <c r="AK365" s="153">
        <f>COUNTIF(F365:AJ365,"&gt;0")</f>
        <v>15</v>
      </c>
      <c r="AL365" s="150">
        <f>SUM(F365:AJ365)</f>
        <v>165</v>
      </c>
      <c r="AM365" s="150">
        <f>SUM(F367:AJ367)</f>
        <v>0</v>
      </c>
      <c r="AN365" s="150">
        <f>SUM(F368:AJ368)</f>
        <v>0</v>
      </c>
      <c r="AO365" s="150">
        <f>SUM(F366:AJ366)</f>
        <v>64</v>
      </c>
      <c r="AP365" s="150">
        <f>VLOOKUP($M$1&amp;" "&amp;$P$1&amp;" "&amp;AQ365,'Вспомогательная таблица'!A:AL,38,0)</f>
        <v>165</v>
      </c>
      <c r="AQ365" s="144" t="s">
        <v>49</v>
      </c>
    </row>
    <row r="366" spans="1:43" ht="9" customHeight="1" x14ac:dyDescent="0.2">
      <c r="A366" s="148"/>
      <c r="B366" s="151"/>
      <c r="C366" s="151"/>
      <c r="D366" s="145"/>
      <c r="E366" s="128" t="s">
        <v>24</v>
      </c>
      <c r="F366" s="129">
        <v>8</v>
      </c>
      <c r="G366" s="107"/>
      <c r="H366" s="107"/>
      <c r="I366" s="107"/>
      <c r="J366" s="107">
        <v>8</v>
      </c>
      <c r="K366" s="107"/>
      <c r="L366" s="107"/>
      <c r="M366" s="107"/>
      <c r="N366" s="107">
        <v>8</v>
      </c>
      <c r="O366" s="107"/>
      <c r="P366" s="107"/>
      <c r="Q366" s="107"/>
      <c r="R366" s="107">
        <v>8</v>
      </c>
      <c r="S366" s="107"/>
      <c r="T366" s="107"/>
      <c r="U366" s="107"/>
      <c r="V366" s="107">
        <v>8</v>
      </c>
      <c r="W366" s="107"/>
      <c r="X366" s="107"/>
      <c r="Y366" s="107"/>
      <c r="Z366" s="107">
        <v>8</v>
      </c>
      <c r="AA366" s="107"/>
      <c r="AB366" s="107"/>
      <c r="AC366" s="107"/>
      <c r="AD366" s="107">
        <v>8</v>
      </c>
      <c r="AE366" s="107"/>
      <c r="AF366" s="107"/>
      <c r="AG366" s="107"/>
      <c r="AH366" s="107">
        <v>8</v>
      </c>
      <c r="AI366" s="107"/>
      <c r="AJ366" s="130"/>
      <c r="AK366" s="148"/>
      <c r="AL366" s="151"/>
      <c r="AM366" s="151"/>
      <c r="AN366" s="151"/>
      <c r="AO366" s="151"/>
      <c r="AP366" s="151"/>
      <c r="AQ366" s="145"/>
    </row>
    <row r="367" spans="1:43" ht="9" customHeight="1" x14ac:dyDescent="0.2">
      <c r="A367" s="148"/>
      <c r="B367" s="151"/>
      <c r="C367" s="151"/>
      <c r="D367" s="145"/>
      <c r="E367" s="128" t="s">
        <v>25</v>
      </c>
      <c r="F367" s="129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30"/>
      <c r="AK367" s="148"/>
      <c r="AL367" s="151"/>
      <c r="AM367" s="151"/>
      <c r="AN367" s="151"/>
      <c r="AO367" s="151"/>
      <c r="AP367" s="151"/>
      <c r="AQ367" s="145"/>
    </row>
    <row r="368" spans="1:43" ht="9" customHeight="1" thickBot="1" x14ac:dyDescent="0.25">
      <c r="A368" s="149"/>
      <c r="B368" s="152"/>
      <c r="C368" s="152"/>
      <c r="D368" s="146"/>
      <c r="E368" s="131" t="s">
        <v>26</v>
      </c>
      <c r="F368" s="132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  <c r="AD368" s="133"/>
      <c r="AE368" s="133"/>
      <c r="AF368" s="133"/>
      <c r="AG368" s="133"/>
      <c r="AH368" s="133"/>
      <c r="AI368" s="133"/>
      <c r="AJ368" s="134"/>
      <c r="AK368" s="149"/>
      <c r="AL368" s="152"/>
      <c r="AM368" s="152"/>
      <c r="AN368" s="152"/>
      <c r="AO368" s="152"/>
      <c r="AP368" s="152"/>
      <c r="AQ368" s="146"/>
    </row>
    <row r="369" spans="1:43" ht="9" customHeight="1" x14ac:dyDescent="0.2">
      <c r="A369" s="147">
        <v>90</v>
      </c>
      <c r="B369" s="155">
        <v>19329</v>
      </c>
      <c r="C369" s="160" t="s">
        <v>143</v>
      </c>
      <c r="D369" s="157" t="s">
        <v>142</v>
      </c>
      <c r="E369" s="124" t="s">
        <v>22</v>
      </c>
      <c r="F369" s="125">
        <v>11</v>
      </c>
      <c r="G369" s="126">
        <v>11</v>
      </c>
      <c r="H369" s="126"/>
      <c r="I369" s="126"/>
      <c r="J369" s="126">
        <v>11</v>
      </c>
      <c r="K369" s="126">
        <v>11</v>
      </c>
      <c r="L369" s="126"/>
      <c r="M369" s="126"/>
      <c r="N369" s="126">
        <v>11</v>
      </c>
      <c r="O369" s="126">
        <v>11</v>
      </c>
      <c r="P369" s="126"/>
      <c r="Q369" s="126"/>
      <c r="R369" s="126">
        <v>11</v>
      </c>
      <c r="S369" s="126">
        <v>11</v>
      </c>
      <c r="T369" s="126"/>
      <c r="U369" s="126"/>
      <c r="V369" s="126">
        <v>11</v>
      </c>
      <c r="W369" s="126">
        <v>11</v>
      </c>
      <c r="X369" s="126"/>
      <c r="Y369" s="126"/>
      <c r="Z369" s="126">
        <v>11</v>
      </c>
      <c r="AA369" s="126">
        <v>11</v>
      </c>
      <c r="AB369" s="126"/>
      <c r="AC369" s="126"/>
      <c r="AD369" s="126">
        <v>11</v>
      </c>
      <c r="AE369" s="126">
        <v>11</v>
      </c>
      <c r="AF369" s="126"/>
      <c r="AG369" s="126"/>
      <c r="AH369" s="126">
        <v>11</v>
      </c>
      <c r="AI369" s="126"/>
      <c r="AJ369" s="127"/>
      <c r="AK369" s="153">
        <f>COUNTIF(F369:AJ369,"&gt;0")</f>
        <v>15</v>
      </c>
      <c r="AL369" s="150">
        <f>SUM(F369:AJ369)</f>
        <v>165</v>
      </c>
      <c r="AM369" s="150">
        <f>SUM(F371:AJ371)</f>
        <v>0</v>
      </c>
      <c r="AN369" s="150">
        <f>SUM(F372:AJ372)</f>
        <v>0</v>
      </c>
      <c r="AO369" s="150">
        <f>SUM(F370:AJ370)</f>
        <v>56</v>
      </c>
      <c r="AP369" s="150">
        <f>VLOOKUP($M$1&amp;" "&amp;$P$1&amp;" "&amp;AQ369,'Вспомогательная таблица'!A:AL,38,0)</f>
        <v>165</v>
      </c>
      <c r="AQ369" s="144" t="s">
        <v>53</v>
      </c>
    </row>
    <row r="370" spans="1:43" ht="9" customHeight="1" x14ac:dyDescent="0.2">
      <c r="A370" s="148"/>
      <c r="B370" s="151"/>
      <c r="C370" s="151"/>
      <c r="D370" s="158"/>
      <c r="E370" s="128" t="s">
        <v>24</v>
      </c>
      <c r="F370" s="129"/>
      <c r="G370" s="107">
        <v>8</v>
      </c>
      <c r="H370" s="107"/>
      <c r="I370" s="107"/>
      <c r="J370" s="107"/>
      <c r="K370" s="107">
        <v>8</v>
      </c>
      <c r="L370" s="107"/>
      <c r="M370" s="107"/>
      <c r="N370" s="107"/>
      <c r="O370" s="107">
        <v>8</v>
      </c>
      <c r="P370" s="107"/>
      <c r="Q370" s="107"/>
      <c r="R370" s="107"/>
      <c r="S370" s="107">
        <v>8</v>
      </c>
      <c r="T370" s="107"/>
      <c r="U370" s="107"/>
      <c r="V370" s="107"/>
      <c r="W370" s="107">
        <v>8</v>
      </c>
      <c r="X370" s="107"/>
      <c r="Y370" s="107"/>
      <c r="Z370" s="107"/>
      <c r="AA370" s="107">
        <v>8</v>
      </c>
      <c r="AB370" s="107"/>
      <c r="AC370" s="107"/>
      <c r="AD370" s="107"/>
      <c r="AE370" s="107">
        <v>8</v>
      </c>
      <c r="AF370" s="107"/>
      <c r="AG370" s="107"/>
      <c r="AH370" s="107"/>
      <c r="AI370" s="107"/>
      <c r="AJ370" s="130"/>
      <c r="AK370" s="148"/>
      <c r="AL370" s="151"/>
      <c r="AM370" s="151"/>
      <c r="AN370" s="151"/>
      <c r="AO370" s="151"/>
      <c r="AP370" s="151"/>
      <c r="AQ370" s="145"/>
    </row>
    <row r="371" spans="1:43" ht="9" customHeight="1" x14ac:dyDescent="0.2">
      <c r="A371" s="148"/>
      <c r="B371" s="151"/>
      <c r="C371" s="151"/>
      <c r="D371" s="158"/>
      <c r="E371" s="128" t="s">
        <v>25</v>
      </c>
      <c r="F371" s="129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30"/>
      <c r="AK371" s="148"/>
      <c r="AL371" s="151"/>
      <c r="AM371" s="151"/>
      <c r="AN371" s="151"/>
      <c r="AO371" s="151"/>
      <c r="AP371" s="151"/>
      <c r="AQ371" s="145"/>
    </row>
    <row r="372" spans="1:43" ht="9" customHeight="1" thickBot="1" x14ac:dyDescent="0.25">
      <c r="A372" s="149"/>
      <c r="B372" s="152"/>
      <c r="C372" s="152"/>
      <c r="D372" s="159"/>
      <c r="E372" s="131" t="s">
        <v>26</v>
      </c>
      <c r="F372" s="132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  <c r="AD372" s="133"/>
      <c r="AE372" s="133"/>
      <c r="AF372" s="133"/>
      <c r="AG372" s="133"/>
      <c r="AH372" s="133"/>
      <c r="AI372" s="133"/>
      <c r="AJ372" s="134"/>
      <c r="AK372" s="149"/>
      <c r="AL372" s="152"/>
      <c r="AM372" s="152"/>
      <c r="AN372" s="152"/>
      <c r="AO372" s="152"/>
      <c r="AP372" s="152"/>
      <c r="AQ372" s="146"/>
    </row>
    <row r="373" spans="1:43" ht="9" customHeight="1" x14ac:dyDescent="0.2">
      <c r="A373" s="147">
        <v>91</v>
      </c>
      <c r="B373" s="155">
        <v>19867</v>
      </c>
      <c r="C373" s="160" t="s">
        <v>144</v>
      </c>
      <c r="D373" s="157" t="s">
        <v>145</v>
      </c>
      <c r="E373" s="124" t="s">
        <v>22</v>
      </c>
      <c r="F373" s="125"/>
      <c r="G373" s="126"/>
      <c r="H373" s="126">
        <v>11</v>
      </c>
      <c r="I373" s="126">
        <v>11</v>
      </c>
      <c r="J373" s="126"/>
      <c r="K373" s="126"/>
      <c r="L373" s="126">
        <v>11</v>
      </c>
      <c r="M373" s="126">
        <v>11</v>
      </c>
      <c r="N373" s="126"/>
      <c r="O373" s="126"/>
      <c r="P373" s="126">
        <v>11</v>
      </c>
      <c r="Q373" s="126">
        <v>11</v>
      </c>
      <c r="R373" s="126"/>
      <c r="S373" s="126"/>
      <c r="T373" s="126">
        <v>11</v>
      </c>
      <c r="U373" s="126">
        <v>11</v>
      </c>
      <c r="V373" s="126"/>
      <c r="W373" s="126"/>
      <c r="X373" s="126">
        <v>11</v>
      </c>
      <c r="Y373" s="126">
        <v>11</v>
      </c>
      <c r="Z373" s="126"/>
      <c r="AA373" s="126"/>
      <c r="AB373" s="126">
        <v>11</v>
      </c>
      <c r="AC373" s="126">
        <v>11</v>
      </c>
      <c r="AD373" s="126"/>
      <c r="AE373" s="126"/>
      <c r="AF373" s="126">
        <v>11</v>
      </c>
      <c r="AG373" s="126">
        <v>11</v>
      </c>
      <c r="AH373" s="126"/>
      <c r="AI373" s="126"/>
      <c r="AJ373" s="127"/>
      <c r="AK373" s="153">
        <f>COUNTIF(F373:AJ373,"&gt;0")</f>
        <v>14</v>
      </c>
      <c r="AL373" s="150">
        <f>SUM(F373:AJ373)</f>
        <v>154</v>
      </c>
      <c r="AM373" s="150">
        <f>SUM(F375:AJ375)</f>
        <v>0</v>
      </c>
      <c r="AN373" s="150">
        <f>SUM(F376:AJ376)</f>
        <v>0</v>
      </c>
      <c r="AO373" s="150">
        <f>SUM(F374:AJ374)</f>
        <v>56</v>
      </c>
      <c r="AP373" s="150">
        <f>VLOOKUP($M$1&amp;" "&amp;$P$1&amp;" "&amp;AQ373,'Вспомогательная таблица'!A:AL,38,0)</f>
        <v>154</v>
      </c>
      <c r="AQ373" s="144" t="s">
        <v>51</v>
      </c>
    </row>
    <row r="374" spans="1:43" ht="9" customHeight="1" x14ac:dyDescent="0.2">
      <c r="A374" s="148"/>
      <c r="B374" s="151"/>
      <c r="C374" s="151"/>
      <c r="D374" s="158"/>
      <c r="E374" s="128" t="s">
        <v>24</v>
      </c>
      <c r="F374" s="129"/>
      <c r="G374" s="107"/>
      <c r="H374" s="107"/>
      <c r="I374" s="107">
        <v>8</v>
      </c>
      <c r="J374" s="107"/>
      <c r="K374" s="107"/>
      <c r="L374" s="107"/>
      <c r="M374" s="107">
        <v>8</v>
      </c>
      <c r="N374" s="107"/>
      <c r="O374" s="107"/>
      <c r="P374" s="107"/>
      <c r="Q374" s="107">
        <v>8</v>
      </c>
      <c r="R374" s="107"/>
      <c r="S374" s="107"/>
      <c r="T374" s="107"/>
      <c r="U374" s="107">
        <v>8</v>
      </c>
      <c r="V374" s="107"/>
      <c r="W374" s="107"/>
      <c r="X374" s="107"/>
      <c r="Y374" s="107">
        <v>8</v>
      </c>
      <c r="Z374" s="107"/>
      <c r="AA374" s="107"/>
      <c r="AB374" s="107"/>
      <c r="AC374" s="107">
        <v>8</v>
      </c>
      <c r="AD374" s="107"/>
      <c r="AE374" s="107"/>
      <c r="AF374" s="107"/>
      <c r="AG374" s="107">
        <v>8</v>
      </c>
      <c r="AH374" s="107"/>
      <c r="AI374" s="107"/>
      <c r="AJ374" s="130"/>
      <c r="AK374" s="148"/>
      <c r="AL374" s="151"/>
      <c r="AM374" s="151"/>
      <c r="AN374" s="151"/>
      <c r="AO374" s="151"/>
      <c r="AP374" s="151"/>
      <c r="AQ374" s="145"/>
    </row>
    <row r="375" spans="1:43" ht="9" customHeight="1" x14ac:dyDescent="0.2">
      <c r="A375" s="148"/>
      <c r="B375" s="151"/>
      <c r="C375" s="151"/>
      <c r="D375" s="158"/>
      <c r="E375" s="128" t="s">
        <v>25</v>
      </c>
      <c r="F375" s="129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  <c r="AJ375" s="130"/>
      <c r="AK375" s="148"/>
      <c r="AL375" s="151"/>
      <c r="AM375" s="151"/>
      <c r="AN375" s="151"/>
      <c r="AO375" s="151"/>
      <c r="AP375" s="151"/>
      <c r="AQ375" s="145"/>
    </row>
    <row r="376" spans="1:43" ht="9" customHeight="1" thickBot="1" x14ac:dyDescent="0.25">
      <c r="A376" s="149"/>
      <c r="B376" s="152"/>
      <c r="C376" s="152"/>
      <c r="D376" s="159"/>
      <c r="E376" s="131" t="s">
        <v>26</v>
      </c>
      <c r="F376" s="132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  <c r="AD376" s="133"/>
      <c r="AE376" s="133"/>
      <c r="AF376" s="133"/>
      <c r="AG376" s="133"/>
      <c r="AH376" s="133"/>
      <c r="AI376" s="133"/>
      <c r="AJ376" s="134"/>
      <c r="AK376" s="149"/>
      <c r="AL376" s="152"/>
      <c r="AM376" s="152"/>
      <c r="AN376" s="152"/>
      <c r="AO376" s="152"/>
      <c r="AP376" s="152"/>
      <c r="AQ376" s="146"/>
    </row>
    <row r="377" spans="1:43" ht="9" customHeight="1" x14ac:dyDescent="0.2">
      <c r="A377" s="147">
        <v>92</v>
      </c>
      <c r="B377" s="155">
        <v>19603</v>
      </c>
      <c r="C377" s="160" t="s">
        <v>146</v>
      </c>
      <c r="D377" s="157" t="s">
        <v>147</v>
      </c>
      <c r="E377" s="124" t="s">
        <v>22</v>
      </c>
      <c r="F377" s="125"/>
      <c r="G377" s="126"/>
      <c r="H377" s="126">
        <v>11</v>
      </c>
      <c r="I377" s="126">
        <v>11</v>
      </c>
      <c r="J377" s="126"/>
      <c r="K377" s="126"/>
      <c r="L377" s="126">
        <v>11</v>
      </c>
      <c r="M377" s="126">
        <v>11</v>
      </c>
      <c r="N377" s="126"/>
      <c r="O377" s="126"/>
      <c r="P377" s="126">
        <v>11</v>
      </c>
      <c r="Q377" s="126">
        <v>11</v>
      </c>
      <c r="R377" s="126"/>
      <c r="S377" s="126"/>
      <c r="T377" s="126">
        <v>11</v>
      </c>
      <c r="U377" s="126">
        <v>11</v>
      </c>
      <c r="V377" s="126"/>
      <c r="W377" s="126"/>
      <c r="X377" s="126">
        <v>11</v>
      </c>
      <c r="Y377" s="126">
        <v>11</v>
      </c>
      <c r="Z377" s="126"/>
      <c r="AA377" s="126"/>
      <c r="AB377" s="126">
        <v>11</v>
      </c>
      <c r="AC377" s="126">
        <v>11</v>
      </c>
      <c r="AD377" s="126"/>
      <c r="AE377" s="126"/>
      <c r="AF377" s="126">
        <v>11</v>
      </c>
      <c r="AG377" s="126">
        <v>11</v>
      </c>
      <c r="AH377" s="126"/>
      <c r="AI377" s="126"/>
      <c r="AJ377" s="127"/>
      <c r="AK377" s="153">
        <f>COUNTIF(F377:AJ377,"&gt;0")</f>
        <v>14</v>
      </c>
      <c r="AL377" s="150">
        <f>SUM(F377:AJ377)</f>
        <v>154</v>
      </c>
      <c r="AM377" s="150">
        <f>SUM(F379:AJ379)</f>
        <v>0</v>
      </c>
      <c r="AN377" s="150">
        <f>SUM(F380:AJ380)</f>
        <v>0</v>
      </c>
      <c r="AO377" s="150">
        <f>SUM(F378:AJ378)</f>
        <v>56</v>
      </c>
      <c r="AP377" s="150">
        <f>VLOOKUP($M$1&amp;" "&amp;$P$1&amp;" "&amp;AQ377,'Вспомогательная таблица'!A:AL,38,0)</f>
        <v>154</v>
      </c>
      <c r="AQ377" s="144" t="s">
        <v>51</v>
      </c>
    </row>
    <row r="378" spans="1:43" ht="9" customHeight="1" x14ac:dyDescent="0.2">
      <c r="A378" s="148"/>
      <c r="B378" s="151"/>
      <c r="C378" s="151"/>
      <c r="D378" s="158"/>
      <c r="E378" s="128" t="s">
        <v>24</v>
      </c>
      <c r="F378" s="129"/>
      <c r="G378" s="107"/>
      <c r="H378" s="107"/>
      <c r="I378" s="107">
        <v>8</v>
      </c>
      <c r="J378" s="107"/>
      <c r="K378" s="107"/>
      <c r="L378" s="107"/>
      <c r="M378" s="107">
        <v>8</v>
      </c>
      <c r="N378" s="107"/>
      <c r="O378" s="107"/>
      <c r="P378" s="107"/>
      <c r="Q378" s="107">
        <v>8</v>
      </c>
      <c r="R378" s="107"/>
      <c r="S378" s="107"/>
      <c r="T378" s="107"/>
      <c r="U378" s="107">
        <v>8</v>
      </c>
      <c r="V378" s="107"/>
      <c r="W378" s="107"/>
      <c r="X378" s="107"/>
      <c r="Y378" s="107">
        <v>8</v>
      </c>
      <c r="Z378" s="107"/>
      <c r="AA378" s="107"/>
      <c r="AB378" s="107"/>
      <c r="AC378" s="107">
        <v>8</v>
      </c>
      <c r="AD378" s="107"/>
      <c r="AE378" s="107"/>
      <c r="AF378" s="107"/>
      <c r="AG378" s="107">
        <v>8</v>
      </c>
      <c r="AH378" s="107"/>
      <c r="AI378" s="107"/>
      <c r="AJ378" s="130"/>
      <c r="AK378" s="148"/>
      <c r="AL378" s="151"/>
      <c r="AM378" s="151"/>
      <c r="AN378" s="151"/>
      <c r="AO378" s="151"/>
      <c r="AP378" s="151"/>
      <c r="AQ378" s="145"/>
    </row>
    <row r="379" spans="1:43" ht="9" customHeight="1" x14ac:dyDescent="0.2">
      <c r="A379" s="148"/>
      <c r="B379" s="151"/>
      <c r="C379" s="151"/>
      <c r="D379" s="158"/>
      <c r="E379" s="128" t="s">
        <v>25</v>
      </c>
      <c r="F379" s="129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30"/>
      <c r="AK379" s="148"/>
      <c r="AL379" s="151"/>
      <c r="AM379" s="151"/>
      <c r="AN379" s="151"/>
      <c r="AO379" s="151"/>
      <c r="AP379" s="151"/>
      <c r="AQ379" s="145"/>
    </row>
    <row r="380" spans="1:43" ht="9" customHeight="1" thickBot="1" x14ac:dyDescent="0.25">
      <c r="A380" s="149"/>
      <c r="B380" s="152"/>
      <c r="C380" s="152"/>
      <c r="D380" s="159"/>
      <c r="E380" s="131" t="s">
        <v>26</v>
      </c>
      <c r="F380" s="132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  <c r="AD380" s="133"/>
      <c r="AE380" s="133"/>
      <c r="AF380" s="133"/>
      <c r="AG380" s="133"/>
      <c r="AH380" s="133"/>
      <c r="AI380" s="133"/>
      <c r="AJ380" s="134"/>
      <c r="AK380" s="149"/>
      <c r="AL380" s="152"/>
      <c r="AM380" s="152"/>
      <c r="AN380" s="152"/>
      <c r="AO380" s="152"/>
      <c r="AP380" s="152"/>
      <c r="AQ380" s="146"/>
    </row>
    <row r="381" spans="1:43" ht="9" customHeight="1" x14ac:dyDescent="0.2">
      <c r="A381" s="147">
        <v>93</v>
      </c>
      <c r="B381" s="155">
        <v>20080</v>
      </c>
      <c r="C381" s="160" t="s">
        <v>148</v>
      </c>
      <c r="D381" s="157" t="s">
        <v>142</v>
      </c>
      <c r="E381" s="124" t="s">
        <v>22</v>
      </c>
      <c r="F381" s="125">
        <v>11</v>
      </c>
      <c r="G381" s="126"/>
      <c r="H381" s="126"/>
      <c r="I381" s="126">
        <v>11</v>
      </c>
      <c r="J381" s="126">
        <v>11</v>
      </c>
      <c r="K381" s="126"/>
      <c r="L381" s="126"/>
      <c r="M381" s="126">
        <v>11</v>
      </c>
      <c r="N381" s="126">
        <v>11</v>
      </c>
      <c r="O381" s="126"/>
      <c r="P381" s="126"/>
      <c r="Q381" s="126">
        <v>11</v>
      </c>
      <c r="R381" s="126">
        <v>11</v>
      </c>
      <c r="S381" s="126"/>
      <c r="T381" s="126"/>
      <c r="U381" s="126">
        <v>11</v>
      </c>
      <c r="V381" s="126">
        <v>11</v>
      </c>
      <c r="W381" s="126"/>
      <c r="X381" s="126"/>
      <c r="Y381" s="126">
        <v>11</v>
      </c>
      <c r="Z381" s="126">
        <v>11</v>
      </c>
      <c r="AA381" s="126"/>
      <c r="AB381" s="126"/>
      <c r="AC381" s="126">
        <v>11</v>
      </c>
      <c r="AD381" s="126">
        <v>11</v>
      </c>
      <c r="AE381" s="126"/>
      <c r="AF381" s="126"/>
      <c r="AG381" s="126">
        <v>11</v>
      </c>
      <c r="AH381" s="126">
        <v>11</v>
      </c>
      <c r="AI381" s="126"/>
      <c r="AJ381" s="127"/>
      <c r="AK381" s="153">
        <f>COUNTIF(F381:AJ381,"&gt;0")</f>
        <v>15</v>
      </c>
      <c r="AL381" s="150">
        <f>SUM(F381:AJ381)</f>
        <v>165</v>
      </c>
      <c r="AM381" s="150">
        <f>SUM(F383:AJ383)</f>
        <v>0</v>
      </c>
      <c r="AN381" s="150">
        <f>SUM(F384:AJ384)</f>
        <v>0</v>
      </c>
      <c r="AO381" s="150">
        <f>SUM(F382:AJ382)</f>
        <v>64</v>
      </c>
      <c r="AP381" s="150">
        <f>VLOOKUP($M$1&amp;" "&amp;$P$1&amp;" "&amp;AQ381,'Вспомогательная таблица'!A:AL,38,0)</f>
        <v>165</v>
      </c>
      <c r="AQ381" s="144" t="s">
        <v>49</v>
      </c>
    </row>
    <row r="382" spans="1:43" ht="9" customHeight="1" x14ac:dyDescent="0.2">
      <c r="A382" s="148"/>
      <c r="B382" s="151"/>
      <c r="C382" s="151"/>
      <c r="D382" s="158"/>
      <c r="E382" s="128" t="s">
        <v>24</v>
      </c>
      <c r="F382" s="129">
        <v>8</v>
      </c>
      <c r="G382" s="107"/>
      <c r="H382" s="107"/>
      <c r="I382" s="107"/>
      <c r="J382" s="107">
        <v>8</v>
      </c>
      <c r="K382" s="107"/>
      <c r="L382" s="107"/>
      <c r="M382" s="107"/>
      <c r="N382" s="107">
        <v>8</v>
      </c>
      <c r="O382" s="107"/>
      <c r="P382" s="107"/>
      <c r="Q382" s="107"/>
      <c r="R382" s="107">
        <v>8</v>
      </c>
      <c r="S382" s="107"/>
      <c r="T382" s="107"/>
      <c r="U382" s="107"/>
      <c r="V382" s="107">
        <v>8</v>
      </c>
      <c r="W382" s="107"/>
      <c r="X382" s="107"/>
      <c r="Y382" s="107"/>
      <c r="Z382" s="107">
        <v>8</v>
      </c>
      <c r="AA382" s="107"/>
      <c r="AB382" s="107"/>
      <c r="AC382" s="107"/>
      <c r="AD382" s="107">
        <v>8</v>
      </c>
      <c r="AE382" s="107"/>
      <c r="AF382" s="107"/>
      <c r="AG382" s="107"/>
      <c r="AH382" s="107">
        <v>8</v>
      </c>
      <c r="AI382" s="107"/>
      <c r="AJ382" s="130"/>
      <c r="AK382" s="148"/>
      <c r="AL382" s="151"/>
      <c r="AM382" s="151"/>
      <c r="AN382" s="151"/>
      <c r="AO382" s="151"/>
      <c r="AP382" s="151"/>
      <c r="AQ382" s="145"/>
    </row>
    <row r="383" spans="1:43" ht="9" customHeight="1" x14ac:dyDescent="0.2">
      <c r="A383" s="148"/>
      <c r="B383" s="151"/>
      <c r="C383" s="151"/>
      <c r="D383" s="158"/>
      <c r="E383" s="128" t="s">
        <v>25</v>
      </c>
      <c r="F383" s="129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30"/>
      <c r="AK383" s="148"/>
      <c r="AL383" s="151"/>
      <c r="AM383" s="151"/>
      <c r="AN383" s="151"/>
      <c r="AO383" s="151"/>
      <c r="AP383" s="151"/>
      <c r="AQ383" s="145"/>
    </row>
    <row r="384" spans="1:43" ht="9" customHeight="1" thickBot="1" x14ac:dyDescent="0.25">
      <c r="A384" s="149"/>
      <c r="B384" s="152"/>
      <c r="C384" s="152"/>
      <c r="D384" s="159"/>
      <c r="E384" s="131" t="s">
        <v>26</v>
      </c>
      <c r="F384" s="132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  <c r="AD384" s="133"/>
      <c r="AE384" s="133"/>
      <c r="AF384" s="133"/>
      <c r="AG384" s="133"/>
      <c r="AH384" s="133"/>
      <c r="AI384" s="133"/>
      <c r="AJ384" s="134"/>
      <c r="AK384" s="149"/>
      <c r="AL384" s="152"/>
      <c r="AM384" s="152"/>
      <c r="AN384" s="152"/>
      <c r="AO384" s="152"/>
      <c r="AP384" s="152"/>
      <c r="AQ384" s="146"/>
    </row>
    <row r="385" spans="1:43" ht="9" customHeight="1" x14ac:dyDescent="0.2">
      <c r="A385" s="147">
        <v>94</v>
      </c>
      <c r="B385" s="155">
        <v>18957</v>
      </c>
      <c r="C385" s="160" t="s">
        <v>149</v>
      </c>
      <c r="D385" s="157" t="s">
        <v>142</v>
      </c>
      <c r="E385" s="124" t="s">
        <v>22</v>
      </c>
      <c r="F385" s="125">
        <v>11</v>
      </c>
      <c r="G385" s="126">
        <v>11</v>
      </c>
      <c r="H385" s="126"/>
      <c r="I385" s="126"/>
      <c r="J385" s="126">
        <v>11</v>
      </c>
      <c r="K385" s="126">
        <v>11</v>
      </c>
      <c r="L385" s="126"/>
      <c r="M385" s="126"/>
      <c r="N385" s="126">
        <v>11</v>
      </c>
      <c r="O385" s="126">
        <v>11</v>
      </c>
      <c r="P385" s="126"/>
      <c r="Q385" s="126"/>
      <c r="R385" s="126">
        <v>11</v>
      </c>
      <c r="S385" s="126">
        <v>11</v>
      </c>
      <c r="T385" s="126"/>
      <c r="U385" s="126"/>
      <c r="V385" s="126">
        <v>11</v>
      </c>
      <c r="W385" s="126">
        <v>11</v>
      </c>
      <c r="X385" s="126"/>
      <c r="Y385" s="126"/>
      <c r="Z385" s="126">
        <v>11</v>
      </c>
      <c r="AA385" s="126">
        <v>11</v>
      </c>
      <c r="AB385" s="126"/>
      <c r="AC385" s="126"/>
      <c r="AD385" s="126">
        <v>11</v>
      </c>
      <c r="AE385" s="126">
        <v>11</v>
      </c>
      <c r="AF385" s="126"/>
      <c r="AG385" s="126"/>
      <c r="AH385" s="126">
        <v>11</v>
      </c>
      <c r="AI385" s="126"/>
      <c r="AJ385" s="127"/>
      <c r="AK385" s="153">
        <f>COUNTIF(F385:AJ385,"&gt;0")</f>
        <v>15</v>
      </c>
      <c r="AL385" s="150">
        <f>SUM(F385:AJ385)</f>
        <v>165</v>
      </c>
      <c r="AM385" s="150">
        <f>SUM(F387:AJ387)</f>
        <v>0</v>
      </c>
      <c r="AN385" s="150">
        <f>SUM(F388:AJ388)</f>
        <v>0</v>
      </c>
      <c r="AO385" s="150">
        <f>SUM(F386:AJ386)</f>
        <v>56</v>
      </c>
      <c r="AP385" s="150">
        <f>VLOOKUP($M$1&amp;" "&amp;$P$1&amp;" "&amp;AQ385,'Вспомогательная таблица'!A:AL,38,0)</f>
        <v>165</v>
      </c>
      <c r="AQ385" s="144" t="s">
        <v>53</v>
      </c>
    </row>
    <row r="386" spans="1:43" ht="9" customHeight="1" x14ac:dyDescent="0.2">
      <c r="A386" s="148"/>
      <c r="B386" s="151"/>
      <c r="C386" s="151"/>
      <c r="D386" s="158"/>
      <c r="E386" s="128" t="s">
        <v>24</v>
      </c>
      <c r="F386" s="129"/>
      <c r="G386" s="107">
        <v>8</v>
      </c>
      <c r="H386" s="107"/>
      <c r="I386" s="107"/>
      <c r="J386" s="107"/>
      <c r="K386" s="107">
        <v>8</v>
      </c>
      <c r="L386" s="107"/>
      <c r="M386" s="107"/>
      <c r="N386" s="107"/>
      <c r="O386" s="107">
        <v>8</v>
      </c>
      <c r="P386" s="107"/>
      <c r="Q386" s="107"/>
      <c r="R386" s="107"/>
      <c r="S386" s="107">
        <v>8</v>
      </c>
      <c r="T386" s="107"/>
      <c r="U386" s="107"/>
      <c r="V386" s="107"/>
      <c r="W386" s="107">
        <v>8</v>
      </c>
      <c r="X386" s="107"/>
      <c r="Y386" s="107"/>
      <c r="Z386" s="107"/>
      <c r="AA386" s="107">
        <v>8</v>
      </c>
      <c r="AB386" s="107"/>
      <c r="AC386" s="107"/>
      <c r="AD386" s="107"/>
      <c r="AE386" s="107">
        <v>8</v>
      </c>
      <c r="AF386" s="107"/>
      <c r="AG386" s="107"/>
      <c r="AH386" s="107"/>
      <c r="AI386" s="107"/>
      <c r="AJ386" s="130"/>
      <c r="AK386" s="148"/>
      <c r="AL386" s="151"/>
      <c r="AM386" s="151"/>
      <c r="AN386" s="151"/>
      <c r="AO386" s="151"/>
      <c r="AP386" s="151"/>
      <c r="AQ386" s="145"/>
    </row>
    <row r="387" spans="1:43" ht="9" customHeight="1" x14ac:dyDescent="0.2">
      <c r="A387" s="148"/>
      <c r="B387" s="151"/>
      <c r="C387" s="151"/>
      <c r="D387" s="158"/>
      <c r="E387" s="128" t="s">
        <v>25</v>
      </c>
      <c r="F387" s="129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30"/>
      <c r="AK387" s="148"/>
      <c r="AL387" s="151"/>
      <c r="AM387" s="151"/>
      <c r="AN387" s="151"/>
      <c r="AO387" s="151"/>
      <c r="AP387" s="151"/>
      <c r="AQ387" s="145"/>
    </row>
    <row r="388" spans="1:43" ht="9" customHeight="1" thickBot="1" x14ac:dyDescent="0.25">
      <c r="A388" s="149"/>
      <c r="B388" s="152"/>
      <c r="C388" s="152"/>
      <c r="D388" s="159"/>
      <c r="E388" s="131" t="s">
        <v>26</v>
      </c>
      <c r="F388" s="132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  <c r="AD388" s="133"/>
      <c r="AE388" s="133"/>
      <c r="AF388" s="133"/>
      <c r="AG388" s="133"/>
      <c r="AH388" s="133"/>
      <c r="AI388" s="133"/>
      <c r="AJ388" s="134"/>
      <c r="AK388" s="149"/>
      <c r="AL388" s="152"/>
      <c r="AM388" s="152"/>
      <c r="AN388" s="152"/>
      <c r="AO388" s="152"/>
      <c r="AP388" s="152"/>
      <c r="AQ388" s="146"/>
    </row>
    <row r="389" spans="1:43" ht="9" customHeight="1" x14ac:dyDescent="0.2">
      <c r="A389" s="147">
        <v>95</v>
      </c>
      <c r="B389" s="155">
        <v>19665</v>
      </c>
      <c r="C389" s="160" t="s">
        <v>150</v>
      </c>
      <c r="D389" s="157" t="s">
        <v>142</v>
      </c>
      <c r="E389" s="124" t="s">
        <v>22</v>
      </c>
      <c r="F389" s="125"/>
      <c r="G389" s="126">
        <v>11</v>
      </c>
      <c r="H389" s="126">
        <v>11</v>
      </c>
      <c r="I389" s="126"/>
      <c r="J389" s="126"/>
      <c r="K389" s="126">
        <v>11</v>
      </c>
      <c r="L389" s="126">
        <v>11</v>
      </c>
      <c r="M389" s="126"/>
      <c r="N389" s="126"/>
      <c r="O389" s="126">
        <v>11</v>
      </c>
      <c r="P389" s="126">
        <v>11</v>
      </c>
      <c r="Q389" s="126"/>
      <c r="R389" s="126"/>
      <c r="S389" s="126">
        <v>11</v>
      </c>
      <c r="T389" s="126">
        <v>11</v>
      </c>
      <c r="U389" s="126"/>
      <c r="V389" s="126"/>
      <c r="W389" s="126">
        <v>11</v>
      </c>
      <c r="X389" s="126">
        <v>11</v>
      </c>
      <c r="Y389" s="126"/>
      <c r="Z389" s="126"/>
      <c r="AA389" s="126">
        <v>11</v>
      </c>
      <c r="AB389" s="126">
        <v>11</v>
      </c>
      <c r="AC389" s="126"/>
      <c r="AD389" s="126"/>
      <c r="AE389" s="126">
        <v>11</v>
      </c>
      <c r="AF389" s="126">
        <v>11</v>
      </c>
      <c r="AG389" s="126"/>
      <c r="AH389" s="126"/>
      <c r="AI389" s="126"/>
      <c r="AJ389" s="127"/>
      <c r="AK389" s="153">
        <f>COUNTIF(F389:AJ389,"&gt;0")</f>
        <v>14</v>
      </c>
      <c r="AL389" s="150">
        <f>SUM(F389:AJ389)</f>
        <v>154</v>
      </c>
      <c r="AM389" s="150">
        <f>SUM(F391:AJ391)</f>
        <v>0</v>
      </c>
      <c r="AN389" s="150">
        <f>SUM(F392:AJ392)</f>
        <v>0</v>
      </c>
      <c r="AO389" s="150">
        <f>SUM(F390:AJ390)</f>
        <v>56</v>
      </c>
      <c r="AP389" s="150">
        <f>VLOOKUP($M$1&amp;" "&amp;$P$1&amp;" "&amp;AQ389,'Вспомогательная таблица'!A:AL,38,0)</f>
        <v>154</v>
      </c>
      <c r="AQ389" s="144" t="s">
        <v>43</v>
      </c>
    </row>
    <row r="390" spans="1:43" ht="9" customHeight="1" x14ac:dyDescent="0.2">
      <c r="A390" s="148"/>
      <c r="B390" s="151"/>
      <c r="C390" s="151"/>
      <c r="D390" s="158"/>
      <c r="E390" s="128" t="s">
        <v>24</v>
      </c>
      <c r="F390" s="129"/>
      <c r="G390" s="107"/>
      <c r="H390" s="107">
        <v>8</v>
      </c>
      <c r="I390" s="107"/>
      <c r="J390" s="107"/>
      <c r="K390" s="107"/>
      <c r="L390" s="107">
        <v>8</v>
      </c>
      <c r="M390" s="107"/>
      <c r="N390" s="107"/>
      <c r="O390" s="107"/>
      <c r="P390" s="107">
        <v>8</v>
      </c>
      <c r="Q390" s="107"/>
      <c r="R390" s="107"/>
      <c r="S390" s="107"/>
      <c r="T390" s="107">
        <v>8</v>
      </c>
      <c r="U390" s="107"/>
      <c r="V390" s="107"/>
      <c r="W390" s="107"/>
      <c r="X390" s="107">
        <v>8</v>
      </c>
      <c r="Y390" s="107"/>
      <c r="Z390" s="107"/>
      <c r="AA390" s="107"/>
      <c r="AB390" s="107">
        <v>8</v>
      </c>
      <c r="AC390" s="107"/>
      <c r="AD390" s="107"/>
      <c r="AE390" s="107"/>
      <c r="AF390" s="107">
        <v>8</v>
      </c>
      <c r="AG390" s="107"/>
      <c r="AH390" s="107"/>
      <c r="AI390" s="107"/>
      <c r="AJ390" s="130"/>
      <c r="AK390" s="148"/>
      <c r="AL390" s="151"/>
      <c r="AM390" s="151"/>
      <c r="AN390" s="151"/>
      <c r="AO390" s="151"/>
      <c r="AP390" s="151"/>
      <c r="AQ390" s="145"/>
    </row>
    <row r="391" spans="1:43" ht="9" customHeight="1" x14ac:dyDescent="0.2">
      <c r="A391" s="148"/>
      <c r="B391" s="151"/>
      <c r="C391" s="151"/>
      <c r="D391" s="158"/>
      <c r="E391" s="128" t="s">
        <v>25</v>
      </c>
      <c r="F391" s="129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30"/>
      <c r="AK391" s="148"/>
      <c r="AL391" s="151"/>
      <c r="AM391" s="151"/>
      <c r="AN391" s="151"/>
      <c r="AO391" s="151"/>
      <c r="AP391" s="151"/>
      <c r="AQ391" s="145"/>
    </row>
    <row r="392" spans="1:43" ht="9" customHeight="1" thickBot="1" x14ac:dyDescent="0.25">
      <c r="A392" s="149"/>
      <c r="B392" s="152"/>
      <c r="C392" s="152"/>
      <c r="D392" s="159"/>
      <c r="E392" s="131" t="s">
        <v>26</v>
      </c>
      <c r="F392" s="132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  <c r="AE392" s="133"/>
      <c r="AF392" s="133"/>
      <c r="AG392" s="133"/>
      <c r="AH392" s="133"/>
      <c r="AI392" s="133"/>
      <c r="AJ392" s="134"/>
      <c r="AK392" s="149"/>
      <c r="AL392" s="152"/>
      <c r="AM392" s="152"/>
      <c r="AN392" s="152"/>
      <c r="AO392" s="152"/>
      <c r="AP392" s="152"/>
      <c r="AQ392" s="146"/>
    </row>
    <row r="393" spans="1:43" ht="9" customHeight="1" x14ac:dyDescent="0.2">
      <c r="A393" s="147">
        <v>96</v>
      </c>
      <c r="B393" s="155">
        <v>19604</v>
      </c>
      <c r="C393" s="160" t="s">
        <v>151</v>
      </c>
      <c r="D393" s="157" t="s">
        <v>147</v>
      </c>
      <c r="E393" s="124" t="s">
        <v>22</v>
      </c>
      <c r="F393" s="125">
        <v>11</v>
      </c>
      <c r="G393" s="126">
        <v>11</v>
      </c>
      <c r="H393" s="126"/>
      <c r="I393" s="126"/>
      <c r="J393" s="126">
        <v>11</v>
      </c>
      <c r="K393" s="126">
        <v>11</v>
      </c>
      <c r="L393" s="126"/>
      <c r="M393" s="126"/>
      <c r="N393" s="126">
        <v>11</v>
      </c>
      <c r="O393" s="126">
        <v>11</v>
      </c>
      <c r="P393" s="126"/>
      <c r="Q393" s="126"/>
      <c r="R393" s="126">
        <v>11</v>
      </c>
      <c r="S393" s="126">
        <v>11</v>
      </c>
      <c r="T393" s="126"/>
      <c r="U393" s="126"/>
      <c r="V393" s="126">
        <v>11</v>
      </c>
      <c r="W393" s="126">
        <v>11</v>
      </c>
      <c r="X393" s="126"/>
      <c r="Y393" s="126"/>
      <c r="Z393" s="126">
        <v>11</v>
      </c>
      <c r="AA393" s="126">
        <v>11</v>
      </c>
      <c r="AB393" s="126"/>
      <c r="AC393" s="126"/>
      <c r="AD393" s="126">
        <v>11</v>
      </c>
      <c r="AE393" s="126">
        <v>11</v>
      </c>
      <c r="AF393" s="126"/>
      <c r="AG393" s="126"/>
      <c r="AH393" s="126">
        <v>11</v>
      </c>
      <c r="AI393" s="126"/>
      <c r="AJ393" s="127"/>
      <c r="AK393" s="153">
        <f>COUNTIF(F393:AJ393,"&gt;0")</f>
        <v>15</v>
      </c>
      <c r="AL393" s="150">
        <f>SUM(F393:AJ393)</f>
        <v>165</v>
      </c>
      <c r="AM393" s="150">
        <f>SUM(F395:AJ395)</f>
        <v>0</v>
      </c>
      <c r="AN393" s="150">
        <f>SUM(F396:AJ396)</f>
        <v>0</v>
      </c>
      <c r="AO393" s="150">
        <f>SUM(F394:AJ394)</f>
        <v>56</v>
      </c>
      <c r="AP393" s="150">
        <f>VLOOKUP($M$1&amp;" "&amp;$P$1&amp;" "&amp;AQ393,'Вспомогательная таблица'!A:AL,38,0)</f>
        <v>165</v>
      </c>
      <c r="AQ393" s="144" t="s">
        <v>53</v>
      </c>
    </row>
    <row r="394" spans="1:43" ht="9" customHeight="1" x14ac:dyDescent="0.2">
      <c r="A394" s="148"/>
      <c r="B394" s="151"/>
      <c r="C394" s="151"/>
      <c r="D394" s="158"/>
      <c r="E394" s="128" t="s">
        <v>24</v>
      </c>
      <c r="F394" s="129"/>
      <c r="G394" s="107">
        <v>8</v>
      </c>
      <c r="H394" s="107"/>
      <c r="I394" s="107"/>
      <c r="J394" s="107"/>
      <c r="K394" s="107">
        <v>8</v>
      </c>
      <c r="L394" s="107"/>
      <c r="M394" s="107"/>
      <c r="N394" s="107"/>
      <c r="O394" s="107">
        <v>8</v>
      </c>
      <c r="P394" s="107"/>
      <c r="Q394" s="107"/>
      <c r="R394" s="107"/>
      <c r="S394" s="107">
        <v>8</v>
      </c>
      <c r="T394" s="107"/>
      <c r="U394" s="107"/>
      <c r="V394" s="107"/>
      <c r="W394" s="107">
        <v>8</v>
      </c>
      <c r="X394" s="107"/>
      <c r="Y394" s="107"/>
      <c r="Z394" s="107"/>
      <c r="AA394" s="107">
        <v>8</v>
      </c>
      <c r="AB394" s="107"/>
      <c r="AC394" s="107"/>
      <c r="AD394" s="107"/>
      <c r="AE394" s="107">
        <v>8</v>
      </c>
      <c r="AF394" s="107"/>
      <c r="AG394" s="107"/>
      <c r="AH394" s="107"/>
      <c r="AI394" s="107"/>
      <c r="AJ394" s="130"/>
      <c r="AK394" s="148"/>
      <c r="AL394" s="151"/>
      <c r="AM394" s="151"/>
      <c r="AN394" s="151"/>
      <c r="AO394" s="151"/>
      <c r="AP394" s="151"/>
      <c r="AQ394" s="145"/>
    </row>
    <row r="395" spans="1:43" ht="9" customHeight="1" x14ac:dyDescent="0.2">
      <c r="A395" s="148"/>
      <c r="B395" s="151"/>
      <c r="C395" s="151"/>
      <c r="D395" s="158"/>
      <c r="E395" s="128" t="s">
        <v>25</v>
      </c>
      <c r="F395" s="129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30"/>
      <c r="AK395" s="148"/>
      <c r="AL395" s="151"/>
      <c r="AM395" s="151"/>
      <c r="AN395" s="151"/>
      <c r="AO395" s="151"/>
      <c r="AP395" s="151"/>
      <c r="AQ395" s="145"/>
    </row>
    <row r="396" spans="1:43" ht="9" customHeight="1" thickBot="1" x14ac:dyDescent="0.25">
      <c r="A396" s="149"/>
      <c r="B396" s="152"/>
      <c r="C396" s="152"/>
      <c r="D396" s="159"/>
      <c r="E396" s="131" t="s">
        <v>26</v>
      </c>
      <c r="F396" s="132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  <c r="AE396" s="133"/>
      <c r="AF396" s="133"/>
      <c r="AG396" s="133"/>
      <c r="AH396" s="133"/>
      <c r="AI396" s="133"/>
      <c r="AJ396" s="134"/>
      <c r="AK396" s="149"/>
      <c r="AL396" s="152"/>
      <c r="AM396" s="152"/>
      <c r="AN396" s="152"/>
      <c r="AO396" s="152"/>
      <c r="AP396" s="152"/>
      <c r="AQ396" s="146"/>
    </row>
    <row r="397" spans="1:43" ht="9" customHeight="1" x14ac:dyDescent="0.2">
      <c r="A397" s="147">
        <v>97</v>
      </c>
      <c r="B397" s="155">
        <v>22986</v>
      </c>
      <c r="C397" s="160" t="s">
        <v>152</v>
      </c>
      <c r="D397" s="157" t="s">
        <v>142</v>
      </c>
      <c r="E397" s="124" t="s">
        <v>22</v>
      </c>
      <c r="F397" s="125">
        <v>11</v>
      </c>
      <c r="G397" s="126">
        <v>11</v>
      </c>
      <c r="H397" s="126"/>
      <c r="I397" s="126"/>
      <c r="J397" s="126">
        <v>11</v>
      </c>
      <c r="K397" s="126">
        <v>11</v>
      </c>
      <c r="L397" s="126"/>
      <c r="M397" s="126"/>
      <c r="N397" s="126">
        <v>11</v>
      </c>
      <c r="O397" s="126">
        <v>11</v>
      </c>
      <c r="P397" s="126"/>
      <c r="Q397" s="126"/>
      <c r="R397" s="126">
        <v>11</v>
      </c>
      <c r="S397" s="126">
        <v>11</v>
      </c>
      <c r="T397" s="126"/>
      <c r="U397" s="126"/>
      <c r="V397" s="126">
        <v>11</v>
      </c>
      <c r="W397" s="126">
        <v>11</v>
      </c>
      <c r="X397" s="126"/>
      <c r="Y397" s="126"/>
      <c r="Z397" s="126">
        <v>11</v>
      </c>
      <c r="AA397" s="126">
        <v>11</v>
      </c>
      <c r="AB397" s="126"/>
      <c r="AC397" s="126"/>
      <c r="AD397" s="126">
        <v>11</v>
      </c>
      <c r="AE397" s="126">
        <v>11</v>
      </c>
      <c r="AF397" s="126"/>
      <c r="AG397" s="126"/>
      <c r="AH397" s="126">
        <v>11</v>
      </c>
      <c r="AI397" s="126"/>
      <c r="AJ397" s="127"/>
      <c r="AK397" s="153">
        <f>COUNTIF(F397:AJ397,"&gt;0")</f>
        <v>15</v>
      </c>
      <c r="AL397" s="150">
        <f>SUM(F397:AJ397)</f>
        <v>165</v>
      </c>
      <c r="AM397" s="150">
        <f>SUM(F399:AJ399)</f>
        <v>0</v>
      </c>
      <c r="AN397" s="150">
        <f>SUM(F400:AJ400)</f>
        <v>0</v>
      </c>
      <c r="AO397" s="150">
        <f>SUM(F398:AJ398)</f>
        <v>56</v>
      </c>
      <c r="AP397" s="150">
        <f>VLOOKUP($M$1&amp;" "&amp;$P$1&amp;" "&amp;AQ397,'Вспомогательная таблица'!A:AL,38,0)</f>
        <v>165</v>
      </c>
      <c r="AQ397" s="144" t="s">
        <v>53</v>
      </c>
    </row>
    <row r="398" spans="1:43" ht="9" customHeight="1" x14ac:dyDescent="0.2">
      <c r="A398" s="148"/>
      <c r="B398" s="151"/>
      <c r="C398" s="151"/>
      <c r="D398" s="158"/>
      <c r="E398" s="128" t="s">
        <v>24</v>
      </c>
      <c r="F398" s="129"/>
      <c r="G398" s="107">
        <v>8</v>
      </c>
      <c r="H398" s="107"/>
      <c r="I398" s="107"/>
      <c r="J398" s="107"/>
      <c r="K398" s="107">
        <v>8</v>
      </c>
      <c r="L398" s="107"/>
      <c r="M398" s="107"/>
      <c r="N398" s="107"/>
      <c r="O398" s="107">
        <v>8</v>
      </c>
      <c r="P398" s="107"/>
      <c r="Q398" s="107"/>
      <c r="R398" s="107"/>
      <c r="S398" s="107">
        <v>8</v>
      </c>
      <c r="T398" s="107"/>
      <c r="U398" s="107"/>
      <c r="V398" s="107"/>
      <c r="W398" s="107">
        <v>8</v>
      </c>
      <c r="X398" s="107"/>
      <c r="Y398" s="107"/>
      <c r="Z398" s="107"/>
      <c r="AA398" s="107">
        <v>8</v>
      </c>
      <c r="AB398" s="107"/>
      <c r="AC398" s="107"/>
      <c r="AD398" s="107"/>
      <c r="AE398" s="107">
        <v>8</v>
      </c>
      <c r="AF398" s="107"/>
      <c r="AG398" s="107"/>
      <c r="AH398" s="107"/>
      <c r="AI398" s="107"/>
      <c r="AJ398" s="130"/>
      <c r="AK398" s="148"/>
      <c r="AL398" s="151"/>
      <c r="AM398" s="151"/>
      <c r="AN398" s="151"/>
      <c r="AO398" s="151"/>
      <c r="AP398" s="151"/>
      <c r="AQ398" s="145"/>
    </row>
    <row r="399" spans="1:43" ht="9" customHeight="1" x14ac:dyDescent="0.2">
      <c r="A399" s="148"/>
      <c r="B399" s="151"/>
      <c r="C399" s="151"/>
      <c r="D399" s="158"/>
      <c r="E399" s="128" t="s">
        <v>25</v>
      </c>
      <c r="F399" s="129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30"/>
      <c r="AK399" s="148"/>
      <c r="AL399" s="151"/>
      <c r="AM399" s="151"/>
      <c r="AN399" s="151"/>
      <c r="AO399" s="151"/>
      <c r="AP399" s="151"/>
      <c r="AQ399" s="145"/>
    </row>
    <row r="400" spans="1:43" ht="9" customHeight="1" thickBot="1" x14ac:dyDescent="0.25">
      <c r="A400" s="149"/>
      <c r="B400" s="152"/>
      <c r="C400" s="152"/>
      <c r="D400" s="159"/>
      <c r="E400" s="131" t="s">
        <v>26</v>
      </c>
      <c r="F400" s="132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  <c r="AE400" s="133"/>
      <c r="AF400" s="133"/>
      <c r="AG400" s="133"/>
      <c r="AH400" s="133"/>
      <c r="AI400" s="133"/>
      <c r="AJ400" s="134"/>
      <c r="AK400" s="149"/>
      <c r="AL400" s="152"/>
      <c r="AM400" s="152"/>
      <c r="AN400" s="152"/>
      <c r="AO400" s="152"/>
      <c r="AP400" s="152"/>
      <c r="AQ400" s="146"/>
    </row>
    <row r="401" spans="1:43" ht="9" customHeight="1" x14ac:dyDescent="0.2">
      <c r="A401" s="147">
        <v>98</v>
      </c>
      <c r="B401" s="155">
        <v>80008360</v>
      </c>
      <c r="C401" s="160" t="s">
        <v>153</v>
      </c>
      <c r="D401" s="157" t="s">
        <v>142</v>
      </c>
      <c r="E401" s="124" t="s">
        <v>22</v>
      </c>
      <c r="F401" s="125">
        <v>11</v>
      </c>
      <c r="G401" s="126">
        <v>11</v>
      </c>
      <c r="H401" s="126"/>
      <c r="I401" s="126"/>
      <c r="J401" s="126">
        <v>11</v>
      </c>
      <c r="K401" s="126">
        <v>11</v>
      </c>
      <c r="L401" s="126"/>
      <c r="M401" s="126"/>
      <c r="N401" s="126">
        <v>11</v>
      </c>
      <c r="O401" s="126">
        <v>11</v>
      </c>
      <c r="P401" s="126"/>
      <c r="Q401" s="126"/>
      <c r="R401" s="126">
        <v>11</v>
      </c>
      <c r="S401" s="126">
        <v>11</v>
      </c>
      <c r="T401" s="126"/>
      <c r="U401" s="126"/>
      <c r="V401" s="126">
        <v>11</v>
      </c>
      <c r="W401" s="126">
        <v>11</v>
      </c>
      <c r="X401" s="126"/>
      <c r="Y401" s="126"/>
      <c r="Z401" s="126">
        <v>11</v>
      </c>
      <c r="AA401" s="126">
        <v>11</v>
      </c>
      <c r="AB401" s="126"/>
      <c r="AC401" s="126"/>
      <c r="AD401" s="126">
        <v>11</v>
      </c>
      <c r="AE401" s="126">
        <v>11</v>
      </c>
      <c r="AF401" s="126"/>
      <c r="AG401" s="126"/>
      <c r="AH401" s="126">
        <v>11</v>
      </c>
      <c r="AI401" s="126"/>
      <c r="AJ401" s="127"/>
      <c r="AK401" s="153">
        <f>COUNTIF(F401:AJ401,"&gt;0")</f>
        <v>15</v>
      </c>
      <c r="AL401" s="150">
        <f>SUM(F401:AJ401)</f>
        <v>165</v>
      </c>
      <c r="AM401" s="150">
        <f>SUM(F403:AJ403)</f>
        <v>0</v>
      </c>
      <c r="AN401" s="150">
        <f>SUM(F404:AJ404)</f>
        <v>0</v>
      </c>
      <c r="AO401" s="150">
        <f>SUM(F402:AJ402)</f>
        <v>56</v>
      </c>
      <c r="AP401" s="150">
        <f>VLOOKUP($M$1&amp;" "&amp;$P$1&amp;" "&amp;AQ401,'Вспомогательная таблица'!A:AL,38,0)</f>
        <v>165</v>
      </c>
      <c r="AQ401" s="144" t="s">
        <v>53</v>
      </c>
    </row>
    <row r="402" spans="1:43" ht="9" customHeight="1" x14ac:dyDescent="0.2">
      <c r="A402" s="148"/>
      <c r="B402" s="151"/>
      <c r="C402" s="151"/>
      <c r="D402" s="158"/>
      <c r="E402" s="128" t="s">
        <v>24</v>
      </c>
      <c r="F402" s="129"/>
      <c r="G402" s="107">
        <v>8</v>
      </c>
      <c r="H402" s="107"/>
      <c r="I402" s="107"/>
      <c r="J402" s="107"/>
      <c r="K402" s="107">
        <v>8</v>
      </c>
      <c r="L402" s="107"/>
      <c r="M402" s="107"/>
      <c r="N402" s="107"/>
      <c r="O402" s="107">
        <v>8</v>
      </c>
      <c r="P402" s="107"/>
      <c r="Q402" s="107"/>
      <c r="R402" s="107"/>
      <c r="S402" s="107">
        <v>8</v>
      </c>
      <c r="T402" s="107"/>
      <c r="U402" s="107"/>
      <c r="V402" s="107"/>
      <c r="W402" s="107">
        <v>8</v>
      </c>
      <c r="X402" s="107"/>
      <c r="Y402" s="107"/>
      <c r="Z402" s="107"/>
      <c r="AA402" s="107">
        <v>8</v>
      </c>
      <c r="AB402" s="107"/>
      <c r="AC402" s="107"/>
      <c r="AD402" s="107"/>
      <c r="AE402" s="107">
        <v>8</v>
      </c>
      <c r="AF402" s="107"/>
      <c r="AG402" s="107"/>
      <c r="AH402" s="107"/>
      <c r="AI402" s="107"/>
      <c r="AJ402" s="130"/>
      <c r="AK402" s="148"/>
      <c r="AL402" s="151"/>
      <c r="AM402" s="151"/>
      <c r="AN402" s="151"/>
      <c r="AO402" s="151"/>
      <c r="AP402" s="151"/>
      <c r="AQ402" s="145"/>
    </row>
    <row r="403" spans="1:43" ht="9" customHeight="1" x14ac:dyDescent="0.2">
      <c r="A403" s="148"/>
      <c r="B403" s="151"/>
      <c r="C403" s="151"/>
      <c r="D403" s="158"/>
      <c r="E403" s="128" t="s">
        <v>25</v>
      </c>
      <c r="F403" s="129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30"/>
      <c r="AK403" s="148"/>
      <c r="AL403" s="151"/>
      <c r="AM403" s="151"/>
      <c r="AN403" s="151"/>
      <c r="AO403" s="151"/>
      <c r="AP403" s="151"/>
      <c r="AQ403" s="145"/>
    </row>
    <row r="404" spans="1:43" ht="9" customHeight="1" thickBot="1" x14ac:dyDescent="0.25">
      <c r="A404" s="149"/>
      <c r="B404" s="152"/>
      <c r="C404" s="152"/>
      <c r="D404" s="159"/>
      <c r="E404" s="131" t="s">
        <v>26</v>
      </c>
      <c r="F404" s="132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  <c r="AF404" s="133"/>
      <c r="AG404" s="133"/>
      <c r="AH404" s="133"/>
      <c r="AI404" s="133"/>
      <c r="AJ404" s="134"/>
      <c r="AK404" s="149"/>
      <c r="AL404" s="152"/>
      <c r="AM404" s="152"/>
      <c r="AN404" s="152"/>
      <c r="AO404" s="152"/>
      <c r="AP404" s="152"/>
      <c r="AQ404" s="146"/>
    </row>
    <row r="405" spans="1:43" ht="9" customHeight="1" x14ac:dyDescent="0.2">
      <c r="A405" s="147">
        <v>99</v>
      </c>
      <c r="B405" s="155">
        <v>80009919</v>
      </c>
      <c r="C405" s="160" t="s">
        <v>154</v>
      </c>
      <c r="D405" s="157" t="s">
        <v>142</v>
      </c>
      <c r="E405" s="124" t="s">
        <v>22</v>
      </c>
      <c r="F405" s="125">
        <v>8</v>
      </c>
      <c r="G405" s="126">
        <v>8</v>
      </c>
      <c r="H405" s="126"/>
      <c r="I405" s="126"/>
      <c r="J405" s="126">
        <v>8</v>
      </c>
      <c r="K405" s="126">
        <v>8</v>
      </c>
      <c r="L405" s="126">
        <v>8</v>
      </c>
      <c r="M405" s="126">
        <v>8</v>
      </c>
      <c r="N405" s="126">
        <v>8</v>
      </c>
      <c r="O405" s="126"/>
      <c r="P405" s="126"/>
      <c r="Q405" s="126">
        <v>8</v>
      </c>
      <c r="R405" s="126">
        <v>8</v>
      </c>
      <c r="S405" s="126">
        <v>8</v>
      </c>
      <c r="T405" s="126">
        <v>8</v>
      </c>
      <c r="U405" s="126">
        <v>8</v>
      </c>
      <c r="V405" s="126"/>
      <c r="W405" s="126"/>
      <c r="X405" s="126">
        <v>8</v>
      </c>
      <c r="Y405" s="126">
        <v>8</v>
      </c>
      <c r="Z405" s="126">
        <v>8</v>
      </c>
      <c r="AA405" s="126">
        <v>8</v>
      </c>
      <c r="AB405" s="126">
        <v>8</v>
      </c>
      <c r="AC405" s="126"/>
      <c r="AD405" s="126"/>
      <c r="AE405" s="126">
        <v>8</v>
      </c>
      <c r="AF405" s="126">
        <v>8</v>
      </c>
      <c r="AG405" s="126">
        <v>8</v>
      </c>
      <c r="AH405" s="126">
        <v>8</v>
      </c>
      <c r="AI405" s="126"/>
      <c r="AJ405" s="127"/>
      <c r="AK405" s="153">
        <f>COUNTIF(F405:AJ405,"&gt;0")</f>
        <v>21</v>
      </c>
      <c r="AL405" s="150">
        <f>SUM(F405:AJ405)</f>
        <v>168</v>
      </c>
      <c r="AM405" s="150">
        <f>SUM(F407:AJ407)</f>
        <v>0</v>
      </c>
      <c r="AN405" s="150">
        <f>SUM(F408:AJ408)</f>
        <v>0</v>
      </c>
      <c r="AO405" s="150">
        <f>SUM(F406:AJ406)</f>
        <v>0</v>
      </c>
      <c r="AP405" s="150">
        <f>VLOOKUP($M$1&amp;" "&amp;$P$1&amp;" "&amp;AQ405,'Вспомогательная таблица'!A:AL,38,0)</f>
        <v>168</v>
      </c>
      <c r="AQ405" s="144" t="s">
        <v>23</v>
      </c>
    </row>
    <row r="406" spans="1:43" ht="9" customHeight="1" x14ac:dyDescent="0.2">
      <c r="A406" s="148"/>
      <c r="B406" s="151"/>
      <c r="C406" s="151"/>
      <c r="D406" s="158"/>
      <c r="E406" s="128" t="s">
        <v>24</v>
      </c>
      <c r="F406" s="129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30"/>
      <c r="AK406" s="148"/>
      <c r="AL406" s="151"/>
      <c r="AM406" s="151"/>
      <c r="AN406" s="151"/>
      <c r="AO406" s="151"/>
      <c r="AP406" s="151"/>
      <c r="AQ406" s="145"/>
    </row>
    <row r="407" spans="1:43" ht="9" customHeight="1" x14ac:dyDescent="0.2">
      <c r="A407" s="148"/>
      <c r="B407" s="151"/>
      <c r="C407" s="151"/>
      <c r="D407" s="158"/>
      <c r="E407" s="128" t="s">
        <v>25</v>
      </c>
      <c r="F407" s="129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30"/>
      <c r="AK407" s="148"/>
      <c r="AL407" s="151"/>
      <c r="AM407" s="151"/>
      <c r="AN407" s="151"/>
      <c r="AO407" s="151"/>
      <c r="AP407" s="151"/>
      <c r="AQ407" s="145"/>
    </row>
    <row r="408" spans="1:43" ht="9" customHeight="1" thickBot="1" x14ac:dyDescent="0.25">
      <c r="A408" s="149"/>
      <c r="B408" s="152"/>
      <c r="C408" s="152"/>
      <c r="D408" s="159"/>
      <c r="E408" s="131" t="s">
        <v>26</v>
      </c>
      <c r="F408" s="132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  <c r="AE408" s="133"/>
      <c r="AF408" s="133"/>
      <c r="AG408" s="133"/>
      <c r="AH408" s="133"/>
      <c r="AI408" s="133"/>
      <c r="AJ408" s="134"/>
      <c r="AK408" s="149"/>
      <c r="AL408" s="152"/>
      <c r="AM408" s="152"/>
      <c r="AN408" s="152"/>
      <c r="AO408" s="152"/>
      <c r="AP408" s="152"/>
      <c r="AQ408" s="146"/>
    </row>
    <row r="409" spans="1:43" ht="9" customHeight="1" x14ac:dyDescent="0.2">
      <c r="A409" s="147">
        <v>100</v>
      </c>
      <c r="B409" s="155">
        <v>19010</v>
      </c>
      <c r="C409" s="160" t="s">
        <v>155</v>
      </c>
      <c r="D409" s="157" t="s">
        <v>73</v>
      </c>
      <c r="E409" s="124" t="s">
        <v>22</v>
      </c>
      <c r="F409" s="125">
        <v>11</v>
      </c>
      <c r="G409" s="126"/>
      <c r="H409" s="126"/>
      <c r="I409" s="126">
        <v>11</v>
      </c>
      <c r="J409" s="126">
        <v>11</v>
      </c>
      <c r="K409" s="126"/>
      <c r="L409" s="126"/>
      <c r="M409" s="126">
        <v>11</v>
      </c>
      <c r="N409" s="126">
        <v>11</v>
      </c>
      <c r="O409" s="126"/>
      <c r="P409" s="126"/>
      <c r="Q409" s="126">
        <v>11</v>
      </c>
      <c r="R409" s="126">
        <v>11</v>
      </c>
      <c r="S409" s="126"/>
      <c r="T409" s="126"/>
      <c r="U409" s="126">
        <v>11</v>
      </c>
      <c r="V409" s="126">
        <v>11</v>
      </c>
      <c r="W409" s="126"/>
      <c r="X409" s="126"/>
      <c r="Y409" s="126">
        <v>11</v>
      </c>
      <c r="Z409" s="126">
        <v>11</v>
      </c>
      <c r="AA409" s="126"/>
      <c r="AB409" s="126"/>
      <c r="AC409" s="126">
        <v>11</v>
      </c>
      <c r="AD409" s="126">
        <v>11</v>
      </c>
      <c r="AE409" s="126"/>
      <c r="AF409" s="126"/>
      <c r="AG409" s="126">
        <v>11</v>
      </c>
      <c r="AH409" s="126">
        <v>11</v>
      </c>
      <c r="AI409" s="126"/>
      <c r="AJ409" s="127"/>
      <c r="AK409" s="153">
        <f>COUNTIF(F409:AJ409,"&gt;0")</f>
        <v>15</v>
      </c>
      <c r="AL409" s="150">
        <f>SUM(F409:AJ409)</f>
        <v>165</v>
      </c>
      <c r="AM409" s="150">
        <f>SUM(F411:AJ411)</f>
        <v>0</v>
      </c>
      <c r="AN409" s="150">
        <f>SUM(F412:AJ412)</f>
        <v>0</v>
      </c>
      <c r="AO409" s="150">
        <f>SUM(F410:AJ410)</f>
        <v>64</v>
      </c>
      <c r="AP409" s="150">
        <f>VLOOKUP($M$1&amp;" "&amp;$P$1&amp;" "&amp;AQ409,'Вспомогательная таблица'!A:AL,38,0)</f>
        <v>165</v>
      </c>
      <c r="AQ409" s="144" t="s">
        <v>49</v>
      </c>
    </row>
    <row r="410" spans="1:43" ht="9" customHeight="1" x14ac:dyDescent="0.2">
      <c r="A410" s="148"/>
      <c r="B410" s="151"/>
      <c r="C410" s="151"/>
      <c r="D410" s="158"/>
      <c r="E410" s="128" t="s">
        <v>24</v>
      </c>
      <c r="F410" s="129">
        <v>8</v>
      </c>
      <c r="G410" s="107"/>
      <c r="H410" s="107"/>
      <c r="I410" s="107"/>
      <c r="J410" s="107">
        <v>8</v>
      </c>
      <c r="K410" s="107"/>
      <c r="L410" s="107"/>
      <c r="M410" s="107"/>
      <c r="N410" s="107">
        <v>8</v>
      </c>
      <c r="O410" s="107"/>
      <c r="P410" s="107"/>
      <c r="Q410" s="107"/>
      <c r="R410" s="107">
        <v>8</v>
      </c>
      <c r="S410" s="107"/>
      <c r="T410" s="107"/>
      <c r="U410" s="107"/>
      <c r="V410" s="107">
        <v>8</v>
      </c>
      <c r="W410" s="107"/>
      <c r="X410" s="107"/>
      <c r="Y410" s="107"/>
      <c r="Z410" s="107">
        <v>8</v>
      </c>
      <c r="AA410" s="107"/>
      <c r="AB410" s="107"/>
      <c r="AC410" s="107"/>
      <c r="AD410" s="107">
        <v>8</v>
      </c>
      <c r="AE410" s="107"/>
      <c r="AF410" s="107"/>
      <c r="AG410" s="107"/>
      <c r="AH410" s="107">
        <v>8</v>
      </c>
      <c r="AI410" s="107"/>
      <c r="AJ410" s="130"/>
      <c r="AK410" s="148"/>
      <c r="AL410" s="151"/>
      <c r="AM410" s="151"/>
      <c r="AN410" s="151"/>
      <c r="AO410" s="151"/>
      <c r="AP410" s="151"/>
      <c r="AQ410" s="145"/>
    </row>
    <row r="411" spans="1:43" ht="9" customHeight="1" x14ac:dyDescent="0.2">
      <c r="A411" s="148"/>
      <c r="B411" s="151"/>
      <c r="C411" s="151"/>
      <c r="D411" s="158"/>
      <c r="E411" s="128" t="s">
        <v>25</v>
      </c>
      <c r="F411" s="129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30"/>
      <c r="AK411" s="148"/>
      <c r="AL411" s="151"/>
      <c r="AM411" s="151"/>
      <c r="AN411" s="151"/>
      <c r="AO411" s="151"/>
      <c r="AP411" s="151"/>
      <c r="AQ411" s="145"/>
    </row>
    <row r="412" spans="1:43" ht="9" customHeight="1" thickBot="1" x14ac:dyDescent="0.25">
      <c r="A412" s="149"/>
      <c r="B412" s="152"/>
      <c r="C412" s="152"/>
      <c r="D412" s="159"/>
      <c r="E412" s="131" t="s">
        <v>26</v>
      </c>
      <c r="F412" s="132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  <c r="AE412" s="133"/>
      <c r="AF412" s="133"/>
      <c r="AG412" s="133"/>
      <c r="AH412" s="133"/>
      <c r="AI412" s="133"/>
      <c r="AJ412" s="134"/>
      <c r="AK412" s="149"/>
      <c r="AL412" s="152"/>
      <c r="AM412" s="152"/>
      <c r="AN412" s="152"/>
      <c r="AO412" s="152"/>
      <c r="AP412" s="152"/>
      <c r="AQ412" s="146"/>
    </row>
    <row r="413" spans="1:43" ht="9" customHeight="1" x14ac:dyDescent="0.2">
      <c r="A413" s="147">
        <v>101</v>
      </c>
      <c r="B413" s="170">
        <v>19750</v>
      </c>
      <c r="C413" s="160" t="s">
        <v>156</v>
      </c>
      <c r="D413" s="157" t="s">
        <v>145</v>
      </c>
      <c r="E413" s="124" t="s">
        <v>22</v>
      </c>
      <c r="F413" s="125">
        <v>11</v>
      </c>
      <c r="G413" s="126">
        <v>11</v>
      </c>
      <c r="H413" s="126"/>
      <c r="I413" s="126"/>
      <c r="J413" s="126">
        <v>11</v>
      </c>
      <c r="K413" s="126">
        <v>11</v>
      </c>
      <c r="L413" s="126"/>
      <c r="M413" s="126"/>
      <c r="N413" s="126">
        <v>11</v>
      </c>
      <c r="O413" s="126">
        <v>11</v>
      </c>
      <c r="P413" s="126"/>
      <c r="Q413" s="126"/>
      <c r="R413" s="126">
        <v>11</v>
      </c>
      <c r="S413" s="126">
        <v>11</v>
      </c>
      <c r="T413" s="126"/>
      <c r="U413" s="126"/>
      <c r="V413" s="126">
        <v>11</v>
      </c>
      <c r="W413" s="126">
        <v>11</v>
      </c>
      <c r="X413" s="126"/>
      <c r="Y413" s="126"/>
      <c r="Z413" s="126">
        <v>11</v>
      </c>
      <c r="AA413" s="126">
        <v>11</v>
      </c>
      <c r="AB413" s="126"/>
      <c r="AC413" s="126"/>
      <c r="AD413" s="126">
        <v>11</v>
      </c>
      <c r="AE413" s="126">
        <v>11</v>
      </c>
      <c r="AF413" s="126"/>
      <c r="AG413" s="126"/>
      <c r="AH413" s="126">
        <v>11</v>
      </c>
      <c r="AI413" s="126"/>
      <c r="AJ413" s="127"/>
      <c r="AK413" s="153">
        <f>COUNTIF(F413:AJ413,"&gt;0")</f>
        <v>15</v>
      </c>
      <c r="AL413" s="150">
        <f>SUM(F413:AJ413)</f>
        <v>165</v>
      </c>
      <c r="AM413" s="150">
        <f>SUM(F415:AJ415)</f>
        <v>0</v>
      </c>
      <c r="AN413" s="150">
        <f>SUM(F416:AJ416)</f>
        <v>0</v>
      </c>
      <c r="AO413" s="150">
        <f>SUM(F414:AJ414)</f>
        <v>56</v>
      </c>
      <c r="AP413" s="150">
        <f>VLOOKUP($M$1&amp;" "&amp;$P$1&amp;" "&amp;AQ413,'Вспомогательная таблица'!A:AL,38,0)</f>
        <v>165</v>
      </c>
      <c r="AQ413" s="144" t="s">
        <v>53</v>
      </c>
    </row>
    <row r="414" spans="1:43" ht="9" customHeight="1" x14ac:dyDescent="0.2">
      <c r="A414" s="148"/>
      <c r="B414" s="151"/>
      <c r="C414" s="151"/>
      <c r="D414" s="158"/>
      <c r="E414" s="128" t="s">
        <v>24</v>
      </c>
      <c r="F414" s="129"/>
      <c r="G414" s="107">
        <v>8</v>
      </c>
      <c r="H414" s="107"/>
      <c r="I414" s="107"/>
      <c r="J414" s="107"/>
      <c r="K414" s="107">
        <v>8</v>
      </c>
      <c r="L414" s="107"/>
      <c r="M414" s="107"/>
      <c r="N414" s="107"/>
      <c r="O414" s="107">
        <v>8</v>
      </c>
      <c r="P414" s="107"/>
      <c r="Q414" s="107"/>
      <c r="R414" s="107"/>
      <c r="S414" s="107">
        <v>8</v>
      </c>
      <c r="T414" s="107"/>
      <c r="U414" s="107"/>
      <c r="V414" s="107"/>
      <c r="W414" s="107">
        <v>8</v>
      </c>
      <c r="X414" s="107"/>
      <c r="Y414" s="107"/>
      <c r="Z414" s="107"/>
      <c r="AA414" s="107">
        <v>8</v>
      </c>
      <c r="AB414" s="107"/>
      <c r="AC414" s="107"/>
      <c r="AD414" s="107"/>
      <c r="AE414" s="107">
        <v>8</v>
      </c>
      <c r="AF414" s="107"/>
      <c r="AG414" s="107"/>
      <c r="AH414" s="107"/>
      <c r="AI414" s="107"/>
      <c r="AJ414" s="130"/>
      <c r="AK414" s="148"/>
      <c r="AL414" s="151"/>
      <c r="AM414" s="151"/>
      <c r="AN414" s="151"/>
      <c r="AO414" s="151"/>
      <c r="AP414" s="151"/>
      <c r="AQ414" s="145"/>
    </row>
    <row r="415" spans="1:43" ht="9" customHeight="1" x14ac:dyDescent="0.2">
      <c r="A415" s="148"/>
      <c r="B415" s="151"/>
      <c r="C415" s="151"/>
      <c r="D415" s="158"/>
      <c r="E415" s="128" t="s">
        <v>25</v>
      </c>
      <c r="F415" s="129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30"/>
      <c r="AK415" s="148"/>
      <c r="AL415" s="151"/>
      <c r="AM415" s="151"/>
      <c r="AN415" s="151"/>
      <c r="AO415" s="151"/>
      <c r="AP415" s="151"/>
      <c r="AQ415" s="145"/>
    </row>
    <row r="416" spans="1:43" ht="9" customHeight="1" thickBot="1" x14ac:dyDescent="0.25">
      <c r="A416" s="149"/>
      <c r="B416" s="152"/>
      <c r="C416" s="152"/>
      <c r="D416" s="159"/>
      <c r="E416" s="131" t="s">
        <v>26</v>
      </c>
      <c r="F416" s="132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  <c r="AF416" s="133"/>
      <c r="AG416" s="133"/>
      <c r="AH416" s="133"/>
      <c r="AI416" s="133"/>
      <c r="AJ416" s="134"/>
      <c r="AK416" s="149"/>
      <c r="AL416" s="152"/>
      <c r="AM416" s="152"/>
      <c r="AN416" s="152"/>
      <c r="AO416" s="152"/>
      <c r="AP416" s="152"/>
      <c r="AQ416" s="146"/>
    </row>
    <row r="417" spans="1:43" ht="9" customHeight="1" x14ac:dyDescent="0.2">
      <c r="A417" s="147">
        <v>102</v>
      </c>
      <c r="B417" s="155">
        <v>19285</v>
      </c>
      <c r="C417" s="160" t="s">
        <v>157</v>
      </c>
      <c r="D417" s="157" t="s">
        <v>147</v>
      </c>
      <c r="E417" s="124" t="s">
        <v>22</v>
      </c>
      <c r="F417" s="125">
        <v>11</v>
      </c>
      <c r="G417" s="126"/>
      <c r="H417" s="126"/>
      <c r="I417" s="126">
        <v>11</v>
      </c>
      <c r="J417" s="126">
        <v>11</v>
      </c>
      <c r="K417" s="126"/>
      <c r="L417" s="126"/>
      <c r="M417" s="126">
        <v>11</v>
      </c>
      <c r="N417" s="126">
        <v>11</v>
      </c>
      <c r="O417" s="126"/>
      <c r="P417" s="126"/>
      <c r="Q417" s="126">
        <v>11</v>
      </c>
      <c r="R417" s="126">
        <v>11</v>
      </c>
      <c r="S417" s="126"/>
      <c r="T417" s="126"/>
      <c r="U417" s="126">
        <v>11</v>
      </c>
      <c r="V417" s="126">
        <v>11</v>
      </c>
      <c r="W417" s="126"/>
      <c r="X417" s="126"/>
      <c r="Y417" s="126">
        <v>11</v>
      </c>
      <c r="Z417" s="126">
        <v>11</v>
      </c>
      <c r="AA417" s="126"/>
      <c r="AB417" s="126"/>
      <c r="AC417" s="126">
        <v>11</v>
      </c>
      <c r="AD417" s="126">
        <v>11</v>
      </c>
      <c r="AE417" s="126"/>
      <c r="AF417" s="126"/>
      <c r="AG417" s="126">
        <v>11</v>
      </c>
      <c r="AH417" s="126">
        <v>11</v>
      </c>
      <c r="AI417" s="126"/>
      <c r="AJ417" s="127"/>
      <c r="AK417" s="153">
        <f>COUNTIF(F417:AJ417,"&gt;0")</f>
        <v>15</v>
      </c>
      <c r="AL417" s="150">
        <f>SUM(F417:AJ417)</f>
        <v>165</v>
      </c>
      <c r="AM417" s="150">
        <f>SUM(F419:AJ419)</f>
        <v>0</v>
      </c>
      <c r="AN417" s="150">
        <f>SUM(F420:AJ420)</f>
        <v>0</v>
      </c>
      <c r="AO417" s="150">
        <f>SUM(F418:AJ418)</f>
        <v>64</v>
      </c>
      <c r="AP417" s="150">
        <f>VLOOKUP($M$1&amp;" "&amp;$P$1&amp;" "&amp;AQ417,'Вспомогательная таблица'!A:AL,38,0)</f>
        <v>165</v>
      </c>
      <c r="AQ417" s="144" t="s">
        <v>49</v>
      </c>
    </row>
    <row r="418" spans="1:43" ht="9" customHeight="1" x14ac:dyDescent="0.2">
      <c r="A418" s="148"/>
      <c r="B418" s="151"/>
      <c r="C418" s="151"/>
      <c r="D418" s="158"/>
      <c r="E418" s="128" t="s">
        <v>24</v>
      </c>
      <c r="F418" s="129">
        <v>8</v>
      </c>
      <c r="G418" s="107"/>
      <c r="H418" s="107"/>
      <c r="I418" s="107"/>
      <c r="J418" s="107">
        <v>8</v>
      </c>
      <c r="K418" s="107"/>
      <c r="L418" s="107"/>
      <c r="M418" s="107"/>
      <c r="N418" s="107">
        <v>8</v>
      </c>
      <c r="O418" s="107"/>
      <c r="P418" s="107"/>
      <c r="Q418" s="107"/>
      <c r="R418" s="107">
        <v>8</v>
      </c>
      <c r="S418" s="107"/>
      <c r="T418" s="107"/>
      <c r="U418" s="107"/>
      <c r="V418" s="107">
        <v>8</v>
      </c>
      <c r="W418" s="107"/>
      <c r="X418" s="107"/>
      <c r="Y418" s="107"/>
      <c r="Z418" s="107">
        <v>8</v>
      </c>
      <c r="AA418" s="107"/>
      <c r="AB418" s="107"/>
      <c r="AC418" s="107"/>
      <c r="AD418" s="107">
        <v>8</v>
      </c>
      <c r="AE418" s="107"/>
      <c r="AF418" s="107"/>
      <c r="AG418" s="107"/>
      <c r="AH418" s="107">
        <v>8</v>
      </c>
      <c r="AI418" s="107"/>
      <c r="AJ418" s="130"/>
      <c r="AK418" s="148"/>
      <c r="AL418" s="151"/>
      <c r="AM418" s="151"/>
      <c r="AN418" s="151"/>
      <c r="AO418" s="151"/>
      <c r="AP418" s="151"/>
      <c r="AQ418" s="145"/>
    </row>
    <row r="419" spans="1:43" ht="9" customHeight="1" x14ac:dyDescent="0.2">
      <c r="A419" s="148"/>
      <c r="B419" s="151"/>
      <c r="C419" s="151"/>
      <c r="D419" s="158"/>
      <c r="E419" s="128" t="s">
        <v>25</v>
      </c>
      <c r="F419" s="129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30"/>
      <c r="AK419" s="148"/>
      <c r="AL419" s="151"/>
      <c r="AM419" s="151"/>
      <c r="AN419" s="151"/>
      <c r="AO419" s="151"/>
      <c r="AP419" s="151"/>
      <c r="AQ419" s="145"/>
    </row>
    <row r="420" spans="1:43" ht="9" customHeight="1" thickBot="1" x14ac:dyDescent="0.25">
      <c r="A420" s="149"/>
      <c r="B420" s="152"/>
      <c r="C420" s="152"/>
      <c r="D420" s="159"/>
      <c r="E420" s="131" t="s">
        <v>26</v>
      </c>
      <c r="F420" s="132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  <c r="AE420" s="133"/>
      <c r="AF420" s="133"/>
      <c r="AG420" s="133"/>
      <c r="AH420" s="133"/>
      <c r="AI420" s="133"/>
      <c r="AJ420" s="134"/>
      <c r="AK420" s="149"/>
      <c r="AL420" s="152"/>
      <c r="AM420" s="152"/>
      <c r="AN420" s="152"/>
      <c r="AO420" s="152"/>
      <c r="AP420" s="152"/>
      <c r="AQ420" s="146"/>
    </row>
    <row r="421" spans="1:43" ht="9" customHeight="1" x14ac:dyDescent="0.2">
      <c r="A421" s="147">
        <v>103</v>
      </c>
      <c r="B421" s="155">
        <v>20584</v>
      </c>
      <c r="C421" s="160" t="s">
        <v>158</v>
      </c>
      <c r="D421" s="157" t="s">
        <v>159</v>
      </c>
      <c r="E421" s="124" t="s">
        <v>22</v>
      </c>
      <c r="F421" s="125">
        <v>8</v>
      </c>
      <c r="G421" s="126">
        <v>8</v>
      </c>
      <c r="H421" s="126"/>
      <c r="I421" s="126"/>
      <c r="J421" s="126">
        <v>8</v>
      </c>
      <c r="K421" s="126">
        <v>8</v>
      </c>
      <c r="L421" s="126">
        <v>8</v>
      </c>
      <c r="M421" s="126">
        <v>8</v>
      </c>
      <c r="N421" s="126">
        <v>8</v>
      </c>
      <c r="O421" s="126"/>
      <c r="P421" s="126"/>
      <c r="Q421" s="126">
        <v>8</v>
      </c>
      <c r="R421" s="126">
        <v>8</v>
      </c>
      <c r="S421" s="126">
        <v>8</v>
      </c>
      <c r="T421" s="126">
        <v>8</v>
      </c>
      <c r="U421" s="126">
        <v>8</v>
      </c>
      <c r="V421" s="126"/>
      <c r="W421" s="126"/>
      <c r="X421" s="126">
        <v>8</v>
      </c>
      <c r="Y421" s="126">
        <v>8</v>
      </c>
      <c r="Z421" s="126">
        <v>8</v>
      </c>
      <c r="AA421" s="126">
        <v>8</v>
      </c>
      <c r="AB421" s="126">
        <v>8</v>
      </c>
      <c r="AC421" s="126"/>
      <c r="AD421" s="126"/>
      <c r="AE421" s="126">
        <v>8</v>
      </c>
      <c r="AF421" s="126">
        <v>8</v>
      </c>
      <c r="AG421" s="126">
        <v>8</v>
      </c>
      <c r="AH421" s="126">
        <v>8</v>
      </c>
      <c r="AI421" s="126"/>
      <c r="AJ421" s="127"/>
      <c r="AK421" s="153">
        <f>COUNTIF(F421:AJ421,"&gt;0")</f>
        <v>21</v>
      </c>
      <c r="AL421" s="150">
        <f>SUM(F421:AJ421)</f>
        <v>168</v>
      </c>
      <c r="AM421" s="150">
        <f>SUM(F423:AJ423)</f>
        <v>0</v>
      </c>
      <c r="AN421" s="150">
        <f>SUM(F424:AJ424)</f>
        <v>0</v>
      </c>
      <c r="AO421" s="150">
        <f>SUM(F422:AJ422)</f>
        <v>0</v>
      </c>
      <c r="AP421" s="150">
        <f>VLOOKUP($M$1&amp;" "&amp;$P$1&amp;" "&amp;AQ421,'Вспомогательная таблица'!A:AL,38,0)</f>
        <v>168</v>
      </c>
      <c r="AQ421" s="144" t="s">
        <v>47</v>
      </c>
    </row>
    <row r="422" spans="1:43" ht="9" customHeight="1" x14ac:dyDescent="0.2">
      <c r="A422" s="148"/>
      <c r="B422" s="151"/>
      <c r="C422" s="151"/>
      <c r="D422" s="158"/>
      <c r="E422" s="128" t="s">
        <v>24</v>
      </c>
      <c r="F422" s="129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30"/>
      <c r="AK422" s="148"/>
      <c r="AL422" s="151"/>
      <c r="AM422" s="151"/>
      <c r="AN422" s="151"/>
      <c r="AO422" s="151"/>
      <c r="AP422" s="151"/>
      <c r="AQ422" s="145"/>
    </row>
    <row r="423" spans="1:43" ht="9" customHeight="1" x14ac:dyDescent="0.2">
      <c r="A423" s="148"/>
      <c r="B423" s="151"/>
      <c r="C423" s="151"/>
      <c r="D423" s="158"/>
      <c r="E423" s="128" t="s">
        <v>25</v>
      </c>
      <c r="F423" s="129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30"/>
      <c r="AK423" s="148"/>
      <c r="AL423" s="151"/>
      <c r="AM423" s="151"/>
      <c r="AN423" s="151"/>
      <c r="AO423" s="151"/>
      <c r="AP423" s="151"/>
      <c r="AQ423" s="145"/>
    </row>
    <row r="424" spans="1:43" ht="9" customHeight="1" thickBot="1" x14ac:dyDescent="0.25">
      <c r="A424" s="149"/>
      <c r="B424" s="152"/>
      <c r="C424" s="152"/>
      <c r="D424" s="159"/>
      <c r="E424" s="131" t="s">
        <v>26</v>
      </c>
      <c r="F424" s="132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  <c r="AE424" s="133"/>
      <c r="AF424" s="133"/>
      <c r="AG424" s="133"/>
      <c r="AH424" s="133"/>
      <c r="AI424" s="133"/>
      <c r="AJ424" s="134"/>
      <c r="AK424" s="149"/>
      <c r="AL424" s="152"/>
      <c r="AM424" s="152"/>
      <c r="AN424" s="152"/>
      <c r="AO424" s="152"/>
      <c r="AP424" s="152"/>
      <c r="AQ424" s="146"/>
    </row>
    <row r="425" spans="1:43" ht="9" customHeight="1" x14ac:dyDescent="0.2">
      <c r="A425" s="147">
        <v>104</v>
      </c>
      <c r="B425" s="155">
        <v>19486</v>
      </c>
      <c r="C425" s="160" t="s">
        <v>160</v>
      </c>
      <c r="D425" s="157" t="s">
        <v>73</v>
      </c>
      <c r="E425" s="124" t="s">
        <v>22</v>
      </c>
      <c r="F425" s="125"/>
      <c r="G425" s="126">
        <v>11</v>
      </c>
      <c r="H425" s="126">
        <v>11</v>
      </c>
      <c r="I425" s="126"/>
      <c r="J425" s="126"/>
      <c r="K425" s="126">
        <v>11</v>
      </c>
      <c r="L425" s="126">
        <v>11</v>
      </c>
      <c r="M425" s="126"/>
      <c r="N425" s="126"/>
      <c r="O425" s="126">
        <v>11</v>
      </c>
      <c r="P425" s="126">
        <v>11</v>
      </c>
      <c r="Q425" s="126"/>
      <c r="R425" s="126"/>
      <c r="S425" s="126">
        <v>11</v>
      </c>
      <c r="T425" s="126">
        <v>11</v>
      </c>
      <c r="U425" s="126"/>
      <c r="V425" s="126"/>
      <c r="W425" s="126">
        <v>11</v>
      </c>
      <c r="X425" s="126">
        <v>11</v>
      </c>
      <c r="Y425" s="126"/>
      <c r="Z425" s="126"/>
      <c r="AA425" s="126">
        <v>11</v>
      </c>
      <c r="AB425" s="126">
        <v>11</v>
      </c>
      <c r="AC425" s="126"/>
      <c r="AD425" s="126"/>
      <c r="AE425" s="126">
        <v>11</v>
      </c>
      <c r="AF425" s="126">
        <v>11</v>
      </c>
      <c r="AG425" s="126"/>
      <c r="AH425" s="126"/>
      <c r="AI425" s="126"/>
      <c r="AJ425" s="127"/>
      <c r="AK425" s="153">
        <f>COUNTIF(F425:AJ425,"&gt;0")</f>
        <v>14</v>
      </c>
      <c r="AL425" s="150">
        <f>SUM(F425:AJ425)</f>
        <v>154</v>
      </c>
      <c r="AM425" s="150">
        <f>SUM(F427:AJ427)</f>
        <v>0</v>
      </c>
      <c r="AN425" s="150">
        <f>SUM(F428:AJ428)</f>
        <v>0</v>
      </c>
      <c r="AO425" s="150">
        <f>SUM(F426:AJ426)</f>
        <v>56</v>
      </c>
      <c r="AP425" s="150">
        <f>VLOOKUP($M$1&amp;" "&amp;$P$1&amp;" "&amp;AQ425,'Вспомогательная таблица'!A:AL,38,0)</f>
        <v>154</v>
      </c>
      <c r="AQ425" s="144" t="s">
        <v>43</v>
      </c>
    </row>
    <row r="426" spans="1:43" ht="9" customHeight="1" x14ac:dyDescent="0.2">
      <c r="A426" s="148"/>
      <c r="B426" s="151"/>
      <c r="C426" s="151"/>
      <c r="D426" s="158"/>
      <c r="E426" s="128" t="s">
        <v>24</v>
      </c>
      <c r="F426" s="129"/>
      <c r="G426" s="107"/>
      <c r="H426" s="107">
        <v>8</v>
      </c>
      <c r="I426" s="107"/>
      <c r="J426" s="107"/>
      <c r="K426" s="107"/>
      <c r="L426" s="107">
        <v>8</v>
      </c>
      <c r="M426" s="107"/>
      <c r="N426" s="107"/>
      <c r="O426" s="107"/>
      <c r="P426" s="107">
        <v>8</v>
      </c>
      <c r="Q426" s="107"/>
      <c r="R426" s="107"/>
      <c r="S426" s="107"/>
      <c r="T426" s="107">
        <v>8</v>
      </c>
      <c r="U426" s="107"/>
      <c r="V426" s="107"/>
      <c r="W426" s="107"/>
      <c r="X426" s="107">
        <v>8</v>
      </c>
      <c r="Y426" s="107"/>
      <c r="Z426" s="107"/>
      <c r="AA426" s="107"/>
      <c r="AB426" s="107">
        <v>8</v>
      </c>
      <c r="AC426" s="107"/>
      <c r="AD426" s="107"/>
      <c r="AE426" s="107"/>
      <c r="AF426" s="107">
        <v>8</v>
      </c>
      <c r="AG426" s="107"/>
      <c r="AH426" s="107"/>
      <c r="AI426" s="107"/>
      <c r="AJ426" s="130"/>
      <c r="AK426" s="148"/>
      <c r="AL426" s="151"/>
      <c r="AM426" s="151"/>
      <c r="AN426" s="151"/>
      <c r="AO426" s="151"/>
      <c r="AP426" s="151"/>
      <c r="AQ426" s="145"/>
    </row>
    <row r="427" spans="1:43" ht="9" customHeight="1" x14ac:dyDescent="0.2">
      <c r="A427" s="148"/>
      <c r="B427" s="151"/>
      <c r="C427" s="151"/>
      <c r="D427" s="158"/>
      <c r="E427" s="128" t="s">
        <v>25</v>
      </c>
      <c r="F427" s="129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30"/>
      <c r="AK427" s="148"/>
      <c r="AL427" s="151"/>
      <c r="AM427" s="151"/>
      <c r="AN427" s="151"/>
      <c r="AO427" s="151"/>
      <c r="AP427" s="151"/>
      <c r="AQ427" s="145"/>
    </row>
    <row r="428" spans="1:43" ht="9" customHeight="1" thickBot="1" x14ac:dyDescent="0.25">
      <c r="A428" s="149"/>
      <c r="B428" s="152"/>
      <c r="C428" s="152"/>
      <c r="D428" s="159"/>
      <c r="E428" s="131" t="s">
        <v>26</v>
      </c>
      <c r="F428" s="132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  <c r="AE428" s="133"/>
      <c r="AF428" s="133"/>
      <c r="AG428" s="133"/>
      <c r="AH428" s="133"/>
      <c r="AI428" s="133"/>
      <c r="AJ428" s="134"/>
      <c r="AK428" s="149"/>
      <c r="AL428" s="152"/>
      <c r="AM428" s="152"/>
      <c r="AN428" s="152"/>
      <c r="AO428" s="152"/>
      <c r="AP428" s="152"/>
      <c r="AQ428" s="146"/>
    </row>
    <row r="429" spans="1:43" ht="9" customHeight="1" x14ac:dyDescent="0.2">
      <c r="A429" s="147">
        <v>105</v>
      </c>
      <c r="B429" s="155">
        <v>19035</v>
      </c>
      <c r="C429" s="160" t="s">
        <v>161</v>
      </c>
      <c r="D429" s="157" t="s">
        <v>162</v>
      </c>
      <c r="E429" s="124" t="s">
        <v>22</v>
      </c>
      <c r="F429" s="125">
        <v>8</v>
      </c>
      <c r="G429" s="126">
        <v>8</v>
      </c>
      <c r="H429" s="126"/>
      <c r="I429" s="126"/>
      <c r="J429" s="126">
        <v>8</v>
      </c>
      <c r="K429" s="126">
        <v>8</v>
      </c>
      <c r="L429" s="126">
        <v>8</v>
      </c>
      <c r="M429" s="126">
        <v>8</v>
      </c>
      <c r="N429" s="126">
        <v>8</v>
      </c>
      <c r="O429" s="126"/>
      <c r="P429" s="126"/>
      <c r="Q429" s="126">
        <v>8</v>
      </c>
      <c r="R429" s="126">
        <v>8</v>
      </c>
      <c r="S429" s="126">
        <v>8</v>
      </c>
      <c r="T429" s="126">
        <v>8</v>
      </c>
      <c r="U429" s="126">
        <v>8</v>
      </c>
      <c r="V429" s="126"/>
      <c r="W429" s="126"/>
      <c r="X429" s="126">
        <v>8</v>
      </c>
      <c r="Y429" s="126">
        <v>8</v>
      </c>
      <c r="Z429" s="126">
        <v>8</v>
      </c>
      <c r="AA429" s="126">
        <v>8</v>
      </c>
      <c r="AB429" s="126">
        <v>8</v>
      </c>
      <c r="AC429" s="126"/>
      <c r="AD429" s="126"/>
      <c r="AE429" s="126">
        <v>8</v>
      </c>
      <c r="AF429" s="126">
        <v>8</v>
      </c>
      <c r="AG429" s="126">
        <v>8</v>
      </c>
      <c r="AH429" s="126">
        <v>8</v>
      </c>
      <c r="AI429" s="126"/>
      <c r="AJ429" s="127"/>
      <c r="AK429" s="153">
        <f>COUNTIF(F429:AJ429,"&gt;0")</f>
        <v>21</v>
      </c>
      <c r="AL429" s="150">
        <f>SUM(F429:AJ429)</f>
        <v>168</v>
      </c>
      <c r="AM429" s="150">
        <f>SUM(F431:AJ431)</f>
        <v>0</v>
      </c>
      <c r="AN429" s="150">
        <f>SUM(F432:AJ432)</f>
        <v>0</v>
      </c>
      <c r="AO429" s="150">
        <f>SUM(F430:AJ430)</f>
        <v>0</v>
      </c>
      <c r="AP429" s="150">
        <f>VLOOKUP($M$1&amp;" "&amp;$P$1&amp;" "&amp;AQ429,'Вспомогательная таблица'!A:AL,38,0)</f>
        <v>168</v>
      </c>
      <c r="AQ429" s="144" t="s">
        <v>23</v>
      </c>
    </row>
    <row r="430" spans="1:43" ht="9" customHeight="1" x14ac:dyDescent="0.2">
      <c r="A430" s="148"/>
      <c r="B430" s="151"/>
      <c r="C430" s="151"/>
      <c r="D430" s="158"/>
      <c r="E430" s="128" t="s">
        <v>24</v>
      </c>
      <c r="F430" s="129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30"/>
      <c r="AK430" s="148"/>
      <c r="AL430" s="151"/>
      <c r="AM430" s="151"/>
      <c r="AN430" s="151"/>
      <c r="AO430" s="151"/>
      <c r="AP430" s="151"/>
      <c r="AQ430" s="145"/>
    </row>
    <row r="431" spans="1:43" ht="9" customHeight="1" x14ac:dyDescent="0.2">
      <c r="A431" s="148"/>
      <c r="B431" s="151"/>
      <c r="C431" s="151"/>
      <c r="D431" s="158"/>
      <c r="E431" s="128" t="s">
        <v>25</v>
      </c>
      <c r="F431" s="129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30"/>
      <c r="AK431" s="148"/>
      <c r="AL431" s="151"/>
      <c r="AM431" s="151"/>
      <c r="AN431" s="151"/>
      <c r="AO431" s="151"/>
      <c r="AP431" s="151"/>
      <c r="AQ431" s="145"/>
    </row>
    <row r="432" spans="1:43" ht="9" customHeight="1" thickBot="1" x14ac:dyDescent="0.25">
      <c r="A432" s="149"/>
      <c r="B432" s="152"/>
      <c r="C432" s="152"/>
      <c r="D432" s="159"/>
      <c r="E432" s="131" t="s">
        <v>26</v>
      </c>
      <c r="F432" s="132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  <c r="AD432" s="133"/>
      <c r="AE432" s="133"/>
      <c r="AF432" s="133"/>
      <c r="AG432" s="133"/>
      <c r="AH432" s="133"/>
      <c r="AI432" s="133"/>
      <c r="AJ432" s="134"/>
      <c r="AK432" s="149"/>
      <c r="AL432" s="152"/>
      <c r="AM432" s="152"/>
      <c r="AN432" s="152"/>
      <c r="AO432" s="152"/>
      <c r="AP432" s="152"/>
      <c r="AQ432" s="146"/>
    </row>
    <row r="433" spans="1:43" ht="9" customHeight="1" x14ac:dyDescent="0.2">
      <c r="A433" s="147">
        <v>106</v>
      </c>
      <c r="B433" s="155">
        <v>20302</v>
      </c>
      <c r="C433" s="160" t="s">
        <v>163</v>
      </c>
      <c r="D433" s="157" t="s">
        <v>164</v>
      </c>
      <c r="E433" s="124" t="s">
        <v>22</v>
      </c>
      <c r="F433" s="125">
        <v>8</v>
      </c>
      <c r="G433" s="126">
        <v>8</v>
      </c>
      <c r="H433" s="126"/>
      <c r="I433" s="126"/>
      <c r="J433" s="126">
        <v>8</v>
      </c>
      <c r="K433" s="126">
        <v>8</v>
      </c>
      <c r="L433" s="126">
        <v>8</v>
      </c>
      <c r="M433" s="126">
        <v>8</v>
      </c>
      <c r="N433" s="126">
        <v>8</v>
      </c>
      <c r="O433" s="126"/>
      <c r="P433" s="126"/>
      <c r="Q433" s="126">
        <v>8</v>
      </c>
      <c r="R433" s="126">
        <v>8</v>
      </c>
      <c r="S433" s="126">
        <v>8</v>
      </c>
      <c r="T433" s="126">
        <v>8</v>
      </c>
      <c r="U433" s="126">
        <v>8</v>
      </c>
      <c r="V433" s="126"/>
      <c r="W433" s="126"/>
      <c r="X433" s="126">
        <v>8</v>
      </c>
      <c r="Y433" s="126">
        <v>8</v>
      </c>
      <c r="Z433" s="126">
        <v>8</v>
      </c>
      <c r="AA433" s="126">
        <v>8</v>
      </c>
      <c r="AB433" s="126">
        <v>8</v>
      </c>
      <c r="AC433" s="126"/>
      <c r="AD433" s="126"/>
      <c r="AE433" s="126">
        <v>8</v>
      </c>
      <c r="AF433" s="126">
        <v>8</v>
      </c>
      <c r="AG433" s="126">
        <v>8</v>
      </c>
      <c r="AH433" s="126">
        <v>8</v>
      </c>
      <c r="AI433" s="126"/>
      <c r="AJ433" s="127"/>
      <c r="AK433" s="153">
        <f>COUNTIF(F433:AJ433,"&gt;0")</f>
        <v>21</v>
      </c>
      <c r="AL433" s="150">
        <f>SUM(F433:AJ433)</f>
        <v>168</v>
      </c>
      <c r="AM433" s="150">
        <f>SUM(F435:AJ435)</f>
        <v>0</v>
      </c>
      <c r="AN433" s="150">
        <f>SUM(F436:AJ436)</f>
        <v>0</v>
      </c>
      <c r="AO433" s="150">
        <f>SUM(F434:AJ434)</f>
        <v>0</v>
      </c>
      <c r="AP433" s="150">
        <f>VLOOKUP($M$1&amp;" "&amp;$P$1&amp;" "&amp;AQ433,'Вспомогательная таблица'!A:AL,38,0)</f>
        <v>168</v>
      </c>
      <c r="AQ433" s="144" t="s">
        <v>23</v>
      </c>
    </row>
    <row r="434" spans="1:43" ht="9" customHeight="1" x14ac:dyDescent="0.2">
      <c r="A434" s="148"/>
      <c r="B434" s="151"/>
      <c r="C434" s="151"/>
      <c r="D434" s="158"/>
      <c r="E434" s="128" t="s">
        <v>24</v>
      </c>
      <c r="F434" s="129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30"/>
      <c r="AK434" s="148"/>
      <c r="AL434" s="151"/>
      <c r="AM434" s="151"/>
      <c r="AN434" s="151"/>
      <c r="AO434" s="151"/>
      <c r="AP434" s="151"/>
      <c r="AQ434" s="145"/>
    </row>
    <row r="435" spans="1:43" ht="9" customHeight="1" x14ac:dyDescent="0.2">
      <c r="A435" s="148"/>
      <c r="B435" s="151"/>
      <c r="C435" s="151"/>
      <c r="D435" s="158"/>
      <c r="E435" s="128" t="s">
        <v>25</v>
      </c>
      <c r="F435" s="129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30"/>
      <c r="AK435" s="148"/>
      <c r="AL435" s="151"/>
      <c r="AM435" s="151"/>
      <c r="AN435" s="151"/>
      <c r="AO435" s="151"/>
      <c r="AP435" s="151"/>
      <c r="AQ435" s="145"/>
    </row>
    <row r="436" spans="1:43" ht="9" customHeight="1" thickBot="1" x14ac:dyDescent="0.25">
      <c r="A436" s="149"/>
      <c r="B436" s="152"/>
      <c r="C436" s="152"/>
      <c r="D436" s="159"/>
      <c r="E436" s="131" t="s">
        <v>26</v>
      </c>
      <c r="F436" s="132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  <c r="AE436" s="133"/>
      <c r="AF436" s="133"/>
      <c r="AG436" s="133"/>
      <c r="AH436" s="133"/>
      <c r="AI436" s="133"/>
      <c r="AJ436" s="134"/>
      <c r="AK436" s="149"/>
      <c r="AL436" s="152"/>
      <c r="AM436" s="152"/>
      <c r="AN436" s="152"/>
      <c r="AO436" s="152"/>
      <c r="AP436" s="152"/>
      <c r="AQ436" s="146"/>
    </row>
    <row r="437" spans="1:43" ht="9" customHeight="1" x14ac:dyDescent="0.2">
      <c r="A437" s="147">
        <v>107</v>
      </c>
      <c r="B437" s="155">
        <v>26095</v>
      </c>
      <c r="C437" s="160" t="s">
        <v>165</v>
      </c>
      <c r="D437" s="157" t="s">
        <v>142</v>
      </c>
      <c r="E437" s="124" t="s">
        <v>22</v>
      </c>
      <c r="F437" s="125"/>
      <c r="G437" s="126"/>
      <c r="H437" s="126">
        <v>11</v>
      </c>
      <c r="I437" s="126">
        <v>11</v>
      </c>
      <c r="J437" s="126"/>
      <c r="K437" s="126"/>
      <c r="L437" s="126">
        <v>11</v>
      </c>
      <c r="M437" s="126">
        <v>11</v>
      </c>
      <c r="N437" s="126"/>
      <c r="O437" s="126"/>
      <c r="P437" s="126">
        <v>11</v>
      </c>
      <c r="Q437" s="126">
        <v>11</v>
      </c>
      <c r="R437" s="126"/>
      <c r="S437" s="126"/>
      <c r="T437" s="126">
        <v>11</v>
      </c>
      <c r="U437" s="126">
        <v>11</v>
      </c>
      <c r="V437" s="126"/>
      <c r="W437" s="126"/>
      <c r="X437" s="126">
        <v>11</v>
      </c>
      <c r="Y437" s="126">
        <v>11</v>
      </c>
      <c r="Z437" s="126"/>
      <c r="AA437" s="126"/>
      <c r="AB437" s="126">
        <v>11</v>
      </c>
      <c r="AC437" s="126">
        <v>11</v>
      </c>
      <c r="AD437" s="126"/>
      <c r="AE437" s="126"/>
      <c r="AF437" s="126">
        <v>11</v>
      </c>
      <c r="AG437" s="126">
        <v>11</v>
      </c>
      <c r="AH437" s="126"/>
      <c r="AI437" s="126"/>
      <c r="AJ437" s="127"/>
      <c r="AK437" s="153">
        <f>COUNTIF(F437:AJ437,"&gt;0")</f>
        <v>14</v>
      </c>
      <c r="AL437" s="150">
        <f>SUM(F437:AJ437)</f>
        <v>154</v>
      </c>
      <c r="AM437" s="150">
        <f>SUM(F439:AJ439)</f>
        <v>0</v>
      </c>
      <c r="AN437" s="150">
        <f>SUM(F440:AJ440)</f>
        <v>0</v>
      </c>
      <c r="AO437" s="150">
        <f>SUM(F438:AJ438)</f>
        <v>56</v>
      </c>
      <c r="AP437" s="150">
        <f>VLOOKUP($M$1&amp;" "&amp;$P$1&amp;" "&amp;AQ437,'Вспомогательная таблица'!A:AL,38,0)</f>
        <v>154</v>
      </c>
      <c r="AQ437" s="144" t="s">
        <v>51</v>
      </c>
    </row>
    <row r="438" spans="1:43" ht="9" customHeight="1" x14ac:dyDescent="0.2">
      <c r="A438" s="148"/>
      <c r="B438" s="151"/>
      <c r="C438" s="151"/>
      <c r="D438" s="158"/>
      <c r="E438" s="128" t="s">
        <v>24</v>
      </c>
      <c r="F438" s="129"/>
      <c r="G438" s="107"/>
      <c r="H438" s="107"/>
      <c r="I438" s="107">
        <v>8</v>
      </c>
      <c r="J438" s="107"/>
      <c r="K438" s="107"/>
      <c r="L438" s="107"/>
      <c r="M438" s="107">
        <v>8</v>
      </c>
      <c r="N438" s="107"/>
      <c r="O438" s="107"/>
      <c r="P438" s="107"/>
      <c r="Q438" s="107">
        <v>8</v>
      </c>
      <c r="R438" s="107"/>
      <c r="S438" s="107"/>
      <c r="T438" s="107"/>
      <c r="U438" s="107">
        <v>8</v>
      </c>
      <c r="V438" s="107"/>
      <c r="W438" s="107"/>
      <c r="X438" s="107"/>
      <c r="Y438" s="107">
        <v>8</v>
      </c>
      <c r="Z438" s="107"/>
      <c r="AA438" s="107"/>
      <c r="AB438" s="107"/>
      <c r="AC438" s="107">
        <v>8</v>
      </c>
      <c r="AD438" s="107"/>
      <c r="AE438" s="107"/>
      <c r="AF438" s="107"/>
      <c r="AG438" s="107">
        <v>8</v>
      </c>
      <c r="AH438" s="107"/>
      <c r="AI438" s="107"/>
      <c r="AJ438" s="130"/>
      <c r="AK438" s="148"/>
      <c r="AL438" s="151"/>
      <c r="AM438" s="151"/>
      <c r="AN438" s="151"/>
      <c r="AO438" s="151"/>
      <c r="AP438" s="151"/>
      <c r="AQ438" s="145"/>
    </row>
    <row r="439" spans="1:43" ht="9" customHeight="1" x14ac:dyDescent="0.2">
      <c r="A439" s="148"/>
      <c r="B439" s="151"/>
      <c r="C439" s="151"/>
      <c r="D439" s="158"/>
      <c r="E439" s="128" t="s">
        <v>25</v>
      </c>
      <c r="F439" s="129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30"/>
      <c r="AK439" s="148"/>
      <c r="AL439" s="151"/>
      <c r="AM439" s="151"/>
      <c r="AN439" s="151"/>
      <c r="AO439" s="151"/>
      <c r="AP439" s="151"/>
      <c r="AQ439" s="145"/>
    </row>
    <row r="440" spans="1:43" ht="9" customHeight="1" thickBot="1" x14ac:dyDescent="0.25">
      <c r="A440" s="149"/>
      <c r="B440" s="152"/>
      <c r="C440" s="152"/>
      <c r="D440" s="159"/>
      <c r="E440" s="131" t="s">
        <v>26</v>
      </c>
      <c r="F440" s="132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B440" s="133"/>
      <c r="AC440" s="133"/>
      <c r="AD440" s="133"/>
      <c r="AE440" s="133"/>
      <c r="AF440" s="133"/>
      <c r="AG440" s="133"/>
      <c r="AH440" s="133"/>
      <c r="AI440" s="133"/>
      <c r="AJ440" s="134"/>
      <c r="AK440" s="149"/>
      <c r="AL440" s="152"/>
      <c r="AM440" s="152"/>
      <c r="AN440" s="152"/>
      <c r="AO440" s="152"/>
      <c r="AP440" s="152"/>
      <c r="AQ440" s="146"/>
    </row>
    <row r="441" spans="1:43" ht="9" customHeight="1" x14ac:dyDescent="0.2">
      <c r="A441" s="147">
        <v>108</v>
      </c>
      <c r="B441" s="155">
        <v>19342</v>
      </c>
      <c r="C441" s="160" t="s">
        <v>166</v>
      </c>
      <c r="D441" s="157" t="s">
        <v>147</v>
      </c>
      <c r="E441" s="124" t="s">
        <v>22</v>
      </c>
      <c r="F441" s="125"/>
      <c r="G441" s="126"/>
      <c r="H441" s="126">
        <v>11</v>
      </c>
      <c r="I441" s="126">
        <v>11</v>
      </c>
      <c r="J441" s="126"/>
      <c r="K441" s="126"/>
      <c r="L441" s="126">
        <v>11</v>
      </c>
      <c r="M441" s="126">
        <v>11</v>
      </c>
      <c r="N441" s="126"/>
      <c r="O441" s="126"/>
      <c r="P441" s="126">
        <v>11</v>
      </c>
      <c r="Q441" s="126">
        <v>11</v>
      </c>
      <c r="R441" s="126"/>
      <c r="S441" s="126"/>
      <c r="T441" s="126">
        <v>11</v>
      </c>
      <c r="U441" s="126">
        <v>11</v>
      </c>
      <c r="V441" s="126"/>
      <c r="W441" s="126"/>
      <c r="X441" s="126">
        <v>11</v>
      </c>
      <c r="Y441" s="126">
        <v>11</v>
      </c>
      <c r="Z441" s="126"/>
      <c r="AA441" s="126"/>
      <c r="AB441" s="126">
        <v>11</v>
      </c>
      <c r="AC441" s="126">
        <v>11</v>
      </c>
      <c r="AD441" s="126"/>
      <c r="AE441" s="126"/>
      <c r="AF441" s="126">
        <v>11</v>
      </c>
      <c r="AG441" s="126">
        <v>11</v>
      </c>
      <c r="AH441" s="126"/>
      <c r="AI441" s="126"/>
      <c r="AJ441" s="127"/>
      <c r="AK441" s="153">
        <f>COUNTIF(F441:AJ441,"&gt;0")</f>
        <v>14</v>
      </c>
      <c r="AL441" s="150">
        <f>SUM(F441:AJ441)</f>
        <v>154</v>
      </c>
      <c r="AM441" s="150">
        <f>SUM(F443:AJ443)</f>
        <v>0</v>
      </c>
      <c r="AN441" s="150">
        <f>SUM(F444:AJ444)</f>
        <v>0</v>
      </c>
      <c r="AO441" s="150">
        <f>SUM(F442:AJ442)</f>
        <v>56</v>
      </c>
      <c r="AP441" s="150">
        <f>VLOOKUP($M$1&amp;" "&amp;$P$1&amp;" "&amp;AQ441,'Вспомогательная таблица'!A:AL,38,0)</f>
        <v>154</v>
      </c>
      <c r="AQ441" s="144" t="s">
        <v>51</v>
      </c>
    </row>
    <row r="442" spans="1:43" ht="9" customHeight="1" x14ac:dyDescent="0.2">
      <c r="A442" s="148"/>
      <c r="B442" s="151"/>
      <c r="C442" s="151"/>
      <c r="D442" s="158"/>
      <c r="E442" s="128" t="s">
        <v>24</v>
      </c>
      <c r="F442" s="129"/>
      <c r="G442" s="107"/>
      <c r="H442" s="107"/>
      <c r="I442" s="107">
        <v>8</v>
      </c>
      <c r="J442" s="107"/>
      <c r="K442" s="107"/>
      <c r="L442" s="107"/>
      <c r="M442" s="107">
        <v>8</v>
      </c>
      <c r="N442" s="107"/>
      <c r="O442" s="107"/>
      <c r="P442" s="107"/>
      <c r="Q442" s="107">
        <v>8</v>
      </c>
      <c r="R442" s="107"/>
      <c r="S442" s="107"/>
      <c r="T442" s="107"/>
      <c r="U442" s="107">
        <v>8</v>
      </c>
      <c r="V442" s="107"/>
      <c r="W442" s="107"/>
      <c r="X442" s="107"/>
      <c r="Y442" s="107">
        <v>8</v>
      </c>
      <c r="Z442" s="107"/>
      <c r="AA442" s="107"/>
      <c r="AB442" s="107"/>
      <c r="AC442" s="107">
        <v>8</v>
      </c>
      <c r="AD442" s="107"/>
      <c r="AE442" s="107"/>
      <c r="AF442" s="107"/>
      <c r="AG442" s="107">
        <v>8</v>
      </c>
      <c r="AH442" s="107"/>
      <c r="AI442" s="107"/>
      <c r="AJ442" s="130"/>
      <c r="AK442" s="148"/>
      <c r="AL442" s="151"/>
      <c r="AM442" s="151"/>
      <c r="AN442" s="151"/>
      <c r="AO442" s="151"/>
      <c r="AP442" s="151"/>
      <c r="AQ442" s="145"/>
    </row>
    <row r="443" spans="1:43" ht="9" customHeight="1" x14ac:dyDescent="0.2">
      <c r="A443" s="148"/>
      <c r="B443" s="151"/>
      <c r="C443" s="151"/>
      <c r="D443" s="158"/>
      <c r="E443" s="128" t="s">
        <v>25</v>
      </c>
      <c r="F443" s="129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30"/>
      <c r="AK443" s="148"/>
      <c r="AL443" s="151"/>
      <c r="AM443" s="151"/>
      <c r="AN443" s="151"/>
      <c r="AO443" s="151"/>
      <c r="AP443" s="151"/>
      <c r="AQ443" s="145"/>
    </row>
    <row r="444" spans="1:43" ht="9" customHeight="1" thickBot="1" x14ac:dyDescent="0.25">
      <c r="A444" s="149"/>
      <c r="B444" s="152"/>
      <c r="C444" s="152"/>
      <c r="D444" s="159"/>
      <c r="E444" s="131" t="s">
        <v>26</v>
      </c>
      <c r="F444" s="132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B444" s="133"/>
      <c r="AC444" s="133"/>
      <c r="AD444" s="133"/>
      <c r="AE444" s="133"/>
      <c r="AF444" s="133"/>
      <c r="AG444" s="133"/>
      <c r="AH444" s="133"/>
      <c r="AI444" s="133"/>
      <c r="AJ444" s="134"/>
      <c r="AK444" s="149"/>
      <c r="AL444" s="152"/>
      <c r="AM444" s="152"/>
      <c r="AN444" s="152"/>
      <c r="AO444" s="152"/>
      <c r="AP444" s="152"/>
      <c r="AQ444" s="146"/>
    </row>
    <row r="445" spans="1:43" ht="9" customHeight="1" x14ac:dyDescent="0.2">
      <c r="A445" s="147">
        <v>109</v>
      </c>
      <c r="B445" s="155">
        <v>19872</v>
      </c>
      <c r="C445" s="160" t="s">
        <v>167</v>
      </c>
      <c r="D445" s="157" t="s">
        <v>147</v>
      </c>
      <c r="E445" s="124" t="s">
        <v>22</v>
      </c>
      <c r="F445" s="125"/>
      <c r="G445" s="126">
        <v>11</v>
      </c>
      <c r="H445" s="126">
        <v>11</v>
      </c>
      <c r="I445" s="126"/>
      <c r="J445" s="126"/>
      <c r="K445" s="126">
        <v>11</v>
      </c>
      <c r="L445" s="126">
        <v>11</v>
      </c>
      <c r="M445" s="126"/>
      <c r="N445" s="126"/>
      <c r="O445" s="126">
        <v>11</v>
      </c>
      <c r="P445" s="126">
        <v>11</v>
      </c>
      <c r="Q445" s="126"/>
      <c r="R445" s="126"/>
      <c r="S445" s="126">
        <v>11</v>
      </c>
      <c r="T445" s="126">
        <v>11</v>
      </c>
      <c r="U445" s="126"/>
      <c r="V445" s="126"/>
      <c r="W445" s="126">
        <v>11</v>
      </c>
      <c r="X445" s="126">
        <v>11</v>
      </c>
      <c r="Y445" s="126"/>
      <c r="Z445" s="126"/>
      <c r="AA445" s="126">
        <v>11</v>
      </c>
      <c r="AB445" s="126">
        <v>11</v>
      </c>
      <c r="AC445" s="126"/>
      <c r="AD445" s="126"/>
      <c r="AE445" s="126">
        <v>11</v>
      </c>
      <c r="AF445" s="126">
        <v>11</v>
      </c>
      <c r="AG445" s="126"/>
      <c r="AH445" s="126"/>
      <c r="AI445" s="126"/>
      <c r="AJ445" s="127"/>
      <c r="AK445" s="153">
        <f>COUNTIF(F445:AJ445,"&gt;0")</f>
        <v>14</v>
      </c>
      <c r="AL445" s="150">
        <f>SUM(F445:AJ445)</f>
        <v>154</v>
      </c>
      <c r="AM445" s="150">
        <f>SUM(F447:AJ447)</f>
        <v>0</v>
      </c>
      <c r="AN445" s="150">
        <f>SUM(F448:AJ448)</f>
        <v>0</v>
      </c>
      <c r="AO445" s="150">
        <f>SUM(F446:AJ446)</f>
        <v>56</v>
      </c>
      <c r="AP445" s="150">
        <f>VLOOKUP($M$1&amp;" "&amp;$P$1&amp;" "&amp;AQ445,'Вспомогательная таблица'!A:AL,38,0)</f>
        <v>154</v>
      </c>
      <c r="AQ445" s="144" t="s">
        <v>43</v>
      </c>
    </row>
    <row r="446" spans="1:43" ht="9" customHeight="1" x14ac:dyDescent="0.2">
      <c r="A446" s="148"/>
      <c r="B446" s="151"/>
      <c r="C446" s="151"/>
      <c r="D446" s="158"/>
      <c r="E446" s="128" t="s">
        <v>24</v>
      </c>
      <c r="F446" s="129"/>
      <c r="G446" s="107"/>
      <c r="H446" s="107">
        <v>8</v>
      </c>
      <c r="I446" s="107"/>
      <c r="J446" s="107"/>
      <c r="K446" s="107"/>
      <c r="L446" s="107">
        <v>8</v>
      </c>
      <c r="M446" s="107"/>
      <c r="N446" s="107"/>
      <c r="O446" s="107"/>
      <c r="P446" s="107">
        <v>8</v>
      </c>
      <c r="Q446" s="107"/>
      <c r="R446" s="107"/>
      <c r="S446" s="107"/>
      <c r="T446" s="107">
        <v>8</v>
      </c>
      <c r="U446" s="107"/>
      <c r="V446" s="107"/>
      <c r="W446" s="107"/>
      <c r="X446" s="107">
        <v>8</v>
      </c>
      <c r="Y446" s="107"/>
      <c r="Z446" s="107"/>
      <c r="AA446" s="107"/>
      <c r="AB446" s="107">
        <v>8</v>
      </c>
      <c r="AC446" s="107"/>
      <c r="AD446" s="107"/>
      <c r="AE446" s="107"/>
      <c r="AF446" s="107">
        <v>8</v>
      </c>
      <c r="AG446" s="107"/>
      <c r="AH446" s="107"/>
      <c r="AI446" s="107"/>
      <c r="AJ446" s="130"/>
      <c r="AK446" s="148"/>
      <c r="AL446" s="151"/>
      <c r="AM446" s="151"/>
      <c r="AN446" s="151"/>
      <c r="AO446" s="151"/>
      <c r="AP446" s="151"/>
      <c r="AQ446" s="145"/>
    </row>
    <row r="447" spans="1:43" ht="9" customHeight="1" x14ac:dyDescent="0.2">
      <c r="A447" s="148"/>
      <c r="B447" s="151"/>
      <c r="C447" s="151"/>
      <c r="D447" s="158"/>
      <c r="E447" s="128" t="s">
        <v>25</v>
      </c>
      <c r="F447" s="129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30"/>
      <c r="AK447" s="148"/>
      <c r="AL447" s="151"/>
      <c r="AM447" s="151"/>
      <c r="AN447" s="151"/>
      <c r="AO447" s="151"/>
      <c r="AP447" s="151"/>
      <c r="AQ447" s="145"/>
    </row>
    <row r="448" spans="1:43" ht="9" customHeight="1" thickBot="1" x14ac:dyDescent="0.25">
      <c r="A448" s="149"/>
      <c r="B448" s="152"/>
      <c r="C448" s="152"/>
      <c r="D448" s="159"/>
      <c r="E448" s="131" t="s">
        <v>26</v>
      </c>
      <c r="F448" s="132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B448" s="133"/>
      <c r="AC448" s="133"/>
      <c r="AD448" s="133"/>
      <c r="AE448" s="133"/>
      <c r="AF448" s="133"/>
      <c r="AG448" s="133"/>
      <c r="AH448" s="133"/>
      <c r="AI448" s="133"/>
      <c r="AJ448" s="134"/>
      <c r="AK448" s="149"/>
      <c r="AL448" s="152"/>
      <c r="AM448" s="152"/>
      <c r="AN448" s="152"/>
      <c r="AO448" s="152"/>
      <c r="AP448" s="152"/>
      <c r="AQ448" s="146"/>
    </row>
    <row r="449" spans="1:43" ht="9" customHeight="1" x14ac:dyDescent="0.2">
      <c r="A449" s="147">
        <v>110</v>
      </c>
      <c r="B449" s="155">
        <v>19399</v>
      </c>
      <c r="C449" s="160" t="s">
        <v>168</v>
      </c>
      <c r="D449" s="157" t="s">
        <v>73</v>
      </c>
      <c r="E449" s="124" t="s">
        <v>22</v>
      </c>
      <c r="F449" s="125">
        <v>11</v>
      </c>
      <c r="G449" s="126">
        <v>11</v>
      </c>
      <c r="H449" s="126"/>
      <c r="I449" s="126"/>
      <c r="J449" s="126">
        <v>11</v>
      </c>
      <c r="K449" s="126">
        <v>11</v>
      </c>
      <c r="L449" s="126"/>
      <c r="M449" s="126"/>
      <c r="N449" s="126">
        <v>11</v>
      </c>
      <c r="O449" s="126">
        <v>11</v>
      </c>
      <c r="P449" s="126"/>
      <c r="Q449" s="126"/>
      <c r="R449" s="126">
        <v>11</v>
      </c>
      <c r="S449" s="126">
        <v>11</v>
      </c>
      <c r="T449" s="126"/>
      <c r="U449" s="126"/>
      <c r="V449" s="126">
        <v>11</v>
      </c>
      <c r="W449" s="126">
        <v>11</v>
      </c>
      <c r="X449" s="126"/>
      <c r="Y449" s="126"/>
      <c r="Z449" s="126">
        <v>11</v>
      </c>
      <c r="AA449" s="126">
        <v>11</v>
      </c>
      <c r="AB449" s="126"/>
      <c r="AC449" s="126"/>
      <c r="AD449" s="126">
        <v>11</v>
      </c>
      <c r="AE449" s="126">
        <v>11</v>
      </c>
      <c r="AF449" s="126"/>
      <c r="AG449" s="126"/>
      <c r="AH449" s="126">
        <v>11</v>
      </c>
      <c r="AI449" s="126"/>
      <c r="AJ449" s="127"/>
      <c r="AK449" s="153">
        <f>COUNTIF(F449:AJ449,"&gt;0")</f>
        <v>15</v>
      </c>
      <c r="AL449" s="150">
        <f>SUM(F449:AJ449)</f>
        <v>165</v>
      </c>
      <c r="AM449" s="150">
        <f>SUM(F451:AJ451)</f>
        <v>0</v>
      </c>
      <c r="AN449" s="150">
        <f>SUM(F452:AJ452)</f>
        <v>0</v>
      </c>
      <c r="AO449" s="150">
        <f>SUM(F450:AJ450)</f>
        <v>56</v>
      </c>
      <c r="AP449" s="150">
        <f>VLOOKUP($M$1&amp;" "&amp;$P$1&amp;" "&amp;AQ449,'Вспомогательная таблица'!A:AL,38,0)</f>
        <v>165</v>
      </c>
      <c r="AQ449" s="144" t="s">
        <v>53</v>
      </c>
    </row>
    <row r="450" spans="1:43" ht="9" customHeight="1" x14ac:dyDescent="0.2">
      <c r="A450" s="148"/>
      <c r="B450" s="151"/>
      <c r="C450" s="151"/>
      <c r="D450" s="158"/>
      <c r="E450" s="128" t="s">
        <v>24</v>
      </c>
      <c r="F450" s="129"/>
      <c r="G450" s="107">
        <v>8</v>
      </c>
      <c r="H450" s="107"/>
      <c r="I450" s="107"/>
      <c r="J450" s="107"/>
      <c r="K450" s="107">
        <v>8</v>
      </c>
      <c r="L450" s="107"/>
      <c r="M450" s="107"/>
      <c r="N450" s="107"/>
      <c r="O450" s="107">
        <v>8</v>
      </c>
      <c r="P450" s="107"/>
      <c r="Q450" s="107"/>
      <c r="R450" s="107"/>
      <c r="S450" s="107">
        <v>8</v>
      </c>
      <c r="T450" s="107"/>
      <c r="U450" s="107"/>
      <c r="V450" s="107"/>
      <c r="W450" s="107">
        <v>8</v>
      </c>
      <c r="X450" s="107"/>
      <c r="Y450" s="107"/>
      <c r="Z450" s="107"/>
      <c r="AA450" s="107">
        <v>8</v>
      </c>
      <c r="AB450" s="107"/>
      <c r="AC450" s="107"/>
      <c r="AD450" s="107"/>
      <c r="AE450" s="107">
        <v>8</v>
      </c>
      <c r="AF450" s="107"/>
      <c r="AG450" s="107"/>
      <c r="AH450" s="107"/>
      <c r="AI450" s="107"/>
      <c r="AJ450" s="130"/>
      <c r="AK450" s="148"/>
      <c r="AL450" s="151"/>
      <c r="AM450" s="151"/>
      <c r="AN450" s="151"/>
      <c r="AO450" s="151"/>
      <c r="AP450" s="151"/>
      <c r="AQ450" s="145"/>
    </row>
    <row r="451" spans="1:43" ht="9" customHeight="1" x14ac:dyDescent="0.2">
      <c r="A451" s="148"/>
      <c r="B451" s="151"/>
      <c r="C451" s="151"/>
      <c r="D451" s="158"/>
      <c r="E451" s="128" t="s">
        <v>25</v>
      </c>
      <c r="F451" s="129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30"/>
      <c r="AK451" s="148"/>
      <c r="AL451" s="151"/>
      <c r="AM451" s="151"/>
      <c r="AN451" s="151"/>
      <c r="AO451" s="151"/>
      <c r="AP451" s="151"/>
      <c r="AQ451" s="145"/>
    </row>
    <row r="452" spans="1:43" ht="9" customHeight="1" thickBot="1" x14ac:dyDescent="0.25">
      <c r="A452" s="149"/>
      <c r="B452" s="152"/>
      <c r="C452" s="152"/>
      <c r="D452" s="159"/>
      <c r="E452" s="131" t="s">
        <v>26</v>
      </c>
      <c r="F452" s="132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B452" s="133"/>
      <c r="AC452" s="133"/>
      <c r="AD452" s="133"/>
      <c r="AE452" s="133"/>
      <c r="AF452" s="133"/>
      <c r="AG452" s="133"/>
      <c r="AH452" s="133"/>
      <c r="AI452" s="133"/>
      <c r="AJ452" s="134"/>
      <c r="AK452" s="149"/>
      <c r="AL452" s="152"/>
      <c r="AM452" s="152"/>
      <c r="AN452" s="152"/>
      <c r="AO452" s="152"/>
      <c r="AP452" s="152"/>
      <c r="AQ452" s="146"/>
    </row>
    <row r="453" spans="1:43" ht="9" customHeight="1" x14ac:dyDescent="0.2">
      <c r="A453" s="147">
        <v>111</v>
      </c>
      <c r="B453" s="155">
        <v>19265</v>
      </c>
      <c r="C453" s="160" t="s">
        <v>169</v>
      </c>
      <c r="D453" s="157" t="s">
        <v>142</v>
      </c>
      <c r="E453" s="124" t="s">
        <v>22</v>
      </c>
      <c r="F453" s="125">
        <v>8</v>
      </c>
      <c r="G453" s="126">
        <v>8</v>
      </c>
      <c r="H453" s="126"/>
      <c r="I453" s="126"/>
      <c r="J453" s="126">
        <v>8</v>
      </c>
      <c r="K453" s="126">
        <v>8</v>
      </c>
      <c r="L453" s="126">
        <v>8</v>
      </c>
      <c r="M453" s="126">
        <v>8</v>
      </c>
      <c r="N453" s="126">
        <v>8</v>
      </c>
      <c r="O453" s="126"/>
      <c r="P453" s="126"/>
      <c r="Q453" s="126">
        <v>8</v>
      </c>
      <c r="R453" s="126">
        <v>8</v>
      </c>
      <c r="S453" s="126">
        <v>8</v>
      </c>
      <c r="T453" s="126">
        <v>8</v>
      </c>
      <c r="U453" s="126">
        <v>8</v>
      </c>
      <c r="V453" s="126"/>
      <c r="W453" s="126"/>
      <c r="X453" s="126">
        <v>8</v>
      </c>
      <c r="Y453" s="126">
        <v>8</v>
      </c>
      <c r="Z453" s="126">
        <v>8</v>
      </c>
      <c r="AA453" s="126">
        <v>8</v>
      </c>
      <c r="AB453" s="126">
        <v>8</v>
      </c>
      <c r="AC453" s="126"/>
      <c r="AD453" s="126"/>
      <c r="AE453" s="126">
        <v>8</v>
      </c>
      <c r="AF453" s="126">
        <v>8</v>
      </c>
      <c r="AG453" s="126">
        <v>8</v>
      </c>
      <c r="AH453" s="126">
        <v>8</v>
      </c>
      <c r="AI453" s="126"/>
      <c r="AJ453" s="127"/>
      <c r="AK453" s="153">
        <f>COUNTIF(F453:AJ453,"&gt;0")</f>
        <v>21</v>
      </c>
      <c r="AL453" s="150">
        <f>SUM(F453:AJ453)</f>
        <v>168</v>
      </c>
      <c r="AM453" s="150">
        <f>SUM(F455:AJ455)</f>
        <v>0</v>
      </c>
      <c r="AN453" s="150">
        <f>SUM(F456:AJ456)</f>
        <v>0</v>
      </c>
      <c r="AO453" s="150">
        <f>SUM(F454:AJ454)</f>
        <v>0</v>
      </c>
      <c r="AP453" s="150">
        <f>VLOOKUP($M$1&amp;" "&amp;$P$1&amp;" "&amp;AQ453,'Вспомогательная таблица'!A:AL,38,0)</f>
        <v>168</v>
      </c>
      <c r="AQ453" s="144" t="s">
        <v>23</v>
      </c>
    </row>
    <row r="454" spans="1:43" ht="9" customHeight="1" x14ac:dyDescent="0.2">
      <c r="A454" s="148"/>
      <c r="B454" s="151"/>
      <c r="C454" s="151"/>
      <c r="D454" s="158"/>
      <c r="E454" s="128" t="s">
        <v>24</v>
      </c>
      <c r="F454" s="129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30"/>
      <c r="AK454" s="148"/>
      <c r="AL454" s="151"/>
      <c r="AM454" s="151"/>
      <c r="AN454" s="151"/>
      <c r="AO454" s="151"/>
      <c r="AP454" s="151"/>
      <c r="AQ454" s="145"/>
    </row>
    <row r="455" spans="1:43" ht="9" customHeight="1" x14ac:dyDescent="0.2">
      <c r="A455" s="148"/>
      <c r="B455" s="151"/>
      <c r="C455" s="151"/>
      <c r="D455" s="158"/>
      <c r="E455" s="128" t="s">
        <v>25</v>
      </c>
      <c r="F455" s="129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30"/>
      <c r="AK455" s="148"/>
      <c r="AL455" s="151"/>
      <c r="AM455" s="151"/>
      <c r="AN455" s="151"/>
      <c r="AO455" s="151"/>
      <c r="AP455" s="151"/>
      <c r="AQ455" s="145"/>
    </row>
    <row r="456" spans="1:43" ht="9" customHeight="1" thickBot="1" x14ac:dyDescent="0.25">
      <c r="A456" s="149"/>
      <c r="B456" s="152"/>
      <c r="C456" s="152"/>
      <c r="D456" s="159"/>
      <c r="E456" s="131" t="s">
        <v>26</v>
      </c>
      <c r="F456" s="132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3"/>
      <c r="AD456" s="133"/>
      <c r="AE456" s="133"/>
      <c r="AF456" s="133"/>
      <c r="AG456" s="133"/>
      <c r="AH456" s="133"/>
      <c r="AI456" s="133"/>
      <c r="AJ456" s="134"/>
      <c r="AK456" s="149"/>
      <c r="AL456" s="152"/>
      <c r="AM456" s="152"/>
      <c r="AN456" s="152"/>
      <c r="AO456" s="152"/>
      <c r="AP456" s="152"/>
      <c r="AQ456" s="146"/>
    </row>
    <row r="457" spans="1:43" ht="9" customHeight="1" x14ac:dyDescent="0.2">
      <c r="A457" s="147">
        <v>112</v>
      </c>
      <c r="B457" s="155">
        <v>80008403</v>
      </c>
      <c r="C457" s="160" t="s">
        <v>170</v>
      </c>
      <c r="D457" s="157" t="s">
        <v>142</v>
      </c>
      <c r="E457" s="124" t="s">
        <v>22</v>
      </c>
      <c r="F457" s="125">
        <v>8</v>
      </c>
      <c r="G457" s="126">
        <v>8</v>
      </c>
      <c r="H457" s="126"/>
      <c r="I457" s="126"/>
      <c r="J457" s="126">
        <v>8</v>
      </c>
      <c r="K457" s="126">
        <v>8</v>
      </c>
      <c r="L457" s="126">
        <v>8</v>
      </c>
      <c r="M457" s="126">
        <v>8</v>
      </c>
      <c r="N457" s="126">
        <v>8</v>
      </c>
      <c r="O457" s="126"/>
      <c r="P457" s="126"/>
      <c r="Q457" s="126">
        <v>8</v>
      </c>
      <c r="R457" s="126">
        <v>8</v>
      </c>
      <c r="S457" s="126">
        <v>8</v>
      </c>
      <c r="T457" s="126">
        <v>8</v>
      </c>
      <c r="U457" s="126">
        <v>8</v>
      </c>
      <c r="V457" s="126"/>
      <c r="W457" s="126"/>
      <c r="X457" s="126">
        <v>8</v>
      </c>
      <c r="Y457" s="126">
        <v>8</v>
      </c>
      <c r="Z457" s="126">
        <v>8</v>
      </c>
      <c r="AA457" s="126">
        <v>8</v>
      </c>
      <c r="AB457" s="126">
        <v>8</v>
      </c>
      <c r="AC457" s="126"/>
      <c r="AD457" s="126"/>
      <c r="AE457" s="126">
        <v>8</v>
      </c>
      <c r="AF457" s="126">
        <v>8</v>
      </c>
      <c r="AG457" s="126">
        <v>8</v>
      </c>
      <c r="AH457" s="126">
        <v>8</v>
      </c>
      <c r="AI457" s="126"/>
      <c r="AJ457" s="127"/>
      <c r="AK457" s="153">
        <f>COUNTIF(F457:AJ457,"&gt;0")</f>
        <v>21</v>
      </c>
      <c r="AL457" s="150">
        <f>SUM(F457:AJ457)</f>
        <v>168</v>
      </c>
      <c r="AM457" s="150">
        <f>SUM(F459:AJ459)</f>
        <v>0</v>
      </c>
      <c r="AN457" s="150">
        <f>SUM(F460:AJ460)</f>
        <v>0</v>
      </c>
      <c r="AO457" s="150">
        <f>SUM(F458:AJ458)</f>
        <v>0</v>
      </c>
      <c r="AP457" s="150">
        <f>VLOOKUP($M$1&amp;" "&amp;$P$1&amp;" "&amp;AQ457,'Вспомогательная таблица'!A:AL,38,0)</f>
        <v>168</v>
      </c>
      <c r="AQ457" s="144" t="s">
        <v>23</v>
      </c>
    </row>
    <row r="458" spans="1:43" ht="9" customHeight="1" x14ac:dyDescent="0.2">
      <c r="A458" s="148"/>
      <c r="B458" s="151"/>
      <c r="C458" s="151"/>
      <c r="D458" s="158"/>
      <c r="E458" s="128" t="s">
        <v>24</v>
      </c>
      <c r="F458" s="129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30"/>
      <c r="AK458" s="148"/>
      <c r="AL458" s="151"/>
      <c r="AM458" s="151"/>
      <c r="AN458" s="151"/>
      <c r="AO458" s="151"/>
      <c r="AP458" s="151"/>
      <c r="AQ458" s="145"/>
    </row>
    <row r="459" spans="1:43" ht="9" customHeight="1" x14ac:dyDescent="0.2">
      <c r="A459" s="148"/>
      <c r="B459" s="151"/>
      <c r="C459" s="151"/>
      <c r="D459" s="158"/>
      <c r="E459" s="128" t="s">
        <v>25</v>
      </c>
      <c r="F459" s="129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  <c r="AJ459" s="130"/>
      <c r="AK459" s="148"/>
      <c r="AL459" s="151"/>
      <c r="AM459" s="151"/>
      <c r="AN459" s="151"/>
      <c r="AO459" s="151"/>
      <c r="AP459" s="151"/>
      <c r="AQ459" s="145"/>
    </row>
    <row r="460" spans="1:43" ht="9" customHeight="1" thickBot="1" x14ac:dyDescent="0.25">
      <c r="A460" s="149"/>
      <c r="B460" s="152"/>
      <c r="C460" s="152"/>
      <c r="D460" s="159"/>
      <c r="E460" s="131" t="s">
        <v>26</v>
      </c>
      <c r="F460" s="132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3"/>
      <c r="AD460" s="133"/>
      <c r="AE460" s="133"/>
      <c r="AF460" s="133"/>
      <c r="AG460" s="133"/>
      <c r="AH460" s="133"/>
      <c r="AI460" s="133"/>
      <c r="AJ460" s="134"/>
      <c r="AK460" s="149"/>
      <c r="AL460" s="152"/>
      <c r="AM460" s="152"/>
      <c r="AN460" s="152"/>
      <c r="AO460" s="152"/>
      <c r="AP460" s="152"/>
      <c r="AQ460" s="146"/>
    </row>
    <row r="461" spans="1:43" ht="9" customHeight="1" x14ac:dyDescent="0.2">
      <c r="A461" s="147">
        <v>113</v>
      </c>
      <c r="B461" s="155">
        <v>25578</v>
      </c>
      <c r="C461" s="160" t="s">
        <v>171</v>
      </c>
      <c r="D461" s="157" t="s">
        <v>142</v>
      </c>
      <c r="E461" s="124" t="s">
        <v>22</v>
      </c>
      <c r="F461" s="125"/>
      <c r="G461" s="126">
        <v>11</v>
      </c>
      <c r="H461" s="126">
        <v>11</v>
      </c>
      <c r="I461" s="126"/>
      <c r="J461" s="126"/>
      <c r="K461" s="126">
        <v>11</v>
      </c>
      <c r="L461" s="126">
        <v>11</v>
      </c>
      <c r="M461" s="126"/>
      <c r="N461" s="126"/>
      <c r="O461" s="126">
        <v>11</v>
      </c>
      <c r="P461" s="126">
        <v>11</v>
      </c>
      <c r="Q461" s="126"/>
      <c r="R461" s="126"/>
      <c r="S461" s="126">
        <v>11</v>
      </c>
      <c r="T461" s="126">
        <v>11</v>
      </c>
      <c r="U461" s="126"/>
      <c r="V461" s="126"/>
      <c r="W461" s="126">
        <v>11</v>
      </c>
      <c r="X461" s="126">
        <v>11</v>
      </c>
      <c r="Y461" s="126"/>
      <c r="Z461" s="126"/>
      <c r="AA461" s="126">
        <v>11</v>
      </c>
      <c r="AB461" s="126">
        <v>11</v>
      </c>
      <c r="AC461" s="126"/>
      <c r="AD461" s="126"/>
      <c r="AE461" s="126">
        <v>11</v>
      </c>
      <c r="AF461" s="126">
        <v>11</v>
      </c>
      <c r="AG461" s="126"/>
      <c r="AH461" s="126"/>
      <c r="AI461" s="126"/>
      <c r="AJ461" s="127"/>
      <c r="AK461" s="153">
        <f>COUNTIF(F461:AJ461,"&gt;0")</f>
        <v>14</v>
      </c>
      <c r="AL461" s="150">
        <f>SUM(F461:AJ461)</f>
        <v>154</v>
      </c>
      <c r="AM461" s="150">
        <f>SUM(F463:AJ463)</f>
        <v>0</v>
      </c>
      <c r="AN461" s="150">
        <f>SUM(F464:AJ464)</f>
        <v>0</v>
      </c>
      <c r="AO461" s="150">
        <f>SUM(F462:AJ462)</f>
        <v>56</v>
      </c>
      <c r="AP461" s="150">
        <f>VLOOKUP($M$1&amp;" "&amp;$P$1&amp;" "&amp;AQ461,'Вспомогательная таблица'!A:AL,38,0)</f>
        <v>154</v>
      </c>
      <c r="AQ461" s="144" t="s">
        <v>43</v>
      </c>
    </row>
    <row r="462" spans="1:43" ht="9" customHeight="1" x14ac:dyDescent="0.2">
      <c r="A462" s="148"/>
      <c r="B462" s="151"/>
      <c r="C462" s="151"/>
      <c r="D462" s="158"/>
      <c r="E462" s="128" t="s">
        <v>24</v>
      </c>
      <c r="F462" s="129"/>
      <c r="G462" s="107"/>
      <c r="H462" s="107">
        <v>8</v>
      </c>
      <c r="I462" s="107"/>
      <c r="J462" s="107"/>
      <c r="K462" s="107"/>
      <c r="L462" s="107">
        <v>8</v>
      </c>
      <c r="M462" s="107"/>
      <c r="N462" s="107"/>
      <c r="O462" s="107"/>
      <c r="P462" s="107">
        <v>8</v>
      </c>
      <c r="Q462" s="107"/>
      <c r="R462" s="107"/>
      <c r="S462" s="107"/>
      <c r="T462" s="107">
        <v>8</v>
      </c>
      <c r="U462" s="107"/>
      <c r="V462" s="107"/>
      <c r="W462" s="107"/>
      <c r="X462" s="107">
        <v>8</v>
      </c>
      <c r="Y462" s="107"/>
      <c r="Z462" s="107"/>
      <c r="AA462" s="107"/>
      <c r="AB462" s="107">
        <v>8</v>
      </c>
      <c r="AC462" s="107"/>
      <c r="AD462" s="107"/>
      <c r="AE462" s="107"/>
      <c r="AF462" s="107">
        <v>8</v>
      </c>
      <c r="AG462" s="107"/>
      <c r="AH462" s="107"/>
      <c r="AI462" s="107"/>
      <c r="AJ462" s="130"/>
      <c r="AK462" s="148"/>
      <c r="AL462" s="151"/>
      <c r="AM462" s="151"/>
      <c r="AN462" s="151"/>
      <c r="AO462" s="151"/>
      <c r="AP462" s="151"/>
      <c r="AQ462" s="145"/>
    </row>
    <row r="463" spans="1:43" ht="9" customHeight="1" x14ac:dyDescent="0.2">
      <c r="A463" s="148"/>
      <c r="B463" s="151"/>
      <c r="C463" s="151"/>
      <c r="D463" s="158"/>
      <c r="E463" s="128" t="s">
        <v>25</v>
      </c>
      <c r="F463" s="129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30"/>
      <c r="AK463" s="148"/>
      <c r="AL463" s="151"/>
      <c r="AM463" s="151"/>
      <c r="AN463" s="151"/>
      <c r="AO463" s="151"/>
      <c r="AP463" s="151"/>
      <c r="AQ463" s="145"/>
    </row>
    <row r="464" spans="1:43" ht="9" customHeight="1" thickBot="1" x14ac:dyDescent="0.25">
      <c r="A464" s="149"/>
      <c r="B464" s="152"/>
      <c r="C464" s="152"/>
      <c r="D464" s="159"/>
      <c r="E464" s="131" t="s">
        <v>26</v>
      </c>
      <c r="F464" s="132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3"/>
      <c r="AD464" s="133"/>
      <c r="AE464" s="133"/>
      <c r="AF464" s="133"/>
      <c r="AG464" s="133"/>
      <c r="AH464" s="133"/>
      <c r="AI464" s="133"/>
      <c r="AJ464" s="134"/>
      <c r="AK464" s="149"/>
      <c r="AL464" s="152"/>
      <c r="AM464" s="152"/>
      <c r="AN464" s="152"/>
      <c r="AO464" s="152"/>
      <c r="AP464" s="152"/>
      <c r="AQ464" s="146"/>
    </row>
    <row r="465" spans="1:43" ht="9" customHeight="1" x14ac:dyDescent="0.2">
      <c r="A465" s="147">
        <v>114</v>
      </c>
      <c r="B465" s="155">
        <v>19328</v>
      </c>
      <c r="C465" s="160" t="s">
        <v>172</v>
      </c>
      <c r="D465" s="157" t="s">
        <v>142</v>
      </c>
      <c r="E465" s="124" t="s">
        <v>22</v>
      </c>
      <c r="F465" s="125"/>
      <c r="G465" s="126">
        <v>11</v>
      </c>
      <c r="H465" s="126">
        <v>11</v>
      </c>
      <c r="I465" s="126"/>
      <c r="J465" s="126"/>
      <c r="K465" s="126">
        <v>11</v>
      </c>
      <c r="L465" s="126">
        <v>11</v>
      </c>
      <c r="M465" s="126"/>
      <c r="N465" s="126"/>
      <c r="O465" s="126">
        <v>11</v>
      </c>
      <c r="P465" s="126">
        <v>11</v>
      </c>
      <c r="Q465" s="126"/>
      <c r="R465" s="126"/>
      <c r="S465" s="126">
        <v>11</v>
      </c>
      <c r="T465" s="126">
        <v>11</v>
      </c>
      <c r="U465" s="126"/>
      <c r="V465" s="126"/>
      <c r="W465" s="126">
        <v>11</v>
      </c>
      <c r="X465" s="126">
        <v>11</v>
      </c>
      <c r="Y465" s="126"/>
      <c r="Z465" s="126"/>
      <c r="AA465" s="126">
        <v>11</v>
      </c>
      <c r="AB465" s="126">
        <v>11</v>
      </c>
      <c r="AC465" s="126"/>
      <c r="AD465" s="126"/>
      <c r="AE465" s="126">
        <v>11</v>
      </c>
      <c r="AF465" s="126">
        <v>11</v>
      </c>
      <c r="AG465" s="126"/>
      <c r="AH465" s="126"/>
      <c r="AI465" s="126"/>
      <c r="AJ465" s="127"/>
      <c r="AK465" s="153">
        <f>COUNTIF(F465:AJ465,"&gt;0")</f>
        <v>14</v>
      </c>
      <c r="AL465" s="150">
        <f>SUM(F465:AJ465)</f>
        <v>154</v>
      </c>
      <c r="AM465" s="150">
        <f>SUM(F467:AJ467)</f>
        <v>0</v>
      </c>
      <c r="AN465" s="150">
        <f>SUM(F468:AJ468)</f>
        <v>0</v>
      </c>
      <c r="AO465" s="150">
        <f>SUM(F466:AJ466)</f>
        <v>56</v>
      </c>
      <c r="AP465" s="150">
        <f>VLOOKUP($M$1&amp;" "&amp;$P$1&amp;" "&amp;AQ465,'Вспомогательная таблица'!A:AL,38,0)</f>
        <v>154</v>
      </c>
      <c r="AQ465" s="144" t="s">
        <v>43</v>
      </c>
    </row>
    <row r="466" spans="1:43" ht="9" customHeight="1" x14ac:dyDescent="0.2">
      <c r="A466" s="148"/>
      <c r="B466" s="151"/>
      <c r="C466" s="151"/>
      <c r="D466" s="158"/>
      <c r="E466" s="128" t="s">
        <v>24</v>
      </c>
      <c r="F466" s="129"/>
      <c r="G466" s="107"/>
      <c r="H466" s="107">
        <v>8</v>
      </c>
      <c r="I466" s="107"/>
      <c r="J466" s="107"/>
      <c r="K466" s="107"/>
      <c r="L466" s="107">
        <v>8</v>
      </c>
      <c r="M466" s="107"/>
      <c r="N466" s="107"/>
      <c r="O466" s="107"/>
      <c r="P466" s="107">
        <v>8</v>
      </c>
      <c r="Q466" s="107"/>
      <c r="R466" s="107"/>
      <c r="S466" s="107"/>
      <c r="T466" s="107">
        <v>8</v>
      </c>
      <c r="U466" s="107"/>
      <c r="V466" s="107"/>
      <c r="W466" s="107"/>
      <c r="X466" s="107">
        <v>8</v>
      </c>
      <c r="Y466" s="107"/>
      <c r="Z466" s="107"/>
      <c r="AA466" s="107"/>
      <c r="AB466" s="107">
        <v>8</v>
      </c>
      <c r="AC466" s="107"/>
      <c r="AD466" s="107"/>
      <c r="AE466" s="107"/>
      <c r="AF466" s="107">
        <v>8</v>
      </c>
      <c r="AG466" s="107"/>
      <c r="AH466" s="107"/>
      <c r="AI466" s="107"/>
      <c r="AJ466" s="130"/>
      <c r="AK466" s="148"/>
      <c r="AL466" s="151"/>
      <c r="AM466" s="151"/>
      <c r="AN466" s="151"/>
      <c r="AO466" s="151"/>
      <c r="AP466" s="151"/>
      <c r="AQ466" s="145"/>
    </row>
    <row r="467" spans="1:43" ht="9" customHeight="1" x14ac:dyDescent="0.2">
      <c r="A467" s="148"/>
      <c r="B467" s="151"/>
      <c r="C467" s="151"/>
      <c r="D467" s="158"/>
      <c r="E467" s="128" t="s">
        <v>25</v>
      </c>
      <c r="F467" s="129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  <c r="AG467" s="107"/>
      <c r="AH467" s="107"/>
      <c r="AI467" s="107"/>
      <c r="AJ467" s="130"/>
      <c r="AK467" s="148"/>
      <c r="AL467" s="151"/>
      <c r="AM467" s="151"/>
      <c r="AN467" s="151"/>
      <c r="AO467" s="151"/>
      <c r="AP467" s="151"/>
      <c r="AQ467" s="145"/>
    </row>
    <row r="468" spans="1:43" ht="9" customHeight="1" thickBot="1" x14ac:dyDescent="0.25">
      <c r="A468" s="149"/>
      <c r="B468" s="152"/>
      <c r="C468" s="152"/>
      <c r="D468" s="159"/>
      <c r="E468" s="131" t="s">
        <v>26</v>
      </c>
      <c r="F468" s="132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B468" s="133"/>
      <c r="AC468" s="133"/>
      <c r="AD468" s="133"/>
      <c r="AE468" s="133"/>
      <c r="AF468" s="133"/>
      <c r="AG468" s="133"/>
      <c r="AH468" s="133"/>
      <c r="AI468" s="133"/>
      <c r="AJ468" s="134"/>
      <c r="AK468" s="149"/>
      <c r="AL468" s="152"/>
      <c r="AM468" s="152"/>
      <c r="AN468" s="152"/>
      <c r="AO468" s="152"/>
      <c r="AP468" s="152"/>
      <c r="AQ468" s="146"/>
    </row>
    <row r="469" spans="1:43" ht="9" customHeight="1" x14ac:dyDescent="0.2">
      <c r="A469" s="147">
        <v>115</v>
      </c>
      <c r="B469" s="155">
        <v>20224</v>
      </c>
      <c r="C469" s="160" t="s">
        <v>173</v>
      </c>
      <c r="D469" s="157" t="s">
        <v>142</v>
      </c>
      <c r="E469" s="124" t="s">
        <v>22</v>
      </c>
      <c r="F469" s="125">
        <v>11</v>
      </c>
      <c r="G469" s="126"/>
      <c r="H469" s="126"/>
      <c r="I469" s="126">
        <v>11</v>
      </c>
      <c r="J469" s="126">
        <v>11</v>
      </c>
      <c r="K469" s="126"/>
      <c r="L469" s="126"/>
      <c r="M469" s="126">
        <v>11</v>
      </c>
      <c r="N469" s="126">
        <v>11</v>
      </c>
      <c r="O469" s="126"/>
      <c r="P469" s="126"/>
      <c r="Q469" s="126">
        <v>11</v>
      </c>
      <c r="R469" s="126">
        <v>11</v>
      </c>
      <c r="S469" s="126"/>
      <c r="T469" s="126"/>
      <c r="U469" s="126">
        <v>11</v>
      </c>
      <c r="V469" s="126">
        <v>11</v>
      </c>
      <c r="W469" s="126"/>
      <c r="X469" s="126"/>
      <c r="Y469" s="126">
        <v>11</v>
      </c>
      <c r="Z469" s="126">
        <v>11</v>
      </c>
      <c r="AA469" s="126"/>
      <c r="AB469" s="126"/>
      <c r="AC469" s="126">
        <v>11</v>
      </c>
      <c r="AD469" s="126">
        <v>11</v>
      </c>
      <c r="AE469" s="126"/>
      <c r="AF469" s="126"/>
      <c r="AG469" s="126">
        <v>11</v>
      </c>
      <c r="AH469" s="126">
        <v>11</v>
      </c>
      <c r="AI469" s="126"/>
      <c r="AJ469" s="127"/>
      <c r="AK469" s="153">
        <f>COUNTIF(F469:AJ469,"&gt;0")</f>
        <v>15</v>
      </c>
      <c r="AL469" s="150">
        <f>SUM(F469:AJ469)</f>
        <v>165</v>
      </c>
      <c r="AM469" s="150">
        <f>SUM(F471:AJ471)</f>
        <v>0</v>
      </c>
      <c r="AN469" s="150">
        <f>SUM(F472:AJ472)</f>
        <v>0</v>
      </c>
      <c r="AO469" s="150">
        <f>SUM(F470:AJ470)</f>
        <v>64</v>
      </c>
      <c r="AP469" s="150">
        <f>VLOOKUP($M$1&amp;" "&amp;$P$1&amp;" "&amp;AQ469,'Вспомогательная таблица'!A:AL,38,0)</f>
        <v>165</v>
      </c>
      <c r="AQ469" s="144" t="s">
        <v>49</v>
      </c>
    </row>
    <row r="470" spans="1:43" ht="9" customHeight="1" x14ac:dyDescent="0.2">
      <c r="A470" s="148"/>
      <c r="B470" s="151"/>
      <c r="C470" s="151"/>
      <c r="D470" s="158"/>
      <c r="E470" s="128" t="s">
        <v>24</v>
      </c>
      <c r="F470" s="129">
        <v>8</v>
      </c>
      <c r="G470" s="107"/>
      <c r="H470" s="107"/>
      <c r="I470" s="107"/>
      <c r="J470" s="107">
        <v>8</v>
      </c>
      <c r="K470" s="107"/>
      <c r="L470" s="107"/>
      <c r="M470" s="107"/>
      <c r="N470" s="107">
        <v>8</v>
      </c>
      <c r="O470" s="107"/>
      <c r="P470" s="107"/>
      <c r="Q470" s="107"/>
      <c r="R470" s="107">
        <v>8</v>
      </c>
      <c r="S470" s="107"/>
      <c r="T470" s="107"/>
      <c r="U470" s="107"/>
      <c r="V470" s="107">
        <v>8</v>
      </c>
      <c r="W470" s="107"/>
      <c r="X470" s="107"/>
      <c r="Y470" s="107"/>
      <c r="Z470" s="107">
        <v>8</v>
      </c>
      <c r="AA470" s="107"/>
      <c r="AB470" s="107"/>
      <c r="AC470" s="107"/>
      <c r="AD470" s="107">
        <v>8</v>
      </c>
      <c r="AE470" s="107"/>
      <c r="AF470" s="107"/>
      <c r="AG470" s="107"/>
      <c r="AH470" s="107">
        <v>8</v>
      </c>
      <c r="AI470" s="107"/>
      <c r="AJ470" s="130"/>
      <c r="AK470" s="148"/>
      <c r="AL470" s="151"/>
      <c r="AM470" s="151"/>
      <c r="AN470" s="151"/>
      <c r="AO470" s="151"/>
      <c r="AP470" s="151"/>
      <c r="AQ470" s="145"/>
    </row>
    <row r="471" spans="1:43" ht="9" customHeight="1" x14ac:dyDescent="0.2">
      <c r="A471" s="148"/>
      <c r="B471" s="151"/>
      <c r="C471" s="151"/>
      <c r="D471" s="158"/>
      <c r="E471" s="128" t="s">
        <v>25</v>
      </c>
      <c r="F471" s="129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  <c r="AJ471" s="130"/>
      <c r="AK471" s="148"/>
      <c r="AL471" s="151"/>
      <c r="AM471" s="151"/>
      <c r="AN471" s="151"/>
      <c r="AO471" s="151"/>
      <c r="AP471" s="151"/>
      <c r="AQ471" s="145"/>
    </row>
    <row r="472" spans="1:43" ht="9" customHeight="1" thickBot="1" x14ac:dyDescent="0.25">
      <c r="A472" s="149"/>
      <c r="B472" s="152"/>
      <c r="C472" s="152"/>
      <c r="D472" s="159"/>
      <c r="E472" s="131" t="s">
        <v>26</v>
      </c>
      <c r="F472" s="132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B472" s="133"/>
      <c r="AC472" s="133"/>
      <c r="AD472" s="133"/>
      <c r="AE472" s="133"/>
      <c r="AF472" s="133"/>
      <c r="AG472" s="133"/>
      <c r="AH472" s="133"/>
      <c r="AI472" s="133"/>
      <c r="AJ472" s="134"/>
      <c r="AK472" s="149"/>
      <c r="AL472" s="152"/>
      <c r="AM472" s="152"/>
      <c r="AN472" s="152"/>
      <c r="AO472" s="152"/>
      <c r="AP472" s="152"/>
      <c r="AQ472" s="146"/>
    </row>
    <row r="473" spans="1:43" ht="9" customHeight="1" x14ac:dyDescent="0.2">
      <c r="A473" s="147">
        <v>116</v>
      </c>
      <c r="B473" s="155">
        <v>20487</v>
      </c>
      <c r="C473" s="160" t="s">
        <v>174</v>
      </c>
      <c r="D473" s="157" t="s">
        <v>175</v>
      </c>
      <c r="E473" s="124" t="s">
        <v>22</v>
      </c>
      <c r="F473" s="125">
        <v>8</v>
      </c>
      <c r="G473" s="126">
        <v>8</v>
      </c>
      <c r="H473" s="126"/>
      <c r="I473" s="126"/>
      <c r="J473" s="126">
        <v>8</v>
      </c>
      <c r="K473" s="126">
        <v>8</v>
      </c>
      <c r="L473" s="126">
        <v>8</v>
      </c>
      <c r="M473" s="126">
        <v>8</v>
      </c>
      <c r="N473" s="126">
        <v>8</v>
      </c>
      <c r="O473" s="126"/>
      <c r="P473" s="126"/>
      <c r="Q473" s="126">
        <v>8</v>
      </c>
      <c r="R473" s="126">
        <v>8</v>
      </c>
      <c r="S473" s="126">
        <v>8</v>
      </c>
      <c r="T473" s="126">
        <v>8</v>
      </c>
      <c r="U473" s="126">
        <v>8</v>
      </c>
      <c r="V473" s="126"/>
      <c r="W473" s="126"/>
      <c r="X473" s="126">
        <v>8</v>
      </c>
      <c r="Y473" s="126">
        <v>8</v>
      </c>
      <c r="Z473" s="126">
        <v>8</v>
      </c>
      <c r="AA473" s="126">
        <v>8</v>
      </c>
      <c r="AB473" s="126">
        <v>8</v>
      </c>
      <c r="AC473" s="126"/>
      <c r="AD473" s="126"/>
      <c r="AE473" s="126">
        <v>8</v>
      </c>
      <c r="AF473" s="126">
        <v>8</v>
      </c>
      <c r="AG473" s="126">
        <v>8</v>
      </c>
      <c r="AH473" s="126">
        <v>8</v>
      </c>
      <c r="AI473" s="126"/>
      <c r="AJ473" s="127"/>
      <c r="AK473" s="153">
        <f>COUNTIF(F473:AJ473,"&gt;0")</f>
        <v>21</v>
      </c>
      <c r="AL473" s="150">
        <f>SUM(F473:AJ473)</f>
        <v>168</v>
      </c>
      <c r="AM473" s="150">
        <f>SUM(F475:AJ475)</f>
        <v>0</v>
      </c>
      <c r="AN473" s="150">
        <f>SUM(F476:AJ476)</f>
        <v>0</v>
      </c>
      <c r="AO473" s="150">
        <f>SUM(F474:AJ474)</f>
        <v>0</v>
      </c>
      <c r="AP473" s="150">
        <f>VLOOKUP($M$1&amp;" "&amp;$P$1&amp;" "&amp;AQ473,'Вспомогательная таблица'!A:AL,38,0)</f>
        <v>168</v>
      </c>
      <c r="AQ473" s="144" t="s">
        <v>47</v>
      </c>
    </row>
    <row r="474" spans="1:43" ht="9" customHeight="1" x14ac:dyDescent="0.2">
      <c r="A474" s="148"/>
      <c r="B474" s="151"/>
      <c r="C474" s="151"/>
      <c r="D474" s="158"/>
      <c r="E474" s="128" t="s">
        <v>24</v>
      </c>
      <c r="F474" s="129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  <c r="AJ474" s="130"/>
      <c r="AK474" s="148"/>
      <c r="AL474" s="151"/>
      <c r="AM474" s="151"/>
      <c r="AN474" s="151"/>
      <c r="AO474" s="151"/>
      <c r="AP474" s="151"/>
      <c r="AQ474" s="145"/>
    </row>
    <row r="475" spans="1:43" ht="9" customHeight="1" x14ac:dyDescent="0.2">
      <c r="A475" s="148"/>
      <c r="B475" s="151"/>
      <c r="C475" s="151"/>
      <c r="D475" s="158"/>
      <c r="E475" s="128" t="s">
        <v>25</v>
      </c>
      <c r="F475" s="129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  <c r="AG475" s="107"/>
      <c r="AH475" s="107"/>
      <c r="AI475" s="107"/>
      <c r="AJ475" s="130"/>
      <c r="AK475" s="148"/>
      <c r="AL475" s="151"/>
      <c r="AM475" s="151"/>
      <c r="AN475" s="151"/>
      <c r="AO475" s="151"/>
      <c r="AP475" s="151"/>
      <c r="AQ475" s="145"/>
    </row>
    <row r="476" spans="1:43" ht="9" customHeight="1" thickBot="1" x14ac:dyDescent="0.25">
      <c r="A476" s="149"/>
      <c r="B476" s="152"/>
      <c r="C476" s="152"/>
      <c r="D476" s="159"/>
      <c r="E476" s="131" t="s">
        <v>26</v>
      </c>
      <c r="F476" s="132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B476" s="133"/>
      <c r="AC476" s="133"/>
      <c r="AD476" s="133"/>
      <c r="AE476" s="133"/>
      <c r="AF476" s="133"/>
      <c r="AG476" s="133"/>
      <c r="AH476" s="133"/>
      <c r="AI476" s="133"/>
      <c r="AJ476" s="134"/>
      <c r="AK476" s="149"/>
      <c r="AL476" s="152"/>
      <c r="AM476" s="152"/>
      <c r="AN476" s="152"/>
      <c r="AO476" s="152"/>
      <c r="AP476" s="152"/>
      <c r="AQ476" s="146"/>
    </row>
    <row r="477" spans="1:43" ht="9" customHeight="1" x14ac:dyDescent="0.2">
      <c r="A477" s="147">
        <v>117</v>
      </c>
      <c r="B477" s="155">
        <v>19895</v>
      </c>
      <c r="C477" s="160" t="s">
        <v>176</v>
      </c>
      <c r="D477" s="157" t="s">
        <v>145</v>
      </c>
      <c r="E477" s="124" t="s">
        <v>22</v>
      </c>
      <c r="F477" s="125">
        <v>11</v>
      </c>
      <c r="G477" s="126"/>
      <c r="H477" s="126"/>
      <c r="I477" s="126">
        <v>11</v>
      </c>
      <c r="J477" s="126">
        <v>11</v>
      </c>
      <c r="K477" s="126"/>
      <c r="L477" s="126"/>
      <c r="M477" s="126">
        <v>11</v>
      </c>
      <c r="N477" s="126">
        <v>11</v>
      </c>
      <c r="O477" s="126"/>
      <c r="P477" s="126"/>
      <c r="Q477" s="126">
        <v>11</v>
      </c>
      <c r="R477" s="126">
        <v>11</v>
      </c>
      <c r="S477" s="126"/>
      <c r="T477" s="126"/>
      <c r="U477" s="126">
        <v>11</v>
      </c>
      <c r="V477" s="126">
        <v>11</v>
      </c>
      <c r="W477" s="126"/>
      <c r="X477" s="126"/>
      <c r="Y477" s="126">
        <v>11</v>
      </c>
      <c r="Z477" s="126">
        <v>11</v>
      </c>
      <c r="AA477" s="126"/>
      <c r="AB477" s="126"/>
      <c r="AC477" s="126">
        <v>11</v>
      </c>
      <c r="AD477" s="126">
        <v>11</v>
      </c>
      <c r="AE477" s="126"/>
      <c r="AF477" s="126"/>
      <c r="AG477" s="126">
        <v>11</v>
      </c>
      <c r="AH477" s="126">
        <v>11</v>
      </c>
      <c r="AI477" s="126"/>
      <c r="AJ477" s="127"/>
      <c r="AK477" s="153">
        <f>COUNTIF(F477:AJ477,"&gt;0")</f>
        <v>15</v>
      </c>
      <c r="AL477" s="150">
        <f>SUM(F477:AJ477)</f>
        <v>165</v>
      </c>
      <c r="AM477" s="150">
        <f>SUM(F479:AJ479)</f>
        <v>0</v>
      </c>
      <c r="AN477" s="150">
        <f>SUM(F480:AJ480)</f>
        <v>0</v>
      </c>
      <c r="AO477" s="150">
        <f>SUM(F478:AJ478)</f>
        <v>64</v>
      </c>
      <c r="AP477" s="150">
        <f>VLOOKUP($M$1&amp;" "&amp;$P$1&amp;" "&amp;AQ477,'Вспомогательная таблица'!A:AL,38,0)</f>
        <v>165</v>
      </c>
      <c r="AQ477" s="144" t="s">
        <v>49</v>
      </c>
    </row>
    <row r="478" spans="1:43" ht="9" customHeight="1" x14ac:dyDescent="0.2">
      <c r="A478" s="148"/>
      <c r="B478" s="151"/>
      <c r="C478" s="151"/>
      <c r="D478" s="158"/>
      <c r="E478" s="128" t="s">
        <v>24</v>
      </c>
      <c r="F478" s="129">
        <v>8</v>
      </c>
      <c r="G478" s="107"/>
      <c r="H478" s="107"/>
      <c r="I478" s="107"/>
      <c r="J478" s="107">
        <v>8</v>
      </c>
      <c r="K478" s="107"/>
      <c r="L478" s="107"/>
      <c r="M478" s="107"/>
      <c r="N478" s="107">
        <v>8</v>
      </c>
      <c r="O478" s="107"/>
      <c r="P478" s="107"/>
      <c r="Q478" s="107"/>
      <c r="R478" s="107">
        <v>8</v>
      </c>
      <c r="S478" s="107"/>
      <c r="T478" s="107"/>
      <c r="U478" s="107"/>
      <c r="V478" s="107">
        <v>8</v>
      </c>
      <c r="W478" s="107"/>
      <c r="X478" s="107"/>
      <c r="Y478" s="107"/>
      <c r="Z478" s="107">
        <v>8</v>
      </c>
      <c r="AA478" s="107"/>
      <c r="AB478" s="107"/>
      <c r="AC478" s="107"/>
      <c r="AD478" s="107">
        <v>8</v>
      </c>
      <c r="AE478" s="107"/>
      <c r="AF478" s="107"/>
      <c r="AG478" s="107"/>
      <c r="AH478" s="107">
        <v>8</v>
      </c>
      <c r="AI478" s="107"/>
      <c r="AJ478" s="130"/>
      <c r="AK478" s="148"/>
      <c r="AL478" s="151"/>
      <c r="AM478" s="151"/>
      <c r="AN478" s="151"/>
      <c r="AO478" s="151"/>
      <c r="AP478" s="151"/>
      <c r="AQ478" s="145"/>
    </row>
    <row r="479" spans="1:43" ht="9" customHeight="1" x14ac:dyDescent="0.2">
      <c r="A479" s="148"/>
      <c r="B479" s="151"/>
      <c r="C479" s="151"/>
      <c r="D479" s="158"/>
      <c r="E479" s="128" t="s">
        <v>25</v>
      </c>
      <c r="F479" s="129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  <c r="AG479" s="107"/>
      <c r="AH479" s="107"/>
      <c r="AI479" s="107"/>
      <c r="AJ479" s="130"/>
      <c r="AK479" s="148"/>
      <c r="AL479" s="151"/>
      <c r="AM479" s="151"/>
      <c r="AN479" s="151"/>
      <c r="AO479" s="151"/>
      <c r="AP479" s="151"/>
      <c r="AQ479" s="145"/>
    </row>
    <row r="480" spans="1:43" ht="9" customHeight="1" thickBot="1" x14ac:dyDescent="0.25">
      <c r="A480" s="149"/>
      <c r="B480" s="152"/>
      <c r="C480" s="152"/>
      <c r="D480" s="159"/>
      <c r="E480" s="131" t="s">
        <v>26</v>
      </c>
      <c r="F480" s="132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B480" s="133"/>
      <c r="AC480" s="133"/>
      <c r="AD480" s="133"/>
      <c r="AE480" s="133"/>
      <c r="AF480" s="133"/>
      <c r="AG480" s="133"/>
      <c r="AH480" s="133"/>
      <c r="AI480" s="133"/>
      <c r="AJ480" s="134"/>
      <c r="AK480" s="149"/>
      <c r="AL480" s="152"/>
      <c r="AM480" s="152"/>
      <c r="AN480" s="152"/>
      <c r="AO480" s="152"/>
      <c r="AP480" s="152"/>
      <c r="AQ480" s="146"/>
    </row>
    <row r="481" spans="1:43" ht="9" customHeight="1" x14ac:dyDescent="0.2">
      <c r="A481" s="147">
        <v>118</v>
      </c>
      <c r="B481" s="155">
        <v>20269</v>
      </c>
      <c r="C481" s="160" t="s">
        <v>177</v>
      </c>
      <c r="D481" s="157" t="s">
        <v>145</v>
      </c>
      <c r="E481" s="124" t="s">
        <v>22</v>
      </c>
      <c r="F481" s="125">
        <v>11</v>
      </c>
      <c r="G481" s="126"/>
      <c r="H481" s="126"/>
      <c r="I481" s="126">
        <v>11</v>
      </c>
      <c r="J481" s="126">
        <v>11</v>
      </c>
      <c r="K481" s="126"/>
      <c r="L481" s="126"/>
      <c r="M481" s="126">
        <v>11</v>
      </c>
      <c r="N481" s="126">
        <v>11</v>
      </c>
      <c r="O481" s="126"/>
      <c r="P481" s="126"/>
      <c r="Q481" s="126">
        <v>11</v>
      </c>
      <c r="R481" s="126">
        <v>11</v>
      </c>
      <c r="S481" s="126"/>
      <c r="T481" s="126"/>
      <c r="U481" s="126">
        <v>11</v>
      </c>
      <c r="V481" s="126">
        <v>11</v>
      </c>
      <c r="W481" s="126"/>
      <c r="X481" s="126"/>
      <c r="Y481" s="126">
        <v>11</v>
      </c>
      <c r="Z481" s="126">
        <v>11</v>
      </c>
      <c r="AA481" s="126"/>
      <c r="AB481" s="126"/>
      <c r="AC481" s="126">
        <v>11</v>
      </c>
      <c r="AD481" s="126">
        <v>11</v>
      </c>
      <c r="AE481" s="126"/>
      <c r="AF481" s="126"/>
      <c r="AG481" s="126">
        <v>11</v>
      </c>
      <c r="AH481" s="126">
        <v>11</v>
      </c>
      <c r="AI481" s="126"/>
      <c r="AJ481" s="127"/>
      <c r="AK481" s="153">
        <f>COUNTIF(F481:AJ481,"&gt;0")</f>
        <v>15</v>
      </c>
      <c r="AL481" s="150">
        <f>SUM(F481:AJ481)</f>
        <v>165</v>
      </c>
      <c r="AM481" s="150">
        <f>SUM(F483:AJ483)</f>
        <v>0</v>
      </c>
      <c r="AN481" s="150">
        <f>SUM(F484:AJ484)</f>
        <v>0</v>
      </c>
      <c r="AO481" s="150">
        <f>SUM(F482:AJ482)</f>
        <v>64</v>
      </c>
      <c r="AP481" s="150">
        <f>VLOOKUP($M$1&amp;" "&amp;$P$1&amp;" "&amp;AQ481,'Вспомогательная таблица'!A:AL,38,0)</f>
        <v>165</v>
      </c>
      <c r="AQ481" s="144" t="s">
        <v>49</v>
      </c>
    </row>
    <row r="482" spans="1:43" ht="9" customHeight="1" x14ac:dyDescent="0.2">
      <c r="A482" s="148"/>
      <c r="B482" s="151"/>
      <c r="C482" s="151"/>
      <c r="D482" s="158"/>
      <c r="E482" s="128" t="s">
        <v>24</v>
      </c>
      <c r="F482" s="129">
        <v>8</v>
      </c>
      <c r="G482" s="107"/>
      <c r="H482" s="107"/>
      <c r="I482" s="107"/>
      <c r="J482" s="107">
        <v>8</v>
      </c>
      <c r="K482" s="107"/>
      <c r="L482" s="107"/>
      <c r="M482" s="107"/>
      <c r="N482" s="107">
        <v>8</v>
      </c>
      <c r="O482" s="107"/>
      <c r="P482" s="107"/>
      <c r="Q482" s="107"/>
      <c r="R482" s="107">
        <v>8</v>
      </c>
      <c r="S482" s="107"/>
      <c r="T482" s="107"/>
      <c r="U482" s="107"/>
      <c r="V482" s="107">
        <v>8</v>
      </c>
      <c r="W482" s="107"/>
      <c r="X482" s="107"/>
      <c r="Y482" s="107"/>
      <c r="Z482" s="107">
        <v>8</v>
      </c>
      <c r="AA482" s="107"/>
      <c r="AB482" s="107"/>
      <c r="AC482" s="107"/>
      <c r="AD482" s="107">
        <v>8</v>
      </c>
      <c r="AE482" s="107"/>
      <c r="AF482" s="107"/>
      <c r="AG482" s="107"/>
      <c r="AH482" s="107">
        <v>8</v>
      </c>
      <c r="AI482" s="107"/>
      <c r="AJ482" s="130"/>
      <c r="AK482" s="148"/>
      <c r="AL482" s="151"/>
      <c r="AM482" s="151"/>
      <c r="AN482" s="151"/>
      <c r="AO482" s="151"/>
      <c r="AP482" s="151"/>
      <c r="AQ482" s="145"/>
    </row>
    <row r="483" spans="1:43" ht="9" customHeight="1" x14ac:dyDescent="0.2">
      <c r="A483" s="148"/>
      <c r="B483" s="151"/>
      <c r="C483" s="151"/>
      <c r="D483" s="158"/>
      <c r="E483" s="128" t="s">
        <v>25</v>
      </c>
      <c r="F483" s="129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  <c r="AG483" s="107"/>
      <c r="AH483" s="107"/>
      <c r="AI483" s="107"/>
      <c r="AJ483" s="130"/>
      <c r="AK483" s="148"/>
      <c r="AL483" s="151"/>
      <c r="AM483" s="151"/>
      <c r="AN483" s="151"/>
      <c r="AO483" s="151"/>
      <c r="AP483" s="151"/>
      <c r="AQ483" s="145"/>
    </row>
    <row r="484" spans="1:43" ht="9" customHeight="1" thickBot="1" x14ac:dyDescent="0.25">
      <c r="A484" s="149"/>
      <c r="B484" s="152"/>
      <c r="C484" s="152"/>
      <c r="D484" s="159"/>
      <c r="E484" s="131" t="s">
        <v>26</v>
      </c>
      <c r="F484" s="132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B484" s="133"/>
      <c r="AC484" s="133"/>
      <c r="AD484" s="133"/>
      <c r="AE484" s="133"/>
      <c r="AF484" s="133"/>
      <c r="AG484" s="133"/>
      <c r="AH484" s="133"/>
      <c r="AI484" s="133"/>
      <c r="AJ484" s="134"/>
      <c r="AK484" s="149"/>
      <c r="AL484" s="152"/>
      <c r="AM484" s="152"/>
      <c r="AN484" s="152"/>
      <c r="AO484" s="152"/>
      <c r="AP484" s="152"/>
      <c r="AQ484" s="146"/>
    </row>
    <row r="485" spans="1:43" ht="9" customHeight="1" x14ac:dyDescent="0.2">
      <c r="A485" s="147">
        <v>119</v>
      </c>
      <c r="B485" s="155">
        <v>19696</v>
      </c>
      <c r="C485" s="160" t="s">
        <v>178</v>
      </c>
      <c r="D485" s="157" t="s">
        <v>142</v>
      </c>
      <c r="E485" s="124" t="s">
        <v>22</v>
      </c>
      <c r="F485" s="125"/>
      <c r="G485" s="126">
        <v>11</v>
      </c>
      <c r="H485" s="126">
        <v>11</v>
      </c>
      <c r="I485" s="126"/>
      <c r="J485" s="126"/>
      <c r="K485" s="126">
        <v>11</v>
      </c>
      <c r="L485" s="126">
        <v>11</v>
      </c>
      <c r="M485" s="126"/>
      <c r="N485" s="126"/>
      <c r="O485" s="126">
        <v>11</v>
      </c>
      <c r="P485" s="126">
        <v>11</v>
      </c>
      <c r="Q485" s="126"/>
      <c r="R485" s="126"/>
      <c r="S485" s="126">
        <v>11</v>
      </c>
      <c r="T485" s="126">
        <v>11</v>
      </c>
      <c r="U485" s="126"/>
      <c r="V485" s="126"/>
      <c r="W485" s="126">
        <v>11</v>
      </c>
      <c r="X485" s="126">
        <v>11</v>
      </c>
      <c r="Y485" s="126"/>
      <c r="Z485" s="126"/>
      <c r="AA485" s="126">
        <v>11</v>
      </c>
      <c r="AB485" s="126">
        <v>11</v>
      </c>
      <c r="AC485" s="126"/>
      <c r="AD485" s="126"/>
      <c r="AE485" s="126">
        <v>11</v>
      </c>
      <c r="AF485" s="126">
        <v>11</v>
      </c>
      <c r="AG485" s="126"/>
      <c r="AH485" s="126"/>
      <c r="AI485" s="126"/>
      <c r="AJ485" s="127"/>
      <c r="AK485" s="153">
        <f>COUNTIF(F485:AJ485,"&gt;0")</f>
        <v>14</v>
      </c>
      <c r="AL485" s="150">
        <f>SUM(F485:AJ485)</f>
        <v>154</v>
      </c>
      <c r="AM485" s="150">
        <f>SUM(F487:AJ487)</f>
        <v>0</v>
      </c>
      <c r="AN485" s="150">
        <f>SUM(F488:AJ488)</f>
        <v>0</v>
      </c>
      <c r="AO485" s="150">
        <f>SUM(F486:AJ486)</f>
        <v>56</v>
      </c>
      <c r="AP485" s="150">
        <f>VLOOKUP($M$1&amp;" "&amp;$P$1&amp;" "&amp;AQ485,'Вспомогательная таблица'!A:AL,38,0)</f>
        <v>154</v>
      </c>
      <c r="AQ485" s="144" t="s">
        <v>43</v>
      </c>
    </row>
    <row r="486" spans="1:43" ht="9" customHeight="1" x14ac:dyDescent="0.2">
      <c r="A486" s="148"/>
      <c r="B486" s="151"/>
      <c r="C486" s="151"/>
      <c r="D486" s="158"/>
      <c r="E486" s="128" t="s">
        <v>24</v>
      </c>
      <c r="F486" s="129"/>
      <c r="G486" s="107"/>
      <c r="H486" s="107">
        <v>8</v>
      </c>
      <c r="I486" s="107"/>
      <c r="J486" s="107"/>
      <c r="K486" s="107"/>
      <c r="L486" s="107">
        <v>8</v>
      </c>
      <c r="M486" s="107"/>
      <c r="N486" s="107"/>
      <c r="O486" s="107"/>
      <c r="P486" s="107">
        <v>8</v>
      </c>
      <c r="Q486" s="107"/>
      <c r="R486" s="107"/>
      <c r="S486" s="107"/>
      <c r="T486" s="107">
        <v>8</v>
      </c>
      <c r="U486" s="107"/>
      <c r="V486" s="107"/>
      <c r="W486" s="107"/>
      <c r="X486" s="107">
        <v>8</v>
      </c>
      <c r="Y486" s="107"/>
      <c r="Z486" s="107"/>
      <c r="AA486" s="107"/>
      <c r="AB486" s="107">
        <v>8</v>
      </c>
      <c r="AC486" s="107"/>
      <c r="AD486" s="107"/>
      <c r="AE486" s="107"/>
      <c r="AF486" s="107">
        <v>8</v>
      </c>
      <c r="AG486" s="107"/>
      <c r="AH486" s="107"/>
      <c r="AI486" s="107"/>
      <c r="AJ486" s="130"/>
      <c r="AK486" s="148"/>
      <c r="AL486" s="151"/>
      <c r="AM486" s="151"/>
      <c r="AN486" s="151"/>
      <c r="AO486" s="151"/>
      <c r="AP486" s="151"/>
      <c r="AQ486" s="145"/>
    </row>
    <row r="487" spans="1:43" ht="9" customHeight="1" x14ac:dyDescent="0.2">
      <c r="A487" s="148"/>
      <c r="B487" s="151"/>
      <c r="C487" s="151"/>
      <c r="D487" s="158"/>
      <c r="E487" s="128" t="s">
        <v>25</v>
      </c>
      <c r="F487" s="129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  <c r="AJ487" s="130"/>
      <c r="AK487" s="148"/>
      <c r="AL487" s="151"/>
      <c r="AM487" s="151"/>
      <c r="AN487" s="151"/>
      <c r="AO487" s="151"/>
      <c r="AP487" s="151"/>
      <c r="AQ487" s="145"/>
    </row>
    <row r="488" spans="1:43" ht="9" customHeight="1" thickBot="1" x14ac:dyDescent="0.25">
      <c r="A488" s="149"/>
      <c r="B488" s="152"/>
      <c r="C488" s="152"/>
      <c r="D488" s="159"/>
      <c r="E488" s="131" t="s">
        <v>26</v>
      </c>
      <c r="F488" s="132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B488" s="133"/>
      <c r="AC488" s="133"/>
      <c r="AD488" s="133"/>
      <c r="AE488" s="133"/>
      <c r="AF488" s="133"/>
      <c r="AG488" s="133"/>
      <c r="AH488" s="133"/>
      <c r="AI488" s="133"/>
      <c r="AJ488" s="134"/>
      <c r="AK488" s="149"/>
      <c r="AL488" s="152"/>
      <c r="AM488" s="152"/>
      <c r="AN488" s="152"/>
      <c r="AO488" s="152"/>
      <c r="AP488" s="152"/>
      <c r="AQ488" s="146"/>
    </row>
    <row r="489" spans="1:43" ht="9" customHeight="1" x14ac:dyDescent="0.2">
      <c r="A489" s="147">
        <v>120</v>
      </c>
      <c r="B489" s="155">
        <v>19835</v>
      </c>
      <c r="C489" s="160" t="s">
        <v>179</v>
      </c>
      <c r="D489" s="157" t="s">
        <v>142</v>
      </c>
      <c r="E489" s="124" t="s">
        <v>22</v>
      </c>
      <c r="F489" s="125"/>
      <c r="G489" s="126"/>
      <c r="H489" s="126">
        <v>11</v>
      </c>
      <c r="I489" s="126">
        <v>11</v>
      </c>
      <c r="J489" s="126"/>
      <c r="K489" s="126"/>
      <c r="L489" s="126">
        <v>11</v>
      </c>
      <c r="M489" s="126">
        <v>11</v>
      </c>
      <c r="N489" s="126"/>
      <c r="O489" s="126"/>
      <c r="P489" s="126">
        <v>11</v>
      </c>
      <c r="Q489" s="126">
        <v>11</v>
      </c>
      <c r="R489" s="126"/>
      <c r="S489" s="126"/>
      <c r="T489" s="126">
        <v>11</v>
      </c>
      <c r="U489" s="126">
        <v>11</v>
      </c>
      <c r="V489" s="126"/>
      <c r="W489" s="126"/>
      <c r="X489" s="126">
        <v>11</v>
      </c>
      <c r="Y489" s="126">
        <v>11</v>
      </c>
      <c r="Z489" s="126"/>
      <c r="AA489" s="126"/>
      <c r="AB489" s="126">
        <v>11</v>
      </c>
      <c r="AC489" s="126">
        <v>11</v>
      </c>
      <c r="AD489" s="126"/>
      <c r="AE489" s="126"/>
      <c r="AF489" s="126">
        <v>11</v>
      </c>
      <c r="AG489" s="126">
        <v>11</v>
      </c>
      <c r="AH489" s="126"/>
      <c r="AI489" s="126"/>
      <c r="AJ489" s="127"/>
      <c r="AK489" s="153">
        <f>COUNTIF(F489:AJ489,"&gt;0")</f>
        <v>14</v>
      </c>
      <c r="AL489" s="150">
        <f>SUM(F489:AJ489)</f>
        <v>154</v>
      </c>
      <c r="AM489" s="150">
        <f>SUM(F491:AJ491)</f>
        <v>0</v>
      </c>
      <c r="AN489" s="150">
        <f>SUM(F492:AJ492)</f>
        <v>0</v>
      </c>
      <c r="AO489" s="150">
        <f>SUM(F490:AJ490)</f>
        <v>56</v>
      </c>
      <c r="AP489" s="150">
        <f>VLOOKUP($M$1&amp;" "&amp;$P$1&amp;" "&amp;AQ489,'Вспомогательная таблица'!A:AL,38,0)</f>
        <v>154</v>
      </c>
      <c r="AQ489" s="144" t="s">
        <v>51</v>
      </c>
    </row>
    <row r="490" spans="1:43" ht="9" customHeight="1" x14ac:dyDescent="0.2">
      <c r="A490" s="148"/>
      <c r="B490" s="151"/>
      <c r="C490" s="151"/>
      <c r="D490" s="158"/>
      <c r="E490" s="128" t="s">
        <v>24</v>
      </c>
      <c r="F490" s="129"/>
      <c r="G490" s="107"/>
      <c r="H490" s="107"/>
      <c r="I490" s="107">
        <v>8</v>
      </c>
      <c r="J490" s="107"/>
      <c r="K490" s="107"/>
      <c r="L490" s="107"/>
      <c r="M490" s="107">
        <v>8</v>
      </c>
      <c r="N490" s="107"/>
      <c r="O490" s="107"/>
      <c r="P490" s="107"/>
      <c r="Q490" s="107">
        <v>8</v>
      </c>
      <c r="R490" s="107"/>
      <c r="S490" s="107"/>
      <c r="T490" s="107"/>
      <c r="U490" s="107">
        <v>8</v>
      </c>
      <c r="V490" s="107"/>
      <c r="W490" s="107"/>
      <c r="X490" s="107"/>
      <c r="Y490" s="107">
        <v>8</v>
      </c>
      <c r="Z490" s="107"/>
      <c r="AA490" s="107"/>
      <c r="AB490" s="107"/>
      <c r="AC490" s="107">
        <v>8</v>
      </c>
      <c r="AD490" s="107"/>
      <c r="AE490" s="107"/>
      <c r="AF490" s="107"/>
      <c r="AG490" s="107">
        <v>8</v>
      </c>
      <c r="AH490" s="107"/>
      <c r="AI490" s="107"/>
      <c r="AJ490" s="130"/>
      <c r="AK490" s="148"/>
      <c r="AL490" s="151"/>
      <c r="AM490" s="151"/>
      <c r="AN490" s="151"/>
      <c r="AO490" s="151"/>
      <c r="AP490" s="151"/>
      <c r="AQ490" s="145"/>
    </row>
    <row r="491" spans="1:43" ht="9" customHeight="1" x14ac:dyDescent="0.2">
      <c r="A491" s="148"/>
      <c r="B491" s="151"/>
      <c r="C491" s="151"/>
      <c r="D491" s="158"/>
      <c r="E491" s="128" t="s">
        <v>25</v>
      </c>
      <c r="F491" s="129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  <c r="AG491" s="107"/>
      <c r="AH491" s="107"/>
      <c r="AI491" s="107"/>
      <c r="AJ491" s="130"/>
      <c r="AK491" s="148"/>
      <c r="AL491" s="151"/>
      <c r="AM491" s="151"/>
      <c r="AN491" s="151"/>
      <c r="AO491" s="151"/>
      <c r="AP491" s="151"/>
      <c r="AQ491" s="145"/>
    </row>
    <row r="492" spans="1:43" ht="9" customHeight="1" thickBot="1" x14ac:dyDescent="0.25">
      <c r="A492" s="149"/>
      <c r="B492" s="152"/>
      <c r="C492" s="152"/>
      <c r="D492" s="159"/>
      <c r="E492" s="131" t="s">
        <v>26</v>
      </c>
      <c r="F492" s="132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B492" s="133"/>
      <c r="AC492" s="133"/>
      <c r="AD492" s="133"/>
      <c r="AE492" s="133"/>
      <c r="AF492" s="133"/>
      <c r="AG492" s="133"/>
      <c r="AH492" s="133"/>
      <c r="AI492" s="133"/>
      <c r="AJ492" s="134"/>
      <c r="AK492" s="149"/>
      <c r="AL492" s="152"/>
      <c r="AM492" s="152"/>
      <c r="AN492" s="152"/>
      <c r="AO492" s="152"/>
      <c r="AP492" s="152"/>
      <c r="AQ492" s="146"/>
    </row>
    <row r="493" spans="1:43" ht="9" customHeight="1" x14ac:dyDescent="0.2">
      <c r="A493" s="147">
        <v>121</v>
      </c>
      <c r="B493" s="155">
        <v>19220</v>
      </c>
      <c r="C493" s="160" t="s">
        <v>180</v>
      </c>
      <c r="D493" s="157" t="s">
        <v>142</v>
      </c>
      <c r="E493" s="124" t="s">
        <v>22</v>
      </c>
      <c r="F493" s="125">
        <v>11</v>
      </c>
      <c r="G493" s="126"/>
      <c r="H493" s="126"/>
      <c r="I493" s="126">
        <v>11</v>
      </c>
      <c r="J493" s="126">
        <v>11</v>
      </c>
      <c r="K493" s="126"/>
      <c r="L493" s="126"/>
      <c r="M493" s="126">
        <v>11</v>
      </c>
      <c r="N493" s="126">
        <v>11</v>
      </c>
      <c r="O493" s="126"/>
      <c r="P493" s="126"/>
      <c r="Q493" s="126">
        <v>11</v>
      </c>
      <c r="R493" s="126">
        <v>11</v>
      </c>
      <c r="S493" s="126"/>
      <c r="T493" s="126"/>
      <c r="U493" s="126">
        <v>11</v>
      </c>
      <c r="V493" s="126">
        <v>11</v>
      </c>
      <c r="W493" s="126"/>
      <c r="X493" s="126"/>
      <c r="Y493" s="126">
        <v>11</v>
      </c>
      <c r="Z493" s="126">
        <v>11</v>
      </c>
      <c r="AA493" s="126"/>
      <c r="AB493" s="126"/>
      <c r="AC493" s="126">
        <v>11</v>
      </c>
      <c r="AD493" s="126">
        <v>11</v>
      </c>
      <c r="AE493" s="126"/>
      <c r="AF493" s="126"/>
      <c r="AG493" s="126">
        <v>11</v>
      </c>
      <c r="AH493" s="126">
        <v>11</v>
      </c>
      <c r="AI493" s="126"/>
      <c r="AJ493" s="127"/>
      <c r="AK493" s="153">
        <f>COUNTIF(F493:AJ493,"&gt;0")</f>
        <v>15</v>
      </c>
      <c r="AL493" s="150">
        <f>SUM(F493:AJ493)</f>
        <v>165</v>
      </c>
      <c r="AM493" s="150">
        <f>SUM(F495:AJ495)</f>
        <v>0</v>
      </c>
      <c r="AN493" s="150">
        <f>SUM(F496:AJ496)</f>
        <v>0</v>
      </c>
      <c r="AO493" s="150">
        <f>SUM(F494:AJ494)</f>
        <v>64</v>
      </c>
      <c r="AP493" s="150">
        <f>VLOOKUP($M$1&amp;" "&amp;$P$1&amp;" "&amp;AQ493,'Вспомогательная таблица'!A:AL,38,0)</f>
        <v>165</v>
      </c>
      <c r="AQ493" s="144" t="s">
        <v>49</v>
      </c>
    </row>
    <row r="494" spans="1:43" ht="9" customHeight="1" x14ac:dyDescent="0.2">
      <c r="A494" s="148"/>
      <c r="B494" s="151"/>
      <c r="C494" s="151"/>
      <c r="D494" s="158"/>
      <c r="E494" s="128" t="s">
        <v>24</v>
      </c>
      <c r="F494" s="129">
        <v>8</v>
      </c>
      <c r="G494" s="107"/>
      <c r="H494" s="107"/>
      <c r="I494" s="107"/>
      <c r="J494" s="107">
        <v>8</v>
      </c>
      <c r="K494" s="107"/>
      <c r="L494" s="107"/>
      <c r="M494" s="107"/>
      <c r="N494" s="107">
        <v>8</v>
      </c>
      <c r="O494" s="107"/>
      <c r="P494" s="107"/>
      <c r="Q494" s="107"/>
      <c r="R494" s="107">
        <v>8</v>
      </c>
      <c r="S494" s="107"/>
      <c r="T494" s="107"/>
      <c r="U494" s="107"/>
      <c r="V494" s="107">
        <v>8</v>
      </c>
      <c r="W494" s="107"/>
      <c r="X494" s="107"/>
      <c r="Y494" s="107"/>
      <c r="Z494" s="107">
        <v>8</v>
      </c>
      <c r="AA494" s="107"/>
      <c r="AB494" s="107"/>
      <c r="AC494" s="107"/>
      <c r="AD494" s="107">
        <v>8</v>
      </c>
      <c r="AE494" s="107"/>
      <c r="AF494" s="107"/>
      <c r="AG494" s="107"/>
      <c r="AH494" s="107">
        <v>8</v>
      </c>
      <c r="AI494" s="107"/>
      <c r="AJ494" s="130"/>
      <c r="AK494" s="148"/>
      <c r="AL494" s="151"/>
      <c r="AM494" s="151"/>
      <c r="AN494" s="151"/>
      <c r="AO494" s="151"/>
      <c r="AP494" s="151"/>
      <c r="AQ494" s="145"/>
    </row>
    <row r="495" spans="1:43" ht="9" customHeight="1" x14ac:dyDescent="0.2">
      <c r="A495" s="148"/>
      <c r="B495" s="151"/>
      <c r="C495" s="151"/>
      <c r="D495" s="158"/>
      <c r="E495" s="128" t="s">
        <v>25</v>
      </c>
      <c r="F495" s="129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  <c r="AJ495" s="130"/>
      <c r="AK495" s="148"/>
      <c r="AL495" s="151"/>
      <c r="AM495" s="151"/>
      <c r="AN495" s="151"/>
      <c r="AO495" s="151"/>
      <c r="AP495" s="151"/>
      <c r="AQ495" s="145"/>
    </row>
    <row r="496" spans="1:43" ht="9" customHeight="1" thickBot="1" x14ac:dyDescent="0.25">
      <c r="A496" s="149"/>
      <c r="B496" s="152"/>
      <c r="C496" s="152"/>
      <c r="D496" s="159"/>
      <c r="E496" s="131" t="s">
        <v>26</v>
      </c>
      <c r="F496" s="132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B496" s="133"/>
      <c r="AC496" s="133"/>
      <c r="AD496" s="133"/>
      <c r="AE496" s="133"/>
      <c r="AF496" s="133"/>
      <c r="AG496" s="133"/>
      <c r="AH496" s="133"/>
      <c r="AI496" s="133"/>
      <c r="AJ496" s="134"/>
      <c r="AK496" s="149"/>
      <c r="AL496" s="152"/>
      <c r="AM496" s="152"/>
      <c r="AN496" s="152"/>
      <c r="AO496" s="152"/>
      <c r="AP496" s="152"/>
      <c r="AQ496" s="146"/>
    </row>
    <row r="497" spans="1:43" ht="9" customHeight="1" x14ac:dyDescent="0.2">
      <c r="A497" s="147">
        <v>122</v>
      </c>
      <c r="B497" s="155">
        <v>20337</v>
      </c>
      <c r="C497" s="160" t="s">
        <v>181</v>
      </c>
      <c r="D497" s="157" t="s">
        <v>142</v>
      </c>
      <c r="E497" s="124" t="s">
        <v>22</v>
      </c>
      <c r="F497" s="125"/>
      <c r="G497" s="126"/>
      <c r="H497" s="126">
        <v>11</v>
      </c>
      <c r="I497" s="126">
        <v>11</v>
      </c>
      <c r="J497" s="126"/>
      <c r="K497" s="126"/>
      <c r="L497" s="126">
        <v>11</v>
      </c>
      <c r="M497" s="126">
        <v>11</v>
      </c>
      <c r="N497" s="126"/>
      <c r="O497" s="126"/>
      <c r="P497" s="126">
        <v>11</v>
      </c>
      <c r="Q497" s="126">
        <v>11</v>
      </c>
      <c r="R497" s="126"/>
      <c r="S497" s="126"/>
      <c r="T497" s="126">
        <v>11</v>
      </c>
      <c r="U497" s="126">
        <v>11</v>
      </c>
      <c r="V497" s="126"/>
      <c r="W497" s="126"/>
      <c r="X497" s="126">
        <v>11</v>
      </c>
      <c r="Y497" s="126">
        <v>11</v>
      </c>
      <c r="Z497" s="126"/>
      <c r="AA497" s="126"/>
      <c r="AB497" s="126">
        <v>11</v>
      </c>
      <c r="AC497" s="126">
        <v>11</v>
      </c>
      <c r="AD497" s="126"/>
      <c r="AE497" s="126"/>
      <c r="AF497" s="126">
        <v>11</v>
      </c>
      <c r="AG497" s="126">
        <v>11</v>
      </c>
      <c r="AH497" s="126"/>
      <c r="AI497" s="126"/>
      <c r="AJ497" s="127"/>
      <c r="AK497" s="153">
        <f>COUNTIF(F497:AJ497,"&gt;0")</f>
        <v>14</v>
      </c>
      <c r="AL497" s="150">
        <f>SUM(F497:AJ497)</f>
        <v>154</v>
      </c>
      <c r="AM497" s="150">
        <f>SUM(F499:AJ499)</f>
        <v>0</v>
      </c>
      <c r="AN497" s="150">
        <f>SUM(F500:AJ500)</f>
        <v>0</v>
      </c>
      <c r="AO497" s="150">
        <f>SUM(F498:AJ498)</f>
        <v>56</v>
      </c>
      <c r="AP497" s="150">
        <f>VLOOKUP($M$1&amp;" "&amp;$P$1&amp;" "&amp;AQ497,'Вспомогательная таблица'!A:AL,38,0)</f>
        <v>154</v>
      </c>
      <c r="AQ497" s="144" t="s">
        <v>51</v>
      </c>
    </row>
    <row r="498" spans="1:43" ht="9" customHeight="1" x14ac:dyDescent="0.2">
      <c r="A498" s="148"/>
      <c r="B498" s="151"/>
      <c r="C498" s="151"/>
      <c r="D498" s="158"/>
      <c r="E498" s="128" t="s">
        <v>24</v>
      </c>
      <c r="F498" s="129"/>
      <c r="G498" s="107"/>
      <c r="H498" s="107"/>
      <c r="I498" s="107">
        <v>8</v>
      </c>
      <c r="J498" s="107"/>
      <c r="K498" s="107"/>
      <c r="L498" s="107"/>
      <c r="M498" s="107">
        <v>8</v>
      </c>
      <c r="N498" s="107"/>
      <c r="O498" s="107"/>
      <c r="P498" s="107"/>
      <c r="Q498" s="107">
        <v>8</v>
      </c>
      <c r="R498" s="107"/>
      <c r="S498" s="107"/>
      <c r="T498" s="107"/>
      <c r="U498" s="107">
        <v>8</v>
      </c>
      <c r="V498" s="107"/>
      <c r="W498" s="107"/>
      <c r="X498" s="107"/>
      <c r="Y498" s="107">
        <v>8</v>
      </c>
      <c r="Z498" s="107"/>
      <c r="AA498" s="107"/>
      <c r="AB498" s="107"/>
      <c r="AC498" s="107">
        <v>8</v>
      </c>
      <c r="AD498" s="107"/>
      <c r="AE498" s="107"/>
      <c r="AF498" s="107"/>
      <c r="AG498" s="107">
        <v>8</v>
      </c>
      <c r="AH498" s="107"/>
      <c r="AI498" s="107"/>
      <c r="AJ498" s="130"/>
      <c r="AK498" s="148"/>
      <c r="AL498" s="151"/>
      <c r="AM498" s="151"/>
      <c r="AN498" s="151"/>
      <c r="AO498" s="151"/>
      <c r="AP498" s="151"/>
      <c r="AQ498" s="145"/>
    </row>
    <row r="499" spans="1:43" ht="9" customHeight="1" x14ac:dyDescent="0.2">
      <c r="A499" s="148"/>
      <c r="B499" s="151"/>
      <c r="C499" s="151"/>
      <c r="D499" s="158"/>
      <c r="E499" s="128" t="s">
        <v>25</v>
      </c>
      <c r="F499" s="129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  <c r="AG499" s="107"/>
      <c r="AH499" s="107"/>
      <c r="AI499" s="107"/>
      <c r="AJ499" s="130"/>
      <c r="AK499" s="148"/>
      <c r="AL499" s="151"/>
      <c r="AM499" s="151"/>
      <c r="AN499" s="151"/>
      <c r="AO499" s="151"/>
      <c r="AP499" s="151"/>
      <c r="AQ499" s="145"/>
    </row>
    <row r="500" spans="1:43" ht="9" customHeight="1" thickBot="1" x14ac:dyDescent="0.25">
      <c r="A500" s="149"/>
      <c r="B500" s="152"/>
      <c r="C500" s="152"/>
      <c r="D500" s="159"/>
      <c r="E500" s="131" t="s">
        <v>26</v>
      </c>
      <c r="F500" s="132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B500" s="133"/>
      <c r="AC500" s="133"/>
      <c r="AD500" s="133"/>
      <c r="AE500" s="133"/>
      <c r="AF500" s="133"/>
      <c r="AG500" s="133"/>
      <c r="AH500" s="133"/>
      <c r="AI500" s="133"/>
      <c r="AJ500" s="134"/>
      <c r="AK500" s="149"/>
      <c r="AL500" s="152"/>
      <c r="AM500" s="152"/>
      <c r="AN500" s="152"/>
      <c r="AO500" s="152"/>
      <c r="AP500" s="152"/>
      <c r="AQ500" s="146"/>
    </row>
    <row r="501" spans="1:43" ht="9" customHeight="1" x14ac:dyDescent="0.2">
      <c r="A501" s="147">
        <v>123</v>
      </c>
      <c r="B501" s="155">
        <v>19144</v>
      </c>
      <c r="C501" s="160" t="s">
        <v>182</v>
      </c>
      <c r="D501" s="157" t="s">
        <v>73</v>
      </c>
      <c r="E501" s="124" t="s">
        <v>22</v>
      </c>
      <c r="F501" s="125"/>
      <c r="G501" s="126"/>
      <c r="H501" s="126">
        <v>11</v>
      </c>
      <c r="I501" s="126">
        <v>11</v>
      </c>
      <c r="J501" s="126"/>
      <c r="K501" s="126"/>
      <c r="L501" s="126">
        <v>11</v>
      </c>
      <c r="M501" s="126">
        <v>11</v>
      </c>
      <c r="N501" s="126"/>
      <c r="O501" s="126"/>
      <c r="P501" s="126">
        <v>11</v>
      </c>
      <c r="Q501" s="126">
        <v>11</v>
      </c>
      <c r="R501" s="126"/>
      <c r="S501" s="126"/>
      <c r="T501" s="126">
        <v>11</v>
      </c>
      <c r="U501" s="126">
        <v>11</v>
      </c>
      <c r="V501" s="126"/>
      <c r="W501" s="126"/>
      <c r="X501" s="126">
        <v>11</v>
      </c>
      <c r="Y501" s="126">
        <v>11</v>
      </c>
      <c r="Z501" s="126"/>
      <c r="AA501" s="126"/>
      <c r="AB501" s="126">
        <v>11</v>
      </c>
      <c r="AC501" s="126">
        <v>11</v>
      </c>
      <c r="AD501" s="126"/>
      <c r="AE501" s="126"/>
      <c r="AF501" s="126">
        <v>11</v>
      </c>
      <c r="AG501" s="126">
        <v>11</v>
      </c>
      <c r="AH501" s="126"/>
      <c r="AI501" s="126"/>
      <c r="AJ501" s="127"/>
      <c r="AK501" s="153">
        <f>COUNTIF(F501:AJ501,"&gt;0")</f>
        <v>14</v>
      </c>
      <c r="AL501" s="150">
        <f>SUM(F501:AJ501)</f>
        <v>154</v>
      </c>
      <c r="AM501" s="150">
        <f>SUM(F503:AJ503)</f>
        <v>0</v>
      </c>
      <c r="AN501" s="150">
        <f>SUM(F504:AJ504)</f>
        <v>0</v>
      </c>
      <c r="AO501" s="150">
        <f>SUM(F502:AJ502)</f>
        <v>56</v>
      </c>
      <c r="AP501" s="150">
        <f>VLOOKUP($M$1&amp;" "&amp;$P$1&amp;" "&amp;AQ501,'Вспомогательная таблица'!A:AL,38,0)</f>
        <v>154</v>
      </c>
      <c r="AQ501" s="144" t="s">
        <v>51</v>
      </c>
    </row>
    <row r="502" spans="1:43" ht="9" customHeight="1" x14ac:dyDescent="0.2">
      <c r="A502" s="148"/>
      <c r="B502" s="151"/>
      <c r="C502" s="151"/>
      <c r="D502" s="158"/>
      <c r="E502" s="128" t="s">
        <v>24</v>
      </c>
      <c r="F502" s="129"/>
      <c r="G502" s="107"/>
      <c r="H502" s="107"/>
      <c r="I502" s="107">
        <v>8</v>
      </c>
      <c r="J502" s="107"/>
      <c r="K502" s="107"/>
      <c r="L502" s="107"/>
      <c r="M502" s="107">
        <v>8</v>
      </c>
      <c r="N502" s="107"/>
      <c r="O502" s="107"/>
      <c r="P502" s="107"/>
      <c r="Q502" s="107">
        <v>8</v>
      </c>
      <c r="R502" s="107"/>
      <c r="S502" s="107"/>
      <c r="T502" s="107"/>
      <c r="U502" s="107">
        <v>8</v>
      </c>
      <c r="V502" s="107"/>
      <c r="W502" s="107"/>
      <c r="X502" s="107"/>
      <c r="Y502" s="107">
        <v>8</v>
      </c>
      <c r="Z502" s="107"/>
      <c r="AA502" s="107"/>
      <c r="AB502" s="107"/>
      <c r="AC502" s="107">
        <v>8</v>
      </c>
      <c r="AD502" s="107"/>
      <c r="AE502" s="107"/>
      <c r="AF502" s="107"/>
      <c r="AG502" s="107">
        <v>8</v>
      </c>
      <c r="AH502" s="107"/>
      <c r="AI502" s="107"/>
      <c r="AJ502" s="130"/>
      <c r="AK502" s="148"/>
      <c r="AL502" s="151"/>
      <c r="AM502" s="151"/>
      <c r="AN502" s="151"/>
      <c r="AO502" s="151"/>
      <c r="AP502" s="151"/>
      <c r="AQ502" s="145"/>
    </row>
    <row r="503" spans="1:43" ht="9" customHeight="1" x14ac:dyDescent="0.2">
      <c r="A503" s="148"/>
      <c r="B503" s="151"/>
      <c r="C503" s="151"/>
      <c r="D503" s="158"/>
      <c r="E503" s="128" t="s">
        <v>25</v>
      </c>
      <c r="F503" s="129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  <c r="AG503" s="107"/>
      <c r="AH503" s="107"/>
      <c r="AI503" s="107"/>
      <c r="AJ503" s="130"/>
      <c r="AK503" s="148"/>
      <c r="AL503" s="151"/>
      <c r="AM503" s="151"/>
      <c r="AN503" s="151"/>
      <c r="AO503" s="151"/>
      <c r="AP503" s="151"/>
      <c r="AQ503" s="145"/>
    </row>
    <row r="504" spans="1:43" ht="9" customHeight="1" thickBot="1" x14ac:dyDescent="0.25">
      <c r="A504" s="149"/>
      <c r="B504" s="152"/>
      <c r="C504" s="152"/>
      <c r="D504" s="159"/>
      <c r="E504" s="131" t="s">
        <v>26</v>
      </c>
      <c r="F504" s="132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B504" s="133"/>
      <c r="AC504" s="133"/>
      <c r="AD504" s="133"/>
      <c r="AE504" s="133"/>
      <c r="AF504" s="133"/>
      <c r="AG504" s="133"/>
      <c r="AH504" s="133"/>
      <c r="AI504" s="133"/>
      <c r="AJ504" s="134"/>
      <c r="AK504" s="149"/>
      <c r="AL504" s="152"/>
      <c r="AM504" s="152"/>
      <c r="AN504" s="152"/>
      <c r="AO504" s="152"/>
      <c r="AP504" s="152"/>
      <c r="AQ504" s="146"/>
    </row>
    <row r="505" spans="1:43" ht="9" customHeight="1" x14ac:dyDescent="0.2">
      <c r="A505" s="147">
        <v>124</v>
      </c>
      <c r="B505" s="155">
        <v>19408</v>
      </c>
      <c r="C505" s="160" t="s">
        <v>183</v>
      </c>
      <c r="D505" s="157" t="s">
        <v>142</v>
      </c>
      <c r="E505" s="124" t="s">
        <v>22</v>
      </c>
      <c r="F505" s="125">
        <v>11</v>
      </c>
      <c r="G505" s="126">
        <v>11</v>
      </c>
      <c r="H505" s="126"/>
      <c r="I505" s="126"/>
      <c r="J505" s="126">
        <v>11</v>
      </c>
      <c r="K505" s="126">
        <v>11</v>
      </c>
      <c r="L505" s="126"/>
      <c r="M505" s="126"/>
      <c r="N505" s="126">
        <v>11</v>
      </c>
      <c r="O505" s="126">
        <v>11</v>
      </c>
      <c r="P505" s="126"/>
      <c r="Q505" s="126"/>
      <c r="R505" s="126">
        <v>11</v>
      </c>
      <c r="S505" s="126">
        <v>11</v>
      </c>
      <c r="T505" s="126"/>
      <c r="U505" s="126"/>
      <c r="V505" s="126">
        <v>11</v>
      </c>
      <c r="W505" s="126">
        <v>11</v>
      </c>
      <c r="X505" s="126"/>
      <c r="Y505" s="126"/>
      <c r="Z505" s="126">
        <v>11</v>
      </c>
      <c r="AA505" s="126">
        <v>11</v>
      </c>
      <c r="AB505" s="126"/>
      <c r="AC505" s="126"/>
      <c r="AD505" s="126">
        <v>11</v>
      </c>
      <c r="AE505" s="126">
        <v>11</v>
      </c>
      <c r="AF505" s="126"/>
      <c r="AG505" s="126"/>
      <c r="AH505" s="126">
        <v>11</v>
      </c>
      <c r="AI505" s="126"/>
      <c r="AJ505" s="127"/>
      <c r="AK505" s="153">
        <f>COUNTIF(F505:AJ505,"&gt;0")</f>
        <v>15</v>
      </c>
      <c r="AL505" s="150">
        <f>SUM(F505:AJ505)</f>
        <v>165</v>
      </c>
      <c r="AM505" s="150">
        <f>SUM(F507:AJ507)</f>
        <v>0</v>
      </c>
      <c r="AN505" s="150">
        <f>SUM(F508:AJ508)</f>
        <v>0</v>
      </c>
      <c r="AO505" s="150">
        <f>SUM(F506:AJ506)</f>
        <v>56</v>
      </c>
      <c r="AP505" s="150">
        <f>VLOOKUP($M$1&amp;" "&amp;$P$1&amp;" "&amp;AQ505,'Вспомогательная таблица'!A:AL,38,0)</f>
        <v>165</v>
      </c>
      <c r="AQ505" s="144" t="s">
        <v>53</v>
      </c>
    </row>
    <row r="506" spans="1:43" ht="9" customHeight="1" x14ac:dyDescent="0.2">
      <c r="A506" s="148"/>
      <c r="B506" s="151"/>
      <c r="C506" s="151"/>
      <c r="D506" s="158"/>
      <c r="E506" s="128" t="s">
        <v>24</v>
      </c>
      <c r="F506" s="129"/>
      <c r="G506" s="107">
        <v>8</v>
      </c>
      <c r="H506" s="107"/>
      <c r="I506" s="107"/>
      <c r="J506" s="107"/>
      <c r="K506" s="107">
        <v>8</v>
      </c>
      <c r="L506" s="107"/>
      <c r="M506" s="107"/>
      <c r="N506" s="107"/>
      <c r="O506" s="107">
        <v>8</v>
      </c>
      <c r="P506" s="107"/>
      <c r="Q506" s="107"/>
      <c r="R506" s="107"/>
      <c r="S506" s="107">
        <v>8</v>
      </c>
      <c r="T506" s="107"/>
      <c r="U506" s="107"/>
      <c r="V506" s="107"/>
      <c r="W506" s="107">
        <v>8</v>
      </c>
      <c r="X506" s="107"/>
      <c r="Y506" s="107"/>
      <c r="Z506" s="107"/>
      <c r="AA506" s="107">
        <v>8</v>
      </c>
      <c r="AB506" s="107"/>
      <c r="AC506" s="107"/>
      <c r="AD506" s="107"/>
      <c r="AE506" s="107">
        <v>8</v>
      </c>
      <c r="AF506" s="107"/>
      <c r="AG506" s="107"/>
      <c r="AH506" s="107"/>
      <c r="AI506" s="107"/>
      <c r="AJ506" s="130"/>
      <c r="AK506" s="148"/>
      <c r="AL506" s="151"/>
      <c r="AM506" s="151"/>
      <c r="AN506" s="151"/>
      <c r="AO506" s="151"/>
      <c r="AP506" s="151"/>
      <c r="AQ506" s="145"/>
    </row>
    <row r="507" spans="1:43" ht="9" customHeight="1" x14ac:dyDescent="0.2">
      <c r="A507" s="148"/>
      <c r="B507" s="151"/>
      <c r="C507" s="151"/>
      <c r="D507" s="158"/>
      <c r="E507" s="128" t="s">
        <v>25</v>
      </c>
      <c r="F507" s="129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  <c r="AG507" s="107"/>
      <c r="AH507" s="107"/>
      <c r="AI507" s="107"/>
      <c r="AJ507" s="130"/>
      <c r="AK507" s="148"/>
      <c r="AL507" s="151"/>
      <c r="AM507" s="151"/>
      <c r="AN507" s="151"/>
      <c r="AO507" s="151"/>
      <c r="AP507" s="151"/>
      <c r="AQ507" s="145"/>
    </row>
    <row r="508" spans="1:43" ht="9" customHeight="1" thickBot="1" x14ac:dyDescent="0.25">
      <c r="A508" s="149"/>
      <c r="B508" s="152"/>
      <c r="C508" s="152"/>
      <c r="D508" s="159"/>
      <c r="E508" s="131" t="s">
        <v>26</v>
      </c>
      <c r="F508" s="132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B508" s="133"/>
      <c r="AC508" s="133"/>
      <c r="AD508" s="133"/>
      <c r="AE508" s="133"/>
      <c r="AF508" s="133"/>
      <c r="AG508" s="133"/>
      <c r="AH508" s="133"/>
      <c r="AI508" s="133"/>
      <c r="AJ508" s="134"/>
      <c r="AK508" s="149"/>
      <c r="AL508" s="152"/>
      <c r="AM508" s="152"/>
      <c r="AN508" s="152"/>
      <c r="AO508" s="152"/>
      <c r="AP508" s="152"/>
      <c r="AQ508" s="146"/>
    </row>
    <row r="509" spans="1:43" ht="9" customHeight="1" x14ac:dyDescent="0.2">
      <c r="A509" s="147">
        <v>125</v>
      </c>
      <c r="B509" s="155">
        <v>19539</v>
      </c>
      <c r="C509" s="160" t="s">
        <v>184</v>
      </c>
      <c r="D509" s="157" t="s">
        <v>145</v>
      </c>
      <c r="E509" s="124" t="s">
        <v>22</v>
      </c>
      <c r="F509" s="125"/>
      <c r="G509" s="126">
        <v>11</v>
      </c>
      <c r="H509" s="126">
        <v>11</v>
      </c>
      <c r="I509" s="126"/>
      <c r="J509" s="126"/>
      <c r="K509" s="126">
        <v>11</v>
      </c>
      <c r="L509" s="126">
        <v>11</v>
      </c>
      <c r="M509" s="126"/>
      <c r="N509" s="126"/>
      <c r="O509" s="126">
        <v>11</v>
      </c>
      <c r="P509" s="126">
        <v>11</v>
      </c>
      <c r="Q509" s="126"/>
      <c r="R509" s="126"/>
      <c r="S509" s="126">
        <v>11</v>
      </c>
      <c r="T509" s="126">
        <v>11</v>
      </c>
      <c r="U509" s="126"/>
      <c r="V509" s="126"/>
      <c r="W509" s="126">
        <v>11</v>
      </c>
      <c r="X509" s="126">
        <v>11</v>
      </c>
      <c r="Y509" s="126"/>
      <c r="Z509" s="126"/>
      <c r="AA509" s="126">
        <v>11</v>
      </c>
      <c r="AB509" s="126">
        <v>11</v>
      </c>
      <c r="AC509" s="126"/>
      <c r="AD509" s="126"/>
      <c r="AE509" s="126">
        <v>11</v>
      </c>
      <c r="AF509" s="126">
        <v>11</v>
      </c>
      <c r="AG509" s="126"/>
      <c r="AH509" s="126"/>
      <c r="AI509" s="126"/>
      <c r="AJ509" s="127"/>
      <c r="AK509" s="153">
        <f>COUNTIF(F509:AJ509,"&gt;0")</f>
        <v>14</v>
      </c>
      <c r="AL509" s="150">
        <f>SUM(F509:AJ509)</f>
        <v>154</v>
      </c>
      <c r="AM509" s="150">
        <f>SUM(F511:AJ511)</f>
        <v>0</v>
      </c>
      <c r="AN509" s="150">
        <f>SUM(F512:AJ512)</f>
        <v>0</v>
      </c>
      <c r="AO509" s="150">
        <f>SUM(F510:AJ510)</f>
        <v>56</v>
      </c>
      <c r="AP509" s="150">
        <f>VLOOKUP($M$1&amp;" "&amp;$P$1&amp;" "&amp;AQ509,'Вспомогательная таблица'!A:AL,38,0)</f>
        <v>154</v>
      </c>
      <c r="AQ509" s="144" t="s">
        <v>43</v>
      </c>
    </row>
    <row r="510" spans="1:43" ht="9" customHeight="1" x14ac:dyDescent="0.2">
      <c r="A510" s="148"/>
      <c r="B510" s="151"/>
      <c r="C510" s="151"/>
      <c r="D510" s="158"/>
      <c r="E510" s="128" t="s">
        <v>24</v>
      </c>
      <c r="F510" s="129"/>
      <c r="G510" s="107"/>
      <c r="H510" s="107">
        <v>8</v>
      </c>
      <c r="I510" s="107"/>
      <c r="J510" s="107"/>
      <c r="K510" s="107"/>
      <c r="L510" s="107">
        <v>8</v>
      </c>
      <c r="M510" s="107"/>
      <c r="N510" s="107"/>
      <c r="O510" s="107"/>
      <c r="P510" s="107">
        <v>8</v>
      </c>
      <c r="Q510" s="107"/>
      <c r="R510" s="107"/>
      <c r="S510" s="107"/>
      <c r="T510" s="107">
        <v>8</v>
      </c>
      <c r="U510" s="107"/>
      <c r="V510" s="107"/>
      <c r="W510" s="107"/>
      <c r="X510" s="107">
        <v>8</v>
      </c>
      <c r="Y510" s="107"/>
      <c r="Z510" s="107"/>
      <c r="AA510" s="107"/>
      <c r="AB510" s="107">
        <v>8</v>
      </c>
      <c r="AC510" s="107"/>
      <c r="AD510" s="107"/>
      <c r="AE510" s="107"/>
      <c r="AF510" s="107">
        <v>8</v>
      </c>
      <c r="AG510" s="107"/>
      <c r="AH510" s="107"/>
      <c r="AI510" s="107"/>
      <c r="AJ510" s="130"/>
      <c r="AK510" s="148"/>
      <c r="AL510" s="151"/>
      <c r="AM510" s="151"/>
      <c r="AN510" s="151"/>
      <c r="AO510" s="151"/>
      <c r="AP510" s="151"/>
      <c r="AQ510" s="145"/>
    </row>
    <row r="511" spans="1:43" ht="9" customHeight="1" x14ac:dyDescent="0.2">
      <c r="A511" s="148"/>
      <c r="B511" s="151"/>
      <c r="C511" s="151"/>
      <c r="D511" s="158"/>
      <c r="E511" s="128" t="s">
        <v>25</v>
      </c>
      <c r="F511" s="129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  <c r="AJ511" s="130"/>
      <c r="AK511" s="148"/>
      <c r="AL511" s="151"/>
      <c r="AM511" s="151"/>
      <c r="AN511" s="151"/>
      <c r="AO511" s="151"/>
      <c r="AP511" s="151"/>
      <c r="AQ511" s="145"/>
    </row>
    <row r="512" spans="1:43" ht="9" customHeight="1" thickBot="1" x14ac:dyDescent="0.25">
      <c r="A512" s="149"/>
      <c r="B512" s="152"/>
      <c r="C512" s="152"/>
      <c r="D512" s="159"/>
      <c r="E512" s="131" t="s">
        <v>26</v>
      </c>
      <c r="F512" s="132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B512" s="133"/>
      <c r="AC512" s="133"/>
      <c r="AD512" s="133"/>
      <c r="AE512" s="133"/>
      <c r="AF512" s="133"/>
      <c r="AG512" s="133"/>
      <c r="AH512" s="133"/>
      <c r="AI512" s="133"/>
      <c r="AJ512" s="134"/>
      <c r="AK512" s="149"/>
      <c r="AL512" s="152"/>
      <c r="AM512" s="152"/>
      <c r="AN512" s="152"/>
      <c r="AO512" s="152"/>
      <c r="AP512" s="152"/>
      <c r="AQ512" s="146"/>
    </row>
    <row r="513" spans="1:43" ht="9" customHeight="1" x14ac:dyDescent="0.2">
      <c r="A513" s="147">
        <v>126</v>
      </c>
      <c r="B513" s="153">
        <v>30872</v>
      </c>
      <c r="C513" s="164" t="s">
        <v>185</v>
      </c>
      <c r="D513" s="154" t="s">
        <v>186</v>
      </c>
      <c r="E513" s="124" t="s">
        <v>22</v>
      </c>
      <c r="F513" s="125">
        <v>10.5</v>
      </c>
      <c r="G513" s="126"/>
      <c r="H513" s="126"/>
      <c r="I513" s="126">
        <v>10.5</v>
      </c>
      <c r="J513" s="126">
        <v>10.5</v>
      </c>
      <c r="K513" s="126"/>
      <c r="L513" s="126"/>
      <c r="M513" s="126">
        <v>10.5</v>
      </c>
      <c r="N513" s="126">
        <v>10.5</v>
      </c>
      <c r="O513" s="126"/>
      <c r="P513" s="126"/>
      <c r="Q513" s="126">
        <v>10.5</v>
      </c>
      <c r="R513" s="126">
        <v>10.5</v>
      </c>
      <c r="S513" s="126"/>
      <c r="T513" s="126"/>
      <c r="U513" s="126">
        <v>10.5</v>
      </c>
      <c r="V513" s="126">
        <v>10.5</v>
      </c>
      <c r="W513" s="126"/>
      <c r="X513" s="126"/>
      <c r="Y513" s="126">
        <v>10.5</v>
      </c>
      <c r="Z513" s="126">
        <v>10.5</v>
      </c>
      <c r="AA513" s="126"/>
      <c r="AB513" s="126"/>
      <c r="AC513" s="126">
        <v>10.5</v>
      </c>
      <c r="AD513" s="126">
        <v>10.5</v>
      </c>
      <c r="AE513" s="126"/>
      <c r="AF513" s="126"/>
      <c r="AG513" s="126">
        <v>10.5</v>
      </c>
      <c r="AH513" s="126">
        <v>10.5</v>
      </c>
      <c r="AI513" s="126"/>
      <c r="AJ513" s="127"/>
      <c r="AK513" s="153">
        <f>COUNTIF(F513:AJ513,"&gt;0")</f>
        <v>15</v>
      </c>
      <c r="AL513" s="150">
        <f>SUM(F513:AJ513)</f>
        <v>157.5</v>
      </c>
      <c r="AM513" s="150">
        <f>SUM(F515:AJ515)</f>
        <v>0</v>
      </c>
      <c r="AN513" s="150">
        <f>SUM(F516:AJ516)</f>
        <v>0</v>
      </c>
      <c r="AO513" s="150">
        <f>SUM(F514:AJ514)</f>
        <v>64</v>
      </c>
      <c r="AP513" s="150">
        <f>VLOOKUP($M$1&amp;" "&amp;$P$1&amp;" "&amp;AQ513,'Вспомогательная таблица'!A:AL,38,0)</f>
        <v>157.5</v>
      </c>
      <c r="AQ513" s="144" t="s">
        <v>70</v>
      </c>
    </row>
    <row r="514" spans="1:43" ht="9" customHeight="1" x14ac:dyDescent="0.2">
      <c r="A514" s="148"/>
      <c r="B514" s="148"/>
      <c r="C514" s="148"/>
      <c r="D514" s="148"/>
      <c r="E514" s="128" t="s">
        <v>24</v>
      </c>
      <c r="F514" s="129">
        <v>8</v>
      </c>
      <c r="G514" s="107"/>
      <c r="H514" s="107"/>
      <c r="I514" s="107"/>
      <c r="J514" s="107">
        <v>8</v>
      </c>
      <c r="K514" s="107"/>
      <c r="L514" s="107"/>
      <c r="M514" s="107"/>
      <c r="N514" s="107">
        <v>8</v>
      </c>
      <c r="O514" s="107"/>
      <c r="P514" s="107"/>
      <c r="Q514" s="107"/>
      <c r="R514" s="107">
        <v>8</v>
      </c>
      <c r="S514" s="107"/>
      <c r="T514" s="107"/>
      <c r="U514" s="107"/>
      <c r="V514" s="107">
        <v>8</v>
      </c>
      <c r="W514" s="107"/>
      <c r="X514" s="107"/>
      <c r="Y514" s="107"/>
      <c r="Z514" s="107">
        <v>8</v>
      </c>
      <c r="AA514" s="107"/>
      <c r="AB514" s="107"/>
      <c r="AC514" s="107"/>
      <c r="AD514" s="107">
        <v>8</v>
      </c>
      <c r="AE514" s="107"/>
      <c r="AF514" s="107"/>
      <c r="AG514" s="107"/>
      <c r="AH514" s="107">
        <v>8</v>
      </c>
      <c r="AI514" s="107"/>
      <c r="AJ514" s="130"/>
      <c r="AK514" s="148"/>
      <c r="AL514" s="151"/>
      <c r="AM514" s="151"/>
      <c r="AN514" s="151"/>
      <c r="AO514" s="151"/>
      <c r="AP514" s="151"/>
      <c r="AQ514" s="145"/>
    </row>
    <row r="515" spans="1:43" ht="9" customHeight="1" x14ac:dyDescent="0.2">
      <c r="A515" s="148"/>
      <c r="B515" s="148"/>
      <c r="C515" s="148"/>
      <c r="D515" s="148"/>
      <c r="E515" s="128" t="s">
        <v>25</v>
      </c>
      <c r="F515" s="129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  <c r="AG515" s="107"/>
      <c r="AH515" s="107"/>
      <c r="AI515" s="107"/>
      <c r="AJ515" s="130"/>
      <c r="AK515" s="148"/>
      <c r="AL515" s="151"/>
      <c r="AM515" s="151"/>
      <c r="AN515" s="151"/>
      <c r="AO515" s="151"/>
      <c r="AP515" s="151"/>
      <c r="AQ515" s="145"/>
    </row>
    <row r="516" spans="1:43" ht="9" customHeight="1" thickBot="1" x14ac:dyDescent="0.25">
      <c r="A516" s="149"/>
      <c r="B516" s="149"/>
      <c r="C516" s="149"/>
      <c r="D516" s="149"/>
      <c r="E516" s="131" t="s">
        <v>26</v>
      </c>
      <c r="F516" s="132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B516" s="133"/>
      <c r="AC516" s="133"/>
      <c r="AD516" s="133"/>
      <c r="AE516" s="133"/>
      <c r="AF516" s="133"/>
      <c r="AG516" s="133"/>
      <c r="AH516" s="133"/>
      <c r="AI516" s="133"/>
      <c r="AJ516" s="134"/>
      <c r="AK516" s="149"/>
      <c r="AL516" s="152"/>
      <c r="AM516" s="152"/>
      <c r="AN516" s="152"/>
      <c r="AO516" s="152"/>
      <c r="AP516" s="152"/>
      <c r="AQ516" s="146"/>
    </row>
    <row r="517" spans="1:43" ht="9" customHeight="1" x14ac:dyDescent="0.2">
      <c r="A517" s="147">
        <v>127</v>
      </c>
      <c r="B517" s="153">
        <v>19413</v>
      </c>
      <c r="C517" s="164" t="s">
        <v>187</v>
      </c>
      <c r="D517" s="154" t="s">
        <v>73</v>
      </c>
      <c r="E517" s="124" t="s">
        <v>22</v>
      </c>
      <c r="F517" s="125"/>
      <c r="G517" s="126"/>
      <c r="H517" s="126">
        <v>10.5</v>
      </c>
      <c r="I517" s="126">
        <v>10.5</v>
      </c>
      <c r="J517" s="126"/>
      <c r="K517" s="126"/>
      <c r="L517" s="126">
        <v>10.5</v>
      </c>
      <c r="M517" s="126">
        <v>10.5</v>
      </c>
      <c r="N517" s="126"/>
      <c r="O517" s="126"/>
      <c r="P517" s="126">
        <v>10.5</v>
      </c>
      <c r="Q517" s="126">
        <v>10.5</v>
      </c>
      <c r="R517" s="126"/>
      <c r="S517" s="126"/>
      <c r="T517" s="126">
        <v>10.5</v>
      </c>
      <c r="U517" s="126">
        <v>10.5</v>
      </c>
      <c r="V517" s="126"/>
      <c r="W517" s="126"/>
      <c r="X517" s="126">
        <v>10.5</v>
      </c>
      <c r="Y517" s="126">
        <v>10.5</v>
      </c>
      <c r="Z517" s="126"/>
      <c r="AA517" s="126"/>
      <c r="AB517" s="126">
        <v>10.5</v>
      </c>
      <c r="AC517" s="126">
        <v>10.5</v>
      </c>
      <c r="AD517" s="126"/>
      <c r="AE517" s="126"/>
      <c r="AF517" s="126">
        <v>10.5</v>
      </c>
      <c r="AG517" s="126">
        <v>10.5</v>
      </c>
      <c r="AH517" s="126"/>
      <c r="AI517" s="126"/>
      <c r="AJ517" s="127"/>
      <c r="AK517" s="153">
        <f>COUNTIF(F517:AJ517,"&gt;0")</f>
        <v>14</v>
      </c>
      <c r="AL517" s="150">
        <f>SUM(F517:AJ517)</f>
        <v>147</v>
      </c>
      <c r="AM517" s="150">
        <f>SUM(F519:AJ519)</f>
        <v>0</v>
      </c>
      <c r="AN517" s="150">
        <f>SUM(F520:AJ520)</f>
        <v>0</v>
      </c>
      <c r="AO517" s="150">
        <f>SUM(F518:AJ518)</f>
        <v>56</v>
      </c>
      <c r="AP517" s="150">
        <f>VLOOKUP($M$1&amp;" "&amp;$P$1&amp;" "&amp;AQ517,'Вспомогательная таблица'!A:AL,38,0)</f>
        <v>147</v>
      </c>
      <c r="AQ517" s="144" t="s">
        <v>67</v>
      </c>
    </row>
    <row r="518" spans="1:43" ht="9" customHeight="1" x14ac:dyDescent="0.2">
      <c r="A518" s="148"/>
      <c r="B518" s="148"/>
      <c r="C518" s="148"/>
      <c r="D518" s="148"/>
      <c r="E518" s="128" t="s">
        <v>24</v>
      </c>
      <c r="F518" s="129"/>
      <c r="G518" s="107"/>
      <c r="H518" s="107"/>
      <c r="I518" s="107">
        <v>8</v>
      </c>
      <c r="J518" s="107"/>
      <c r="K518" s="107"/>
      <c r="L518" s="107"/>
      <c r="M518" s="107">
        <v>8</v>
      </c>
      <c r="N518" s="107"/>
      <c r="O518" s="107"/>
      <c r="P518" s="107"/>
      <c r="Q518" s="107">
        <v>8</v>
      </c>
      <c r="R518" s="107"/>
      <c r="S518" s="107"/>
      <c r="T518" s="107"/>
      <c r="U518" s="107">
        <v>8</v>
      </c>
      <c r="V518" s="107"/>
      <c r="W518" s="107"/>
      <c r="X518" s="107"/>
      <c r="Y518" s="107">
        <v>8</v>
      </c>
      <c r="Z518" s="107"/>
      <c r="AA518" s="107"/>
      <c r="AB518" s="107"/>
      <c r="AC518" s="107">
        <v>8</v>
      </c>
      <c r="AD518" s="107"/>
      <c r="AE518" s="107"/>
      <c r="AF518" s="107"/>
      <c r="AG518" s="107">
        <v>8</v>
      </c>
      <c r="AH518" s="107"/>
      <c r="AI518" s="107"/>
      <c r="AJ518" s="130"/>
      <c r="AK518" s="148"/>
      <c r="AL518" s="151"/>
      <c r="AM518" s="151"/>
      <c r="AN518" s="151"/>
      <c r="AO518" s="151"/>
      <c r="AP518" s="151"/>
      <c r="AQ518" s="145"/>
    </row>
    <row r="519" spans="1:43" ht="9" customHeight="1" x14ac:dyDescent="0.2">
      <c r="A519" s="148"/>
      <c r="B519" s="148"/>
      <c r="C519" s="148"/>
      <c r="D519" s="148"/>
      <c r="E519" s="128" t="s">
        <v>25</v>
      </c>
      <c r="F519" s="129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  <c r="AG519" s="107"/>
      <c r="AH519" s="107"/>
      <c r="AI519" s="107"/>
      <c r="AJ519" s="130"/>
      <c r="AK519" s="148"/>
      <c r="AL519" s="151"/>
      <c r="AM519" s="151"/>
      <c r="AN519" s="151"/>
      <c r="AO519" s="151"/>
      <c r="AP519" s="151"/>
      <c r="AQ519" s="145"/>
    </row>
    <row r="520" spans="1:43" ht="9" customHeight="1" thickBot="1" x14ac:dyDescent="0.25">
      <c r="A520" s="149"/>
      <c r="B520" s="149"/>
      <c r="C520" s="149"/>
      <c r="D520" s="149"/>
      <c r="E520" s="131" t="s">
        <v>26</v>
      </c>
      <c r="F520" s="132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B520" s="133"/>
      <c r="AC520" s="133"/>
      <c r="AD520" s="133"/>
      <c r="AE520" s="133"/>
      <c r="AF520" s="133"/>
      <c r="AG520" s="133"/>
      <c r="AH520" s="133"/>
      <c r="AI520" s="133"/>
      <c r="AJ520" s="134"/>
      <c r="AK520" s="149"/>
      <c r="AL520" s="152"/>
      <c r="AM520" s="152"/>
      <c r="AN520" s="152"/>
      <c r="AO520" s="152"/>
      <c r="AP520" s="152"/>
      <c r="AQ520" s="146"/>
    </row>
    <row r="521" spans="1:43" ht="9" customHeight="1" x14ac:dyDescent="0.2">
      <c r="A521" s="147">
        <v>128</v>
      </c>
      <c r="B521" s="153">
        <v>19788</v>
      </c>
      <c r="C521" s="164" t="s">
        <v>188</v>
      </c>
      <c r="D521" s="154" t="s">
        <v>186</v>
      </c>
      <c r="E521" s="124" t="s">
        <v>22</v>
      </c>
      <c r="F521" s="125">
        <v>10.5</v>
      </c>
      <c r="G521" s="126"/>
      <c r="H521" s="126"/>
      <c r="I521" s="126">
        <v>10.5</v>
      </c>
      <c r="J521" s="126">
        <v>10.5</v>
      </c>
      <c r="K521" s="126"/>
      <c r="L521" s="126"/>
      <c r="M521" s="126">
        <v>10.5</v>
      </c>
      <c r="N521" s="126">
        <v>10.5</v>
      </c>
      <c r="O521" s="126"/>
      <c r="P521" s="126"/>
      <c r="Q521" s="126">
        <v>10.5</v>
      </c>
      <c r="R521" s="126">
        <v>10.5</v>
      </c>
      <c r="S521" s="126"/>
      <c r="T521" s="126"/>
      <c r="U521" s="126">
        <v>10.5</v>
      </c>
      <c r="V521" s="126">
        <v>10.5</v>
      </c>
      <c r="W521" s="126"/>
      <c r="X521" s="126"/>
      <c r="Y521" s="126">
        <v>10.5</v>
      </c>
      <c r="Z521" s="126">
        <v>10.5</v>
      </c>
      <c r="AA521" s="126"/>
      <c r="AB521" s="126"/>
      <c r="AC521" s="126">
        <v>10.5</v>
      </c>
      <c r="AD521" s="126">
        <v>10.5</v>
      </c>
      <c r="AE521" s="126"/>
      <c r="AF521" s="126"/>
      <c r="AG521" s="126">
        <v>10.5</v>
      </c>
      <c r="AH521" s="126">
        <v>10.5</v>
      </c>
      <c r="AI521" s="126"/>
      <c r="AJ521" s="127"/>
      <c r="AK521" s="153">
        <f>COUNTIF(F521:AJ521,"&gt;0")</f>
        <v>15</v>
      </c>
      <c r="AL521" s="150">
        <f>SUM(F521:AJ521)</f>
        <v>157.5</v>
      </c>
      <c r="AM521" s="150">
        <f>SUM(F523:AJ523)</f>
        <v>0</v>
      </c>
      <c r="AN521" s="150">
        <f>SUM(F524:AJ524)</f>
        <v>0</v>
      </c>
      <c r="AO521" s="150">
        <f>SUM(F522:AJ522)</f>
        <v>64</v>
      </c>
      <c r="AP521" s="150">
        <f>VLOOKUP($M$1&amp;" "&amp;$P$1&amp;" "&amp;AQ521,'Вспомогательная таблица'!A:AL,38,0)</f>
        <v>157.5</v>
      </c>
      <c r="AQ521" s="144" t="s">
        <v>70</v>
      </c>
    </row>
    <row r="522" spans="1:43" ht="9" customHeight="1" x14ac:dyDescent="0.2">
      <c r="A522" s="148"/>
      <c r="B522" s="148"/>
      <c r="C522" s="148"/>
      <c r="D522" s="148"/>
      <c r="E522" s="128" t="s">
        <v>24</v>
      </c>
      <c r="F522" s="129">
        <v>8</v>
      </c>
      <c r="G522" s="107"/>
      <c r="H522" s="107"/>
      <c r="I522" s="107"/>
      <c r="J522" s="107">
        <v>8</v>
      </c>
      <c r="K522" s="107"/>
      <c r="L522" s="107"/>
      <c r="M522" s="107"/>
      <c r="N522" s="107">
        <v>8</v>
      </c>
      <c r="O522" s="107"/>
      <c r="P522" s="107"/>
      <c r="Q522" s="107"/>
      <c r="R522" s="107">
        <v>8</v>
      </c>
      <c r="S522" s="107"/>
      <c r="T522" s="107"/>
      <c r="U522" s="107"/>
      <c r="V522" s="107">
        <v>8</v>
      </c>
      <c r="W522" s="107"/>
      <c r="X522" s="107"/>
      <c r="Y522" s="107"/>
      <c r="Z522" s="107">
        <v>8</v>
      </c>
      <c r="AA522" s="107"/>
      <c r="AB522" s="107"/>
      <c r="AC522" s="107"/>
      <c r="AD522" s="107">
        <v>8</v>
      </c>
      <c r="AE522" s="107"/>
      <c r="AF522" s="107"/>
      <c r="AG522" s="107"/>
      <c r="AH522" s="107">
        <v>8</v>
      </c>
      <c r="AI522" s="107"/>
      <c r="AJ522" s="130"/>
      <c r="AK522" s="148"/>
      <c r="AL522" s="151"/>
      <c r="AM522" s="151"/>
      <c r="AN522" s="151"/>
      <c r="AO522" s="151"/>
      <c r="AP522" s="151"/>
      <c r="AQ522" s="145"/>
    </row>
    <row r="523" spans="1:43" ht="9" customHeight="1" x14ac:dyDescent="0.2">
      <c r="A523" s="148"/>
      <c r="B523" s="148"/>
      <c r="C523" s="148"/>
      <c r="D523" s="148"/>
      <c r="E523" s="128" t="s">
        <v>25</v>
      </c>
      <c r="F523" s="129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  <c r="AG523" s="107"/>
      <c r="AH523" s="107"/>
      <c r="AI523" s="107"/>
      <c r="AJ523" s="130"/>
      <c r="AK523" s="148"/>
      <c r="AL523" s="151"/>
      <c r="AM523" s="151"/>
      <c r="AN523" s="151"/>
      <c r="AO523" s="151"/>
      <c r="AP523" s="151"/>
      <c r="AQ523" s="145"/>
    </row>
    <row r="524" spans="1:43" ht="9" customHeight="1" thickBot="1" x14ac:dyDescent="0.25">
      <c r="A524" s="149"/>
      <c r="B524" s="149"/>
      <c r="C524" s="149"/>
      <c r="D524" s="149"/>
      <c r="E524" s="131" t="s">
        <v>26</v>
      </c>
      <c r="F524" s="132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B524" s="133"/>
      <c r="AC524" s="133"/>
      <c r="AD524" s="133"/>
      <c r="AE524" s="133"/>
      <c r="AF524" s="133"/>
      <c r="AG524" s="133"/>
      <c r="AH524" s="133"/>
      <c r="AI524" s="133"/>
      <c r="AJ524" s="134"/>
      <c r="AK524" s="149"/>
      <c r="AL524" s="152"/>
      <c r="AM524" s="152"/>
      <c r="AN524" s="152"/>
      <c r="AO524" s="152"/>
      <c r="AP524" s="152"/>
      <c r="AQ524" s="146"/>
    </row>
    <row r="525" spans="1:43" ht="9" customHeight="1" x14ac:dyDescent="0.2">
      <c r="A525" s="147">
        <v>129</v>
      </c>
      <c r="B525" s="153">
        <v>20559</v>
      </c>
      <c r="C525" s="164" t="s">
        <v>189</v>
      </c>
      <c r="D525" s="154" t="s">
        <v>190</v>
      </c>
      <c r="E525" s="124" t="s">
        <v>22</v>
      </c>
      <c r="F525" s="125">
        <v>8</v>
      </c>
      <c r="G525" s="126">
        <v>8</v>
      </c>
      <c r="H525" s="126"/>
      <c r="I525" s="126"/>
      <c r="J525" s="126">
        <v>8</v>
      </c>
      <c r="K525" s="126">
        <v>8</v>
      </c>
      <c r="L525" s="126">
        <v>8</v>
      </c>
      <c r="M525" s="126">
        <v>8</v>
      </c>
      <c r="N525" s="126">
        <v>8</v>
      </c>
      <c r="O525" s="126"/>
      <c r="P525" s="126"/>
      <c r="Q525" s="126">
        <v>8</v>
      </c>
      <c r="R525" s="126">
        <v>8</v>
      </c>
      <c r="S525" s="126">
        <v>8</v>
      </c>
      <c r="T525" s="126">
        <v>8</v>
      </c>
      <c r="U525" s="126">
        <v>8</v>
      </c>
      <c r="V525" s="126"/>
      <c r="W525" s="126"/>
      <c r="X525" s="126">
        <v>8</v>
      </c>
      <c r="Y525" s="126">
        <v>8</v>
      </c>
      <c r="Z525" s="126">
        <v>8</v>
      </c>
      <c r="AA525" s="126">
        <v>8</v>
      </c>
      <c r="AB525" s="126">
        <v>8</v>
      </c>
      <c r="AC525" s="126"/>
      <c r="AD525" s="126"/>
      <c r="AE525" s="126">
        <v>8</v>
      </c>
      <c r="AF525" s="126">
        <v>8</v>
      </c>
      <c r="AG525" s="126">
        <v>8</v>
      </c>
      <c r="AH525" s="126">
        <v>8</v>
      </c>
      <c r="AI525" s="126"/>
      <c r="AJ525" s="127"/>
      <c r="AK525" s="153">
        <f>COUNTIF(F525:AJ525,"&gt;0")</f>
        <v>21</v>
      </c>
      <c r="AL525" s="150">
        <f>SUM(F525:AJ525)</f>
        <v>168</v>
      </c>
      <c r="AM525" s="150">
        <f>SUM(F527:AJ527)</f>
        <v>0</v>
      </c>
      <c r="AN525" s="150">
        <f>SUM(F528:AJ528)</f>
        <v>0</v>
      </c>
      <c r="AO525" s="150">
        <f>SUM(F526:AJ526)</f>
        <v>0</v>
      </c>
      <c r="AP525" s="150">
        <f>VLOOKUP($M$1&amp;" "&amp;$P$1&amp;" "&amp;AQ525,'Вспомогательная таблица'!A:AL,38,0)</f>
        <v>168</v>
      </c>
      <c r="AQ525" s="144" t="s">
        <v>23</v>
      </c>
    </row>
    <row r="526" spans="1:43" ht="9" customHeight="1" x14ac:dyDescent="0.2">
      <c r="A526" s="148"/>
      <c r="B526" s="148"/>
      <c r="C526" s="148"/>
      <c r="D526" s="148"/>
      <c r="E526" s="128" t="s">
        <v>24</v>
      </c>
      <c r="F526" s="129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  <c r="AG526" s="107"/>
      <c r="AH526" s="107"/>
      <c r="AI526" s="107"/>
      <c r="AJ526" s="130"/>
      <c r="AK526" s="148"/>
      <c r="AL526" s="151"/>
      <c r="AM526" s="151"/>
      <c r="AN526" s="151"/>
      <c r="AO526" s="151"/>
      <c r="AP526" s="151"/>
      <c r="AQ526" s="145"/>
    </row>
    <row r="527" spans="1:43" ht="9" customHeight="1" x14ac:dyDescent="0.2">
      <c r="A527" s="148"/>
      <c r="B527" s="148"/>
      <c r="C527" s="148"/>
      <c r="D527" s="148"/>
      <c r="E527" s="128" t="s">
        <v>25</v>
      </c>
      <c r="F527" s="129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  <c r="AG527" s="107"/>
      <c r="AH527" s="107"/>
      <c r="AI527" s="107"/>
      <c r="AJ527" s="130"/>
      <c r="AK527" s="148"/>
      <c r="AL527" s="151"/>
      <c r="AM527" s="151"/>
      <c r="AN527" s="151"/>
      <c r="AO527" s="151"/>
      <c r="AP527" s="151"/>
      <c r="AQ527" s="145"/>
    </row>
    <row r="528" spans="1:43" ht="9" customHeight="1" thickBot="1" x14ac:dyDescent="0.25">
      <c r="A528" s="149"/>
      <c r="B528" s="149"/>
      <c r="C528" s="149"/>
      <c r="D528" s="149"/>
      <c r="E528" s="131" t="s">
        <v>26</v>
      </c>
      <c r="F528" s="132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B528" s="133"/>
      <c r="AC528" s="133"/>
      <c r="AD528" s="133"/>
      <c r="AE528" s="133"/>
      <c r="AF528" s="133"/>
      <c r="AG528" s="133"/>
      <c r="AH528" s="133"/>
      <c r="AI528" s="133"/>
      <c r="AJ528" s="134"/>
      <c r="AK528" s="149"/>
      <c r="AL528" s="152"/>
      <c r="AM528" s="152"/>
      <c r="AN528" s="152"/>
      <c r="AO528" s="152"/>
      <c r="AP528" s="152"/>
      <c r="AQ528" s="146"/>
    </row>
    <row r="529" spans="1:43" ht="9" customHeight="1" x14ac:dyDescent="0.2">
      <c r="A529" s="147">
        <v>130</v>
      </c>
      <c r="B529" s="153">
        <v>19995</v>
      </c>
      <c r="C529" s="164" t="s">
        <v>191</v>
      </c>
      <c r="D529" s="154" t="s">
        <v>186</v>
      </c>
      <c r="E529" s="124" t="s">
        <v>22</v>
      </c>
      <c r="F529" s="125">
        <v>10.5</v>
      </c>
      <c r="G529" s="126"/>
      <c r="H529" s="126"/>
      <c r="I529" s="126">
        <v>10.5</v>
      </c>
      <c r="J529" s="126">
        <v>10.5</v>
      </c>
      <c r="K529" s="126"/>
      <c r="L529" s="126"/>
      <c r="M529" s="126">
        <v>10.5</v>
      </c>
      <c r="N529" s="126">
        <v>10.5</v>
      </c>
      <c r="O529" s="126"/>
      <c r="P529" s="126"/>
      <c r="Q529" s="126">
        <v>10.5</v>
      </c>
      <c r="R529" s="126">
        <v>10.5</v>
      </c>
      <c r="S529" s="126"/>
      <c r="T529" s="126"/>
      <c r="U529" s="126">
        <v>10.5</v>
      </c>
      <c r="V529" s="126">
        <v>10.5</v>
      </c>
      <c r="W529" s="126"/>
      <c r="X529" s="126"/>
      <c r="Y529" s="126">
        <v>10.5</v>
      </c>
      <c r="Z529" s="126">
        <v>10.5</v>
      </c>
      <c r="AA529" s="126"/>
      <c r="AB529" s="126"/>
      <c r="AC529" s="126">
        <v>10.5</v>
      </c>
      <c r="AD529" s="126">
        <v>10.5</v>
      </c>
      <c r="AE529" s="126"/>
      <c r="AF529" s="126"/>
      <c r="AG529" s="126">
        <v>10.5</v>
      </c>
      <c r="AH529" s="126">
        <v>10.5</v>
      </c>
      <c r="AI529" s="126"/>
      <c r="AJ529" s="127"/>
      <c r="AK529" s="153">
        <f>COUNTIF(F529:AJ529,"&gt;0")</f>
        <v>15</v>
      </c>
      <c r="AL529" s="150">
        <f>SUM(F529:AJ529)</f>
        <v>157.5</v>
      </c>
      <c r="AM529" s="150">
        <f>SUM(F531:AJ531)</f>
        <v>0</v>
      </c>
      <c r="AN529" s="150">
        <f>SUM(F532:AJ532)</f>
        <v>0</v>
      </c>
      <c r="AO529" s="150">
        <f>SUM(F530:AJ530)</f>
        <v>64</v>
      </c>
      <c r="AP529" s="150">
        <f>VLOOKUP($M$1&amp;" "&amp;$P$1&amp;" "&amp;AQ529,'Вспомогательная таблица'!A:AL,38,0)</f>
        <v>157.5</v>
      </c>
      <c r="AQ529" s="144" t="s">
        <v>70</v>
      </c>
    </row>
    <row r="530" spans="1:43" ht="9" customHeight="1" x14ac:dyDescent="0.2">
      <c r="A530" s="148"/>
      <c r="B530" s="148"/>
      <c r="C530" s="148"/>
      <c r="D530" s="148"/>
      <c r="E530" s="128" t="s">
        <v>24</v>
      </c>
      <c r="F530" s="129">
        <v>8</v>
      </c>
      <c r="G530" s="107"/>
      <c r="H530" s="107"/>
      <c r="I530" s="107"/>
      <c r="J530" s="107">
        <v>8</v>
      </c>
      <c r="K530" s="107"/>
      <c r="L530" s="107"/>
      <c r="M530" s="107"/>
      <c r="N530" s="107">
        <v>8</v>
      </c>
      <c r="O530" s="107"/>
      <c r="P530" s="107"/>
      <c r="Q530" s="107"/>
      <c r="R530" s="107">
        <v>8</v>
      </c>
      <c r="S530" s="107"/>
      <c r="T530" s="107"/>
      <c r="U530" s="107"/>
      <c r="V530" s="107">
        <v>8</v>
      </c>
      <c r="W530" s="107"/>
      <c r="X530" s="107"/>
      <c r="Y530" s="107"/>
      <c r="Z530" s="107">
        <v>8</v>
      </c>
      <c r="AA530" s="107"/>
      <c r="AB530" s="107"/>
      <c r="AC530" s="107"/>
      <c r="AD530" s="107">
        <v>8</v>
      </c>
      <c r="AE530" s="107"/>
      <c r="AF530" s="107"/>
      <c r="AG530" s="107"/>
      <c r="AH530" s="107">
        <v>8</v>
      </c>
      <c r="AI530" s="107"/>
      <c r="AJ530" s="130"/>
      <c r="AK530" s="148"/>
      <c r="AL530" s="151"/>
      <c r="AM530" s="151"/>
      <c r="AN530" s="151"/>
      <c r="AO530" s="151"/>
      <c r="AP530" s="151"/>
      <c r="AQ530" s="145"/>
    </row>
    <row r="531" spans="1:43" ht="9" customHeight="1" x14ac:dyDescent="0.2">
      <c r="A531" s="148"/>
      <c r="B531" s="148"/>
      <c r="C531" s="148"/>
      <c r="D531" s="148"/>
      <c r="E531" s="128" t="s">
        <v>25</v>
      </c>
      <c r="F531" s="129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  <c r="AG531" s="107"/>
      <c r="AH531" s="107"/>
      <c r="AI531" s="107"/>
      <c r="AJ531" s="130"/>
      <c r="AK531" s="148"/>
      <c r="AL531" s="151"/>
      <c r="AM531" s="151"/>
      <c r="AN531" s="151"/>
      <c r="AO531" s="151"/>
      <c r="AP531" s="151"/>
      <c r="AQ531" s="145"/>
    </row>
    <row r="532" spans="1:43" ht="9" customHeight="1" thickBot="1" x14ac:dyDescent="0.25">
      <c r="A532" s="149"/>
      <c r="B532" s="149"/>
      <c r="C532" s="149"/>
      <c r="D532" s="149"/>
      <c r="E532" s="131" t="s">
        <v>26</v>
      </c>
      <c r="F532" s="132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B532" s="133"/>
      <c r="AC532" s="133"/>
      <c r="AD532" s="133"/>
      <c r="AE532" s="133"/>
      <c r="AF532" s="133"/>
      <c r="AG532" s="133"/>
      <c r="AH532" s="133"/>
      <c r="AI532" s="133"/>
      <c r="AJ532" s="134"/>
      <c r="AK532" s="149"/>
      <c r="AL532" s="152"/>
      <c r="AM532" s="152"/>
      <c r="AN532" s="152"/>
      <c r="AO532" s="152"/>
      <c r="AP532" s="152"/>
      <c r="AQ532" s="146"/>
    </row>
    <row r="533" spans="1:43" ht="9" customHeight="1" x14ac:dyDescent="0.2">
      <c r="A533" s="147">
        <v>131</v>
      </c>
      <c r="B533" s="153">
        <v>30132</v>
      </c>
      <c r="C533" s="164" t="s">
        <v>192</v>
      </c>
      <c r="D533" s="154" t="s">
        <v>186</v>
      </c>
      <c r="E533" s="124" t="s">
        <v>22</v>
      </c>
      <c r="F533" s="125"/>
      <c r="G533" s="126"/>
      <c r="H533" s="126">
        <v>10.5</v>
      </c>
      <c r="I533" s="126">
        <v>10.5</v>
      </c>
      <c r="J533" s="126"/>
      <c r="K533" s="126"/>
      <c r="L533" s="126">
        <v>10.5</v>
      </c>
      <c r="M533" s="126">
        <v>10.5</v>
      </c>
      <c r="N533" s="126"/>
      <c r="O533" s="126"/>
      <c r="P533" s="126">
        <v>10.5</v>
      </c>
      <c r="Q533" s="126">
        <v>10.5</v>
      </c>
      <c r="R533" s="126"/>
      <c r="S533" s="126"/>
      <c r="T533" s="126">
        <v>10.5</v>
      </c>
      <c r="U533" s="126">
        <v>10.5</v>
      </c>
      <c r="V533" s="126"/>
      <c r="W533" s="126"/>
      <c r="X533" s="126">
        <v>10.5</v>
      </c>
      <c r="Y533" s="126">
        <v>10.5</v>
      </c>
      <c r="Z533" s="126"/>
      <c r="AA533" s="126"/>
      <c r="AB533" s="126">
        <v>10.5</v>
      </c>
      <c r="AC533" s="126">
        <v>10.5</v>
      </c>
      <c r="AD533" s="126"/>
      <c r="AE533" s="126"/>
      <c r="AF533" s="126">
        <v>10.5</v>
      </c>
      <c r="AG533" s="126">
        <v>10.5</v>
      </c>
      <c r="AH533" s="126"/>
      <c r="AI533" s="126"/>
      <c r="AJ533" s="127"/>
      <c r="AK533" s="153">
        <f>COUNTIF(F533:AJ533,"&gt;0")</f>
        <v>14</v>
      </c>
      <c r="AL533" s="150">
        <f>SUM(F533:AJ533)</f>
        <v>147</v>
      </c>
      <c r="AM533" s="150">
        <f>SUM(F535:AJ535)</f>
        <v>0</v>
      </c>
      <c r="AN533" s="150">
        <f>SUM(F536:AJ536)</f>
        <v>0</v>
      </c>
      <c r="AO533" s="150">
        <f>SUM(F534:AJ534)</f>
        <v>56</v>
      </c>
      <c r="AP533" s="150">
        <f>VLOOKUP($M$1&amp;" "&amp;$P$1&amp;" "&amp;AQ533,'Вспомогательная таблица'!A:AL,38,0)</f>
        <v>147</v>
      </c>
      <c r="AQ533" s="144" t="s">
        <v>67</v>
      </c>
    </row>
    <row r="534" spans="1:43" ht="9" customHeight="1" x14ac:dyDescent="0.2">
      <c r="A534" s="148"/>
      <c r="B534" s="148"/>
      <c r="C534" s="148"/>
      <c r="D534" s="148"/>
      <c r="E534" s="128" t="s">
        <v>24</v>
      </c>
      <c r="F534" s="129"/>
      <c r="G534" s="107"/>
      <c r="H534" s="107"/>
      <c r="I534" s="107">
        <v>8</v>
      </c>
      <c r="J534" s="107"/>
      <c r="K534" s="107"/>
      <c r="L534" s="107"/>
      <c r="M534" s="107">
        <v>8</v>
      </c>
      <c r="N534" s="107"/>
      <c r="O534" s="107"/>
      <c r="P534" s="107"/>
      <c r="Q534" s="107">
        <v>8</v>
      </c>
      <c r="R534" s="107"/>
      <c r="S534" s="107"/>
      <c r="T534" s="107"/>
      <c r="U534" s="107">
        <v>8</v>
      </c>
      <c r="V534" s="107"/>
      <c r="W534" s="107"/>
      <c r="X534" s="107"/>
      <c r="Y534" s="107">
        <v>8</v>
      </c>
      <c r="Z534" s="107"/>
      <c r="AA534" s="107"/>
      <c r="AB534" s="107"/>
      <c r="AC534" s="107">
        <v>8</v>
      </c>
      <c r="AD534" s="107"/>
      <c r="AE534" s="107"/>
      <c r="AF534" s="107"/>
      <c r="AG534" s="107">
        <v>8</v>
      </c>
      <c r="AH534" s="107"/>
      <c r="AI534" s="107"/>
      <c r="AJ534" s="130"/>
      <c r="AK534" s="148"/>
      <c r="AL534" s="151"/>
      <c r="AM534" s="151"/>
      <c r="AN534" s="151"/>
      <c r="AO534" s="151"/>
      <c r="AP534" s="151"/>
      <c r="AQ534" s="145"/>
    </row>
    <row r="535" spans="1:43" ht="9" customHeight="1" x14ac:dyDescent="0.2">
      <c r="A535" s="148"/>
      <c r="B535" s="148"/>
      <c r="C535" s="148"/>
      <c r="D535" s="148"/>
      <c r="E535" s="128" t="s">
        <v>25</v>
      </c>
      <c r="F535" s="129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  <c r="AG535" s="107"/>
      <c r="AH535" s="107"/>
      <c r="AI535" s="107"/>
      <c r="AJ535" s="130"/>
      <c r="AK535" s="148"/>
      <c r="AL535" s="151"/>
      <c r="AM535" s="151"/>
      <c r="AN535" s="151"/>
      <c r="AO535" s="151"/>
      <c r="AP535" s="151"/>
      <c r="AQ535" s="145"/>
    </row>
    <row r="536" spans="1:43" ht="9" customHeight="1" thickBot="1" x14ac:dyDescent="0.25">
      <c r="A536" s="149"/>
      <c r="B536" s="149"/>
      <c r="C536" s="149"/>
      <c r="D536" s="149"/>
      <c r="E536" s="131" t="s">
        <v>26</v>
      </c>
      <c r="F536" s="132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B536" s="133"/>
      <c r="AC536" s="133"/>
      <c r="AD536" s="133"/>
      <c r="AE536" s="133"/>
      <c r="AF536" s="133"/>
      <c r="AG536" s="133"/>
      <c r="AH536" s="133"/>
      <c r="AI536" s="133"/>
      <c r="AJ536" s="134"/>
      <c r="AK536" s="149"/>
      <c r="AL536" s="152"/>
      <c r="AM536" s="152"/>
      <c r="AN536" s="152"/>
      <c r="AO536" s="152"/>
      <c r="AP536" s="152"/>
      <c r="AQ536" s="146"/>
    </row>
    <row r="537" spans="1:43" ht="9" customHeight="1" x14ac:dyDescent="0.2">
      <c r="A537" s="147">
        <v>132</v>
      </c>
      <c r="B537" s="153">
        <v>20505</v>
      </c>
      <c r="C537" s="164" t="s">
        <v>193</v>
      </c>
      <c r="D537" s="154" t="s">
        <v>186</v>
      </c>
      <c r="E537" s="124" t="s">
        <v>22</v>
      </c>
      <c r="F537" s="125"/>
      <c r="G537" s="126">
        <v>10.5</v>
      </c>
      <c r="H537" s="126">
        <v>10.5</v>
      </c>
      <c r="I537" s="126"/>
      <c r="J537" s="126"/>
      <c r="K537" s="126">
        <v>10.5</v>
      </c>
      <c r="L537" s="126">
        <v>10.5</v>
      </c>
      <c r="M537" s="126"/>
      <c r="N537" s="126"/>
      <c r="O537" s="126">
        <v>10.5</v>
      </c>
      <c r="P537" s="126">
        <v>10.5</v>
      </c>
      <c r="Q537" s="126"/>
      <c r="R537" s="126"/>
      <c r="S537" s="126">
        <v>10.5</v>
      </c>
      <c r="T537" s="126">
        <v>10.5</v>
      </c>
      <c r="U537" s="126"/>
      <c r="V537" s="126"/>
      <c r="W537" s="126">
        <v>10.5</v>
      </c>
      <c r="X537" s="126">
        <v>10.5</v>
      </c>
      <c r="Y537" s="126"/>
      <c r="Z537" s="126"/>
      <c r="AA537" s="126">
        <v>10.5</v>
      </c>
      <c r="AB537" s="126">
        <v>10.5</v>
      </c>
      <c r="AC537" s="126"/>
      <c r="AD537" s="126"/>
      <c r="AE537" s="126">
        <v>10.5</v>
      </c>
      <c r="AF537" s="126">
        <v>10.5</v>
      </c>
      <c r="AG537" s="126"/>
      <c r="AH537" s="126"/>
      <c r="AI537" s="126"/>
      <c r="AJ537" s="127"/>
      <c r="AK537" s="153">
        <f>COUNTIF(F537:AJ537,"&gt;0")</f>
        <v>14</v>
      </c>
      <c r="AL537" s="150">
        <f>SUM(F537:AJ537)</f>
        <v>147</v>
      </c>
      <c r="AM537" s="150">
        <f>SUM(F539:AJ539)</f>
        <v>0</v>
      </c>
      <c r="AN537" s="150">
        <f>SUM(F540:AJ540)</f>
        <v>0</v>
      </c>
      <c r="AO537" s="150">
        <f>SUM(F538:AJ538)</f>
        <v>56</v>
      </c>
      <c r="AP537" s="150">
        <f>VLOOKUP($M$1&amp;" "&amp;$P$1&amp;" "&amp;AQ537,'Вспомогательная таблица'!A:AL,38,0)</f>
        <v>147</v>
      </c>
      <c r="AQ537" s="144" t="s">
        <v>84</v>
      </c>
    </row>
    <row r="538" spans="1:43" ht="9" customHeight="1" x14ac:dyDescent="0.2">
      <c r="A538" s="148"/>
      <c r="B538" s="148"/>
      <c r="C538" s="148"/>
      <c r="D538" s="148"/>
      <c r="E538" s="128" t="s">
        <v>24</v>
      </c>
      <c r="F538" s="129"/>
      <c r="G538" s="107"/>
      <c r="H538" s="107">
        <v>8</v>
      </c>
      <c r="I538" s="107"/>
      <c r="J538" s="107"/>
      <c r="K538" s="107"/>
      <c r="L538" s="107">
        <v>8</v>
      </c>
      <c r="M538" s="107"/>
      <c r="N538" s="107"/>
      <c r="O538" s="107"/>
      <c r="P538" s="107">
        <v>8</v>
      </c>
      <c r="Q538" s="107"/>
      <c r="R538" s="107"/>
      <c r="S538" s="107"/>
      <c r="T538" s="107">
        <v>8</v>
      </c>
      <c r="U538" s="107"/>
      <c r="V538" s="107"/>
      <c r="W538" s="107"/>
      <c r="X538" s="107">
        <v>8</v>
      </c>
      <c r="Y538" s="107"/>
      <c r="Z538" s="107"/>
      <c r="AA538" s="107"/>
      <c r="AB538" s="107">
        <v>8</v>
      </c>
      <c r="AC538" s="107"/>
      <c r="AD538" s="107"/>
      <c r="AE538" s="107"/>
      <c r="AF538" s="107">
        <v>8</v>
      </c>
      <c r="AG538" s="107"/>
      <c r="AH538" s="107"/>
      <c r="AI538" s="107"/>
      <c r="AJ538" s="130"/>
      <c r="AK538" s="148"/>
      <c r="AL538" s="151"/>
      <c r="AM538" s="151"/>
      <c r="AN538" s="151"/>
      <c r="AO538" s="151"/>
      <c r="AP538" s="151"/>
      <c r="AQ538" s="145"/>
    </row>
    <row r="539" spans="1:43" ht="9" customHeight="1" x14ac:dyDescent="0.2">
      <c r="A539" s="148"/>
      <c r="B539" s="148"/>
      <c r="C539" s="148"/>
      <c r="D539" s="148"/>
      <c r="E539" s="128" t="s">
        <v>25</v>
      </c>
      <c r="F539" s="129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30"/>
      <c r="AK539" s="148"/>
      <c r="AL539" s="151"/>
      <c r="AM539" s="151"/>
      <c r="AN539" s="151"/>
      <c r="AO539" s="151"/>
      <c r="AP539" s="151"/>
      <c r="AQ539" s="145"/>
    </row>
    <row r="540" spans="1:43" ht="9" customHeight="1" thickBot="1" x14ac:dyDescent="0.25">
      <c r="A540" s="149"/>
      <c r="B540" s="149"/>
      <c r="C540" s="149"/>
      <c r="D540" s="149"/>
      <c r="E540" s="131" t="s">
        <v>26</v>
      </c>
      <c r="F540" s="132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B540" s="133"/>
      <c r="AC540" s="133"/>
      <c r="AD540" s="133"/>
      <c r="AE540" s="133"/>
      <c r="AF540" s="133"/>
      <c r="AG540" s="133"/>
      <c r="AH540" s="133"/>
      <c r="AI540" s="133"/>
      <c r="AJ540" s="134"/>
      <c r="AK540" s="149"/>
      <c r="AL540" s="152"/>
      <c r="AM540" s="152"/>
      <c r="AN540" s="152"/>
      <c r="AO540" s="152"/>
      <c r="AP540" s="152"/>
      <c r="AQ540" s="146"/>
    </row>
    <row r="541" spans="1:43" ht="9" customHeight="1" x14ac:dyDescent="0.2">
      <c r="A541" s="147">
        <v>133</v>
      </c>
      <c r="B541" s="153">
        <v>19493</v>
      </c>
      <c r="C541" s="164" t="s">
        <v>194</v>
      </c>
      <c r="D541" s="154" t="s">
        <v>186</v>
      </c>
      <c r="E541" s="124" t="s">
        <v>22</v>
      </c>
      <c r="F541" s="125">
        <v>10.5</v>
      </c>
      <c r="G541" s="126">
        <v>10.5</v>
      </c>
      <c r="H541" s="126"/>
      <c r="I541" s="126"/>
      <c r="J541" s="126">
        <v>10.5</v>
      </c>
      <c r="K541" s="126">
        <v>10.5</v>
      </c>
      <c r="L541" s="126"/>
      <c r="M541" s="126"/>
      <c r="N541" s="126">
        <v>10.5</v>
      </c>
      <c r="O541" s="126">
        <v>10.5</v>
      </c>
      <c r="P541" s="126"/>
      <c r="Q541" s="126"/>
      <c r="R541" s="126">
        <v>10.5</v>
      </c>
      <c r="S541" s="126">
        <v>10.5</v>
      </c>
      <c r="T541" s="126"/>
      <c r="U541" s="126"/>
      <c r="V541" s="126">
        <v>10.5</v>
      </c>
      <c r="W541" s="126">
        <v>10.5</v>
      </c>
      <c r="X541" s="126"/>
      <c r="Y541" s="126"/>
      <c r="Z541" s="126">
        <v>10.5</v>
      </c>
      <c r="AA541" s="126">
        <v>10.5</v>
      </c>
      <c r="AB541" s="126"/>
      <c r="AC541" s="126"/>
      <c r="AD541" s="126">
        <v>10.5</v>
      </c>
      <c r="AE541" s="126">
        <v>10.5</v>
      </c>
      <c r="AF541" s="126"/>
      <c r="AG541" s="126"/>
      <c r="AH541" s="126">
        <v>10.5</v>
      </c>
      <c r="AI541" s="126"/>
      <c r="AJ541" s="127"/>
      <c r="AK541" s="153">
        <f>COUNTIF(F541:AJ541,"&gt;0")</f>
        <v>15</v>
      </c>
      <c r="AL541" s="150">
        <f>SUM(F541:AJ541)</f>
        <v>157.5</v>
      </c>
      <c r="AM541" s="150">
        <f>SUM(F543:AJ543)</f>
        <v>0</v>
      </c>
      <c r="AN541" s="150">
        <f>SUM(F544:AJ544)</f>
        <v>0</v>
      </c>
      <c r="AO541" s="150">
        <f>SUM(F542:AJ542)</f>
        <v>56</v>
      </c>
      <c r="AP541" s="150">
        <f>VLOOKUP($M$1&amp;" "&amp;$P$1&amp;" "&amp;AQ541,'Вспомогательная таблица'!A:AL,38,0)</f>
        <v>157.5</v>
      </c>
      <c r="AQ541" s="144" t="s">
        <v>75</v>
      </c>
    </row>
    <row r="542" spans="1:43" ht="9" customHeight="1" x14ac:dyDescent="0.2">
      <c r="A542" s="148"/>
      <c r="B542" s="148"/>
      <c r="C542" s="148"/>
      <c r="D542" s="148"/>
      <c r="E542" s="128" t="s">
        <v>24</v>
      </c>
      <c r="F542" s="129"/>
      <c r="G542" s="107">
        <v>8</v>
      </c>
      <c r="H542" s="107"/>
      <c r="I542" s="107"/>
      <c r="J542" s="107"/>
      <c r="K542" s="107">
        <v>8</v>
      </c>
      <c r="L542" s="107"/>
      <c r="M542" s="107"/>
      <c r="N542" s="107"/>
      <c r="O542" s="107">
        <v>8</v>
      </c>
      <c r="P542" s="107"/>
      <c r="Q542" s="107"/>
      <c r="R542" s="107"/>
      <c r="S542" s="107">
        <v>8</v>
      </c>
      <c r="T542" s="107"/>
      <c r="U542" s="107"/>
      <c r="V542" s="107"/>
      <c r="W542" s="107">
        <v>8</v>
      </c>
      <c r="X542" s="107"/>
      <c r="Y542" s="107"/>
      <c r="Z542" s="107"/>
      <c r="AA542" s="107">
        <v>8</v>
      </c>
      <c r="AB542" s="107"/>
      <c r="AC542" s="107"/>
      <c r="AD542" s="107"/>
      <c r="AE542" s="107">
        <v>8</v>
      </c>
      <c r="AF542" s="107"/>
      <c r="AG542" s="107"/>
      <c r="AH542" s="107"/>
      <c r="AI542" s="107"/>
      <c r="AJ542" s="130"/>
      <c r="AK542" s="148"/>
      <c r="AL542" s="151"/>
      <c r="AM542" s="151"/>
      <c r="AN542" s="151"/>
      <c r="AO542" s="151"/>
      <c r="AP542" s="151"/>
      <c r="AQ542" s="145"/>
    </row>
    <row r="543" spans="1:43" ht="9" customHeight="1" x14ac:dyDescent="0.2">
      <c r="A543" s="148"/>
      <c r="B543" s="148"/>
      <c r="C543" s="148"/>
      <c r="D543" s="148"/>
      <c r="E543" s="128" t="s">
        <v>25</v>
      </c>
      <c r="F543" s="129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  <c r="AG543" s="107"/>
      <c r="AH543" s="107"/>
      <c r="AI543" s="107"/>
      <c r="AJ543" s="130"/>
      <c r="AK543" s="148"/>
      <c r="AL543" s="151"/>
      <c r="AM543" s="151"/>
      <c r="AN543" s="151"/>
      <c r="AO543" s="151"/>
      <c r="AP543" s="151"/>
      <c r="AQ543" s="145"/>
    </row>
    <row r="544" spans="1:43" ht="9" customHeight="1" thickBot="1" x14ac:dyDescent="0.25">
      <c r="A544" s="149"/>
      <c r="B544" s="149"/>
      <c r="C544" s="149"/>
      <c r="D544" s="149"/>
      <c r="E544" s="131" t="s">
        <v>26</v>
      </c>
      <c r="F544" s="132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B544" s="133"/>
      <c r="AC544" s="133"/>
      <c r="AD544" s="133"/>
      <c r="AE544" s="133"/>
      <c r="AF544" s="133"/>
      <c r="AG544" s="133"/>
      <c r="AH544" s="133"/>
      <c r="AI544" s="133"/>
      <c r="AJ544" s="134"/>
      <c r="AK544" s="149"/>
      <c r="AL544" s="152"/>
      <c r="AM544" s="152"/>
      <c r="AN544" s="152"/>
      <c r="AO544" s="152"/>
      <c r="AP544" s="152"/>
      <c r="AQ544" s="146"/>
    </row>
    <row r="545" spans="1:43" ht="9" customHeight="1" x14ac:dyDescent="0.2">
      <c r="A545" s="147">
        <v>134</v>
      </c>
      <c r="B545" s="153">
        <v>31650</v>
      </c>
      <c r="C545" s="164" t="s">
        <v>195</v>
      </c>
      <c r="D545" s="154" t="s">
        <v>186</v>
      </c>
      <c r="E545" s="124" t="s">
        <v>22</v>
      </c>
      <c r="F545" s="125"/>
      <c r="G545" s="126">
        <v>10.5</v>
      </c>
      <c r="H545" s="126">
        <v>10.5</v>
      </c>
      <c r="I545" s="126"/>
      <c r="J545" s="126"/>
      <c r="K545" s="126">
        <v>10.5</v>
      </c>
      <c r="L545" s="126">
        <v>10.5</v>
      </c>
      <c r="M545" s="126"/>
      <c r="N545" s="126"/>
      <c r="O545" s="126">
        <v>10.5</v>
      </c>
      <c r="P545" s="126">
        <v>10.5</v>
      </c>
      <c r="Q545" s="126"/>
      <c r="R545" s="126"/>
      <c r="S545" s="126">
        <v>10.5</v>
      </c>
      <c r="T545" s="126">
        <v>10.5</v>
      </c>
      <c r="U545" s="126"/>
      <c r="V545" s="126"/>
      <c r="W545" s="126">
        <v>10.5</v>
      </c>
      <c r="X545" s="126">
        <v>10.5</v>
      </c>
      <c r="Y545" s="126"/>
      <c r="Z545" s="126"/>
      <c r="AA545" s="126">
        <v>10.5</v>
      </c>
      <c r="AB545" s="126">
        <v>10.5</v>
      </c>
      <c r="AC545" s="126"/>
      <c r="AD545" s="126"/>
      <c r="AE545" s="126">
        <v>10.5</v>
      </c>
      <c r="AF545" s="126">
        <v>10.5</v>
      </c>
      <c r="AG545" s="126"/>
      <c r="AH545" s="126"/>
      <c r="AI545" s="126"/>
      <c r="AJ545" s="127"/>
      <c r="AK545" s="153">
        <f>COUNTIF(F545:AJ545,"&gt;0")</f>
        <v>14</v>
      </c>
      <c r="AL545" s="150">
        <f>SUM(F545:AJ545)</f>
        <v>147</v>
      </c>
      <c r="AM545" s="150">
        <f>SUM(F547:AJ547)</f>
        <v>0</v>
      </c>
      <c r="AN545" s="150">
        <f>SUM(F548:AJ548)</f>
        <v>0</v>
      </c>
      <c r="AO545" s="150">
        <f>SUM(F546:AJ546)</f>
        <v>56</v>
      </c>
      <c r="AP545" s="150">
        <f>VLOOKUP($M$1&amp;" "&amp;$P$1&amp;" "&amp;AQ545,'Вспомогательная таблица'!A:AL,38,0)</f>
        <v>147</v>
      </c>
      <c r="AQ545" s="144" t="s">
        <v>84</v>
      </c>
    </row>
    <row r="546" spans="1:43" ht="9" customHeight="1" x14ac:dyDescent="0.2">
      <c r="A546" s="148"/>
      <c r="B546" s="148"/>
      <c r="C546" s="148"/>
      <c r="D546" s="148"/>
      <c r="E546" s="128" t="s">
        <v>24</v>
      </c>
      <c r="F546" s="129"/>
      <c r="G546" s="107"/>
      <c r="H546" s="107">
        <v>8</v>
      </c>
      <c r="I546" s="107"/>
      <c r="J546" s="107"/>
      <c r="K546" s="107"/>
      <c r="L546" s="107">
        <v>8</v>
      </c>
      <c r="M546" s="107"/>
      <c r="N546" s="107"/>
      <c r="O546" s="107"/>
      <c r="P546" s="107">
        <v>8</v>
      </c>
      <c r="Q546" s="107"/>
      <c r="R546" s="107"/>
      <c r="S546" s="107"/>
      <c r="T546" s="107">
        <v>8</v>
      </c>
      <c r="U546" s="107"/>
      <c r="V546" s="107"/>
      <c r="W546" s="107"/>
      <c r="X546" s="107">
        <v>8</v>
      </c>
      <c r="Y546" s="107"/>
      <c r="Z546" s="107"/>
      <c r="AA546" s="107"/>
      <c r="AB546" s="107">
        <v>8</v>
      </c>
      <c r="AC546" s="107"/>
      <c r="AD546" s="107"/>
      <c r="AE546" s="107"/>
      <c r="AF546" s="107">
        <v>8</v>
      </c>
      <c r="AG546" s="107"/>
      <c r="AH546" s="107"/>
      <c r="AI546" s="107"/>
      <c r="AJ546" s="130"/>
      <c r="AK546" s="148"/>
      <c r="AL546" s="151"/>
      <c r="AM546" s="151"/>
      <c r="AN546" s="151"/>
      <c r="AO546" s="151"/>
      <c r="AP546" s="151"/>
      <c r="AQ546" s="145"/>
    </row>
    <row r="547" spans="1:43" ht="9" customHeight="1" x14ac:dyDescent="0.2">
      <c r="A547" s="148"/>
      <c r="B547" s="148"/>
      <c r="C547" s="148"/>
      <c r="D547" s="148"/>
      <c r="E547" s="128" t="s">
        <v>25</v>
      </c>
      <c r="F547" s="129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  <c r="AJ547" s="130"/>
      <c r="AK547" s="148"/>
      <c r="AL547" s="151"/>
      <c r="AM547" s="151"/>
      <c r="AN547" s="151"/>
      <c r="AO547" s="151"/>
      <c r="AP547" s="151"/>
      <c r="AQ547" s="145"/>
    </row>
    <row r="548" spans="1:43" ht="9" customHeight="1" thickBot="1" x14ac:dyDescent="0.25">
      <c r="A548" s="149"/>
      <c r="B548" s="149"/>
      <c r="C548" s="149"/>
      <c r="D548" s="149"/>
      <c r="E548" s="131" t="s">
        <v>26</v>
      </c>
      <c r="F548" s="132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B548" s="133"/>
      <c r="AC548" s="133"/>
      <c r="AD548" s="133"/>
      <c r="AE548" s="133"/>
      <c r="AF548" s="133"/>
      <c r="AG548" s="133"/>
      <c r="AH548" s="133"/>
      <c r="AI548" s="133"/>
      <c r="AJ548" s="134"/>
      <c r="AK548" s="149"/>
      <c r="AL548" s="152"/>
      <c r="AM548" s="152"/>
      <c r="AN548" s="152"/>
      <c r="AO548" s="152"/>
      <c r="AP548" s="152"/>
      <c r="AQ548" s="146"/>
    </row>
    <row r="549" spans="1:43" ht="9" customHeight="1" x14ac:dyDescent="0.2">
      <c r="A549" s="147">
        <v>135</v>
      </c>
      <c r="B549" s="153">
        <v>18881</v>
      </c>
      <c r="C549" s="164" t="s">
        <v>196</v>
      </c>
      <c r="D549" s="154" t="s">
        <v>164</v>
      </c>
      <c r="E549" s="124" t="s">
        <v>22</v>
      </c>
      <c r="F549" s="125">
        <v>8</v>
      </c>
      <c r="G549" s="126">
        <v>8</v>
      </c>
      <c r="H549" s="126"/>
      <c r="I549" s="126"/>
      <c r="J549" s="126">
        <v>8</v>
      </c>
      <c r="K549" s="126">
        <v>8</v>
      </c>
      <c r="L549" s="126">
        <v>8</v>
      </c>
      <c r="M549" s="126">
        <v>8</v>
      </c>
      <c r="N549" s="126">
        <v>8</v>
      </c>
      <c r="O549" s="126"/>
      <c r="P549" s="126"/>
      <c r="Q549" s="126">
        <v>8</v>
      </c>
      <c r="R549" s="126">
        <v>8</v>
      </c>
      <c r="S549" s="126">
        <v>8</v>
      </c>
      <c r="T549" s="126">
        <v>8</v>
      </c>
      <c r="U549" s="126">
        <v>8</v>
      </c>
      <c r="V549" s="126"/>
      <c r="W549" s="126"/>
      <c r="X549" s="126">
        <v>8</v>
      </c>
      <c r="Y549" s="126">
        <v>8</v>
      </c>
      <c r="Z549" s="126">
        <v>8</v>
      </c>
      <c r="AA549" s="126">
        <v>8</v>
      </c>
      <c r="AB549" s="126">
        <v>8</v>
      </c>
      <c r="AC549" s="126"/>
      <c r="AD549" s="126"/>
      <c r="AE549" s="126">
        <v>8</v>
      </c>
      <c r="AF549" s="126">
        <v>8</v>
      </c>
      <c r="AG549" s="126">
        <v>8</v>
      </c>
      <c r="AH549" s="126">
        <v>8</v>
      </c>
      <c r="AI549" s="126"/>
      <c r="AJ549" s="127"/>
      <c r="AK549" s="153">
        <f>COUNTIF(F549:AJ549,"&gt;0")</f>
        <v>21</v>
      </c>
      <c r="AL549" s="150">
        <f>SUM(F549:AJ549)</f>
        <v>168</v>
      </c>
      <c r="AM549" s="150">
        <f>SUM(F551:AJ551)</f>
        <v>0</v>
      </c>
      <c r="AN549" s="150">
        <f>SUM(F552:AJ552)</f>
        <v>0</v>
      </c>
      <c r="AO549" s="150">
        <f>SUM(F550:AJ550)</f>
        <v>0</v>
      </c>
      <c r="AP549" s="150">
        <f>VLOOKUP($M$1&amp;" "&amp;$P$1&amp;" "&amp;AQ549,'Вспомогательная таблица'!A:AL,38,0)</f>
        <v>168</v>
      </c>
      <c r="AQ549" s="144" t="s">
        <v>23</v>
      </c>
    </row>
    <row r="550" spans="1:43" ht="9" customHeight="1" x14ac:dyDescent="0.2">
      <c r="A550" s="148"/>
      <c r="B550" s="148"/>
      <c r="C550" s="148"/>
      <c r="D550" s="148"/>
      <c r="E550" s="128" t="s">
        <v>24</v>
      </c>
      <c r="F550" s="129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  <c r="AJ550" s="130"/>
      <c r="AK550" s="148"/>
      <c r="AL550" s="151"/>
      <c r="AM550" s="151"/>
      <c r="AN550" s="151"/>
      <c r="AO550" s="151"/>
      <c r="AP550" s="151"/>
      <c r="AQ550" s="145"/>
    </row>
    <row r="551" spans="1:43" ht="9" customHeight="1" x14ac:dyDescent="0.2">
      <c r="A551" s="148"/>
      <c r="B551" s="148"/>
      <c r="C551" s="148"/>
      <c r="D551" s="148"/>
      <c r="E551" s="128" t="s">
        <v>25</v>
      </c>
      <c r="F551" s="129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  <c r="AJ551" s="130"/>
      <c r="AK551" s="148"/>
      <c r="AL551" s="151"/>
      <c r="AM551" s="151"/>
      <c r="AN551" s="151"/>
      <c r="AO551" s="151"/>
      <c r="AP551" s="151"/>
      <c r="AQ551" s="145"/>
    </row>
    <row r="552" spans="1:43" ht="9" customHeight="1" thickBot="1" x14ac:dyDescent="0.25">
      <c r="A552" s="149"/>
      <c r="B552" s="149"/>
      <c r="C552" s="149"/>
      <c r="D552" s="149"/>
      <c r="E552" s="131" t="s">
        <v>26</v>
      </c>
      <c r="F552" s="132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B552" s="133"/>
      <c r="AC552" s="133"/>
      <c r="AD552" s="133"/>
      <c r="AE552" s="133"/>
      <c r="AF552" s="133"/>
      <c r="AG552" s="133"/>
      <c r="AH552" s="133"/>
      <c r="AI552" s="133"/>
      <c r="AJ552" s="134"/>
      <c r="AK552" s="149"/>
      <c r="AL552" s="152"/>
      <c r="AM552" s="152"/>
      <c r="AN552" s="152"/>
      <c r="AO552" s="152"/>
      <c r="AP552" s="152"/>
      <c r="AQ552" s="146"/>
    </row>
    <row r="553" spans="1:43" ht="9" customHeight="1" x14ac:dyDescent="0.2">
      <c r="A553" s="147">
        <v>136</v>
      </c>
      <c r="B553" s="153">
        <v>19448</v>
      </c>
      <c r="C553" s="164" t="s">
        <v>197</v>
      </c>
      <c r="D553" s="154" t="s">
        <v>186</v>
      </c>
      <c r="E553" s="124" t="s">
        <v>22</v>
      </c>
      <c r="F553" s="125">
        <v>7.2</v>
      </c>
      <c r="G553" s="126">
        <v>7.2</v>
      </c>
      <c r="H553" s="126"/>
      <c r="I553" s="126"/>
      <c r="J553" s="126">
        <v>7.2</v>
      </c>
      <c r="K553" s="126">
        <v>7.2</v>
      </c>
      <c r="L553" s="126">
        <v>7.2</v>
      </c>
      <c r="M553" s="126">
        <v>7.2</v>
      </c>
      <c r="N553" s="126">
        <v>7.2</v>
      </c>
      <c r="O553" s="126"/>
      <c r="P553" s="126"/>
      <c r="Q553" s="126">
        <v>7.2</v>
      </c>
      <c r="R553" s="126">
        <v>7.2</v>
      </c>
      <c r="S553" s="126">
        <v>7.2</v>
      </c>
      <c r="T553" s="126">
        <v>7.2</v>
      </c>
      <c r="U553" s="126">
        <v>7.2</v>
      </c>
      <c r="V553" s="126"/>
      <c r="W553" s="126"/>
      <c r="X553" s="126">
        <v>7.2</v>
      </c>
      <c r="Y553" s="126">
        <v>7.2</v>
      </c>
      <c r="Z553" s="126">
        <v>7.2</v>
      </c>
      <c r="AA553" s="126">
        <v>7.2</v>
      </c>
      <c r="AB553" s="126">
        <v>7.2</v>
      </c>
      <c r="AC553" s="126"/>
      <c r="AD553" s="126"/>
      <c r="AE553" s="126">
        <v>7.2</v>
      </c>
      <c r="AF553" s="126">
        <v>7.2</v>
      </c>
      <c r="AG553" s="126">
        <v>7.2</v>
      </c>
      <c r="AH553" s="126">
        <v>7.2</v>
      </c>
      <c r="AI553" s="126"/>
      <c r="AJ553" s="127"/>
      <c r="AK553" s="153">
        <f>COUNTIF(F553:AJ553,"&gt;0")</f>
        <v>21</v>
      </c>
      <c r="AL553" s="150">
        <f>SUM(F553:AJ553)</f>
        <v>151.19999999999999</v>
      </c>
      <c r="AM553" s="150">
        <f>SUM(F555:AJ555)</f>
        <v>0</v>
      </c>
      <c r="AN553" s="150">
        <f>SUM(F556:AJ556)</f>
        <v>0</v>
      </c>
      <c r="AO553" s="150">
        <f>SUM(F554:AJ554)</f>
        <v>0</v>
      </c>
      <c r="AP553" s="150">
        <f>VLOOKUP($M$1&amp;" "&amp;$P$1&amp;" "&amp;AQ553,'Вспомогательная таблица'!A:AL,38,0)</f>
        <v>151.19999999999999</v>
      </c>
      <c r="AQ553" s="144" t="s">
        <v>198</v>
      </c>
    </row>
    <row r="554" spans="1:43" ht="9" customHeight="1" x14ac:dyDescent="0.2">
      <c r="A554" s="148"/>
      <c r="B554" s="148"/>
      <c r="C554" s="148"/>
      <c r="D554" s="148"/>
      <c r="E554" s="128" t="s">
        <v>24</v>
      </c>
      <c r="F554" s="129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  <c r="AG554" s="107"/>
      <c r="AH554" s="107"/>
      <c r="AI554" s="107"/>
      <c r="AJ554" s="130"/>
      <c r="AK554" s="148"/>
      <c r="AL554" s="151"/>
      <c r="AM554" s="151"/>
      <c r="AN554" s="151"/>
      <c r="AO554" s="151"/>
      <c r="AP554" s="151"/>
      <c r="AQ554" s="145"/>
    </row>
    <row r="555" spans="1:43" ht="9" customHeight="1" x14ac:dyDescent="0.2">
      <c r="A555" s="148"/>
      <c r="B555" s="148"/>
      <c r="C555" s="148"/>
      <c r="D555" s="148"/>
      <c r="E555" s="128" t="s">
        <v>25</v>
      </c>
      <c r="F555" s="129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  <c r="AG555" s="107"/>
      <c r="AH555" s="107"/>
      <c r="AI555" s="107"/>
      <c r="AJ555" s="130"/>
      <c r="AK555" s="148"/>
      <c r="AL555" s="151"/>
      <c r="AM555" s="151"/>
      <c r="AN555" s="151"/>
      <c r="AO555" s="151"/>
      <c r="AP555" s="151"/>
      <c r="AQ555" s="145"/>
    </row>
    <row r="556" spans="1:43" ht="9" customHeight="1" thickBot="1" x14ac:dyDescent="0.25">
      <c r="A556" s="149"/>
      <c r="B556" s="149"/>
      <c r="C556" s="149"/>
      <c r="D556" s="149"/>
      <c r="E556" s="131" t="s">
        <v>26</v>
      </c>
      <c r="F556" s="132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B556" s="133"/>
      <c r="AC556" s="133"/>
      <c r="AD556" s="133"/>
      <c r="AE556" s="133"/>
      <c r="AF556" s="133"/>
      <c r="AG556" s="133"/>
      <c r="AH556" s="133"/>
      <c r="AI556" s="133"/>
      <c r="AJ556" s="134"/>
      <c r="AK556" s="149"/>
      <c r="AL556" s="152"/>
      <c r="AM556" s="152"/>
      <c r="AN556" s="152"/>
      <c r="AO556" s="152"/>
      <c r="AP556" s="152"/>
      <c r="AQ556" s="146"/>
    </row>
    <row r="557" spans="1:43" ht="9" customHeight="1" x14ac:dyDescent="0.2">
      <c r="A557" s="147">
        <v>137</v>
      </c>
      <c r="B557" s="153">
        <v>19407</v>
      </c>
      <c r="C557" s="164" t="s">
        <v>199</v>
      </c>
      <c r="D557" s="154" t="s">
        <v>186</v>
      </c>
      <c r="E557" s="124" t="s">
        <v>22</v>
      </c>
      <c r="F557" s="125">
        <v>10.5</v>
      </c>
      <c r="G557" s="126">
        <v>10.5</v>
      </c>
      <c r="H557" s="126"/>
      <c r="I557" s="126"/>
      <c r="J557" s="126">
        <v>10.5</v>
      </c>
      <c r="K557" s="126">
        <v>10.5</v>
      </c>
      <c r="L557" s="126"/>
      <c r="M557" s="126"/>
      <c r="N557" s="126">
        <v>10.5</v>
      </c>
      <c r="O557" s="126">
        <v>10.5</v>
      </c>
      <c r="P557" s="126"/>
      <c r="Q557" s="126"/>
      <c r="R557" s="126">
        <v>10.5</v>
      </c>
      <c r="S557" s="126">
        <v>10.5</v>
      </c>
      <c r="T557" s="126"/>
      <c r="U557" s="126"/>
      <c r="V557" s="126">
        <v>10.5</v>
      </c>
      <c r="W557" s="126">
        <v>10.5</v>
      </c>
      <c r="X557" s="126"/>
      <c r="Y557" s="126"/>
      <c r="Z557" s="126">
        <v>10.5</v>
      </c>
      <c r="AA557" s="126">
        <v>10.5</v>
      </c>
      <c r="AB557" s="126"/>
      <c r="AC557" s="126"/>
      <c r="AD557" s="126">
        <v>10.5</v>
      </c>
      <c r="AE557" s="126">
        <v>10.5</v>
      </c>
      <c r="AF557" s="126"/>
      <c r="AG557" s="126"/>
      <c r="AH557" s="126">
        <v>10.5</v>
      </c>
      <c r="AI557" s="126"/>
      <c r="AJ557" s="127"/>
      <c r="AK557" s="153">
        <f>COUNTIF(F557:AJ557,"&gt;0")</f>
        <v>15</v>
      </c>
      <c r="AL557" s="150">
        <f>SUM(F557:AJ557)</f>
        <v>157.5</v>
      </c>
      <c r="AM557" s="150">
        <f>SUM(F559:AJ559)</f>
        <v>0</v>
      </c>
      <c r="AN557" s="150">
        <f>SUM(F560:AJ560)</f>
        <v>0</v>
      </c>
      <c r="AO557" s="150">
        <f>SUM(F558:AJ558)</f>
        <v>56</v>
      </c>
      <c r="AP557" s="150">
        <f>VLOOKUP($M$1&amp;" "&amp;$P$1&amp;" "&amp;AQ557,'Вспомогательная таблица'!A:AL,38,0)</f>
        <v>157.5</v>
      </c>
      <c r="AQ557" s="144" t="s">
        <v>75</v>
      </c>
    </row>
    <row r="558" spans="1:43" ht="9" customHeight="1" x14ac:dyDescent="0.2">
      <c r="A558" s="148"/>
      <c r="B558" s="148"/>
      <c r="C558" s="148"/>
      <c r="D558" s="148"/>
      <c r="E558" s="128" t="s">
        <v>24</v>
      </c>
      <c r="F558" s="129"/>
      <c r="G558" s="107">
        <v>8</v>
      </c>
      <c r="H558" s="107"/>
      <c r="I558" s="107"/>
      <c r="J558" s="107"/>
      <c r="K558" s="107">
        <v>8</v>
      </c>
      <c r="L558" s="107"/>
      <c r="M558" s="107"/>
      <c r="N558" s="107"/>
      <c r="O558" s="107">
        <v>8</v>
      </c>
      <c r="P558" s="107"/>
      <c r="Q558" s="107"/>
      <c r="R558" s="107"/>
      <c r="S558" s="107">
        <v>8</v>
      </c>
      <c r="T558" s="107"/>
      <c r="U558" s="107"/>
      <c r="V558" s="107"/>
      <c r="W558" s="107">
        <v>8</v>
      </c>
      <c r="X558" s="107"/>
      <c r="Y558" s="107"/>
      <c r="Z558" s="107"/>
      <c r="AA558" s="107">
        <v>8</v>
      </c>
      <c r="AB558" s="107"/>
      <c r="AC558" s="107"/>
      <c r="AD558" s="107"/>
      <c r="AE558" s="107">
        <v>8</v>
      </c>
      <c r="AF558" s="107"/>
      <c r="AG558" s="107"/>
      <c r="AH558" s="107"/>
      <c r="AI558" s="107"/>
      <c r="AJ558" s="130"/>
      <c r="AK558" s="148"/>
      <c r="AL558" s="151"/>
      <c r="AM558" s="151"/>
      <c r="AN558" s="151"/>
      <c r="AO558" s="151"/>
      <c r="AP558" s="151"/>
      <c r="AQ558" s="145"/>
    </row>
    <row r="559" spans="1:43" ht="9" customHeight="1" x14ac:dyDescent="0.2">
      <c r="A559" s="148"/>
      <c r="B559" s="148"/>
      <c r="C559" s="148"/>
      <c r="D559" s="148"/>
      <c r="E559" s="128" t="s">
        <v>25</v>
      </c>
      <c r="F559" s="129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  <c r="AG559" s="107"/>
      <c r="AH559" s="107"/>
      <c r="AI559" s="107"/>
      <c r="AJ559" s="130"/>
      <c r="AK559" s="148"/>
      <c r="AL559" s="151"/>
      <c r="AM559" s="151"/>
      <c r="AN559" s="151"/>
      <c r="AO559" s="151"/>
      <c r="AP559" s="151"/>
      <c r="AQ559" s="145"/>
    </row>
    <row r="560" spans="1:43" ht="9" customHeight="1" thickBot="1" x14ac:dyDescent="0.25">
      <c r="A560" s="149"/>
      <c r="B560" s="149"/>
      <c r="C560" s="149"/>
      <c r="D560" s="149"/>
      <c r="E560" s="131" t="s">
        <v>26</v>
      </c>
      <c r="F560" s="132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B560" s="133"/>
      <c r="AC560" s="133"/>
      <c r="AD560" s="133"/>
      <c r="AE560" s="133"/>
      <c r="AF560" s="133"/>
      <c r="AG560" s="133"/>
      <c r="AH560" s="133"/>
      <c r="AI560" s="133"/>
      <c r="AJ560" s="134"/>
      <c r="AK560" s="149"/>
      <c r="AL560" s="152"/>
      <c r="AM560" s="152"/>
      <c r="AN560" s="152"/>
      <c r="AO560" s="152"/>
      <c r="AP560" s="152"/>
      <c r="AQ560" s="146"/>
    </row>
    <row r="561" spans="1:43" ht="9" customHeight="1" x14ac:dyDescent="0.2">
      <c r="A561" s="147">
        <v>138</v>
      </c>
      <c r="B561" s="153">
        <v>19410</v>
      </c>
      <c r="C561" s="164" t="s">
        <v>200</v>
      </c>
      <c r="D561" s="154" t="s">
        <v>186</v>
      </c>
      <c r="E561" s="124" t="s">
        <v>22</v>
      </c>
      <c r="F561" s="125">
        <v>10.5</v>
      </c>
      <c r="G561" s="126">
        <v>10.5</v>
      </c>
      <c r="H561" s="126"/>
      <c r="I561" s="126"/>
      <c r="J561" s="126">
        <v>10.5</v>
      </c>
      <c r="K561" s="126">
        <v>10.5</v>
      </c>
      <c r="L561" s="126"/>
      <c r="M561" s="126"/>
      <c r="N561" s="126">
        <v>10.5</v>
      </c>
      <c r="O561" s="126">
        <v>10.5</v>
      </c>
      <c r="P561" s="126"/>
      <c r="Q561" s="126"/>
      <c r="R561" s="126">
        <v>10.5</v>
      </c>
      <c r="S561" s="126">
        <v>10.5</v>
      </c>
      <c r="T561" s="126"/>
      <c r="U561" s="126"/>
      <c r="V561" s="126">
        <v>10.5</v>
      </c>
      <c r="W561" s="126">
        <v>10.5</v>
      </c>
      <c r="X561" s="126"/>
      <c r="Y561" s="126"/>
      <c r="Z561" s="126">
        <v>10.5</v>
      </c>
      <c r="AA561" s="126">
        <v>10.5</v>
      </c>
      <c r="AB561" s="126"/>
      <c r="AC561" s="126"/>
      <c r="AD561" s="126">
        <v>10.5</v>
      </c>
      <c r="AE561" s="126">
        <v>10.5</v>
      </c>
      <c r="AF561" s="126"/>
      <c r="AG561" s="126"/>
      <c r="AH561" s="126">
        <v>10.5</v>
      </c>
      <c r="AI561" s="126"/>
      <c r="AJ561" s="127"/>
      <c r="AK561" s="153">
        <f>COUNTIF(F561:AJ561,"&gt;0")</f>
        <v>15</v>
      </c>
      <c r="AL561" s="150">
        <f>SUM(F561:AJ561)</f>
        <v>157.5</v>
      </c>
      <c r="AM561" s="150">
        <f>SUM(F563:AJ563)</f>
        <v>0</v>
      </c>
      <c r="AN561" s="150">
        <f>SUM(F564:AJ564)</f>
        <v>0</v>
      </c>
      <c r="AO561" s="150">
        <f>SUM(F562:AJ562)</f>
        <v>56</v>
      </c>
      <c r="AP561" s="150">
        <f>VLOOKUP($M$1&amp;" "&amp;$P$1&amp;" "&amp;AQ561,'Вспомогательная таблица'!A:AL,38,0)</f>
        <v>157.5</v>
      </c>
      <c r="AQ561" s="144" t="s">
        <v>75</v>
      </c>
    </row>
    <row r="562" spans="1:43" ht="9" customHeight="1" x14ac:dyDescent="0.2">
      <c r="A562" s="148"/>
      <c r="B562" s="148"/>
      <c r="C562" s="148"/>
      <c r="D562" s="148"/>
      <c r="E562" s="128" t="s">
        <v>24</v>
      </c>
      <c r="F562" s="129"/>
      <c r="G562" s="107">
        <v>8</v>
      </c>
      <c r="H562" s="107"/>
      <c r="I562" s="107"/>
      <c r="J562" s="107"/>
      <c r="K562" s="107">
        <v>8</v>
      </c>
      <c r="L562" s="107"/>
      <c r="M562" s="107"/>
      <c r="N562" s="107"/>
      <c r="O562" s="107">
        <v>8</v>
      </c>
      <c r="P562" s="107"/>
      <c r="Q562" s="107"/>
      <c r="R562" s="107"/>
      <c r="S562" s="107">
        <v>8</v>
      </c>
      <c r="T562" s="107"/>
      <c r="U562" s="107"/>
      <c r="V562" s="107"/>
      <c r="W562" s="107">
        <v>8</v>
      </c>
      <c r="X562" s="107"/>
      <c r="Y562" s="107"/>
      <c r="Z562" s="107"/>
      <c r="AA562" s="107">
        <v>8</v>
      </c>
      <c r="AB562" s="107"/>
      <c r="AC562" s="107"/>
      <c r="AD562" s="107"/>
      <c r="AE562" s="107">
        <v>8</v>
      </c>
      <c r="AF562" s="107"/>
      <c r="AG562" s="107"/>
      <c r="AH562" s="107"/>
      <c r="AI562" s="107"/>
      <c r="AJ562" s="130"/>
      <c r="AK562" s="148"/>
      <c r="AL562" s="151"/>
      <c r="AM562" s="151"/>
      <c r="AN562" s="151"/>
      <c r="AO562" s="151"/>
      <c r="AP562" s="151"/>
      <c r="AQ562" s="145"/>
    </row>
    <row r="563" spans="1:43" ht="9" customHeight="1" x14ac:dyDescent="0.2">
      <c r="A563" s="148"/>
      <c r="B563" s="148"/>
      <c r="C563" s="148"/>
      <c r="D563" s="148"/>
      <c r="E563" s="128" t="s">
        <v>25</v>
      </c>
      <c r="F563" s="129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  <c r="AG563" s="107"/>
      <c r="AH563" s="107"/>
      <c r="AI563" s="107"/>
      <c r="AJ563" s="130"/>
      <c r="AK563" s="148"/>
      <c r="AL563" s="151"/>
      <c r="AM563" s="151"/>
      <c r="AN563" s="151"/>
      <c r="AO563" s="151"/>
      <c r="AP563" s="151"/>
      <c r="AQ563" s="145"/>
    </row>
    <row r="564" spans="1:43" ht="9" customHeight="1" thickBot="1" x14ac:dyDescent="0.25">
      <c r="A564" s="149"/>
      <c r="B564" s="149"/>
      <c r="C564" s="149"/>
      <c r="D564" s="149"/>
      <c r="E564" s="131" t="s">
        <v>26</v>
      </c>
      <c r="F564" s="132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B564" s="133"/>
      <c r="AC564" s="133"/>
      <c r="AD564" s="133"/>
      <c r="AE564" s="133"/>
      <c r="AF564" s="133"/>
      <c r="AG564" s="133"/>
      <c r="AH564" s="133"/>
      <c r="AI564" s="133"/>
      <c r="AJ564" s="134"/>
      <c r="AK564" s="149"/>
      <c r="AL564" s="152"/>
      <c r="AM564" s="152"/>
      <c r="AN564" s="152"/>
      <c r="AO564" s="152"/>
      <c r="AP564" s="152"/>
      <c r="AQ564" s="146"/>
    </row>
    <row r="565" spans="1:43" ht="9" customHeight="1" x14ac:dyDescent="0.2">
      <c r="A565" s="147">
        <v>139</v>
      </c>
      <c r="B565" s="153">
        <v>20539</v>
      </c>
      <c r="C565" s="164" t="s">
        <v>201</v>
      </c>
      <c r="D565" s="154" t="s">
        <v>186</v>
      </c>
      <c r="E565" s="124" t="s">
        <v>22</v>
      </c>
      <c r="F565" s="125">
        <v>10.5</v>
      </c>
      <c r="G565" s="126"/>
      <c r="H565" s="126"/>
      <c r="I565" s="126">
        <v>10.5</v>
      </c>
      <c r="J565" s="126">
        <v>10.5</v>
      </c>
      <c r="K565" s="126"/>
      <c r="L565" s="126"/>
      <c r="M565" s="126">
        <v>10.5</v>
      </c>
      <c r="N565" s="126">
        <v>10.5</v>
      </c>
      <c r="O565" s="126"/>
      <c r="P565" s="126"/>
      <c r="Q565" s="126">
        <v>10.5</v>
      </c>
      <c r="R565" s="126">
        <v>10.5</v>
      </c>
      <c r="S565" s="126"/>
      <c r="T565" s="126"/>
      <c r="U565" s="126">
        <v>10.5</v>
      </c>
      <c r="V565" s="126">
        <v>10.5</v>
      </c>
      <c r="W565" s="126"/>
      <c r="X565" s="126"/>
      <c r="Y565" s="126">
        <v>10.5</v>
      </c>
      <c r="Z565" s="126">
        <v>10.5</v>
      </c>
      <c r="AA565" s="126"/>
      <c r="AB565" s="126"/>
      <c r="AC565" s="126">
        <v>10.5</v>
      </c>
      <c r="AD565" s="126">
        <v>10.5</v>
      </c>
      <c r="AE565" s="126"/>
      <c r="AF565" s="126"/>
      <c r="AG565" s="126">
        <v>10.5</v>
      </c>
      <c r="AH565" s="126">
        <v>10.5</v>
      </c>
      <c r="AI565" s="126"/>
      <c r="AJ565" s="127"/>
      <c r="AK565" s="153">
        <f>COUNTIF(F565:AJ565,"&gt;0")</f>
        <v>15</v>
      </c>
      <c r="AL565" s="150">
        <f>SUM(F565:AJ565)</f>
        <v>157.5</v>
      </c>
      <c r="AM565" s="150">
        <f>SUM(F567:AJ567)</f>
        <v>0</v>
      </c>
      <c r="AN565" s="150">
        <f>SUM(F568:AJ568)</f>
        <v>0</v>
      </c>
      <c r="AO565" s="150">
        <f>SUM(F566:AJ566)</f>
        <v>64</v>
      </c>
      <c r="AP565" s="150">
        <f>VLOOKUP($M$1&amp;" "&amp;$P$1&amp;" "&amp;AQ565,'Вспомогательная таблица'!A:AL,38,0)</f>
        <v>157.5</v>
      </c>
      <c r="AQ565" s="144" t="s">
        <v>70</v>
      </c>
    </row>
    <row r="566" spans="1:43" ht="9" customHeight="1" x14ac:dyDescent="0.2">
      <c r="A566" s="148"/>
      <c r="B566" s="148"/>
      <c r="C566" s="148"/>
      <c r="D566" s="148"/>
      <c r="E566" s="128" t="s">
        <v>24</v>
      </c>
      <c r="F566" s="129">
        <v>8</v>
      </c>
      <c r="G566" s="107"/>
      <c r="H566" s="107"/>
      <c r="I566" s="107"/>
      <c r="J566" s="107">
        <v>8</v>
      </c>
      <c r="K566" s="107"/>
      <c r="L566" s="107"/>
      <c r="M566" s="107"/>
      <c r="N566" s="107">
        <v>8</v>
      </c>
      <c r="O566" s="107"/>
      <c r="P566" s="107"/>
      <c r="Q566" s="107"/>
      <c r="R566" s="107">
        <v>8</v>
      </c>
      <c r="S566" s="107"/>
      <c r="T566" s="107"/>
      <c r="U566" s="107"/>
      <c r="V566" s="107">
        <v>8</v>
      </c>
      <c r="W566" s="107"/>
      <c r="X566" s="107"/>
      <c r="Y566" s="107"/>
      <c r="Z566" s="107">
        <v>8</v>
      </c>
      <c r="AA566" s="107"/>
      <c r="AB566" s="107"/>
      <c r="AC566" s="107"/>
      <c r="AD566" s="107">
        <v>8</v>
      </c>
      <c r="AE566" s="107"/>
      <c r="AF566" s="107"/>
      <c r="AG566" s="107"/>
      <c r="AH566" s="107">
        <v>8</v>
      </c>
      <c r="AI566" s="107"/>
      <c r="AJ566" s="130"/>
      <c r="AK566" s="148"/>
      <c r="AL566" s="151"/>
      <c r="AM566" s="151"/>
      <c r="AN566" s="151"/>
      <c r="AO566" s="151"/>
      <c r="AP566" s="151"/>
      <c r="AQ566" s="145"/>
    </row>
    <row r="567" spans="1:43" ht="9" customHeight="1" x14ac:dyDescent="0.2">
      <c r="A567" s="148"/>
      <c r="B567" s="148"/>
      <c r="C567" s="148"/>
      <c r="D567" s="148"/>
      <c r="E567" s="128" t="s">
        <v>25</v>
      </c>
      <c r="F567" s="129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  <c r="AG567" s="107"/>
      <c r="AH567" s="107"/>
      <c r="AI567" s="107"/>
      <c r="AJ567" s="130"/>
      <c r="AK567" s="148"/>
      <c r="AL567" s="151"/>
      <c r="AM567" s="151"/>
      <c r="AN567" s="151"/>
      <c r="AO567" s="151"/>
      <c r="AP567" s="151"/>
      <c r="AQ567" s="145"/>
    </row>
    <row r="568" spans="1:43" ht="9" customHeight="1" thickBot="1" x14ac:dyDescent="0.25">
      <c r="A568" s="149"/>
      <c r="B568" s="149"/>
      <c r="C568" s="149"/>
      <c r="D568" s="149"/>
      <c r="E568" s="131" t="s">
        <v>26</v>
      </c>
      <c r="F568" s="132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B568" s="133"/>
      <c r="AC568" s="133"/>
      <c r="AD568" s="133"/>
      <c r="AE568" s="133"/>
      <c r="AF568" s="133"/>
      <c r="AG568" s="133"/>
      <c r="AH568" s="133"/>
      <c r="AI568" s="133"/>
      <c r="AJ568" s="134"/>
      <c r="AK568" s="149"/>
      <c r="AL568" s="152"/>
      <c r="AM568" s="152"/>
      <c r="AN568" s="152"/>
      <c r="AO568" s="152"/>
      <c r="AP568" s="152"/>
      <c r="AQ568" s="146"/>
    </row>
    <row r="569" spans="1:43" ht="9" customHeight="1" x14ac:dyDescent="0.2">
      <c r="A569" s="147">
        <v>140</v>
      </c>
      <c r="B569" s="153">
        <v>20430</v>
      </c>
      <c r="C569" s="164" t="s">
        <v>202</v>
      </c>
      <c r="D569" s="154" t="s">
        <v>186</v>
      </c>
      <c r="E569" s="124" t="s">
        <v>22</v>
      </c>
      <c r="F569" s="125"/>
      <c r="G569" s="126"/>
      <c r="H569" s="126">
        <v>10.5</v>
      </c>
      <c r="I569" s="126">
        <v>10.5</v>
      </c>
      <c r="J569" s="126"/>
      <c r="K569" s="126"/>
      <c r="L569" s="126">
        <v>10.5</v>
      </c>
      <c r="M569" s="126">
        <v>10.5</v>
      </c>
      <c r="N569" s="126"/>
      <c r="O569" s="126"/>
      <c r="P569" s="126">
        <v>10.5</v>
      </c>
      <c r="Q569" s="126">
        <v>10.5</v>
      </c>
      <c r="R569" s="126"/>
      <c r="S569" s="126"/>
      <c r="T569" s="126">
        <v>10.5</v>
      </c>
      <c r="U569" s="126">
        <v>10.5</v>
      </c>
      <c r="V569" s="126"/>
      <c r="W569" s="126"/>
      <c r="X569" s="126">
        <v>10.5</v>
      </c>
      <c r="Y569" s="126">
        <v>10.5</v>
      </c>
      <c r="Z569" s="126"/>
      <c r="AA569" s="126"/>
      <c r="AB569" s="126">
        <v>10.5</v>
      </c>
      <c r="AC569" s="126">
        <v>10.5</v>
      </c>
      <c r="AD569" s="126"/>
      <c r="AE569" s="126"/>
      <c r="AF569" s="126">
        <v>10.5</v>
      </c>
      <c r="AG569" s="126">
        <v>10.5</v>
      </c>
      <c r="AH569" s="126"/>
      <c r="AI569" s="126"/>
      <c r="AJ569" s="127"/>
      <c r="AK569" s="153">
        <f>COUNTIF(F569:AJ569,"&gt;0")</f>
        <v>14</v>
      </c>
      <c r="AL569" s="150">
        <f>SUM(F569:AJ569)</f>
        <v>147</v>
      </c>
      <c r="AM569" s="150">
        <f>SUM(F571:AJ571)</f>
        <v>0</v>
      </c>
      <c r="AN569" s="150">
        <f>SUM(F572:AJ572)</f>
        <v>0</v>
      </c>
      <c r="AO569" s="150">
        <f>SUM(F570:AJ570)</f>
        <v>56</v>
      </c>
      <c r="AP569" s="150">
        <f>VLOOKUP($M$1&amp;" "&amp;$P$1&amp;" "&amp;AQ569,'Вспомогательная таблица'!A:AL,38,0)</f>
        <v>147</v>
      </c>
      <c r="AQ569" s="144" t="s">
        <v>67</v>
      </c>
    </row>
    <row r="570" spans="1:43" ht="9" customHeight="1" x14ac:dyDescent="0.2">
      <c r="A570" s="148"/>
      <c r="B570" s="148"/>
      <c r="C570" s="148"/>
      <c r="D570" s="148"/>
      <c r="E570" s="128" t="s">
        <v>24</v>
      </c>
      <c r="F570" s="129"/>
      <c r="G570" s="107"/>
      <c r="H570" s="107"/>
      <c r="I570" s="107">
        <v>8</v>
      </c>
      <c r="J570" s="107"/>
      <c r="K570" s="107"/>
      <c r="L570" s="107"/>
      <c r="M570" s="107">
        <v>8</v>
      </c>
      <c r="N570" s="107"/>
      <c r="O570" s="107"/>
      <c r="P570" s="107"/>
      <c r="Q570" s="107">
        <v>8</v>
      </c>
      <c r="R570" s="107"/>
      <c r="S570" s="107"/>
      <c r="T570" s="107"/>
      <c r="U570" s="107">
        <v>8</v>
      </c>
      <c r="V570" s="107"/>
      <c r="W570" s="107"/>
      <c r="X570" s="107"/>
      <c r="Y570" s="107">
        <v>8</v>
      </c>
      <c r="Z570" s="107"/>
      <c r="AA570" s="107"/>
      <c r="AB570" s="107"/>
      <c r="AC570" s="107">
        <v>8</v>
      </c>
      <c r="AD570" s="107"/>
      <c r="AE570" s="107"/>
      <c r="AF570" s="107"/>
      <c r="AG570" s="107">
        <v>8</v>
      </c>
      <c r="AH570" s="107"/>
      <c r="AI570" s="107"/>
      <c r="AJ570" s="130"/>
      <c r="AK570" s="148"/>
      <c r="AL570" s="151"/>
      <c r="AM570" s="151"/>
      <c r="AN570" s="151"/>
      <c r="AO570" s="151"/>
      <c r="AP570" s="151"/>
      <c r="AQ570" s="145"/>
    </row>
    <row r="571" spans="1:43" ht="9" customHeight="1" x14ac:dyDescent="0.2">
      <c r="A571" s="148"/>
      <c r="B571" s="148"/>
      <c r="C571" s="148"/>
      <c r="D571" s="148"/>
      <c r="E571" s="128" t="s">
        <v>25</v>
      </c>
      <c r="F571" s="129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  <c r="AG571" s="107"/>
      <c r="AH571" s="107"/>
      <c r="AI571" s="107"/>
      <c r="AJ571" s="130"/>
      <c r="AK571" s="148"/>
      <c r="AL571" s="151"/>
      <c r="AM571" s="151"/>
      <c r="AN571" s="151"/>
      <c r="AO571" s="151"/>
      <c r="AP571" s="151"/>
      <c r="AQ571" s="145"/>
    </row>
    <row r="572" spans="1:43" ht="9" customHeight="1" thickBot="1" x14ac:dyDescent="0.25">
      <c r="A572" s="149"/>
      <c r="B572" s="149"/>
      <c r="C572" s="149"/>
      <c r="D572" s="149"/>
      <c r="E572" s="131" t="s">
        <v>26</v>
      </c>
      <c r="F572" s="132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B572" s="133"/>
      <c r="AC572" s="133"/>
      <c r="AD572" s="133"/>
      <c r="AE572" s="133"/>
      <c r="AF572" s="133"/>
      <c r="AG572" s="133"/>
      <c r="AH572" s="133"/>
      <c r="AI572" s="133"/>
      <c r="AJ572" s="134"/>
      <c r="AK572" s="149"/>
      <c r="AL572" s="152"/>
      <c r="AM572" s="152"/>
      <c r="AN572" s="152"/>
      <c r="AO572" s="152"/>
      <c r="AP572" s="152"/>
      <c r="AQ572" s="146"/>
    </row>
    <row r="573" spans="1:43" ht="9" customHeight="1" x14ac:dyDescent="0.2">
      <c r="A573" s="147">
        <v>141</v>
      </c>
      <c r="B573" s="153">
        <v>28240</v>
      </c>
      <c r="C573" s="164" t="s">
        <v>203</v>
      </c>
      <c r="D573" s="154" t="s">
        <v>186</v>
      </c>
      <c r="E573" s="124" t="s">
        <v>22</v>
      </c>
      <c r="F573" s="125"/>
      <c r="G573" s="126"/>
      <c r="H573" s="126">
        <v>10.5</v>
      </c>
      <c r="I573" s="126">
        <v>10.5</v>
      </c>
      <c r="J573" s="126"/>
      <c r="K573" s="126"/>
      <c r="L573" s="126">
        <v>10.5</v>
      </c>
      <c r="M573" s="126">
        <v>10.5</v>
      </c>
      <c r="N573" s="126"/>
      <c r="O573" s="126"/>
      <c r="P573" s="126">
        <v>10.5</v>
      </c>
      <c r="Q573" s="126">
        <v>10.5</v>
      </c>
      <c r="R573" s="126"/>
      <c r="S573" s="126"/>
      <c r="T573" s="126">
        <v>10.5</v>
      </c>
      <c r="U573" s="126">
        <v>10.5</v>
      </c>
      <c r="V573" s="126"/>
      <c r="W573" s="126"/>
      <c r="X573" s="126">
        <v>10.5</v>
      </c>
      <c r="Y573" s="126">
        <v>10.5</v>
      </c>
      <c r="Z573" s="126"/>
      <c r="AA573" s="126"/>
      <c r="AB573" s="126">
        <v>10.5</v>
      </c>
      <c r="AC573" s="126">
        <v>10.5</v>
      </c>
      <c r="AD573" s="126"/>
      <c r="AE573" s="126"/>
      <c r="AF573" s="126">
        <v>10.5</v>
      </c>
      <c r="AG573" s="126">
        <v>10.5</v>
      </c>
      <c r="AH573" s="126"/>
      <c r="AI573" s="126"/>
      <c r="AJ573" s="127"/>
      <c r="AK573" s="153">
        <f>COUNTIF(F573:AJ573,"&gt;0")</f>
        <v>14</v>
      </c>
      <c r="AL573" s="150">
        <f>SUM(F573:AJ573)</f>
        <v>147</v>
      </c>
      <c r="AM573" s="150">
        <f>SUM(F575:AJ575)</f>
        <v>0</v>
      </c>
      <c r="AN573" s="150">
        <f>SUM(F576:AJ576)</f>
        <v>0</v>
      </c>
      <c r="AO573" s="150">
        <f>SUM(F574:AJ574)</f>
        <v>56</v>
      </c>
      <c r="AP573" s="150">
        <f>VLOOKUP($M$1&amp;" "&amp;$P$1&amp;" "&amp;AQ573,'Вспомогательная таблица'!A:AL,38,0)</f>
        <v>147</v>
      </c>
      <c r="AQ573" s="144" t="s">
        <v>67</v>
      </c>
    </row>
    <row r="574" spans="1:43" ht="9" customHeight="1" x14ac:dyDescent="0.2">
      <c r="A574" s="148"/>
      <c r="B574" s="148"/>
      <c r="C574" s="148"/>
      <c r="D574" s="148"/>
      <c r="E574" s="128" t="s">
        <v>24</v>
      </c>
      <c r="F574" s="129"/>
      <c r="G574" s="107"/>
      <c r="H574" s="107"/>
      <c r="I574" s="107">
        <v>8</v>
      </c>
      <c r="J574" s="107"/>
      <c r="K574" s="107"/>
      <c r="L574" s="107"/>
      <c r="M574" s="107">
        <v>8</v>
      </c>
      <c r="N574" s="107"/>
      <c r="O574" s="107"/>
      <c r="P574" s="107"/>
      <c r="Q574" s="107">
        <v>8</v>
      </c>
      <c r="R574" s="107"/>
      <c r="S574" s="107"/>
      <c r="T574" s="107"/>
      <c r="U574" s="107">
        <v>8</v>
      </c>
      <c r="V574" s="107"/>
      <c r="W574" s="107"/>
      <c r="X574" s="107"/>
      <c r="Y574" s="107">
        <v>8</v>
      </c>
      <c r="Z574" s="107"/>
      <c r="AA574" s="107"/>
      <c r="AB574" s="107"/>
      <c r="AC574" s="107">
        <v>8</v>
      </c>
      <c r="AD574" s="107"/>
      <c r="AE574" s="107"/>
      <c r="AF574" s="107"/>
      <c r="AG574" s="107">
        <v>8</v>
      </c>
      <c r="AH574" s="107"/>
      <c r="AI574" s="107"/>
      <c r="AJ574" s="130"/>
      <c r="AK574" s="148"/>
      <c r="AL574" s="151"/>
      <c r="AM574" s="151"/>
      <c r="AN574" s="151"/>
      <c r="AO574" s="151"/>
      <c r="AP574" s="151"/>
      <c r="AQ574" s="145"/>
    </row>
    <row r="575" spans="1:43" ht="9" customHeight="1" x14ac:dyDescent="0.2">
      <c r="A575" s="148"/>
      <c r="B575" s="148"/>
      <c r="C575" s="148"/>
      <c r="D575" s="148"/>
      <c r="E575" s="128" t="s">
        <v>25</v>
      </c>
      <c r="F575" s="129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  <c r="AG575" s="107"/>
      <c r="AH575" s="107"/>
      <c r="AI575" s="107"/>
      <c r="AJ575" s="130"/>
      <c r="AK575" s="148"/>
      <c r="AL575" s="151"/>
      <c r="AM575" s="151"/>
      <c r="AN575" s="151"/>
      <c r="AO575" s="151"/>
      <c r="AP575" s="151"/>
      <c r="AQ575" s="145"/>
    </row>
    <row r="576" spans="1:43" ht="9" customHeight="1" thickBot="1" x14ac:dyDescent="0.25">
      <c r="A576" s="149"/>
      <c r="B576" s="149"/>
      <c r="C576" s="149"/>
      <c r="D576" s="149"/>
      <c r="E576" s="131" t="s">
        <v>26</v>
      </c>
      <c r="F576" s="132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B576" s="133"/>
      <c r="AC576" s="133"/>
      <c r="AD576" s="133"/>
      <c r="AE576" s="133"/>
      <c r="AF576" s="133"/>
      <c r="AG576" s="133"/>
      <c r="AH576" s="133"/>
      <c r="AI576" s="133"/>
      <c r="AJ576" s="134"/>
      <c r="AK576" s="149"/>
      <c r="AL576" s="152"/>
      <c r="AM576" s="152"/>
      <c r="AN576" s="152"/>
      <c r="AO576" s="152"/>
      <c r="AP576" s="152"/>
      <c r="AQ576" s="146"/>
    </row>
    <row r="577" spans="1:43" ht="9" customHeight="1" x14ac:dyDescent="0.2">
      <c r="A577" s="147">
        <v>142</v>
      </c>
      <c r="B577" s="153">
        <v>19412</v>
      </c>
      <c r="C577" s="184" t="s">
        <v>204</v>
      </c>
      <c r="D577" s="154" t="s">
        <v>73</v>
      </c>
      <c r="E577" s="124" t="s">
        <v>22</v>
      </c>
      <c r="F577" s="125">
        <v>10.5</v>
      </c>
      <c r="G577" s="126">
        <v>10.5</v>
      </c>
      <c r="H577" s="126"/>
      <c r="I577" s="126"/>
      <c r="J577" s="126">
        <v>10.5</v>
      </c>
      <c r="K577" s="126">
        <v>10.5</v>
      </c>
      <c r="L577" s="126"/>
      <c r="M577" s="126"/>
      <c r="N577" s="126">
        <v>10.5</v>
      </c>
      <c r="O577" s="126">
        <v>10.5</v>
      </c>
      <c r="P577" s="126"/>
      <c r="Q577" s="126"/>
      <c r="R577" s="126">
        <v>10.5</v>
      </c>
      <c r="S577" s="126">
        <v>10.5</v>
      </c>
      <c r="T577" s="126"/>
      <c r="U577" s="126"/>
      <c r="V577" s="126">
        <v>10.5</v>
      </c>
      <c r="W577" s="126">
        <v>10.5</v>
      </c>
      <c r="X577" s="126"/>
      <c r="Y577" s="126"/>
      <c r="Z577" s="126">
        <v>10.5</v>
      </c>
      <c r="AA577" s="126">
        <v>10.5</v>
      </c>
      <c r="AB577" s="126"/>
      <c r="AC577" s="126"/>
      <c r="AD577" s="126">
        <v>10.5</v>
      </c>
      <c r="AE577" s="126">
        <v>10.5</v>
      </c>
      <c r="AF577" s="126"/>
      <c r="AG577" s="126"/>
      <c r="AH577" s="126">
        <v>10.5</v>
      </c>
      <c r="AI577" s="126"/>
      <c r="AJ577" s="127"/>
      <c r="AK577" s="153">
        <f>COUNTIF(F577:AJ577,"&gt;0")</f>
        <v>15</v>
      </c>
      <c r="AL577" s="150">
        <f>SUM(F577:AJ577)</f>
        <v>157.5</v>
      </c>
      <c r="AM577" s="150">
        <f>SUM(F579:AJ579)</f>
        <v>0</v>
      </c>
      <c r="AN577" s="150">
        <f>SUM(F580:AJ580)</f>
        <v>0</v>
      </c>
      <c r="AO577" s="150">
        <f>SUM(F578:AJ578)</f>
        <v>56</v>
      </c>
      <c r="AP577" s="150">
        <f>VLOOKUP($M$1&amp;" "&amp;$P$1&amp;" "&amp;AQ577,'Вспомогательная таблица'!A:AL,38,0)</f>
        <v>157.5</v>
      </c>
      <c r="AQ577" s="144" t="s">
        <v>75</v>
      </c>
    </row>
    <row r="578" spans="1:43" ht="9" customHeight="1" x14ac:dyDescent="0.2">
      <c r="A578" s="148"/>
      <c r="B578" s="148"/>
      <c r="C578" s="162"/>
      <c r="D578" s="148"/>
      <c r="E578" s="128" t="s">
        <v>24</v>
      </c>
      <c r="F578" s="129"/>
      <c r="G578" s="107">
        <v>8</v>
      </c>
      <c r="H578" s="107"/>
      <c r="I578" s="107"/>
      <c r="J578" s="107"/>
      <c r="K578" s="107">
        <v>8</v>
      </c>
      <c r="L578" s="107"/>
      <c r="M578" s="107"/>
      <c r="N578" s="107"/>
      <c r="O578" s="107">
        <v>8</v>
      </c>
      <c r="P578" s="107"/>
      <c r="Q578" s="107"/>
      <c r="R578" s="107"/>
      <c r="S578" s="107">
        <v>8</v>
      </c>
      <c r="T578" s="107"/>
      <c r="U578" s="107"/>
      <c r="V578" s="107"/>
      <c r="W578" s="107">
        <v>8</v>
      </c>
      <c r="X578" s="107"/>
      <c r="Y578" s="107"/>
      <c r="Z578" s="107"/>
      <c r="AA578" s="107">
        <v>8</v>
      </c>
      <c r="AB578" s="107"/>
      <c r="AC578" s="107"/>
      <c r="AD578" s="107"/>
      <c r="AE578" s="107">
        <v>8</v>
      </c>
      <c r="AF578" s="107"/>
      <c r="AG578" s="107"/>
      <c r="AH578" s="107"/>
      <c r="AI578" s="107"/>
      <c r="AJ578" s="130"/>
      <c r="AK578" s="148"/>
      <c r="AL578" s="151"/>
      <c r="AM578" s="151"/>
      <c r="AN578" s="151"/>
      <c r="AO578" s="151"/>
      <c r="AP578" s="151"/>
      <c r="AQ578" s="145"/>
    </row>
    <row r="579" spans="1:43" ht="9" customHeight="1" x14ac:dyDescent="0.2">
      <c r="A579" s="148"/>
      <c r="B579" s="148"/>
      <c r="C579" s="162"/>
      <c r="D579" s="148"/>
      <c r="E579" s="128" t="s">
        <v>25</v>
      </c>
      <c r="F579" s="129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  <c r="AG579" s="107"/>
      <c r="AH579" s="107"/>
      <c r="AI579" s="107"/>
      <c r="AJ579" s="130"/>
      <c r="AK579" s="148"/>
      <c r="AL579" s="151"/>
      <c r="AM579" s="151"/>
      <c r="AN579" s="151"/>
      <c r="AO579" s="151"/>
      <c r="AP579" s="151"/>
      <c r="AQ579" s="145"/>
    </row>
    <row r="580" spans="1:43" ht="9" customHeight="1" thickBot="1" x14ac:dyDescent="0.25">
      <c r="A580" s="149"/>
      <c r="B580" s="149"/>
      <c r="C580" s="163"/>
      <c r="D580" s="149"/>
      <c r="E580" s="131" t="s">
        <v>26</v>
      </c>
      <c r="F580" s="132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B580" s="133"/>
      <c r="AC580" s="133"/>
      <c r="AD580" s="133"/>
      <c r="AE580" s="133"/>
      <c r="AF580" s="133"/>
      <c r="AG580" s="133"/>
      <c r="AH580" s="133"/>
      <c r="AI580" s="133"/>
      <c r="AJ580" s="134"/>
      <c r="AK580" s="149"/>
      <c r="AL580" s="152"/>
      <c r="AM580" s="152"/>
      <c r="AN580" s="152"/>
      <c r="AO580" s="152"/>
      <c r="AP580" s="152"/>
      <c r="AQ580" s="146"/>
    </row>
    <row r="581" spans="1:43" ht="9" customHeight="1" x14ac:dyDescent="0.2">
      <c r="A581" s="147">
        <v>143</v>
      </c>
      <c r="B581" s="153">
        <v>30202</v>
      </c>
      <c r="C581" s="164" t="s">
        <v>205</v>
      </c>
      <c r="D581" s="154" t="s">
        <v>186</v>
      </c>
      <c r="E581" s="124" t="s">
        <v>22</v>
      </c>
      <c r="F581" s="125">
        <v>10.5</v>
      </c>
      <c r="G581" s="126">
        <v>10.5</v>
      </c>
      <c r="H581" s="126"/>
      <c r="I581" s="126"/>
      <c r="J581" s="126">
        <v>10.5</v>
      </c>
      <c r="K581" s="126">
        <v>10.5</v>
      </c>
      <c r="L581" s="126"/>
      <c r="M581" s="126"/>
      <c r="N581" s="126">
        <v>10.5</v>
      </c>
      <c r="O581" s="126">
        <v>10.5</v>
      </c>
      <c r="P581" s="126"/>
      <c r="Q581" s="126"/>
      <c r="R581" s="126">
        <v>10.5</v>
      </c>
      <c r="S581" s="126">
        <v>10.5</v>
      </c>
      <c r="T581" s="126"/>
      <c r="U581" s="126"/>
      <c r="V581" s="126">
        <v>10.5</v>
      </c>
      <c r="W581" s="126">
        <v>10.5</v>
      </c>
      <c r="X581" s="126"/>
      <c r="Y581" s="126"/>
      <c r="Z581" s="126">
        <v>10.5</v>
      </c>
      <c r="AA581" s="126">
        <v>10.5</v>
      </c>
      <c r="AB581" s="126"/>
      <c r="AC581" s="126"/>
      <c r="AD581" s="126">
        <v>10.5</v>
      </c>
      <c r="AE581" s="126">
        <v>10.5</v>
      </c>
      <c r="AF581" s="126"/>
      <c r="AG581" s="126"/>
      <c r="AH581" s="126">
        <v>10.5</v>
      </c>
      <c r="AI581" s="126"/>
      <c r="AJ581" s="127"/>
      <c r="AK581" s="153">
        <f>COUNTIF(F581:AJ581,"&gt;0")</f>
        <v>15</v>
      </c>
      <c r="AL581" s="150">
        <f>SUM(F581:AJ581)</f>
        <v>157.5</v>
      </c>
      <c r="AM581" s="150">
        <f>SUM(F583:AJ583)</f>
        <v>0</v>
      </c>
      <c r="AN581" s="150">
        <f>SUM(F584:AJ584)</f>
        <v>0</v>
      </c>
      <c r="AO581" s="150">
        <f>SUM(F582:AJ582)</f>
        <v>56</v>
      </c>
      <c r="AP581" s="150">
        <f>VLOOKUP($M$1&amp;" "&amp;$P$1&amp;" "&amp;AQ581,'Вспомогательная таблица'!A:AL,38,0)</f>
        <v>157.5</v>
      </c>
      <c r="AQ581" s="144" t="s">
        <v>75</v>
      </c>
    </row>
    <row r="582" spans="1:43" ht="9" customHeight="1" x14ac:dyDescent="0.2">
      <c r="A582" s="148"/>
      <c r="B582" s="148"/>
      <c r="C582" s="148"/>
      <c r="D582" s="148"/>
      <c r="E582" s="128" t="s">
        <v>24</v>
      </c>
      <c r="F582" s="129"/>
      <c r="G582" s="107">
        <v>8</v>
      </c>
      <c r="H582" s="107"/>
      <c r="I582" s="107"/>
      <c r="J582" s="107"/>
      <c r="K582" s="107">
        <v>8</v>
      </c>
      <c r="L582" s="107"/>
      <c r="M582" s="107"/>
      <c r="N582" s="107"/>
      <c r="O582" s="107">
        <v>8</v>
      </c>
      <c r="P582" s="107"/>
      <c r="Q582" s="107"/>
      <c r="R582" s="107"/>
      <c r="S582" s="107">
        <v>8</v>
      </c>
      <c r="T582" s="107"/>
      <c r="U582" s="107"/>
      <c r="V582" s="107"/>
      <c r="W582" s="107">
        <v>8</v>
      </c>
      <c r="X582" s="107"/>
      <c r="Y582" s="107"/>
      <c r="Z582" s="107"/>
      <c r="AA582" s="107">
        <v>8</v>
      </c>
      <c r="AB582" s="107"/>
      <c r="AC582" s="107"/>
      <c r="AD582" s="107"/>
      <c r="AE582" s="107">
        <v>8</v>
      </c>
      <c r="AF582" s="107"/>
      <c r="AG582" s="107"/>
      <c r="AH582" s="107"/>
      <c r="AI582" s="107"/>
      <c r="AJ582" s="130"/>
      <c r="AK582" s="148"/>
      <c r="AL582" s="151"/>
      <c r="AM582" s="151"/>
      <c r="AN582" s="151"/>
      <c r="AO582" s="151"/>
      <c r="AP582" s="151"/>
      <c r="AQ582" s="145"/>
    </row>
    <row r="583" spans="1:43" ht="9" customHeight="1" x14ac:dyDescent="0.2">
      <c r="A583" s="148"/>
      <c r="B583" s="148"/>
      <c r="C583" s="148"/>
      <c r="D583" s="148"/>
      <c r="E583" s="128" t="s">
        <v>25</v>
      </c>
      <c r="F583" s="129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  <c r="AG583" s="107"/>
      <c r="AH583" s="107"/>
      <c r="AI583" s="107"/>
      <c r="AJ583" s="130"/>
      <c r="AK583" s="148"/>
      <c r="AL583" s="151"/>
      <c r="AM583" s="151"/>
      <c r="AN583" s="151"/>
      <c r="AO583" s="151"/>
      <c r="AP583" s="151"/>
      <c r="AQ583" s="145"/>
    </row>
    <row r="584" spans="1:43" ht="9" customHeight="1" thickBot="1" x14ac:dyDescent="0.25">
      <c r="A584" s="149"/>
      <c r="B584" s="149"/>
      <c r="C584" s="149"/>
      <c r="D584" s="149"/>
      <c r="E584" s="131" t="s">
        <v>26</v>
      </c>
      <c r="F584" s="132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B584" s="133"/>
      <c r="AC584" s="133"/>
      <c r="AD584" s="133"/>
      <c r="AE584" s="133"/>
      <c r="AF584" s="133"/>
      <c r="AG584" s="133"/>
      <c r="AH584" s="133"/>
      <c r="AI584" s="133"/>
      <c r="AJ584" s="134"/>
      <c r="AK584" s="149"/>
      <c r="AL584" s="152"/>
      <c r="AM584" s="152"/>
      <c r="AN584" s="152"/>
      <c r="AO584" s="152"/>
      <c r="AP584" s="152"/>
      <c r="AQ584" s="146"/>
    </row>
    <row r="585" spans="1:43" ht="9" customHeight="1" x14ac:dyDescent="0.2">
      <c r="A585" s="147">
        <v>144</v>
      </c>
      <c r="B585" s="153">
        <v>20184</v>
      </c>
      <c r="C585" s="164" t="s">
        <v>206</v>
      </c>
      <c r="D585" s="154" t="s">
        <v>186</v>
      </c>
      <c r="E585" s="124" t="s">
        <v>22</v>
      </c>
      <c r="F585" s="125">
        <v>10.5</v>
      </c>
      <c r="G585" s="126">
        <v>10.5</v>
      </c>
      <c r="H585" s="126"/>
      <c r="I585" s="126"/>
      <c r="J585" s="126">
        <v>10.5</v>
      </c>
      <c r="K585" s="126">
        <v>10.5</v>
      </c>
      <c r="L585" s="126"/>
      <c r="M585" s="126"/>
      <c r="N585" s="126">
        <v>10.5</v>
      </c>
      <c r="O585" s="126">
        <v>10.5</v>
      </c>
      <c r="P585" s="126"/>
      <c r="Q585" s="126"/>
      <c r="R585" s="126">
        <v>10.5</v>
      </c>
      <c r="S585" s="126">
        <v>10.5</v>
      </c>
      <c r="T585" s="126"/>
      <c r="U585" s="126"/>
      <c r="V585" s="126">
        <v>10.5</v>
      </c>
      <c r="W585" s="126">
        <v>10.5</v>
      </c>
      <c r="X585" s="126"/>
      <c r="Y585" s="126"/>
      <c r="Z585" s="126">
        <v>10.5</v>
      </c>
      <c r="AA585" s="126">
        <v>10.5</v>
      </c>
      <c r="AB585" s="126"/>
      <c r="AC585" s="126"/>
      <c r="AD585" s="126">
        <v>10.5</v>
      </c>
      <c r="AE585" s="126">
        <v>10.5</v>
      </c>
      <c r="AF585" s="126"/>
      <c r="AG585" s="126"/>
      <c r="AH585" s="126">
        <v>10.5</v>
      </c>
      <c r="AI585" s="126"/>
      <c r="AJ585" s="127"/>
      <c r="AK585" s="153">
        <f>COUNTIF(F585:AJ585,"&gt;0")</f>
        <v>15</v>
      </c>
      <c r="AL585" s="150">
        <f>SUM(F585:AJ585)</f>
        <v>157.5</v>
      </c>
      <c r="AM585" s="150">
        <f>SUM(F587:AJ587)</f>
        <v>0</v>
      </c>
      <c r="AN585" s="150">
        <f>SUM(F588:AJ588)</f>
        <v>0</v>
      </c>
      <c r="AO585" s="150">
        <f>SUM(F586:AJ586)</f>
        <v>56</v>
      </c>
      <c r="AP585" s="150">
        <f>VLOOKUP($M$1&amp;" "&amp;$P$1&amp;" "&amp;AQ585,'Вспомогательная таблица'!A:AL,38,0)</f>
        <v>157.5</v>
      </c>
      <c r="AQ585" s="144" t="s">
        <v>75</v>
      </c>
    </row>
    <row r="586" spans="1:43" ht="9" customHeight="1" x14ac:dyDescent="0.2">
      <c r="A586" s="148"/>
      <c r="B586" s="148"/>
      <c r="C586" s="148"/>
      <c r="D586" s="148"/>
      <c r="E586" s="128" t="s">
        <v>24</v>
      </c>
      <c r="F586" s="129"/>
      <c r="G586" s="107">
        <v>8</v>
      </c>
      <c r="H586" s="107"/>
      <c r="I586" s="107"/>
      <c r="J586" s="107"/>
      <c r="K586" s="107">
        <v>8</v>
      </c>
      <c r="L586" s="107"/>
      <c r="M586" s="107"/>
      <c r="N586" s="107"/>
      <c r="O586" s="107">
        <v>8</v>
      </c>
      <c r="P586" s="107"/>
      <c r="Q586" s="107"/>
      <c r="R586" s="107"/>
      <c r="S586" s="107">
        <v>8</v>
      </c>
      <c r="T586" s="107"/>
      <c r="U586" s="107"/>
      <c r="V586" s="107"/>
      <c r="W586" s="107">
        <v>8</v>
      </c>
      <c r="X586" s="107"/>
      <c r="Y586" s="107"/>
      <c r="Z586" s="107"/>
      <c r="AA586" s="107">
        <v>8</v>
      </c>
      <c r="AB586" s="107"/>
      <c r="AC586" s="107"/>
      <c r="AD586" s="107"/>
      <c r="AE586" s="107">
        <v>8</v>
      </c>
      <c r="AF586" s="107"/>
      <c r="AG586" s="107"/>
      <c r="AH586" s="107"/>
      <c r="AI586" s="107"/>
      <c r="AJ586" s="130"/>
      <c r="AK586" s="148"/>
      <c r="AL586" s="151"/>
      <c r="AM586" s="151"/>
      <c r="AN586" s="151"/>
      <c r="AO586" s="151"/>
      <c r="AP586" s="151"/>
      <c r="AQ586" s="145"/>
    </row>
    <row r="587" spans="1:43" ht="9" customHeight="1" x14ac:dyDescent="0.2">
      <c r="A587" s="148"/>
      <c r="B587" s="148"/>
      <c r="C587" s="148"/>
      <c r="D587" s="148"/>
      <c r="E587" s="128" t="s">
        <v>25</v>
      </c>
      <c r="F587" s="129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30"/>
      <c r="AK587" s="148"/>
      <c r="AL587" s="151"/>
      <c r="AM587" s="151"/>
      <c r="AN587" s="151"/>
      <c r="AO587" s="151"/>
      <c r="AP587" s="151"/>
      <c r="AQ587" s="145"/>
    </row>
    <row r="588" spans="1:43" ht="9" customHeight="1" thickBot="1" x14ac:dyDescent="0.25">
      <c r="A588" s="149"/>
      <c r="B588" s="149"/>
      <c r="C588" s="149"/>
      <c r="D588" s="149"/>
      <c r="E588" s="131" t="s">
        <v>26</v>
      </c>
      <c r="F588" s="132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B588" s="133"/>
      <c r="AC588" s="133"/>
      <c r="AD588" s="133"/>
      <c r="AE588" s="133"/>
      <c r="AF588" s="133"/>
      <c r="AG588" s="133"/>
      <c r="AH588" s="133"/>
      <c r="AI588" s="133"/>
      <c r="AJ588" s="134"/>
      <c r="AK588" s="149"/>
      <c r="AL588" s="152"/>
      <c r="AM588" s="152"/>
      <c r="AN588" s="152"/>
      <c r="AO588" s="152"/>
      <c r="AP588" s="152"/>
      <c r="AQ588" s="146"/>
    </row>
    <row r="589" spans="1:43" ht="9" customHeight="1" x14ac:dyDescent="0.2">
      <c r="A589" s="147">
        <v>145</v>
      </c>
      <c r="B589" s="153">
        <v>30700</v>
      </c>
      <c r="C589" s="164" t="s">
        <v>207</v>
      </c>
      <c r="D589" s="154" t="s">
        <v>186</v>
      </c>
      <c r="E589" s="124" t="s">
        <v>22</v>
      </c>
      <c r="F589" s="125">
        <v>10.5</v>
      </c>
      <c r="G589" s="126"/>
      <c r="H589" s="126"/>
      <c r="I589" s="126">
        <v>10.5</v>
      </c>
      <c r="J589" s="126">
        <v>10.5</v>
      </c>
      <c r="K589" s="126"/>
      <c r="L589" s="126"/>
      <c r="M589" s="126">
        <v>10.5</v>
      </c>
      <c r="N589" s="126">
        <v>10.5</v>
      </c>
      <c r="O589" s="126"/>
      <c r="P589" s="126"/>
      <c r="Q589" s="126">
        <v>10.5</v>
      </c>
      <c r="R589" s="126">
        <v>10.5</v>
      </c>
      <c r="S589" s="126"/>
      <c r="T589" s="126"/>
      <c r="U589" s="126">
        <v>10.5</v>
      </c>
      <c r="V589" s="126">
        <v>10.5</v>
      </c>
      <c r="W589" s="126"/>
      <c r="X589" s="126"/>
      <c r="Y589" s="126">
        <v>10.5</v>
      </c>
      <c r="Z589" s="126">
        <v>10.5</v>
      </c>
      <c r="AA589" s="126"/>
      <c r="AB589" s="126"/>
      <c r="AC589" s="126">
        <v>10.5</v>
      </c>
      <c r="AD589" s="126">
        <v>10.5</v>
      </c>
      <c r="AE589" s="126"/>
      <c r="AF589" s="126"/>
      <c r="AG589" s="126">
        <v>10.5</v>
      </c>
      <c r="AH589" s="126">
        <v>10.5</v>
      </c>
      <c r="AI589" s="126"/>
      <c r="AJ589" s="127"/>
      <c r="AK589" s="153">
        <f>COUNTIF(F589:AJ589,"&gt;0")</f>
        <v>15</v>
      </c>
      <c r="AL589" s="150">
        <f>SUM(F589:AJ589)</f>
        <v>157.5</v>
      </c>
      <c r="AM589" s="150">
        <f>SUM(F591:AJ591)</f>
        <v>0</v>
      </c>
      <c r="AN589" s="150">
        <f>SUM(F592:AJ592)</f>
        <v>0</v>
      </c>
      <c r="AO589" s="150">
        <f>SUM(F590:AJ590)</f>
        <v>64</v>
      </c>
      <c r="AP589" s="150">
        <f>VLOOKUP($M$1&amp;" "&amp;$P$1&amp;" "&amp;AQ589,'Вспомогательная таблица'!A:AL,38,0)</f>
        <v>157.5</v>
      </c>
      <c r="AQ589" s="144" t="s">
        <v>70</v>
      </c>
    </row>
    <row r="590" spans="1:43" ht="9" customHeight="1" x14ac:dyDescent="0.2">
      <c r="A590" s="148"/>
      <c r="B590" s="148"/>
      <c r="C590" s="148"/>
      <c r="D590" s="148"/>
      <c r="E590" s="128" t="s">
        <v>24</v>
      </c>
      <c r="F590" s="129">
        <v>8</v>
      </c>
      <c r="G590" s="107"/>
      <c r="H590" s="107"/>
      <c r="I590" s="107"/>
      <c r="J590" s="107">
        <v>8</v>
      </c>
      <c r="K590" s="107"/>
      <c r="L590" s="107"/>
      <c r="M590" s="107"/>
      <c r="N590" s="107">
        <v>8</v>
      </c>
      <c r="O590" s="107"/>
      <c r="P590" s="107"/>
      <c r="Q590" s="107"/>
      <c r="R590" s="107">
        <v>8</v>
      </c>
      <c r="S590" s="107"/>
      <c r="T590" s="107"/>
      <c r="U590" s="107"/>
      <c r="V590" s="107">
        <v>8</v>
      </c>
      <c r="W590" s="107"/>
      <c r="X590" s="107"/>
      <c r="Y590" s="107"/>
      <c r="Z590" s="107">
        <v>8</v>
      </c>
      <c r="AA590" s="107"/>
      <c r="AB590" s="107"/>
      <c r="AC590" s="107"/>
      <c r="AD590" s="107">
        <v>8</v>
      </c>
      <c r="AE590" s="107"/>
      <c r="AF590" s="107"/>
      <c r="AG590" s="107"/>
      <c r="AH590" s="107">
        <v>8</v>
      </c>
      <c r="AI590" s="107"/>
      <c r="AJ590" s="130"/>
      <c r="AK590" s="148"/>
      <c r="AL590" s="151"/>
      <c r="AM590" s="151"/>
      <c r="AN590" s="151"/>
      <c r="AO590" s="151"/>
      <c r="AP590" s="151"/>
      <c r="AQ590" s="145"/>
    </row>
    <row r="591" spans="1:43" ht="9" customHeight="1" x14ac:dyDescent="0.2">
      <c r="A591" s="148"/>
      <c r="B591" s="148"/>
      <c r="C591" s="148"/>
      <c r="D591" s="148"/>
      <c r="E591" s="128" t="s">
        <v>25</v>
      </c>
      <c r="F591" s="129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  <c r="AJ591" s="130"/>
      <c r="AK591" s="148"/>
      <c r="AL591" s="151"/>
      <c r="AM591" s="151"/>
      <c r="AN591" s="151"/>
      <c r="AO591" s="151"/>
      <c r="AP591" s="151"/>
      <c r="AQ591" s="145"/>
    </row>
    <row r="592" spans="1:43" ht="9" customHeight="1" thickBot="1" x14ac:dyDescent="0.25">
      <c r="A592" s="149"/>
      <c r="B592" s="149"/>
      <c r="C592" s="149"/>
      <c r="D592" s="149"/>
      <c r="E592" s="131" t="s">
        <v>26</v>
      </c>
      <c r="F592" s="132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B592" s="133"/>
      <c r="AC592" s="133"/>
      <c r="AD592" s="133"/>
      <c r="AE592" s="133"/>
      <c r="AF592" s="133"/>
      <c r="AG592" s="133"/>
      <c r="AH592" s="133"/>
      <c r="AI592" s="133"/>
      <c r="AJ592" s="134"/>
      <c r="AK592" s="149"/>
      <c r="AL592" s="152"/>
      <c r="AM592" s="152"/>
      <c r="AN592" s="152"/>
      <c r="AO592" s="152"/>
      <c r="AP592" s="152"/>
      <c r="AQ592" s="146"/>
    </row>
    <row r="593" spans="1:43" ht="9" customHeight="1" x14ac:dyDescent="0.2">
      <c r="A593" s="147">
        <v>146</v>
      </c>
      <c r="B593" s="161">
        <v>32608</v>
      </c>
      <c r="C593" s="184" t="s">
        <v>208</v>
      </c>
      <c r="D593" s="168" t="s">
        <v>186</v>
      </c>
      <c r="E593" s="124" t="s">
        <v>22</v>
      </c>
      <c r="F593" s="125"/>
      <c r="G593" s="126"/>
      <c r="H593" s="126">
        <v>10.5</v>
      </c>
      <c r="I593" s="126">
        <v>10.5</v>
      </c>
      <c r="J593" s="126"/>
      <c r="K593" s="126"/>
      <c r="L593" s="126">
        <v>10.5</v>
      </c>
      <c r="M593" s="126">
        <v>10.5</v>
      </c>
      <c r="N593" s="126"/>
      <c r="O593" s="126"/>
      <c r="P593" s="126">
        <v>10.5</v>
      </c>
      <c r="Q593" s="126">
        <v>10.5</v>
      </c>
      <c r="R593" s="126"/>
      <c r="S593" s="126"/>
      <c r="T593" s="126">
        <v>10.5</v>
      </c>
      <c r="U593" s="126">
        <v>10.5</v>
      </c>
      <c r="V593" s="126"/>
      <c r="W593" s="126"/>
      <c r="X593" s="126">
        <v>10.5</v>
      </c>
      <c r="Y593" s="126">
        <v>10.5</v>
      </c>
      <c r="Z593" s="126"/>
      <c r="AA593" s="126"/>
      <c r="AB593" s="126">
        <v>10.5</v>
      </c>
      <c r="AC593" s="126">
        <v>10.5</v>
      </c>
      <c r="AD593" s="126"/>
      <c r="AE593" s="126"/>
      <c r="AF593" s="126">
        <v>10.5</v>
      </c>
      <c r="AG593" s="126">
        <v>10.5</v>
      </c>
      <c r="AH593" s="126"/>
      <c r="AI593" s="126"/>
      <c r="AJ593" s="127"/>
      <c r="AK593" s="153">
        <f>COUNTIF(F593:AJ593,"&gt;0")</f>
        <v>14</v>
      </c>
      <c r="AL593" s="150">
        <f>SUM(F593:AJ593)</f>
        <v>147</v>
      </c>
      <c r="AM593" s="150">
        <f>SUM(F595:AJ595)</f>
        <v>0</v>
      </c>
      <c r="AN593" s="150">
        <f>SUM(F596:AJ596)</f>
        <v>0</v>
      </c>
      <c r="AO593" s="150">
        <f>SUM(F594:AJ594)</f>
        <v>56</v>
      </c>
      <c r="AP593" s="150">
        <f>VLOOKUP($M$1&amp;" "&amp;$P$1&amp;" "&amp;AQ593,'Вспомогательная таблица'!A:AL,38,0)</f>
        <v>147</v>
      </c>
      <c r="AQ593" s="144" t="s">
        <v>67</v>
      </c>
    </row>
    <row r="594" spans="1:43" ht="9" customHeight="1" x14ac:dyDescent="0.2">
      <c r="A594" s="148"/>
      <c r="B594" s="162"/>
      <c r="C594" s="162"/>
      <c r="D594" s="162"/>
      <c r="E594" s="128" t="s">
        <v>24</v>
      </c>
      <c r="F594" s="129"/>
      <c r="G594" s="107"/>
      <c r="H594" s="107"/>
      <c r="I594" s="107">
        <v>8</v>
      </c>
      <c r="J594" s="107"/>
      <c r="K594" s="107"/>
      <c r="L594" s="107"/>
      <c r="M594" s="107">
        <v>8</v>
      </c>
      <c r="N594" s="107"/>
      <c r="O594" s="107"/>
      <c r="P594" s="107"/>
      <c r="Q594" s="107">
        <v>8</v>
      </c>
      <c r="R594" s="107"/>
      <c r="S594" s="107"/>
      <c r="T594" s="107"/>
      <c r="U594" s="107">
        <v>8</v>
      </c>
      <c r="V594" s="107"/>
      <c r="W594" s="107"/>
      <c r="X594" s="107"/>
      <c r="Y594" s="107">
        <v>8</v>
      </c>
      <c r="Z594" s="107"/>
      <c r="AA594" s="107"/>
      <c r="AB594" s="107"/>
      <c r="AC594" s="107">
        <v>8</v>
      </c>
      <c r="AD594" s="107"/>
      <c r="AE594" s="107"/>
      <c r="AF594" s="107"/>
      <c r="AG594" s="107">
        <v>8</v>
      </c>
      <c r="AH594" s="107"/>
      <c r="AI594" s="107"/>
      <c r="AJ594" s="130"/>
      <c r="AK594" s="148"/>
      <c r="AL594" s="151"/>
      <c r="AM594" s="151"/>
      <c r="AN594" s="151"/>
      <c r="AO594" s="151"/>
      <c r="AP594" s="151"/>
      <c r="AQ594" s="145"/>
    </row>
    <row r="595" spans="1:43" ht="9" customHeight="1" x14ac:dyDescent="0.2">
      <c r="A595" s="148"/>
      <c r="B595" s="162"/>
      <c r="C595" s="162"/>
      <c r="D595" s="162"/>
      <c r="E595" s="128" t="s">
        <v>25</v>
      </c>
      <c r="F595" s="129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  <c r="AJ595" s="130"/>
      <c r="AK595" s="148"/>
      <c r="AL595" s="151"/>
      <c r="AM595" s="151"/>
      <c r="AN595" s="151"/>
      <c r="AO595" s="151"/>
      <c r="AP595" s="151"/>
      <c r="AQ595" s="145"/>
    </row>
    <row r="596" spans="1:43" ht="9" customHeight="1" thickBot="1" x14ac:dyDescent="0.25">
      <c r="A596" s="149"/>
      <c r="B596" s="163"/>
      <c r="C596" s="163"/>
      <c r="D596" s="163"/>
      <c r="E596" s="131" t="s">
        <v>26</v>
      </c>
      <c r="F596" s="132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B596" s="133"/>
      <c r="AC596" s="133"/>
      <c r="AD596" s="133"/>
      <c r="AE596" s="133"/>
      <c r="AF596" s="133"/>
      <c r="AG596" s="133"/>
      <c r="AH596" s="133"/>
      <c r="AI596" s="133"/>
      <c r="AJ596" s="134"/>
      <c r="AK596" s="149"/>
      <c r="AL596" s="152"/>
      <c r="AM596" s="152"/>
      <c r="AN596" s="152"/>
      <c r="AO596" s="152"/>
      <c r="AP596" s="152"/>
      <c r="AQ596" s="146"/>
    </row>
    <row r="597" spans="1:43" ht="9" customHeight="1" x14ac:dyDescent="0.2">
      <c r="A597" s="147">
        <v>147</v>
      </c>
      <c r="B597" s="153">
        <v>29634</v>
      </c>
      <c r="C597" s="164" t="s">
        <v>209</v>
      </c>
      <c r="D597" s="154" t="s">
        <v>186</v>
      </c>
      <c r="E597" s="124" t="s">
        <v>22</v>
      </c>
      <c r="F597" s="125"/>
      <c r="G597" s="126"/>
      <c r="H597" s="126">
        <v>10.5</v>
      </c>
      <c r="I597" s="126">
        <v>10.5</v>
      </c>
      <c r="J597" s="126"/>
      <c r="K597" s="126"/>
      <c r="L597" s="126">
        <v>10.5</v>
      </c>
      <c r="M597" s="126">
        <v>10.5</v>
      </c>
      <c r="N597" s="126"/>
      <c r="O597" s="126"/>
      <c r="P597" s="126">
        <v>10.5</v>
      </c>
      <c r="Q597" s="126">
        <v>10.5</v>
      </c>
      <c r="R597" s="126"/>
      <c r="S597" s="126"/>
      <c r="T597" s="126">
        <v>10.5</v>
      </c>
      <c r="U597" s="126">
        <v>10.5</v>
      </c>
      <c r="V597" s="126"/>
      <c r="W597" s="126"/>
      <c r="X597" s="126">
        <v>10.5</v>
      </c>
      <c r="Y597" s="126">
        <v>10.5</v>
      </c>
      <c r="Z597" s="126"/>
      <c r="AA597" s="126"/>
      <c r="AB597" s="126">
        <v>10.5</v>
      </c>
      <c r="AC597" s="126">
        <v>10.5</v>
      </c>
      <c r="AD597" s="126"/>
      <c r="AE597" s="126"/>
      <c r="AF597" s="126">
        <v>10.5</v>
      </c>
      <c r="AG597" s="126">
        <v>10.5</v>
      </c>
      <c r="AH597" s="126"/>
      <c r="AI597" s="126"/>
      <c r="AJ597" s="127"/>
      <c r="AK597" s="153">
        <f>COUNTIF(F597:AJ597,"&gt;0")</f>
        <v>14</v>
      </c>
      <c r="AL597" s="150">
        <f>SUM(F597:AJ597)</f>
        <v>147</v>
      </c>
      <c r="AM597" s="150">
        <f>SUM(F599:AJ599)</f>
        <v>0</v>
      </c>
      <c r="AN597" s="150">
        <f>SUM(F600:AJ600)</f>
        <v>0</v>
      </c>
      <c r="AO597" s="150">
        <f>SUM(F598:AJ598)</f>
        <v>56</v>
      </c>
      <c r="AP597" s="150">
        <f>VLOOKUP($M$1&amp;" "&amp;$P$1&amp;" "&amp;AQ597,'Вспомогательная таблица'!A:AL,38,0)</f>
        <v>147</v>
      </c>
      <c r="AQ597" s="144" t="s">
        <v>67</v>
      </c>
    </row>
    <row r="598" spans="1:43" ht="9" customHeight="1" x14ac:dyDescent="0.2">
      <c r="A598" s="148"/>
      <c r="B598" s="148"/>
      <c r="C598" s="148"/>
      <c r="D598" s="148"/>
      <c r="E598" s="128" t="s">
        <v>24</v>
      </c>
      <c r="F598" s="129"/>
      <c r="G598" s="107"/>
      <c r="H598" s="107"/>
      <c r="I598" s="107">
        <v>8</v>
      </c>
      <c r="J598" s="107"/>
      <c r="K598" s="107"/>
      <c r="L598" s="107"/>
      <c r="M598" s="107">
        <v>8</v>
      </c>
      <c r="N598" s="107"/>
      <c r="O598" s="107"/>
      <c r="P598" s="107"/>
      <c r="Q598" s="107">
        <v>8</v>
      </c>
      <c r="R598" s="107"/>
      <c r="S598" s="107"/>
      <c r="T598" s="107"/>
      <c r="U598" s="107">
        <v>8</v>
      </c>
      <c r="V598" s="107"/>
      <c r="W598" s="107"/>
      <c r="X598" s="107"/>
      <c r="Y598" s="107">
        <v>8</v>
      </c>
      <c r="Z598" s="107"/>
      <c r="AA598" s="107"/>
      <c r="AB598" s="107"/>
      <c r="AC598" s="107">
        <v>8</v>
      </c>
      <c r="AD598" s="107"/>
      <c r="AE598" s="107"/>
      <c r="AF598" s="107"/>
      <c r="AG598" s="107">
        <v>8</v>
      </c>
      <c r="AH598" s="107"/>
      <c r="AI598" s="107"/>
      <c r="AJ598" s="130"/>
      <c r="AK598" s="148"/>
      <c r="AL598" s="151"/>
      <c r="AM598" s="151"/>
      <c r="AN598" s="151"/>
      <c r="AO598" s="151"/>
      <c r="AP598" s="151"/>
      <c r="AQ598" s="145"/>
    </row>
    <row r="599" spans="1:43" ht="9" customHeight="1" x14ac:dyDescent="0.2">
      <c r="A599" s="148"/>
      <c r="B599" s="148"/>
      <c r="C599" s="148"/>
      <c r="D599" s="148"/>
      <c r="E599" s="128" t="s">
        <v>25</v>
      </c>
      <c r="F599" s="129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30"/>
      <c r="AK599" s="148"/>
      <c r="AL599" s="151"/>
      <c r="AM599" s="151"/>
      <c r="AN599" s="151"/>
      <c r="AO599" s="151"/>
      <c r="AP599" s="151"/>
      <c r="AQ599" s="145"/>
    </row>
    <row r="600" spans="1:43" ht="9" customHeight="1" thickBot="1" x14ac:dyDescent="0.25">
      <c r="A600" s="149"/>
      <c r="B600" s="149"/>
      <c r="C600" s="149"/>
      <c r="D600" s="149"/>
      <c r="E600" s="131" t="s">
        <v>26</v>
      </c>
      <c r="F600" s="132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B600" s="133"/>
      <c r="AC600" s="133"/>
      <c r="AD600" s="133"/>
      <c r="AE600" s="133"/>
      <c r="AF600" s="133"/>
      <c r="AG600" s="133"/>
      <c r="AH600" s="133"/>
      <c r="AI600" s="133"/>
      <c r="AJ600" s="134"/>
      <c r="AK600" s="149"/>
      <c r="AL600" s="152"/>
      <c r="AM600" s="152"/>
      <c r="AN600" s="152"/>
      <c r="AO600" s="152"/>
      <c r="AP600" s="152"/>
      <c r="AQ600" s="146"/>
    </row>
    <row r="601" spans="1:43" ht="9" customHeight="1" x14ac:dyDescent="0.2">
      <c r="A601" s="147">
        <v>148</v>
      </c>
      <c r="B601" s="153">
        <v>20141</v>
      </c>
      <c r="C601" s="164" t="s">
        <v>210</v>
      </c>
      <c r="D601" s="154" t="s">
        <v>186</v>
      </c>
      <c r="E601" s="124" t="s">
        <v>22</v>
      </c>
      <c r="F601" s="125"/>
      <c r="G601" s="126">
        <v>10.5</v>
      </c>
      <c r="H601" s="126">
        <v>10.5</v>
      </c>
      <c r="I601" s="126"/>
      <c r="J601" s="126"/>
      <c r="K601" s="126">
        <v>10.5</v>
      </c>
      <c r="L601" s="126">
        <v>10.5</v>
      </c>
      <c r="M601" s="126"/>
      <c r="N601" s="126"/>
      <c r="O601" s="126">
        <v>10.5</v>
      </c>
      <c r="P601" s="126">
        <v>10.5</v>
      </c>
      <c r="Q601" s="126"/>
      <c r="R601" s="126"/>
      <c r="S601" s="126">
        <v>10.5</v>
      </c>
      <c r="T601" s="126">
        <v>10.5</v>
      </c>
      <c r="U601" s="126"/>
      <c r="V601" s="126"/>
      <c r="W601" s="126">
        <v>10.5</v>
      </c>
      <c r="X601" s="126">
        <v>10.5</v>
      </c>
      <c r="Y601" s="126"/>
      <c r="Z601" s="126"/>
      <c r="AA601" s="126">
        <v>10.5</v>
      </c>
      <c r="AB601" s="126">
        <v>10.5</v>
      </c>
      <c r="AC601" s="126"/>
      <c r="AD601" s="126"/>
      <c r="AE601" s="126">
        <v>10.5</v>
      </c>
      <c r="AF601" s="126">
        <v>10.5</v>
      </c>
      <c r="AG601" s="126"/>
      <c r="AH601" s="126"/>
      <c r="AI601" s="126"/>
      <c r="AJ601" s="127"/>
      <c r="AK601" s="153">
        <f>COUNTIF(F601:AJ601,"&gt;0")</f>
        <v>14</v>
      </c>
      <c r="AL601" s="150">
        <f>SUM(F601:AJ601)</f>
        <v>147</v>
      </c>
      <c r="AM601" s="150">
        <f>SUM(F603:AJ603)</f>
        <v>0</v>
      </c>
      <c r="AN601" s="150">
        <f>SUM(F604:AJ604)</f>
        <v>0</v>
      </c>
      <c r="AO601" s="150">
        <f>SUM(F602:AJ602)</f>
        <v>56</v>
      </c>
      <c r="AP601" s="150">
        <f>VLOOKUP($M$1&amp;" "&amp;$P$1&amp;" "&amp;AQ601,'Вспомогательная таблица'!A:AL,38,0)</f>
        <v>147</v>
      </c>
      <c r="AQ601" s="144" t="s">
        <v>84</v>
      </c>
    </row>
    <row r="602" spans="1:43" ht="9" customHeight="1" x14ac:dyDescent="0.2">
      <c r="A602" s="148"/>
      <c r="B602" s="148"/>
      <c r="C602" s="148"/>
      <c r="D602" s="148"/>
      <c r="E602" s="128" t="s">
        <v>24</v>
      </c>
      <c r="F602" s="129"/>
      <c r="G602" s="107"/>
      <c r="H602" s="107">
        <v>8</v>
      </c>
      <c r="I602" s="107"/>
      <c r="J602" s="107"/>
      <c r="K602" s="107"/>
      <c r="L602" s="107">
        <v>8</v>
      </c>
      <c r="M602" s="107"/>
      <c r="N602" s="107"/>
      <c r="O602" s="107"/>
      <c r="P602" s="107">
        <v>8</v>
      </c>
      <c r="Q602" s="107"/>
      <c r="R602" s="107"/>
      <c r="S602" s="107"/>
      <c r="T602" s="107">
        <v>8</v>
      </c>
      <c r="U602" s="107"/>
      <c r="V602" s="107"/>
      <c r="W602" s="107"/>
      <c r="X602" s="107">
        <v>8</v>
      </c>
      <c r="Y602" s="107"/>
      <c r="Z602" s="107"/>
      <c r="AA602" s="107"/>
      <c r="AB602" s="107">
        <v>8</v>
      </c>
      <c r="AC602" s="107"/>
      <c r="AD602" s="107"/>
      <c r="AE602" s="107"/>
      <c r="AF602" s="107">
        <v>8</v>
      </c>
      <c r="AG602" s="107"/>
      <c r="AH602" s="107"/>
      <c r="AI602" s="107"/>
      <c r="AJ602" s="130"/>
      <c r="AK602" s="148"/>
      <c r="AL602" s="151"/>
      <c r="AM602" s="151"/>
      <c r="AN602" s="151"/>
      <c r="AO602" s="151"/>
      <c r="AP602" s="151"/>
      <c r="AQ602" s="145"/>
    </row>
    <row r="603" spans="1:43" ht="9" customHeight="1" x14ac:dyDescent="0.2">
      <c r="A603" s="148"/>
      <c r="B603" s="148"/>
      <c r="C603" s="148"/>
      <c r="D603" s="148"/>
      <c r="E603" s="128" t="s">
        <v>25</v>
      </c>
      <c r="F603" s="129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  <c r="AJ603" s="130"/>
      <c r="AK603" s="148"/>
      <c r="AL603" s="151"/>
      <c r="AM603" s="151"/>
      <c r="AN603" s="151"/>
      <c r="AO603" s="151"/>
      <c r="AP603" s="151"/>
      <c r="AQ603" s="145"/>
    </row>
    <row r="604" spans="1:43" ht="9" customHeight="1" thickBot="1" x14ac:dyDescent="0.25">
      <c r="A604" s="149"/>
      <c r="B604" s="149"/>
      <c r="C604" s="149"/>
      <c r="D604" s="149"/>
      <c r="E604" s="131" t="s">
        <v>26</v>
      </c>
      <c r="F604" s="132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B604" s="133"/>
      <c r="AC604" s="133"/>
      <c r="AD604" s="133"/>
      <c r="AE604" s="133"/>
      <c r="AF604" s="133"/>
      <c r="AG604" s="133"/>
      <c r="AH604" s="133"/>
      <c r="AI604" s="133"/>
      <c r="AJ604" s="134"/>
      <c r="AK604" s="149"/>
      <c r="AL604" s="152"/>
      <c r="AM604" s="152"/>
      <c r="AN604" s="152"/>
      <c r="AO604" s="152"/>
      <c r="AP604" s="152"/>
      <c r="AQ604" s="146"/>
    </row>
    <row r="605" spans="1:43" ht="9" customHeight="1" x14ac:dyDescent="0.2">
      <c r="A605" s="147">
        <v>149</v>
      </c>
      <c r="B605" s="153">
        <v>20144</v>
      </c>
      <c r="C605" s="164" t="s">
        <v>211</v>
      </c>
      <c r="D605" s="154" t="s">
        <v>186</v>
      </c>
      <c r="E605" s="124" t="s">
        <v>22</v>
      </c>
      <c r="F605" s="125"/>
      <c r="G605" s="126"/>
      <c r="H605" s="126">
        <v>10.5</v>
      </c>
      <c r="I605" s="126">
        <v>10.5</v>
      </c>
      <c r="J605" s="126"/>
      <c r="K605" s="126"/>
      <c r="L605" s="126">
        <v>10.5</v>
      </c>
      <c r="M605" s="126">
        <v>10.5</v>
      </c>
      <c r="N605" s="126"/>
      <c r="O605" s="126"/>
      <c r="P605" s="126">
        <v>10.5</v>
      </c>
      <c r="Q605" s="126">
        <v>10.5</v>
      </c>
      <c r="R605" s="126"/>
      <c r="S605" s="126"/>
      <c r="T605" s="126">
        <v>10.5</v>
      </c>
      <c r="U605" s="126">
        <v>10.5</v>
      </c>
      <c r="V605" s="126"/>
      <c r="W605" s="126"/>
      <c r="X605" s="126">
        <v>10.5</v>
      </c>
      <c r="Y605" s="126">
        <v>10.5</v>
      </c>
      <c r="Z605" s="126"/>
      <c r="AA605" s="126"/>
      <c r="AB605" s="126">
        <v>10.5</v>
      </c>
      <c r="AC605" s="126">
        <v>10.5</v>
      </c>
      <c r="AD605" s="126"/>
      <c r="AE605" s="126"/>
      <c r="AF605" s="126">
        <v>10.5</v>
      </c>
      <c r="AG605" s="126">
        <v>10.5</v>
      </c>
      <c r="AH605" s="126"/>
      <c r="AI605" s="126"/>
      <c r="AJ605" s="127"/>
      <c r="AK605" s="153">
        <f>COUNTIF(F605:AJ605,"&gt;0")</f>
        <v>14</v>
      </c>
      <c r="AL605" s="150">
        <f>SUM(F605:AJ605)</f>
        <v>147</v>
      </c>
      <c r="AM605" s="150">
        <f>SUM(F607:AJ607)</f>
        <v>0</v>
      </c>
      <c r="AN605" s="150">
        <f>SUM(F608:AJ608)</f>
        <v>0</v>
      </c>
      <c r="AO605" s="150">
        <f>SUM(F606:AJ606)</f>
        <v>56</v>
      </c>
      <c r="AP605" s="150">
        <f>VLOOKUP($M$1&amp;" "&amp;$P$1&amp;" "&amp;AQ605,'Вспомогательная таблица'!A:AL,38,0)</f>
        <v>147</v>
      </c>
      <c r="AQ605" s="144" t="s">
        <v>67</v>
      </c>
    </row>
    <row r="606" spans="1:43" ht="9" customHeight="1" x14ac:dyDescent="0.2">
      <c r="A606" s="148"/>
      <c r="B606" s="148"/>
      <c r="C606" s="148"/>
      <c r="D606" s="148"/>
      <c r="E606" s="128" t="s">
        <v>24</v>
      </c>
      <c r="F606" s="129"/>
      <c r="G606" s="107"/>
      <c r="H606" s="107"/>
      <c r="I606" s="107">
        <v>8</v>
      </c>
      <c r="J606" s="107"/>
      <c r="K606" s="107"/>
      <c r="L606" s="107"/>
      <c r="M606" s="107">
        <v>8</v>
      </c>
      <c r="N606" s="107"/>
      <c r="O606" s="107"/>
      <c r="P606" s="107"/>
      <c r="Q606" s="107">
        <v>8</v>
      </c>
      <c r="R606" s="107"/>
      <c r="S606" s="107"/>
      <c r="T606" s="107"/>
      <c r="U606" s="107">
        <v>8</v>
      </c>
      <c r="V606" s="107"/>
      <c r="W606" s="107"/>
      <c r="X606" s="107"/>
      <c r="Y606" s="107">
        <v>8</v>
      </c>
      <c r="Z606" s="107"/>
      <c r="AA606" s="107"/>
      <c r="AB606" s="107"/>
      <c r="AC606" s="107">
        <v>8</v>
      </c>
      <c r="AD606" s="107"/>
      <c r="AE606" s="107"/>
      <c r="AF606" s="107"/>
      <c r="AG606" s="107">
        <v>8</v>
      </c>
      <c r="AH606" s="107"/>
      <c r="AI606" s="107"/>
      <c r="AJ606" s="130"/>
      <c r="AK606" s="148"/>
      <c r="AL606" s="151"/>
      <c r="AM606" s="151"/>
      <c r="AN606" s="151"/>
      <c r="AO606" s="151"/>
      <c r="AP606" s="151"/>
      <c r="AQ606" s="145"/>
    </row>
    <row r="607" spans="1:43" ht="9" customHeight="1" x14ac:dyDescent="0.2">
      <c r="A607" s="148"/>
      <c r="B607" s="148"/>
      <c r="C607" s="148"/>
      <c r="D607" s="148"/>
      <c r="E607" s="128" t="s">
        <v>25</v>
      </c>
      <c r="F607" s="129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  <c r="AJ607" s="130"/>
      <c r="AK607" s="148"/>
      <c r="AL607" s="151"/>
      <c r="AM607" s="151"/>
      <c r="AN607" s="151"/>
      <c r="AO607" s="151"/>
      <c r="AP607" s="151"/>
      <c r="AQ607" s="145"/>
    </row>
    <row r="608" spans="1:43" ht="9" customHeight="1" thickBot="1" x14ac:dyDescent="0.25">
      <c r="A608" s="149"/>
      <c r="B608" s="149"/>
      <c r="C608" s="149"/>
      <c r="D608" s="149"/>
      <c r="E608" s="131" t="s">
        <v>26</v>
      </c>
      <c r="F608" s="132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B608" s="133"/>
      <c r="AC608" s="133"/>
      <c r="AD608" s="133"/>
      <c r="AE608" s="133"/>
      <c r="AF608" s="133"/>
      <c r="AG608" s="133"/>
      <c r="AH608" s="133"/>
      <c r="AI608" s="133"/>
      <c r="AJ608" s="134"/>
      <c r="AK608" s="149"/>
      <c r="AL608" s="152"/>
      <c r="AM608" s="152"/>
      <c r="AN608" s="152"/>
      <c r="AO608" s="152"/>
      <c r="AP608" s="152"/>
      <c r="AQ608" s="146"/>
    </row>
    <row r="609" spans="1:43" ht="9" customHeight="1" x14ac:dyDescent="0.2">
      <c r="A609" s="147">
        <v>150</v>
      </c>
      <c r="B609" s="153">
        <v>27138</v>
      </c>
      <c r="C609" s="164" t="s">
        <v>212</v>
      </c>
      <c r="D609" s="154" t="s">
        <v>186</v>
      </c>
      <c r="E609" s="124" t="s">
        <v>22</v>
      </c>
      <c r="F609" s="125"/>
      <c r="G609" s="126">
        <v>10.5</v>
      </c>
      <c r="H609" s="126">
        <v>10.5</v>
      </c>
      <c r="I609" s="126"/>
      <c r="J609" s="126"/>
      <c r="K609" s="126">
        <v>10.5</v>
      </c>
      <c r="L609" s="126">
        <v>10.5</v>
      </c>
      <c r="M609" s="126"/>
      <c r="N609" s="126"/>
      <c r="O609" s="126">
        <v>10.5</v>
      </c>
      <c r="P609" s="126">
        <v>10.5</v>
      </c>
      <c r="Q609" s="126"/>
      <c r="R609" s="126"/>
      <c r="S609" s="126">
        <v>10.5</v>
      </c>
      <c r="T609" s="126">
        <v>10.5</v>
      </c>
      <c r="U609" s="126"/>
      <c r="V609" s="126"/>
      <c r="W609" s="126">
        <v>10.5</v>
      </c>
      <c r="X609" s="126">
        <v>10.5</v>
      </c>
      <c r="Y609" s="126"/>
      <c r="Z609" s="126"/>
      <c r="AA609" s="126">
        <v>10.5</v>
      </c>
      <c r="AB609" s="126">
        <v>10.5</v>
      </c>
      <c r="AC609" s="126"/>
      <c r="AD609" s="126"/>
      <c r="AE609" s="126">
        <v>10.5</v>
      </c>
      <c r="AF609" s="126">
        <v>10.5</v>
      </c>
      <c r="AG609" s="126"/>
      <c r="AH609" s="126"/>
      <c r="AI609" s="126"/>
      <c r="AJ609" s="127"/>
      <c r="AK609" s="153">
        <f>COUNTIF(F609:AJ609,"&gt;0")</f>
        <v>14</v>
      </c>
      <c r="AL609" s="150">
        <f>SUM(F609:AJ609)</f>
        <v>147</v>
      </c>
      <c r="AM609" s="150">
        <f>SUM(F611:AJ611)</f>
        <v>0</v>
      </c>
      <c r="AN609" s="150">
        <f>SUM(F612:AJ612)</f>
        <v>0</v>
      </c>
      <c r="AO609" s="150">
        <f>SUM(F610:AJ610)</f>
        <v>56</v>
      </c>
      <c r="AP609" s="150">
        <f>VLOOKUP($M$1&amp;" "&amp;$P$1&amp;" "&amp;AQ609,'Вспомогательная таблица'!A:AL,38,0)</f>
        <v>147</v>
      </c>
      <c r="AQ609" s="144" t="s">
        <v>84</v>
      </c>
    </row>
    <row r="610" spans="1:43" ht="9" customHeight="1" x14ac:dyDescent="0.2">
      <c r="A610" s="148"/>
      <c r="B610" s="148"/>
      <c r="C610" s="148"/>
      <c r="D610" s="148"/>
      <c r="E610" s="128" t="s">
        <v>24</v>
      </c>
      <c r="F610" s="129"/>
      <c r="G610" s="107"/>
      <c r="H610" s="107">
        <v>8</v>
      </c>
      <c r="I610" s="107"/>
      <c r="J610" s="107"/>
      <c r="K610" s="107"/>
      <c r="L610" s="107">
        <v>8</v>
      </c>
      <c r="M610" s="107"/>
      <c r="N610" s="107"/>
      <c r="O610" s="107"/>
      <c r="P610" s="107">
        <v>8</v>
      </c>
      <c r="Q610" s="107"/>
      <c r="R610" s="107"/>
      <c r="S610" s="107"/>
      <c r="T610" s="107">
        <v>8</v>
      </c>
      <c r="U610" s="107"/>
      <c r="V610" s="107"/>
      <c r="W610" s="107"/>
      <c r="X610" s="107">
        <v>8</v>
      </c>
      <c r="Y610" s="107"/>
      <c r="Z610" s="107"/>
      <c r="AA610" s="107"/>
      <c r="AB610" s="107">
        <v>8</v>
      </c>
      <c r="AC610" s="107"/>
      <c r="AD610" s="107"/>
      <c r="AE610" s="107"/>
      <c r="AF610" s="107">
        <v>8</v>
      </c>
      <c r="AG610" s="107"/>
      <c r="AH610" s="107"/>
      <c r="AI610" s="107"/>
      <c r="AJ610" s="130"/>
      <c r="AK610" s="148"/>
      <c r="AL610" s="151"/>
      <c r="AM610" s="151"/>
      <c r="AN610" s="151"/>
      <c r="AO610" s="151"/>
      <c r="AP610" s="151"/>
      <c r="AQ610" s="145"/>
    </row>
    <row r="611" spans="1:43" ht="9" customHeight="1" x14ac:dyDescent="0.2">
      <c r="A611" s="148"/>
      <c r="B611" s="148"/>
      <c r="C611" s="148"/>
      <c r="D611" s="148"/>
      <c r="E611" s="128" t="s">
        <v>25</v>
      </c>
      <c r="F611" s="129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30"/>
      <c r="AK611" s="148"/>
      <c r="AL611" s="151"/>
      <c r="AM611" s="151"/>
      <c r="AN611" s="151"/>
      <c r="AO611" s="151"/>
      <c r="AP611" s="151"/>
      <c r="AQ611" s="145"/>
    </row>
    <row r="612" spans="1:43" ht="9" customHeight="1" thickBot="1" x14ac:dyDescent="0.25">
      <c r="A612" s="149"/>
      <c r="B612" s="149"/>
      <c r="C612" s="149"/>
      <c r="D612" s="149"/>
      <c r="E612" s="131" t="s">
        <v>26</v>
      </c>
      <c r="F612" s="132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B612" s="133"/>
      <c r="AC612" s="133"/>
      <c r="AD612" s="133"/>
      <c r="AE612" s="133"/>
      <c r="AF612" s="133"/>
      <c r="AG612" s="133"/>
      <c r="AH612" s="133"/>
      <c r="AI612" s="133"/>
      <c r="AJ612" s="134"/>
      <c r="AK612" s="149"/>
      <c r="AL612" s="152"/>
      <c r="AM612" s="152"/>
      <c r="AN612" s="152"/>
      <c r="AO612" s="152"/>
      <c r="AP612" s="152"/>
      <c r="AQ612" s="146"/>
    </row>
    <row r="613" spans="1:43" ht="9" customHeight="1" x14ac:dyDescent="0.2">
      <c r="A613" s="147">
        <v>151</v>
      </c>
      <c r="B613" s="153">
        <v>80007894</v>
      </c>
      <c r="C613" s="164" t="s">
        <v>213</v>
      </c>
      <c r="D613" s="154" t="s">
        <v>186</v>
      </c>
      <c r="E613" s="124" t="s">
        <v>22</v>
      </c>
      <c r="F613" s="125">
        <v>7.2</v>
      </c>
      <c r="G613" s="126">
        <v>7.2</v>
      </c>
      <c r="H613" s="126"/>
      <c r="I613" s="126"/>
      <c r="J613" s="126">
        <v>7.2</v>
      </c>
      <c r="K613" s="126">
        <v>7.2</v>
      </c>
      <c r="L613" s="126">
        <v>7.2</v>
      </c>
      <c r="M613" s="126">
        <v>7.2</v>
      </c>
      <c r="N613" s="126">
        <v>7.2</v>
      </c>
      <c r="O613" s="126"/>
      <c r="P613" s="126"/>
      <c r="Q613" s="126">
        <v>7.2</v>
      </c>
      <c r="R613" s="126">
        <v>7.2</v>
      </c>
      <c r="S613" s="126">
        <v>7.2</v>
      </c>
      <c r="T613" s="126">
        <v>7.2</v>
      </c>
      <c r="U613" s="126">
        <v>7.2</v>
      </c>
      <c r="V613" s="126"/>
      <c r="W613" s="126"/>
      <c r="X613" s="126">
        <v>7.2</v>
      </c>
      <c r="Y613" s="126">
        <v>7.2</v>
      </c>
      <c r="Z613" s="126">
        <v>7.2</v>
      </c>
      <c r="AA613" s="126">
        <v>7.2</v>
      </c>
      <c r="AB613" s="126">
        <v>7.2</v>
      </c>
      <c r="AC613" s="126"/>
      <c r="AD613" s="126"/>
      <c r="AE613" s="126">
        <v>7.2</v>
      </c>
      <c r="AF613" s="126">
        <v>7.2</v>
      </c>
      <c r="AG613" s="126">
        <v>7.2</v>
      </c>
      <c r="AH613" s="126">
        <v>7.2</v>
      </c>
      <c r="AI613" s="126"/>
      <c r="AJ613" s="127"/>
      <c r="AK613" s="153">
        <f>COUNTIF(F613:AJ613,"&gt;0")</f>
        <v>21</v>
      </c>
      <c r="AL613" s="150">
        <f>SUM(F613:AJ613)</f>
        <v>151.19999999999999</v>
      </c>
      <c r="AM613" s="150">
        <f>SUM(F615:AJ615)</f>
        <v>0</v>
      </c>
      <c r="AN613" s="150">
        <f>SUM(F616:AJ616)</f>
        <v>0</v>
      </c>
      <c r="AO613" s="150">
        <f>SUM(F614:AJ614)</f>
        <v>0</v>
      </c>
      <c r="AP613" s="150">
        <f>VLOOKUP($M$1&amp;" "&amp;$P$1&amp;" "&amp;AQ613,'Вспомогательная таблица'!A:AL,38,0)</f>
        <v>151.19999999999999</v>
      </c>
      <c r="AQ613" s="144" t="s">
        <v>198</v>
      </c>
    </row>
    <row r="614" spans="1:43" ht="9" customHeight="1" x14ac:dyDescent="0.2">
      <c r="A614" s="148"/>
      <c r="B614" s="148"/>
      <c r="C614" s="148"/>
      <c r="D614" s="148"/>
      <c r="E614" s="128" t="s">
        <v>24</v>
      </c>
      <c r="F614" s="129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  <c r="AJ614" s="130"/>
      <c r="AK614" s="148"/>
      <c r="AL614" s="151"/>
      <c r="AM614" s="151"/>
      <c r="AN614" s="151"/>
      <c r="AO614" s="151"/>
      <c r="AP614" s="151"/>
      <c r="AQ614" s="145"/>
    </row>
    <row r="615" spans="1:43" ht="9" customHeight="1" x14ac:dyDescent="0.2">
      <c r="A615" s="148"/>
      <c r="B615" s="148"/>
      <c r="C615" s="148"/>
      <c r="D615" s="148"/>
      <c r="E615" s="128" t="s">
        <v>25</v>
      </c>
      <c r="F615" s="129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  <c r="AJ615" s="130"/>
      <c r="AK615" s="148"/>
      <c r="AL615" s="151"/>
      <c r="AM615" s="151"/>
      <c r="AN615" s="151"/>
      <c r="AO615" s="151"/>
      <c r="AP615" s="151"/>
      <c r="AQ615" s="145"/>
    </row>
    <row r="616" spans="1:43" ht="9" customHeight="1" thickBot="1" x14ac:dyDescent="0.25">
      <c r="A616" s="149"/>
      <c r="B616" s="149"/>
      <c r="C616" s="149"/>
      <c r="D616" s="149"/>
      <c r="E616" s="131" t="s">
        <v>26</v>
      </c>
      <c r="F616" s="132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B616" s="133"/>
      <c r="AC616" s="133"/>
      <c r="AD616" s="133"/>
      <c r="AE616" s="133"/>
      <c r="AF616" s="133"/>
      <c r="AG616" s="133"/>
      <c r="AH616" s="133"/>
      <c r="AI616" s="133"/>
      <c r="AJ616" s="134"/>
      <c r="AK616" s="149"/>
      <c r="AL616" s="152"/>
      <c r="AM616" s="152"/>
      <c r="AN616" s="152"/>
      <c r="AO616" s="152"/>
      <c r="AP616" s="152"/>
      <c r="AQ616" s="146"/>
    </row>
    <row r="617" spans="1:43" ht="9" customHeight="1" x14ac:dyDescent="0.2">
      <c r="A617" s="147">
        <v>152</v>
      </c>
      <c r="B617" s="153">
        <v>19401</v>
      </c>
      <c r="C617" s="164" t="s">
        <v>214</v>
      </c>
      <c r="D617" s="154" t="s">
        <v>186</v>
      </c>
      <c r="E617" s="124" t="s">
        <v>22</v>
      </c>
      <c r="F617" s="125">
        <v>10.5</v>
      </c>
      <c r="G617" s="126">
        <v>10.5</v>
      </c>
      <c r="H617" s="126"/>
      <c r="I617" s="126"/>
      <c r="J617" s="126">
        <v>10.5</v>
      </c>
      <c r="K617" s="126">
        <v>10.5</v>
      </c>
      <c r="L617" s="126"/>
      <c r="M617" s="126"/>
      <c r="N617" s="126">
        <v>10.5</v>
      </c>
      <c r="O617" s="126">
        <v>10.5</v>
      </c>
      <c r="P617" s="126"/>
      <c r="Q617" s="126"/>
      <c r="R617" s="126">
        <v>10.5</v>
      </c>
      <c r="S617" s="126">
        <v>10.5</v>
      </c>
      <c r="T617" s="126"/>
      <c r="U617" s="126"/>
      <c r="V617" s="126">
        <v>10.5</v>
      </c>
      <c r="W617" s="126">
        <v>10.5</v>
      </c>
      <c r="X617" s="126"/>
      <c r="Y617" s="126"/>
      <c r="Z617" s="126">
        <v>10.5</v>
      </c>
      <c r="AA617" s="126">
        <v>10.5</v>
      </c>
      <c r="AB617" s="126"/>
      <c r="AC617" s="126"/>
      <c r="AD617" s="126">
        <v>10.5</v>
      </c>
      <c r="AE617" s="126">
        <v>10.5</v>
      </c>
      <c r="AF617" s="126"/>
      <c r="AG617" s="126"/>
      <c r="AH617" s="126">
        <v>10.5</v>
      </c>
      <c r="AI617" s="126"/>
      <c r="AJ617" s="127"/>
      <c r="AK617" s="153">
        <f>COUNTIF(F617:AJ617,"&gt;0")</f>
        <v>15</v>
      </c>
      <c r="AL617" s="150">
        <f>SUM(F617:AJ617)</f>
        <v>157.5</v>
      </c>
      <c r="AM617" s="150">
        <f>SUM(F619:AJ619)</f>
        <v>0</v>
      </c>
      <c r="AN617" s="150">
        <f>SUM(F620:AJ620)</f>
        <v>0</v>
      </c>
      <c r="AO617" s="150">
        <f>SUM(F618:AJ618)</f>
        <v>56</v>
      </c>
      <c r="AP617" s="150">
        <f>VLOOKUP($M$1&amp;" "&amp;$P$1&amp;" "&amp;AQ617,'Вспомогательная таблица'!A:AL,38,0)</f>
        <v>157.5</v>
      </c>
      <c r="AQ617" s="144" t="s">
        <v>75</v>
      </c>
    </row>
    <row r="618" spans="1:43" ht="9" customHeight="1" x14ac:dyDescent="0.2">
      <c r="A618" s="148"/>
      <c r="B618" s="148"/>
      <c r="C618" s="148"/>
      <c r="D618" s="148"/>
      <c r="E618" s="128" t="s">
        <v>24</v>
      </c>
      <c r="F618" s="129"/>
      <c r="G618" s="107">
        <v>8</v>
      </c>
      <c r="H618" s="107"/>
      <c r="I618" s="107"/>
      <c r="J618" s="107"/>
      <c r="K618" s="107">
        <v>8</v>
      </c>
      <c r="L618" s="107"/>
      <c r="M618" s="107"/>
      <c r="N618" s="107"/>
      <c r="O618" s="107">
        <v>8</v>
      </c>
      <c r="P618" s="107"/>
      <c r="Q618" s="107"/>
      <c r="R618" s="107"/>
      <c r="S618" s="107">
        <v>8</v>
      </c>
      <c r="T618" s="107"/>
      <c r="U618" s="107"/>
      <c r="V618" s="107"/>
      <c r="W618" s="107">
        <v>8</v>
      </c>
      <c r="X618" s="107"/>
      <c r="Y618" s="107"/>
      <c r="Z618" s="107"/>
      <c r="AA618" s="107">
        <v>8</v>
      </c>
      <c r="AB618" s="107"/>
      <c r="AC618" s="107"/>
      <c r="AD618" s="107"/>
      <c r="AE618" s="107">
        <v>8</v>
      </c>
      <c r="AF618" s="107"/>
      <c r="AG618" s="107"/>
      <c r="AH618" s="107"/>
      <c r="AI618" s="107"/>
      <c r="AJ618" s="130"/>
      <c r="AK618" s="148"/>
      <c r="AL618" s="151"/>
      <c r="AM618" s="151"/>
      <c r="AN618" s="151"/>
      <c r="AO618" s="151"/>
      <c r="AP618" s="151"/>
      <c r="AQ618" s="145"/>
    </row>
    <row r="619" spans="1:43" ht="9" customHeight="1" x14ac:dyDescent="0.2">
      <c r="A619" s="148"/>
      <c r="B619" s="148"/>
      <c r="C619" s="148"/>
      <c r="D619" s="148"/>
      <c r="E619" s="128" t="s">
        <v>25</v>
      </c>
      <c r="F619" s="129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  <c r="AJ619" s="130"/>
      <c r="AK619" s="148"/>
      <c r="AL619" s="151"/>
      <c r="AM619" s="151"/>
      <c r="AN619" s="151"/>
      <c r="AO619" s="151"/>
      <c r="AP619" s="151"/>
      <c r="AQ619" s="145"/>
    </row>
    <row r="620" spans="1:43" ht="9" customHeight="1" thickBot="1" x14ac:dyDescent="0.25">
      <c r="A620" s="149"/>
      <c r="B620" s="149"/>
      <c r="C620" s="149"/>
      <c r="D620" s="149"/>
      <c r="E620" s="131" t="s">
        <v>26</v>
      </c>
      <c r="F620" s="132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B620" s="133"/>
      <c r="AC620" s="133"/>
      <c r="AD620" s="133"/>
      <c r="AE620" s="133"/>
      <c r="AF620" s="133"/>
      <c r="AG620" s="133"/>
      <c r="AH620" s="133"/>
      <c r="AI620" s="133"/>
      <c r="AJ620" s="134"/>
      <c r="AK620" s="149"/>
      <c r="AL620" s="152"/>
      <c r="AM620" s="152"/>
      <c r="AN620" s="152"/>
      <c r="AO620" s="152"/>
      <c r="AP620" s="152"/>
      <c r="AQ620" s="146"/>
    </row>
    <row r="621" spans="1:43" ht="9" customHeight="1" x14ac:dyDescent="0.2">
      <c r="A621" s="147">
        <v>153</v>
      </c>
      <c r="B621" s="153">
        <v>20132</v>
      </c>
      <c r="C621" s="164" t="s">
        <v>215</v>
      </c>
      <c r="D621" s="154" t="s">
        <v>186</v>
      </c>
      <c r="E621" s="124" t="s">
        <v>22</v>
      </c>
      <c r="F621" s="125">
        <v>10.5</v>
      </c>
      <c r="G621" s="126"/>
      <c r="H621" s="126"/>
      <c r="I621" s="126">
        <v>10.5</v>
      </c>
      <c r="J621" s="126">
        <v>10.5</v>
      </c>
      <c r="K621" s="126"/>
      <c r="L621" s="126"/>
      <c r="M621" s="126">
        <v>10.5</v>
      </c>
      <c r="N621" s="126">
        <v>10.5</v>
      </c>
      <c r="O621" s="126"/>
      <c r="P621" s="126"/>
      <c r="Q621" s="126">
        <v>10.5</v>
      </c>
      <c r="R621" s="126">
        <v>10.5</v>
      </c>
      <c r="S621" s="126"/>
      <c r="T621" s="126"/>
      <c r="U621" s="126">
        <v>10.5</v>
      </c>
      <c r="V621" s="126">
        <v>10.5</v>
      </c>
      <c r="W621" s="126"/>
      <c r="X621" s="126"/>
      <c r="Y621" s="126">
        <v>10.5</v>
      </c>
      <c r="Z621" s="126">
        <v>10.5</v>
      </c>
      <c r="AA621" s="126"/>
      <c r="AB621" s="126"/>
      <c r="AC621" s="126">
        <v>10.5</v>
      </c>
      <c r="AD621" s="126">
        <v>10.5</v>
      </c>
      <c r="AE621" s="126"/>
      <c r="AF621" s="126"/>
      <c r="AG621" s="126">
        <v>10.5</v>
      </c>
      <c r="AH621" s="126">
        <v>10.5</v>
      </c>
      <c r="AI621" s="126"/>
      <c r="AJ621" s="127"/>
      <c r="AK621" s="153">
        <f>COUNTIF(F621:AJ621,"&gt;0")</f>
        <v>15</v>
      </c>
      <c r="AL621" s="150">
        <f>SUM(F621:AJ621)</f>
        <v>157.5</v>
      </c>
      <c r="AM621" s="150">
        <f>SUM(F623:AJ623)</f>
        <v>0</v>
      </c>
      <c r="AN621" s="150">
        <f>SUM(F624:AJ624)</f>
        <v>0</v>
      </c>
      <c r="AO621" s="150">
        <f>SUM(F622:AJ622)</f>
        <v>64</v>
      </c>
      <c r="AP621" s="150">
        <f>VLOOKUP($M$1&amp;" "&amp;$P$1&amp;" "&amp;AQ621,'Вспомогательная таблица'!A:AL,38,0)</f>
        <v>157.5</v>
      </c>
      <c r="AQ621" s="144" t="s">
        <v>70</v>
      </c>
    </row>
    <row r="622" spans="1:43" ht="9" customHeight="1" x14ac:dyDescent="0.2">
      <c r="A622" s="148"/>
      <c r="B622" s="148"/>
      <c r="C622" s="148"/>
      <c r="D622" s="148"/>
      <c r="E622" s="128" t="s">
        <v>24</v>
      </c>
      <c r="F622" s="129">
        <v>8</v>
      </c>
      <c r="G622" s="107"/>
      <c r="H622" s="107"/>
      <c r="I622" s="107"/>
      <c r="J622" s="107">
        <v>8</v>
      </c>
      <c r="K622" s="107"/>
      <c r="L622" s="107"/>
      <c r="M622" s="107"/>
      <c r="N622" s="107">
        <v>8</v>
      </c>
      <c r="O622" s="107"/>
      <c r="P622" s="107"/>
      <c r="Q622" s="107"/>
      <c r="R622" s="107">
        <v>8</v>
      </c>
      <c r="S622" s="107"/>
      <c r="T622" s="107"/>
      <c r="U622" s="107"/>
      <c r="V622" s="107">
        <v>8</v>
      </c>
      <c r="W622" s="107"/>
      <c r="X622" s="107"/>
      <c r="Y622" s="107"/>
      <c r="Z622" s="107">
        <v>8</v>
      </c>
      <c r="AA622" s="107"/>
      <c r="AB622" s="107"/>
      <c r="AC622" s="107"/>
      <c r="AD622" s="107">
        <v>8</v>
      </c>
      <c r="AE622" s="107"/>
      <c r="AF622" s="107"/>
      <c r="AG622" s="107"/>
      <c r="AH622" s="107">
        <v>8</v>
      </c>
      <c r="AI622" s="107"/>
      <c r="AJ622" s="130"/>
      <c r="AK622" s="148"/>
      <c r="AL622" s="151"/>
      <c r="AM622" s="151"/>
      <c r="AN622" s="151"/>
      <c r="AO622" s="151"/>
      <c r="AP622" s="151"/>
      <c r="AQ622" s="145"/>
    </row>
    <row r="623" spans="1:43" ht="9" customHeight="1" x14ac:dyDescent="0.2">
      <c r="A623" s="148"/>
      <c r="B623" s="148"/>
      <c r="C623" s="148"/>
      <c r="D623" s="148"/>
      <c r="E623" s="128" t="s">
        <v>25</v>
      </c>
      <c r="F623" s="129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  <c r="AJ623" s="130"/>
      <c r="AK623" s="148"/>
      <c r="AL623" s="151"/>
      <c r="AM623" s="151"/>
      <c r="AN623" s="151"/>
      <c r="AO623" s="151"/>
      <c r="AP623" s="151"/>
      <c r="AQ623" s="145"/>
    </row>
    <row r="624" spans="1:43" ht="9" customHeight="1" thickBot="1" x14ac:dyDescent="0.25">
      <c r="A624" s="149"/>
      <c r="B624" s="149"/>
      <c r="C624" s="149"/>
      <c r="D624" s="149"/>
      <c r="E624" s="131" t="s">
        <v>26</v>
      </c>
      <c r="F624" s="132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B624" s="133"/>
      <c r="AC624" s="133"/>
      <c r="AD624" s="133"/>
      <c r="AE624" s="133"/>
      <c r="AF624" s="133"/>
      <c r="AG624" s="133"/>
      <c r="AH624" s="133"/>
      <c r="AI624" s="133"/>
      <c r="AJ624" s="134"/>
      <c r="AK624" s="149"/>
      <c r="AL624" s="152"/>
      <c r="AM624" s="152"/>
      <c r="AN624" s="152"/>
      <c r="AO624" s="152"/>
      <c r="AP624" s="152"/>
      <c r="AQ624" s="146"/>
    </row>
    <row r="625" spans="1:43" ht="9" customHeight="1" x14ac:dyDescent="0.2">
      <c r="A625" s="147">
        <v>154</v>
      </c>
      <c r="B625" s="153">
        <v>19930</v>
      </c>
      <c r="C625" s="164" t="s">
        <v>216</v>
      </c>
      <c r="D625" s="154" t="s">
        <v>186</v>
      </c>
      <c r="E625" s="124" t="s">
        <v>22</v>
      </c>
      <c r="F625" s="125"/>
      <c r="G625" s="126"/>
      <c r="H625" s="126">
        <v>10.5</v>
      </c>
      <c r="I625" s="126">
        <v>10.5</v>
      </c>
      <c r="J625" s="126"/>
      <c r="K625" s="126"/>
      <c r="L625" s="126">
        <v>10.5</v>
      </c>
      <c r="M625" s="126">
        <v>10.5</v>
      </c>
      <c r="N625" s="126"/>
      <c r="O625" s="126"/>
      <c r="P625" s="126">
        <v>10.5</v>
      </c>
      <c r="Q625" s="126">
        <v>10.5</v>
      </c>
      <c r="R625" s="126"/>
      <c r="S625" s="126"/>
      <c r="T625" s="126">
        <v>10.5</v>
      </c>
      <c r="U625" s="126">
        <v>10.5</v>
      </c>
      <c r="V625" s="126"/>
      <c r="W625" s="126"/>
      <c r="X625" s="126">
        <v>10.5</v>
      </c>
      <c r="Y625" s="126">
        <v>10.5</v>
      </c>
      <c r="Z625" s="126"/>
      <c r="AA625" s="126"/>
      <c r="AB625" s="126">
        <v>10.5</v>
      </c>
      <c r="AC625" s="126">
        <v>10.5</v>
      </c>
      <c r="AD625" s="126"/>
      <c r="AE625" s="126"/>
      <c r="AF625" s="126">
        <v>10.5</v>
      </c>
      <c r="AG625" s="126">
        <v>10.5</v>
      </c>
      <c r="AH625" s="126"/>
      <c r="AI625" s="126"/>
      <c r="AJ625" s="127"/>
      <c r="AK625" s="153">
        <f>COUNTIF(F625:AJ625,"&gt;0")</f>
        <v>14</v>
      </c>
      <c r="AL625" s="150">
        <f>SUM(F625:AJ625)</f>
        <v>147</v>
      </c>
      <c r="AM625" s="150">
        <f>SUM(F627:AJ627)</f>
        <v>0</v>
      </c>
      <c r="AN625" s="150">
        <f>SUM(F628:AJ628)</f>
        <v>0</v>
      </c>
      <c r="AO625" s="150">
        <f>SUM(F626:AJ626)</f>
        <v>56</v>
      </c>
      <c r="AP625" s="150">
        <f>VLOOKUP($M$1&amp;" "&amp;$P$1&amp;" "&amp;AQ625,'Вспомогательная таблица'!A:AL,38,0)</f>
        <v>147</v>
      </c>
      <c r="AQ625" s="144" t="s">
        <v>67</v>
      </c>
    </row>
    <row r="626" spans="1:43" ht="9" customHeight="1" x14ac:dyDescent="0.2">
      <c r="A626" s="148"/>
      <c r="B626" s="148"/>
      <c r="C626" s="148"/>
      <c r="D626" s="148"/>
      <c r="E626" s="128" t="s">
        <v>24</v>
      </c>
      <c r="F626" s="129"/>
      <c r="G626" s="107"/>
      <c r="H626" s="107"/>
      <c r="I626" s="107">
        <v>8</v>
      </c>
      <c r="J626" s="107"/>
      <c r="K626" s="107"/>
      <c r="L626" s="107"/>
      <c r="M626" s="107">
        <v>8</v>
      </c>
      <c r="N626" s="107"/>
      <c r="O626" s="107"/>
      <c r="P626" s="107"/>
      <c r="Q626" s="107">
        <v>8</v>
      </c>
      <c r="R626" s="107"/>
      <c r="S626" s="107"/>
      <c r="T626" s="107"/>
      <c r="U626" s="107">
        <v>8</v>
      </c>
      <c r="V626" s="107"/>
      <c r="W626" s="107"/>
      <c r="X626" s="107"/>
      <c r="Y626" s="107">
        <v>8</v>
      </c>
      <c r="Z626" s="107"/>
      <c r="AA626" s="107"/>
      <c r="AB626" s="107"/>
      <c r="AC626" s="107">
        <v>8</v>
      </c>
      <c r="AD626" s="107"/>
      <c r="AE626" s="107"/>
      <c r="AF626" s="107"/>
      <c r="AG626" s="107">
        <v>8</v>
      </c>
      <c r="AH626" s="107"/>
      <c r="AI626" s="107"/>
      <c r="AJ626" s="130"/>
      <c r="AK626" s="148"/>
      <c r="AL626" s="151"/>
      <c r="AM626" s="151"/>
      <c r="AN626" s="151"/>
      <c r="AO626" s="151"/>
      <c r="AP626" s="151"/>
      <c r="AQ626" s="145"/>
    </row>
    <row r="627" spans="1:43" ht="9" customHeight="1" x14ac:dyDescent="0.2">
      <c r="A627" s="148"/>
      <c r="B627" s="148"/>
      <c r="C627" s="148"/>
      <c r="D627" s="148"/>
      <c r="E627" s="128" t="s">
        <v>25</v>
      </c>
      <c r="F627" s="129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  <c r="AJ627" s="130"/>
      <c r="AK627" s="148"/>
      <c r="AL627" s="151"/>
      <c r="AM627" s="151"/>
      <c r="AN627" s="151"/>
      <c r="AO627" s="151"/>
      <c r="AP627" s="151"/>
      <c r="AQ627" s="145"/>
    </row>
    <row r="628" spans="1:43" ht="9" customHeight="1" thickBot="1" x14ac:dyDescent="0.25">
      <c r="A628" s="149"/>
      <c r="B628" s="149"/>
      <c r="C628" s="149"/>
      <c r="D628" s="149"/>
      <c r="E628" s="131" t="s">
        <v>26</v>
      </c>
      <c r="F628" s="132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B628" s="133"/>
      <c r="AC628" s="133"/>
      <c r="AD628" s="133"/>
      <c r="AE628" s="133"/>
      <c r="AF628" s="133"/>
      <c r="AG628" s="133"/>
      <c r="AH628" s="133"/>
      <c r="AI628" s="133"/>
      <c r="AJ628" s="134"/>
      <c r="AK628" s="149"/>
      <c r="AL628" s="152"/>
      <c r="AM628" s="152"/>
      <c r="AN628" s="152"/>
      <c r="AO628" s="152"/>
      <c r="AP628" s="152"/>
      <c r="AQ628" s="146"/>
    </row>
    <row r="629" spans="1:43" ht="9" customHeight="1" x14ac:dyDescent="0.2">
      <c r="A629" s="147">
        <v>155</v>
      </c>
      <c r="B629" s="153">
        <v>20553</v>
      </c>
      <c r="C629" s="164" t="s">
        <v>217</v>
      </c>
      <c r="D629" s="154" t="s">
        <v>186</v>
      </c>
      <c r="E629" s="124" t="s">
        <v>22</v>
      </c>
      <c r="F629" s="125"/>
      <c r="G629" s="126">
        <v>10.5</v>
      </c>
      <c r="H629" s="126">
        <v>10.5</v>
      </c>
      <c r="I629" s="126"/>
      <c r="J629" s="126"/>
      <c r="K629" s="126">
        <v>10.5</v>
      </c>
      <c r="L629" s="126">
        <v>10.5</v>
      </c>
      <c r="M629" s="126"/>
      <c r="N629" s="126"/>
      <c r="O629" s="126">
        <v>10.5</v>
      </c>
      <c r="P629" s="126">
        <v>10.5</v>
      </c>
      <c r="Q629" s="126"/>
      <c r="R629" s="126"/>
      <c r="S629" s="126">
        <v>10.5</v>
      </c>
      <c r="T629" s="126">
        <v>10.5</v>
      </c>
      <c r="U629" s="126"/>
      <c r="V629" s="126"/>
      <c r="W629" s="126">
        <v>10.5</v>
      </c>
      <c r="X629" s="126">
        <v>10.5</v>
      </c>
      <c r="Y629" s="126"/>
      <c r="Z629" s="126"/>
      <c r="AA629" s="126">
        <v>10.5</v>
      </c>
      <c r="AB629" s="126">
        <v>10.5</v>
      </c>
      <c r="AC629" s="126"/>
      <c r="AD629" s="126"/>
      <c r="AE629" s="126">
        <v>10.5</v>
      </c>
      <c r="AF629" s="126">
        <v>10.5</v>
      </c>
      <c r="AG629" s="126"/>
      <c r="AH629" s="126"/>
      <c r="AI629" s="126"/>
      <c r="AJ629" s="127"/>
      <c r="AK629" s="153">
        <f>COUNTIF(F629:AJ629,"&gt;0")</f>
        <v>14</v>
      </c>
      <c r="AL629" s="150">
        <f>SUM(F629:AJ629)</f>
        <v>147</v>
      </c>
      <c r="AM629" s="150">
        <f>SUM(F631:AJ631)</f>
        <v>0</v>
      </c>
      <c r="AN629" s="150">
        <f>SUM(F632:AJ632)</f>
        <v>0</v>
      </c>
      <c r="AO629" s="150">
        <f>SUM(F630:AJ630)</f>
        <v>56</v>
      </c>
      <c r="AP629" s="150">
        <f>VLOOKUP($M$1&amp;" "&amp;$P$1&amp;" "&amp;AQ629,'Вспомогательная таблица'!A:AL,38,0)</f>
        <v>147</v>
      </c>
      <c r="AQ629" s="144" t="s">
        <v>84</v>
      </c>
    </row>
    <row r="630" spans="1:43" ht="9" customHeight="1" x14ac:dyDescent="0.2">
      <c r="A630" s="148"/>
      <c r="B630" s="148"/>
      <c r="C630" s="148"/>
      <c r="D630" s="148"/>
      <c r="E630" s="128" t="s">
        <v>24</v>
      </c>
      <c r="F630" s="129"/>
      <c r="G630" s="107"/>
      <c r="H630" s="107">
        <v>8</v>
      </c>
      <c r="I630" s="107"/>
      <c r="J630" s="107"/>
      <c r="K630" s="107"/>
      <c r="L630" s="107">
        <v>8</v>
      </c>
      <c r="M630" s="107"/>
      <c r="N630" s="107"/>
      <c r="O630" s="107"/>
      <c r="P630" s="107">
        <v>8</v>
      </c>
      <c r="Q630" s="107"/>
      <c r="R630" s="107"/>
      <c r="S630" s="107"/>
      <c r="T630" s="107">
        <v>8</v>
      </c>
      <c r="U630" s="107"/>
      <c r="V630" s="107"/>
      <c r="W630" s="107"/>
      <c r="X630" s="107">
        <v>8</v>
      </c>
      <c r="Y630" s="107"/>
      <c r="Z630" s="107"/>
      <c r="AA630" s="107"/>
      <c r="AB630" s="107">
        <v>8</v>
      </c>
      <c r="AC630" s="107"/>
      <c r="AD630" s="107"/>
      <c r="AE630" s="107"/>
      <c r="AF630" s="107">
        <v>8</v>
      </c>
      <c r="AG630" s="107"/>
      <c r="AH630" s="107"/>
      <c r="AI630" s="107"/>
      <c r="AJ630" s="130"/>
      <c r="AK630" s="148"/>
      <c r="AL630" s="151"/>
      <c r="AM630" s="151"/>
      <c r="AN630" s="151"/>
      <c r="AO630" s="151"/>
      <c r="AP630" s="151"/>
      <c r="AQ630" s="145"/>
    </row>
    <row r="631" spans="1:43" ht="9" customHeight="1" x14ac:dyDescent="0.2">
      <c r="A631" s="148"/>
      <c r="B631" s="148"/>
      <c r="C631" s="148"/>
      <c r="D631" s="148"/>
      <c r="E631" s="128" t="s">
        <v>25</v>
      </c>
      <c r="F631" s="129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  <c r="AJ631" s="130"/>
      <c r="AK631" s="148"/>
      <c r="AL631" s="151"/>
      <c r="AM631" s="151"/>
      <c r="AN631" s="151"/>
      <c r="AO631" s="151"/>
      <c r="AP631" s="151"/>
      <c r="AQ631" s="145"/>
    </row>
    <row r="632" spans="1:43" ht="9" customHeight="1" thickBot="1" x14ac:dyDescent="0.25">
      <c r="A632" s="149"/>
      <c r="B632" s="149"/>
      <c r="C632" s="149"/>
      <c r="D632" s="149"/>
      <c r="E632" s="131" t="s">
        <v>26</v>
      </c>
      <c r="F632" s="132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B632" s="133"/>
      <c r="AC632" s="133"/>
      <c r="AD632" s="133"/>
      <c r="AE632" s="133"/>
      <c r="AF632" s="133"/>
      <c r="AG632" s="133"/>
      <c r="AH632" s="133"/>
      <c r="AI632" s="133"/>
      <c r="AJ632" s="134"/>
      <c r="AK632" s="149"/>
      <c r="AL632" s="152"/>
      <c r="AM632" s="152"/>
      <c r="AN632" s="152"/>
      <c r="AO632" s="152"/>
      <c r="AP632" s="152"/>
      <c r="AQ632" s="146"/>
    </row>
    <row r="633" spans="1:43" ht="9" customHeight="1" x14ac:dyDescent="0.2">
      <c r="A633" s="147">
        <v>156</v>
      </c>
      <c r="B633" s="153">
        <v>22916</v>
      </c>
      <c r="C633" s="164" t="s">
        <v>218</v>
      </c>
      <c r="D633" s="154" t="s">
        <v>186</v>
      </c>
      <c r="E633" s="124" t="s">
        <v>22</v>
      </c>
      <c r="F633" s="125">
        <v>10.5</v>
      </c>
      <c r="G633" s="126"/>
      <c r="H633" s="126"/>
      <c r="I633" s="126">
        <v>10.5</v>
      </c>
      <c r="J633" s="126">
        <v>10.5</v>
      </c>
      <c r="K633" s="126"/>
      <c r="L633" s="126"/>
      <c r="M633" s="126">
        <v>10.5</v>
      </c>
      <c r="N633" s="126">
        <v>10.5</v>
      </c>
      <c r="O633" s="126"/>
      <c r="P633" s="126"/>
      <c r="Q633" s="126">
        <v>10.5</v>
      </c>
      <c r="R633" s="126">
        <v>10.5</v>
      </c>
      <c r="S633" s="126"/>
      <c r="T633" s="126"/>
      <c r="U633" s="126">
        <v>10.5</v>
      </c>
      <c r="V633" s="126">
        <v>10.5</v>
      </c>
      <c r="W633" s="126"/>
      <c r="X633" s="126"/>
      <c r="Y633" s="126">
        <v>10.5</v>
      </c>
      <c r="Z633" s="126">
        <v>10.5</v>
      </c>
      <c r="AA633" s="126"/>
      <c r="AB633" s="126"/>
      <c r="AC633" s="126">
        <v>10.5</v>
      </c>
      <c r="AD633" s="126">
        <v>10.5</v>
      </c>
      <c r="AE633" s="126"/>
      <c r="AF633" s="126"/>
      <c r="AG633" s="126">
        <v>10.5</v>
      </c>
      <c r="AH633" s="126">
        <v>10.5</v>
      </c>
      <c r="AI633" s="126"/>
      <c r="AJ633" s="127"/>
      <c r="AK633" s="153">
        <f>COUNTIF(F633:AJ633,"&gt;0")</f>
        <v>15</v>
      </c>
      <c r="AL633" s="150">
        <f>SUM(F633:AJ633)</f>
        <v>157.5</v>
      </c>
      <c r="AM633" s="150">
        <f>SUM(F635:AJ635)</f>
        <v>0</v>
      </c>
      <c r="AN633" s="150">
        <f>SUM(F636:AJ636)</f>
        <v>0</v>
      </c>
      <c r="AO633" s="150">
        <f>SUM(F634:AJ634)</f>
        <v>64</v>
      </c>
      <c r="AP633" s="150">
        <f>VLOOKUP($M$1&amp;" "&amp;$P$1&amp;" "&amp;AQ633,'Вспомогательная таблица'!A:AL,38,0)</f>
        <v>157.5</v>
      </c>
      <c r="AQ633" s="144" t="s">
        <v>70</v>
      </c>
    </row>
    <row r="634" spans="1:43" ht="9" customHeight="1" x14ac:dyDescent="0.2">
      <c r="A634" s="148"/>
      <c r="B634" s="148"/>
      <c r="C634" s="148"/>
      <c r="D634" s="148"/>
      <c r="E634" s="128" t="s">
        <v>24</v>
      </c>
      <c r="F634" s="129">
        <v>8</v>
      </c>
      <c r="G634" s="107"/>
      <c r="H634" s="107"/>
      <c r="I634" s="107"/>
      <c r="J634" s="107">
        <v>8</v>
      </c>
      <c r="K634" s="107"/>
      <c r="L634" s="107"/>
      <c r="M634" s="107"/>
      <c r="N634" s="107">
        <v>8</v>
      </c>
      <c r="O634" s="107"/>
      <c r="P634" s="107"/>
      <c r="Q634" s="107"/>
      <c r="R634" s="107">
        <v>8</v>
      </c>
      <c r="S634" s="107"/>
      <c r="T634" s="107"/>
      <c r="U634" s="107"/>
      <c r="V634" s="107">
        <v>8</v>
      </c>
      <c r="W634" s="107"/>
      <c r="X634" s="107"/>
      <c r="Y634" s="107"/>
      <c r="Z634" s="107">
        <v>8</v>
      </c>
      <c r="AA634" s="107"/>
      <c r="AB634" s="107"/>
      <c r="AC634" s="107"/>
      <c r="AD634" s="107">
        <v>8</v>
      </c>
      <c r="AE634" s="107"/>
      <c r="AF634" s="107"/>
      <c r="AG634" s="107"/>
      <c r="AH634" s="107">
        <v>8</v>
      </c>
      <c r="AI634" s="107"/>
      <c r="AJ634" s="130"/>
      <c r="AK634" s="148"/>
      <c r="AL634" s="151"/>
      <c r="AM634" s="151"/>
      <c r="AN634" s="151"/>
      <c r="AO634" s="151"/>
      <c r="AP634" s="151"/>
      <c r="AQ634" s="145"/>
    </row>
    <row r="635" spans="1:43" ht="9" customHeight="1" x14ac:dyDescent="0.2">
      <c r="A635" s="148"/>
      <c r="B635" s="148"/>
      <c r="C635" s="148"/>
      <c r="D635" s="148"/>
      <c r="E635" s="128" t="s">
        <v>25</v>
      </c>
      <c r="F635" s="129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30"/>
      <c r="AK635" s="148"/>
      <c r="AL635" s="151"/>
      <c r="AM635" s="151"/>
      <c r="AN635" s="151"/>
      <c r="AO635" s="151"/>
      <c r="AP635" s="151"/>
      <c r="AQ635" s="145"/>
    </row>
    <row r="636" spans="1:43" ht="9" customHeight="1" thickBot="1" x14ac:dyDescent="0.25">
      <c r="A636" s="149"/>
      <c r="B636" s="149"/>
      <c r="C636" s="149"/>
      <c r="D636" s="149"/>
      <c r="E636" s="131" t="s">
        <v>26</v>
      </c>
      <c r="F636" s="132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B636" s="133"/>
      <c r="AC636" s="133"/>
      <c r="AD636" s="133"/>
      <c r="AE636" s="133"/>
      <c r="AF636" s="133"/>
      <c r="AG636" s="133"/>
      <c r="AH636" s="133"/>
      <c r="AI636" s="133"/>
      <c r="AJ636" s="134"/>
      <c r="AK636" s="149"/>
      <c r="AL636" s="152"/>
      <c r="AM636" s="152"/>
      <c r="AN636" s="152"/>
      <c r="AO636" s="152"/>
      <c r="AP636" s="152"/>
      <c r="AQ636" s="146"/>
    </row>
    <row r="637" spans="1:43" ht="9" customHeight="1" x14ac:dyDescent="0.2">
      <c r="A637" s="147">
        <v>157</v>
      </c>
      <c r="B637" s="153">
        <v>19792</v>
      </c>
      <c r="C637" s="164" t="s">
        <v>219</v>
      </c>
      <c r="D637" s="154" t="s">
        <v>220</v>
      </c>
      <c r="E637" s="124" t="s">
        <v>22</v>
      </c>
      <c r="F637" s="125"/>
      <c r="G637" s="126">
        <v>10.5</v>
      </c>
      <c r="H637" s="126">
        <v>10.5</v>
      </c>
      <c r="I637" s="126"/>
      <c r="J637" s="126"/>
      <c r="K637" s="126">
        <v>10.5</v>
      </c>
      <c r="L637" s="126">
        <v>10.5</v>
      </c>
      <c r="M637" s="126"/>
      <c r="N637" s="126"/>
      <c r="O637" s="126">
        <v>10.5</v>
      </c>
      <c r="P637" s="126">
        <v>10.5</v>
      </c>
      <c r="Q637" s="126"/>
      <c r="R637" s="126"/>
      <c r="S637" s="126">
        <v>10.5</v>
      </c>
      <c r="T637" s="126">
        <v>10.5</v>
      </c>
      <c r="U637" s="126"/>
      <c r="V637" s="126"/>
      <c r="W637" s="126">
        <v>10.5</v>
      </c>
      <c r="X637" s="126">
        <v>10.5</v>
      </c>
      <c r="Y637" s="126"/>
      <c r="Z637" s="126"/>
      <c r="AA637" s="126">
        <v>10.5</v>
      </c>
      <c r="AB637" s="126">
        <v>10.5</v>
      </c>
      <c r="AC637" s="126"/>
      <c r="AD637" s="126"/>
      <c r="AE637" s="126">
        <v>10.5</v>
      </c>
      <c r="AF637" s="126">
        <v>10.5</v>
      </c>
      <c r="AG637" s="126"/>
      <c r="AH637" s="126"/>
      <c r="AI637" s="126"/>
      <c r="AJ637" s="127"/>
      <c r="AK637" s="153">
        <f>COUNTIF(F637:AJ637,"&gt;0")</f>
        <v>14</v>
      </c>
      <c r="AL637" s="150">
        <f>SUM(F637:AJ637)</f>
        <v>147</v>
      </c>
      <c r="AM637" s="150">
        <f>SUM(F639:AJ639)</f>
        <v>0</v>
      </c>
      <c r="AN637" s="150">
        <f>SUM(F640:AJ640)</f>
        <v>0</v>
      </c>
      <c r="AO637" s="150">
        <f>SUM(F638:AJ638)</f>
        <v>56</v>
      </c>
      <c r="AP637" s="150">
        <f>VLOOKUP($M$1&amp;" "&amp;$P$1&amp;" "&amp;AQ637,'Вспомогательная таблица'!A:AL,38,0)</f>
        <v>147</v>
      </c>
      <c r="AQ637" s="144" t="s">
        <v>84</v>
      </c>
    </row>
    <row r="638" spans="1:43" ht="9" customHeight="1" x14ac:dyDescent="0.2">
      <c r="A638" s="148"/>
      <c r="B638" s="148"/>
      <c r="C638" s="148"/>
      <c r="D638" s="148"/>
      <c r="E638" s="128" t="s">
        <v>24</v>
      </c>
      <c r="F638" s="129"/>
      <c r="G638" s="107"/>
      <c r="H638" s="107">
        <v>8</v>
      </c>
      <c r="I638" s="107"/>
      <c r="J638" s="107"/>
      <c r="K638" s="107"/>
      <c r="L638" s="107">
        <v>8</v>
      </c>
      <c r="M638" s="107"/>
      <c r="N638" s="107"/>
      <c r="O638" s="107"/>
      <c r="P638" s="107">
        <v>8</v>
      </c>
      <c r="Q638" s="107"/>
      <c r="R638" s="107"/>
      <c r="S638" s="107"/>
      <c r="T638" s="107">
        <v>8</v>
      </c>
      <c r="U638" s="107"/>
      <c r="V638" s="107"/>
      <c r="W638" s="107"/>
      <c r="X638" s="107">
        <v>8</v>
      </c>
      <c r="Y638" s="107"/>
      <c r="Z638" s="107"/>
      <c r="AA638" s="107"/>
      <c r="AB638" s="107">
        <v>8</v>
      </c>
      <c r="AC638" s="107"/>
      <c r="AD638" s="107"/>
      <c r="AE638" s="107"/>
      <c r="AF638" s="107">
        <v>8</v>
      </c>
      <c r="AG638" s="107"/>
      <c r="AH638" s="107"/>
      <c r="AI638" s="107"/>
      <c r="AJ638" s="130"/>
      <c r="AK638" s="148"/>
      <c r="AL638" s="151"/>
      <c r="AM638" s="151"/>
      <c r="AN638" s="151"/>
      <c r="AO638" s="151"/>
      <c r="AP638" s="151"/>
      <c r="AQ638" s="145"/>
    </row>
    <row r="639" spans="1:43" ht="9" customHeight="1" x14ac:dyDescent="0.2">
      <c r="A639" s="148"/>
      <c r="B639" s="148"/>
      <c r="C639" s="148"/>
      <c r="D639" s="148"/>
      <c r="E639" s="128" t="s">
        <v>25</v>
      </c>
      <c r="F639" s="129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  <c r="AJ639" s="130"/>
      <c r="AK639" s="148"/>
      <c r="AL639" s="151"/>
      <c r="AM639" s="151"/>
      <c r="AN639" s="151"/>
      <c r="AO639" s="151"/>
      <c r="AP639" s="151"/>
      <c r="AQ639" s="145"/>
    </row>
    <row r="640" spans="1:43" ht="9" customHeight="1" thickBot="1" x14ac:dyDescent="0.25">
      <c r="A640" s="149"/>
      <c r="B640" s="149"/>
      <c r="C640" s="149"/>
      <c r="D640" s="149"/>
      <c r="E640" s="131" t="s">
        <v>26</v>
      </c>
      <c r="F640" s="132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B640" s="133"/>
      <c r="AC640" s="133"/>
      <c r="AD640" s="133"/>
      <c r="AE640" s="133"/>
      <c r="AF640" s="133"/>
      <c r="AG640" s="133"/>
      <c r="AH640" s="133"/>
      <c r="AI640" s="133"/>
      <c r="AJ640" s="134"/>
      <c r="AK640" s="149"/>
      <c r="AL640" s="152"/>
      <c r="AM640" s="152"/>
      <c r="AN640" s="152"/>
      <c r="AO640" s="152"/>
      <c r="AP640" s="152"/>
      <c r="AQ640" s="146"/>
    </row>
    <row r="641" spans="1:43" ht="9" customHeight="1" x14ac:dyDescent="0.2">
      <c r="A641" s="147">
        <v>158</v>
      </c>
      <c r="B641" s="153">
        <v>31646</v>
      </c>
      <c r="C641" s="164" t="s">
        <v>221</v>
      </c>
      <c r="D641" s="154" t="s">
        <v>186</v>
      </c>
      <c r="E641" s="124" t="s">
        <v>22</v>
      </c>
      <c r="F641" s="125"/>
      <c r="G641" s="126">
        <v>10.5</v>
      </c>
      <c r="H641" s="126">
        <v>10.5</v>
      </c>
      <c r="I641" s="126"/>
      <c r="J641" s="126"/>
      <c r="K641" s="126">
        <v>10.5</v>
      </c>
      <c r="L641" s="126">
        <v>10.5</v>
      </c>
      <c r="M641" s="126"/>
      <c r="N641" s="126"/>
      <c r="O641" s="126">
        <v>10.5</v>
      </c>
      <c r="P641" s="126">
        <v>10.5</v>
      </c>
      <c r="Q641" s="126"/>
      <c r="R641" s="126"/>
      <c r="S641" s="126">
        <v>10.5</v>
      </c>
      <c r="T641" s="126">
        <v>10.5</v>
      </c>
      <c r="U641" s="126"/>
      <c r="V641" s="126"/>
      <c r="W641" s="126">
        <v>10.5</v>
      </c>
      <c r="X641" s="126">
        <v>10.5</v>
      </c>
      <c r="Y641" s="126"/>
      <c r="Z641" s="126"/>
      <c r="AA641" s="126">
        <v>10.5</v>
      </c>
      <c r="AB641" s="126">
        <v>10.5</v>
      </c>
      <c r="AC641" s="126"/>
      <c r="AD641" s="126"/>
      <c r="AE641" s="126">
        <v>10.5</v>
      </c>
      <c r="AF641" s="126">
        <v>10.5</v>
      </c>
      <c r="AG641" s="126"/>
      <c r="AH641" s="126"/>
      <c r="AI641" s="126"/>
      <c r="AJ641" s="127"/>
      <c r="AK641" s="153">
        <f>COUNTIF(F641:AJ641,"&gt;0")</f>
        <v>14</v>
      </c>
      <c r="AL641" s="150">
        <f>SUM(F641:AJ641)</f>
        <v>147</v>
      </c>
      <c r="AM641" s="150">
        <f>SUM(F643:AJ643)</f>
        <v>0</v>
      </c>
      <c r="AN641" s="150">
        <f>SUM(F644:AJ644)</f>
        <v>0</v>
      </c>
      <c r="AO641" s="150">
        <f>SUM(F642:AJ642)</f>
        <v>56</v>
      </c>
      <c r="AP641" s="150">
        <f>VLOOKUP($M$1&amp;" "&amp;$P$1&amp;" "&amp;AQ641,'Вспомогательная таблица'!A:AL,38,0)</f>
        <v>147</v>
      </c>
      <c r="AQ641" s="144" t="s">
        <v>84</v>
      </c>
    </row>
    <row r="642" spans="1:43" ht="9" customHeight="1" x14ac:dyDescent="0.2">
      <c r="A642" s="148"/>
      <c r="B642" s="148"/>
      <c r="C642" s="148"/>
      <c r="D642" s="148"/>
      <c r="E642" s="128" t="s">
        <v>24</v>
      </c>
      <c r="F642" s="129"/>
      <c r="G642" s="107"/>
      <c r="H642" s="107">
        <v>8</v>
      </c>
      <c r="I642" s="107"/>
      <c r="J642" s="107"/>
      <c r="K642" s="107"/>
      <c r="L642" s="107">
        <v>8</v>
      </c>
      <c r="M642" s="107"/>
      <c r="N642" s="107"/>
      <c r="O642" s="107"/>
      <c r="P642" s="107">
        <v>8</v>
      </c>
      <c r="Q642" s="107"/>
      <c r="R642" s="107"/>
      <c r="S642" s="107"/>
      <c r="T642" s="107">
        <v>8</v>
      </c>
      <c r="U642" s="107"/>
      <c r="V642" s="107"/>
      <c r="W642" s="107"/>
      <c r="X642" s="107">
        <v>8</v>
      </c>
      <c r="Y642" s="107"/>
      <c r="Z642" s="107"/>
      <c r="AA642" s="107"/>
      <c r="AB642" s="107">
        <v>8</v>
      </c>
      <c r="AC642" s="107"/>
      <c r="AD642" s="107"/>
      <c r="AE642" s="107"/>
      <c r="AF642" s="107">
        <v>8</v>
      </c>
      <c r="AG642" s="107"/>
      <c r="AH642" s="107"/>
      <c r="AI642" s="107"/>
      <c r="AJ642" s="130"/>
      <c r="AK642" s="148"/>
      <c r="AL642" s="151"/>
      <c r="AM642" s="151"/>
      <c r="AN642" s="151"/>
      <c r="AO642" s="151"/>
      <c r="AP642" s="151"/>
      <c r="AQ642" s="145"/>
    </row>
    <row r="643" spans="1:43" ht="9" customHeight="1" x14ac:dyDescent="0.2">
      <c r="A643" s="148"/>
      <c r="B643" s="148"/>
      <c r="C643" s="148"/>
      <c r="D643" s="148"/>
      <c r="E643" s="128" t="s">
        <v>25</v>
      </c>
      <c r="F643" s="129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  <c r="AJ643" s="130"/>
      <c r="AK643" s="148"/>
      <c r="AL643" s="151"/>
      <c r="AM643" s="151"/>
      <c r="AN643" s="151"/>
      <c r="AO643" s="151"/>
      <c r="AP643" s="151"/>
      <c r="AQ643" s="145"/>
    </row>
    <row r="644" spans="1:43" ht="9" customHeight="1" thickBot="1" x14ac:dyDescent="0.25">
      <c r="A644" s="149"/>
      <c r="B644" s="149"/>
      <c r="C644" s="149"/>
      <c r="D644" s="149"/>
      <c r="E644" s="131" t="s">
        <v>26</v>
      </c>
      <c r="F644" s="132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B644" s="133"/>
      <c r="AC644" s="133"/>
      <c r="AD644" s="133"/>
      <c r="AE644" s="133"/>
      <c r="AF644" s="133"/>
      <c r="AG644" s="133"/>
      <c r="AH644" s="133"/>
      <c r="AI644" s="133"/>
      <c r="AJ644" s="134"/>
      <c r="AK644" s="149"/>
      <c r="AL644" s="152"/>
      <c r="AM644" s="152"/>
      <c r="AN644" s="152"/>
      <c r="AO644" s="152"/>
      <c r="AP644" s="152"/>
      <c r="AQ644" s="146"/>
    </row>
    <row r="645" spans="1:43" ht="9" customHeight="1" x14ac:dyDescent="0.2">
      <c r="A645" s="147">
        <v>159</v>
      </c>
      <c r="B645" s="153">
        <v>27371</v>
      </c>
      <c r="C645" s="164" t="s">
        <v>222</v>
      </c>
      <c r="D645" s="154" t="s">
        <v>186</v>
      </c>
      <c r="E645" s="124" t="s">
        <v>22</v>
      </c>
      <c r="F645" s="125">
        <v>10.5</v>
      </c>
      <c r="G645" s="126">
        <v>10.5</v>
      </c>
      <c r="H645" s="126"/>
      <c r="I645" s="126"/>
      <c r="J645" s="126">
        <v>10.5</v>
      </c>
      <c r="K645" s="126">
        <v>10.5</v>
      </c>
      <c r="L645" s="126"/>
      <c r="M645" s="126"/>
      <c r="N645" s="126">
        <v>10.5</v>
      </c>
      <c r="O645" s="126">
        <v>10.5</v>
      </c>
      <c r="P645" s="126"/>
      <c r="Q645" s="126"/>
      <c r="R645" s="126">
        <v>10.5</v>
      </c>
      <c r="S645" s="126">
        <v>10.5</v>
      </c>
      <c r="T645" s="126"/>
      <c r="U645" s="126"/>
      <c r="V645" s="126">
        <v>10.5</v>
      </c>
      <c r="W645" s="126">
        <v>10.5</v>
      </c>
      <c r="X645" s="126"/>
      <c r="Y645" s="126"/>
      <c r="Z645" s="126">
        <v>10.5</v>
      </c>
      <c r="AA645" s="126">
        <v>10.5</v>
      </c>
      <c r="AB645" s="126"/>
      <c r="AC645" s="126"/>
      <c r="AD645" s="126">
        <v>10.5</v>
      </c>
      <c r="AE645" s="126">
        <v>10.5</v>
      </c>
      <c r="AF645" s="126"/>
      <c r="AG645" s="126"/>
      <c r="AH645" s="126">
        <v>10.5</v>
      </c>
      <c r="AI645" s="126"/>
      <c r="AJ645" s="127"/>
      <c r="AK645" s="153">
        <f>COUNTIF(F645:AJ645,"&gt;0")</f>
        <v>15</v>
      </c>
      <c r="AL645" s="150">
        <f>SUM(F645:AJ645)</f>
        <v>157.5</v>
      </c>
      <c r="AM645" s="150">
        <f>SUM(F647:AJ647)</f>
        <v>0</v>
      </c>
      <c r="AN645" s="150">
        <f>SUM(F648:AJ648)</f>
        <v>0</v>
      </c>
      <c r="AO645" s="150">
        <f>SUM(F646:AJ646)</f>
        <v>56</v>
      </c>
      <c r="AP645" s="150">
        <f>VLOOKUP($M$1&amp;" "&amp;$P$1&amp;" "&amp;AQ645,'Вспомогательная таблица'!A:AL,38,0)</f>
        <v>157.5</v>
      </c>
      <c r="AQ645" s="144" t="s">
        <v>75</v>
      </c>
    </row>
    <row r="646" spans="1:43" ht="9" customHeight="1" x14ac:dyDescent="0.2">
      <c r="A646" s="148"/>
      <c r="B646" s="148"/>
      <c r="C646" s="148"/>
      <c r="D646" s="148"/>
      <c r="E646" s="128" t="s">
        <v>24</v>
      </c>
      <c r="F646" s="129"/>
      <c r="G646" s="107">
        <v>8</v>
      </c>
      <c r="H646" s="107"/>
      <c r="I646" s="107"/>
      <c r="J646" s="107"/>
      <c r="K646" s="107">
        <v>8</v>
      </c>
      <c r="L646" s="107"/>
      <c r="M646" s="107"/>
      <c r="N646" s="107"/>
      <c r="O646" s="107">
        <v>8</v>
      </c>
      <c r="P646" s="107"/>
      <c r="Q646" s="107"/>
      <c r="R646" s="107"/>
      <c r="S646" s="107">
        <v>8</v>
      </c>
      <c r="T646" s="107"/>
      <c r="U646" s="107"/>
      <c r="V646" s="107"/>
      <c r="W646" s="107">
        <v>8</v>
      </c>
      <c r="X646" s="107"/>
      <c r="Y646" s="107"/>
      <c r="Z646" s="107"/>
      <c r="AA646" s="107">
        <v>8</v>
      </c>
      <c r="AB646" s="107"/>
      <c r="AC646" s="107"/>
      <c r="AD646" s="107"/>
      <c r="AE646" s="107">
        <v>8</v>
      </c>
      <c r="AF646" s="107"/>
      <c r="AG646" s="107"/>
      <c r="AH646" s="107"/>
      <c r="AI646" s="107"/>
      <c r="AJ646" s="130"/>
      <c r="AK646" s="148"/>
      <c r="AL646" s="151"/>
      <c r="AM646" s="151"/>
      <c r="AN646" s="151"/>
      <c r="AO646" s="151"/>
      <c r="AP646" s="151"/>
      <c r="AQ646" s="145"/>
    </row>
    <row r="647" spans="1:43" ht="9" customHeight="1" x14ac:dyDescent="0.2">
      <c r="A647" s="148"/>
      <c r="B647" s="148"/>
      <c r="C647" s="148"/>
      <c r="D647" s="148"/>
      <c r="E647" s="128" t="s">
        <v>25</v>
      </c>
      <c r="F647" s="129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  <c r="AJ647" s="130"/>
      <c r="AK647" s="148"/>
      <c r="AL647" s="151"/>
      <c r="AM647" s="151"/>
      <c r="AN647" s="151"/>
      <c r="AO647" s="151"/>
      <c r="AP647" s="151"/>
      <c r="AQ647" s="145"/>
    </row>
    <row r="648" spans="1:43" ht="9" customHeight="1" thickBot="1" x14ac:dyDescent="0.25">
      <c r="A648" s="149"/>
      <c r="B648" s="149"/>
      <c r="C648" s="149"/>
      <c r="D648" s="149"/>
      <c r="E648" s="131" t="s">
        <v>26</v>
      </c>
      <c r="F648" s="132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B648" s="133"/>
      <c r="AC648" s="133"/>
      <c r="AD648" s="133"/>
      <c r="AE648" s="133"/>
      <c r="AF648" s="133"/>
      <c r="AG648" s="133"/>
      <c r="AH648" s="133"/>
      <c r="AI648" s="133"/>
      <c r="AJ648" s="134"/>
      <c r="AK648" s="149"/>
      <c r="AL648" s="152"/>
      <c r="AM648" s="152"/>
      <c r="AN648" s="152"/>
      <c r="AO648" s="152"/>
      <c r="AP648" s="152"/>
      <c r="AQ648" s="146"/>
    </row>
    <row r="649" spans="1:43" ht="9" customHeight="1" x14ac:dyDescent="0.2">
      <c r="A649" s="147">
        <v>160</v>
      </c>
      <c r="B649" s="153">
        <v>27869</v>
      </c>
      <c r="C649" s="164" t="s">
        <v>223</v>
      </c>
      <c r="D649" s="154" t="s">
        <v>186</v>
      </c>
      <c r="E649" s="124" t="s">
        <v>22</v>
      </c>
      <c r="F649" s="125">
        <v>10.5</v>
      </c>
      <c r="G649" s="126">
        <v>10.5</v>
      </c>
      <c r="H649" s="126"/>
      <c r="I649" s="126"/>
      <c r="J649" s="126">
        <v>10.5</v>
      </c>
      <c r="K649" s="126">
        <v>10.5</v>
      </c>
      <c r="L649" s="126"/>
      <c r="M649" s="126"/>
      <c r="N649" s="126">
        <v>10.5</v>
      </c>
      <c r="O649" s="126">
        <v>10.5</v>
      </c>
      <c r="P649" s="126"/>
      <c r="Q649" s="126"/>
      <c r="R649" s="126">
        <v>10.5</v>
      </c>
      <c r="S649" s="126">
        <v>10.5</v>
      </c>
      <c r="T649" s="126"/>
      <c r="U649" s="126"/>
      <c r="V649" s="126">
        <v>10.5</v>
      </c>
      <c r="W649" s="126">
        <v>10.5</v>
      </c>
      <c r="X649" s="126"/>
      <c r="Y649" s="126"/>
      <c r="Z649" s="126">
        <v>10.5</v>
      </c>
      <c r="AA649" s="126">
        <v>10.5</v>
      </c>
      <c r="AB649" s="126"/>
      <c r="AC649" s="126"/>
      <c r="AD649" s="126">
        <v>10.5</v>
      </c>
      <c r="AE649" s="126">
        <v>10.5</v>
      </c>
      <c r="AF649" s="126"/>
      <c r="AG649" s="126"/>
      <c r="AH649" s="126">
        <v>10.5</v>
      </c>
      <c r="AI649" s="126"/>
      <c r="AJ649" s="127"/>
      <c r="AK649" s="153">
        <f>COUNTIF(F649:AJ649,"&gt;0")</f>
        <v>15</v>
      </c>
      <c r="AL649" s="150">
        <f>SUM(F649:AJ649)</f>
        <v>157.5</v>
      </c>
      <c r="AM649" s="150">
        <f>SUM(F651:AJ651)</f>
        <v>0</v>
      </c>
      <c r="AN649" s="150">
        <f>SUM(F652:AJ652)</f>
        <v>0</v>
      </c>
      <c r="AO649" s="150">
        <f>SUM(F650:AJ650)</f>
        <v>56</v>
      </c>
      <c r="AP649" s="150">
        <f>VLOOKUP($M$1&amp;" "&amp;$P$1&amp;" "&amp;AQ649,'Вспомогательная таблица'!A:AL,38,0)</f>
        <v>157.5</v>
      </c>
      <c r="AQ649" s="144" t="s">
        <v>75</v>
      </c>
    </row>
    <row r="650" spans="1:43" ht="9" customHeight="1" x14ac:dyDescent="0.2">
      <c r="A650" s="148"/>
      <c r="B650" s="148"/>
      <c r="C650" s="148"/>
      <c r="D650" s="148"/>
      <c r="E650" s="128" t="s">
        <v>24</v>
      </c>
      <c r="F650" s="129"/>
      <c r="G650" s="107">
        <v>8</v>
      </c>
      <c r="H650" s="107"/>
      <c r="I650" s="107"/>
      <c r="J650" s="107"/>
      <c r="K650" s="107">
        <v>8</v>
      </c>
      <c r="L650" s="107"/>
      <c r="M650" s="107"/>
      <c r="N650" s="107"/>
      <c r="O650" s="107">
        <v>8</v>
      </c>
      <c r="P650" s="107"/>
      <c r="Q650" s="107"/>
      <c r="R650" s="107"/>
      <c r="S650" s="107">
        <v>8</v>
      </c>
      <c r="T650" s="107"/>
      <c r="U650" s="107"/>
      <c r="V650" s="107"/>
      <c r="W650" s="107">
        <v>8</v>
      </c>
      <c r="X650" s="107"/>
      <c r="Y650" s="107"/>
      <c r="Z650" s="107"/>
      <c r="AA650" s="107">
        <v>8</v>
      </c>
      <c r="AB650" s="107"/>
      <c r="AC650" s="107"/>
      <c r="AD650" s="107"/>
      <c r="AE650" s="107">
        <v>8</v>
      </c>
      <c r="AF650" s="107"/>
      <c r="AG650" s="107"/>
      <c r="AH650" s="107"/>
      <c r="AI650" s="107"/>
      <c r="AJ650" s="130"/>
      <c r="AK650" s="148"/>
      <c r="AL650" s="151"/>
      <c r="AM650" s="151"/>
      <c r="AN650" s="151"/>
      <c r="AO650" s="151"/>
      <c r="AP650" s="151"/>
      <c r="AQ650" s="145"/>
    </row>
    <row r="651" spans="1:43" ht="9" customHeight="1" x14ac:dyDescent="0.2">
      <c r="A651" s="148"/>
      <c r="B651" s="148"/>
      <c r="C651" s="148"/>
      <c r="D651" s="148"/>
      <c r="E651" s="128" t="s">
        <v>25</v>
      </c>
      <c r="F651" s="129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  <c r="AJ651" s="130"/>
      <c r="AK651" s="148"/>
      <c r="AL651" s="151"/>
      <c r="AM651" s="151"/>
      <c r="AN651" s="151"/>
      <c r="AO651" s="151"/>
      <c r="AP651" s="151"/>
      <c r="AQ651" s="145"/>
    </row>
    <row r="652" spans="1:43" ht="9" customHeight="1" thickBot="1" x14ac:dyDescent="0.25">
      <c r="A652" s="149"/>
      <c r="B652" s="149"/>
      <c r="C652" s="149"/>
      <c r="D652" s="149"/>
      <c r="E652" s="131" t="s">
        <v>26</v>
      </c>
      <c r="F652" s="132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B652" s="133"/>
      <c r="AC652" s="133"/>
      <c r="AD652" s="133"/>
      <c r="AE652" s="133"/>
      <c r="AF652" s="133"/>
      <c r="AG652" s="133"/>
      <c r="AH652" s="133"/>
      <c r="AI652" s="133"/>
      <c r="AJ652" s="134"/>
      <c r="AK652" s="149"/>
      <c r="AL652" s="152"/>
      <c r="AM652" s="152"/>
      <c r="AN652" s="152"/>
      <c r="AO652" s="152"/>
      <c r="AP652" s="152"/>
      <c r="AQ652" s="146"/>
    </row>
    <row r="653" spans="1:43" ht="9" customHeight="1" x14ac:dyDescent="0.2">
      <c r="A653" s="147">
        <v>161</v>
      </c>
      <c r="B653" s="153">
        <v>20133</v>
      </c>
      <c r="C653" s="164" t="s">
        <v>224</v>
      </c>
      <c r="D653" s="154" t="s">
        <v>186</v>
      </c>
      <c r="E653" s="124" t="s">
        <v>22</v>
      </c>
      <c r="F653" s="125"/>
      <c r="G653" s="126">
        <v>10.5</v>
      </c>
      <c r="H653" s="126">
        <v>10.5</v>
      </c>
      <c r="I653" s="126"/>
      <c r="J653" s="126"/>
      <c r="K653" s="126">
        <v>10.5</v>
      </c>
      <c r="L653" s="126">
        <v>10.5</v>
      </c>
      <c r="M653" s="126"/>
      <c r="N653" s="126"/>
      <c r="O653" s="126">
        <v>10.5</v>
      </c>
      <c r="P653" s="126">
        <v>10.5</v>
      </c>
      <c r="Q653" s="126"/>
      <c r="R653" s="126"/>
      <c r="S653" s="126">
        <v>10.5</v>
      </c>
      <c r="T653" s="126">
        <v>10.5</v>
      </c>
      <c r="U653" s="126"/>
      <c r="V653" s="126"/>
      <c r="W653" s="126">
        <v>10.5</v>
      </c>
      <c r="X653" s="126">
        <v>10.5</v>
      </c>
      <c r="Y653" s="126"/>
      <c r="Z653" s="126"/>
      <c r="AA653" s="126">
        <v>10.5</v>
      </c>
      <c r="AB653" s="126">
        <v>10.5</v>
      </c>
      <c r="AC653" s="126"/>
      <c r="AD653" s="126"/>
      <c r="AE653" s="126">
        <v>10.5</v>
      </c>
      <c r="AF653" s="126">
        <v>10.5</v>
      </c>
      <c r="AG653" s="126"/>
      <c r="AH653" s="126"/>
      <c r="AI653" s="126"/>
      <c r="AJ653" s="127"/>
      <c r="AK653" s="153">
        <f>COUNTIF(F653:AJ653,"&gt;0")</f>
        <v>14</v>
      </c>
      <c r="AL653" s="150">
        <f>SUM(F653:AJ653)</f>
        <v>147</v>
      </c>
      <c r="AM653" s="150">
        <f>SUM(F655:AJ655)</f>
        <v>0</v>
      </c>
      <c r="AN653" s="150">
        <f>SUM(F656:AJ656)</f>
        <v>0</v>
      </c>
      <c r="AO653" s="150">
        <f>SUM(F654:AJ654)</f>
        <v>56</v>
      </c>
      <c r="AP653" s="150">
        <f>VLOOKUP($M$1&amp;" "&amp;$P$1&amp;" "&amp;AQ653,'Вспомогательная таблица'!A:AL,38,0)</f>
        <v>147</v>
      </c>
      <c r="AQ653" s="144" t="s">
        <v>84</v>
      </c>
    </row>
    <row r="654" spans="1:43" ht="9" customHeight="1" x14ac:dyDescent="0.2">
      <c r="A654" s="148"/>
      <c r="B654" s="148"/>
      <c r="C654" s="148"/>
      <c r="D654" s="148"/>
      <c r="E654" s="128" t="s">
        <v>24</v>
      </c>
      <c r="F654" s="129"/>
      <c r="G654" s="107"/>
      <c r="H654" s="107">
        <v>8</v>
      </c>
      <c r="I654" s="107"/>
      <c r="J654" s="107"/>
      <c r="K654" s="107"/>
      <c r="L654" s="107">
        <v>8</v>
      </c>
      <c r="M654" s="107"/>
      <c r="N654" s="107"/>
      <c r="O654" s="107"/>
      <c r="P654" s="107">
        <v>8</v>
      </c>
      <c r="Q654" s="107"/>
      <c r="R654" s="107"/>
      <c r="S654" s="107"/>
      <c r="T654" s="107">
        <v>8</v>
      </c>
      <c r="U654" s="107"/>
      <c r="V654" s="107"/>
      <c r="W654" s="107"/>
      <c r="X654" s="107">
        <v>8</v>
      </c>
      <c r="Y654" s="107"/>
      <c r="Z654" s="107"/>
      <c r="AA654" s="107"/>
      <c r="AB654" s="107">
        <v>8</v>
      </c>
      <c r="AC654" s="107"/>
      <c r="AD654" s="107"/>
      <c r="AE654" s="107"/>
      <c r="AF654" s="107">
        <v>8</v>
      </c>
      <c r="AG654" s="107"/>
      <c r="AH654" s="107"/>
      <c r="AI654" s="107"/>
      <c r="AJ654" s="130"/>
      <c r="AK654" s="148"/>
      <c r="AL654" s="151"/>
      <c r="AM654" s="151"/>
      <c r="AN654" s="151"/>
      <c r="AO654" s="151"/>
      <c r="AP654" s="151"/>
      <c r="AQ654" s="145"/>
    </row>
    <row r="655" spans="1:43" ht="9" customHeight="1" x14ac:dyDescent="0.2">
      <c r="A655" s="148"/>
      <c r="B655" s="148"/>
      <c r="C655" s="148"/>
      <c r="D655" s="148"/>
      <c r="E655" s="128" t="s">
        <v>25</v>
      </c>
      <c r="F655" s="129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  <c r="AJ655" s="130"/>
      <c r="AK655" s="148"/>
      <c r="AL655" s="151"/>
      <c r="AM655" s="151"/>
      <c r="AN655" s="151"/>
      <c r="AO655" s="151"/>
      <c r="AP655" s="151"/>
      <c r="AQ655" s="145"/>
    </row>
    <row r="656" spans="1:43" ht="9" customHeight="1" thickBot="1" x14ac:dyDescent="0.25">
      <c r="A656" s="149"/>
      <c r="B656" s="149"/>
      <c r="C656" s="149"/>
      <c r="D656" s="149"/>
      <c r="E656" s="131" t="s">
        <v>26</v>
      </c>
      <c r="F656" s="132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B656" s="133"/>
      <c r="AC656" s="133"/>
      <c r="AD656" s="133"/>
      <c r="AE656" s="133"/>
      <c r="AF656" s="133"/>
      <c r="AG656" s="133"/>
      <c r="AH656" s="133"/>
      <c r="AI656" s="133"/>
      <c r="AJ656" s="134"/>
      <c r="AK656" s="149"/>
      <c r="AL656" s="152"/>
      <c r="AM656" s="152"/>
      <c r="AN656" s="152"/>
      <c r="AO656" s="152"/>
      <c r="AP656" s="152"/>
      <c r="AQ656" s="146"/>
    </row>
    <row r="657" spans="1:43" ht="9" customHeight="1" x14ac:dyDescent="0.2">
      <c r="A657" s="147">
        <v>162</v>
      </c>
      <c r="B657" s="153">
        <v>19406</v>
      </c>
      <c r="C657" s="164" t="s">
        <v>225</v>
      </c>
      <c r="D657" s="154" t="s">
        <v>186</v>
      </c>
      <c r="E657" s="124" t="s">
        <v>22</v>
      </c>
      <c r="F657" s="125">
        <v>7.2</v>
      </c>
      <c r="G657" s="126">
        <v>7.2</v>
      </c>
      <c r="H657" s="126"/>
      <c r="I657" s="126"/>
      <c r="J657" s="126">
        <v>7.2</v>
      </c>
      <c r="K657" s="126">
        <v>7.2</v>
      </c>
      <c r="L657" s="126">
        <v>7.2</v>
      </c>
      <c r="M657" s="126">
        <v>7.2</v>
      </c>
      <c r="N657" s="126">
        <v>7.2</v>
      </c>
      <c r="O657" s="126"/>
      <c r="P657" s="126"/>
      <c r="Q657" s="126">
        <v>7.2</v>
      </c>
      <c r="R657" s="126">
        <v>7.2</v>
      </c>
      <c r="S657" s="126">
        <v>7.2</v>
      </c>
      <c r="T657" s="126">
        <v>7.2</v>
      </c>
      <c r="U657" s="126">
        <v>7.2</v>
      </c>
      <c r="V657" s="126"/>
      <c r="W657" s="126"/>
      <c r="X657" s="126">
        <v>7.2</v>
      </c>
      <c r="Y657" s="126">
        <v>7.2</v>
      </c>
      <c r="Z657" s="126">
        <v>7.2</v>
      </c>
      <c r="AA657" s="126">
        <v>7.2</v>
      </c>
      <c r="AB657" s="126">
        <v>7.2</v>
      </c>
      <c r="AC657" s="126"/>
      <c r="AD657" s="126"/>
      <c r="AE657" s="126">
        <v>7.2</v>
      </c>
      <c r="AF657" s="126">
        <v>7.2</v>
      </c>
      <c r="AG657" s="126">
        <v>7.2</v>
      </c>
      <c r="AH657" s="126">
        <v>7.2</v>
      </c>
      <c r="AI657" s="126"/>
      <c r="AJ657" s="127"/>
      <c r="AK657" s="153">
        <f>COUNTIF(F657:AJ657,"&gt;0")</f>
        <v>21</v>
      </c>
      <c r="AL657" s="150">
        <f>SUM(F657:AJ657)</f>
        <v>151.19999999999999</v>
      </c>
      <c r="AM657" s="150">
        <f>SUM(F659:AJ659)</f>
        <v>0</v>
      </c>
      <c r="AN657" s="150">
        <f>SUM(F660:AJ660)</f>
        <v>0</v>
      </c>
      <c r="AO657" s="150">
        <f>SUM(F658:AJ658)</f>
        <v>0</v>
      </c>
      <c r="AP657" s="150">
        <f>VLOOKUP($M$1&amp;" "&amp;$P$1&amp;" "&amp;AQ657,'Вспомогательная таблица'!A:AL,38,0)</f>
        <v>151.19999999999999</v>
      </c>
      <c r="AQ657" s="144" t="s">
        <v>198</v>
      </c>
    </row>
    <row r="658" spans="1:43" ht="9" customHeight="1" x14ac:dyDescent="0.2">
      <c r="A658" s="148"/>
      <c r="B658" s="148"/>
      <c r="C658" s="148"/>
      <c r="D658" s="148"/>
      <c r="E658" s="128" t="s">
        <v>24</v>
      </c>
      <c r="F658" s="129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/>
      <c r="AJ658" s="130"/>
      <c r="AK658" s="148"/>
      <c r="AL658" s="151"/>
      <c r="AM658" s="151"/>
      <c r="AN658" s="151"/>
      <c r="AO658" s="151"/>
      <c r="AP658" s="151"/>
      <c r="AQ658" s="145"/>
    </row>
    <row r="659" spans="1:43" ht="9" customHeight="1" x14ac:dyDescent="0.2">
      <c r="A659" s="148"/>
      <c r="B659" s="148"/>
      <c r="C659" s="148"/>
      <c r="D659" s="148"/>
      <c r="E659" s="128" t="s">
        <v>25</v>
      </c>
      <c r="F659" s="129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  <c r="AJ659" s="130"/>
      <c r="AK659" s="148"/>
      <c r="AL659" s="151"/>
      <c r="AM659" s="151"/>
      <c r="AN659" s="151"/>
      <c r="AO659" s="151"/>
      <c r="AP659" s="151"/>
      <c r="AQ659" s="145"/>
    </row>
    <row r="660" spans="1:43" ht="9" customHeight="1" thickBot="1" x14ac:dyDescent="0.25">
      <c r="A660" s="149"/>
      <c r="B660" s="149"/>
      <c r="C660" s="149"/>
      <c r="D660" s="149"/>
      <c r="E660" s="131" t="s">
        <v>26</v>
      </c>
      <c r="F660" s="132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  <c r="AB660" s="133"/>
      <c r="AC660" s="133"/>
      <c r="AD660" s="133"/>
      <c r="AE660" s="133"/>
      <c r="AF660" s="133"/>
      <c r="AG660" s="133"/>
      <c r="AH660" s="133"/>
      <c r="AI660" s="133"/>
      <c r="AJ660" s="134"/>
      <c r="AK660" s="149"/>
      <c r="AL660" s="152"/>
      <c r="AM660" s="152"/>
      <c r="AN660" s="152"/>
      <c r="AO660" s="152"/>
      <c r="AP660" s="152"/>
      <c r="AQ660" s="146"/>
    </row>
    <row r="661" spans="1:43" ht="9" customHeight="1" x14ac:dyDescent="0.2">
      <c r="A661" s="147">
        <v>163</v>
      </c>
      <c r="B661" s="153">
        <v>19400</v>
      </c>
      <c r="C661" s="164" t="s">
        <v>226</v>
      </c>
      <c r="D661" s="154" t="s">
        <v>186</v>
      </c>
      <c r="E661" s="124" t="s">
        <v>22</v>
      </c>
      <c r="F661" s="125">
        <v>10.5</v>
      </c>
      <c r="G661" s="126"/>
      <c r="H661" s="126"/>
      <c r="I661" s="126">
        <v>10.5</v>
      </c>
      <c r="J661" s="126">
        <v>10.5</v>
      </c>
      <c r="K661" s="126"/>
      <c r="L661" s="126"/>
      <c r="M661" s="126">
        <v>10.5</v>
      </c>
      <c r="N661" s="126">
        <v>10.5</v>
      </c>
      <c r="O661" s="126"/>
      <c r="P661" s="126"/>
      <c r="Q661" s="126">
        <v>10.5</v>
      </c>
      <c r="R661" s="126">
        <v>10.5</v>
      </c>
      <c r="S661" s="126"/>
      <c r="T661" s="126"/>
      <c r="U661" s="126">
        <v>10.5</v>
      </c>
      <c r="V661" s="126">
        <v>10.5</v>
      </c>
      <c r="W661" s="126"/>
      <c r="X661" s="126"/>
      <c r="Y661" s="126">
        <v>10.5</v>
      </c>
      <c r="Z661" s="126">
        <v>10.5</v>
      </c>
      <c r="AA661" s="126"/>
      <c r="AB661" s="126"/>
      <c r="AC661" s="126">
        <v>10.5</v>
      </c>
      <c r="AD661" s="126">
        <v>10.5</v>
      </c>
      <c r="AE661" s="126"/>
      <c r="AF661" s="126"/>
      <c r="AG661" s="126">
        <v>10.5</v>
      </c>
      <c r="AH661" s="126">
        <v>10.5</v>
      </c>
      <c r="AI661" s="126"/>
      <c r="AJ661" s="127"/>
      <c r="AK661" s="153">
        <f>COUNTIF(F661:AJ661,"&gt;0")</f>
        <v>15</v>
      </c>
      <c r="AL661" s="150">
        <f>SUM(F661:AJ661)</f>
        <v>157.5</v>
      </c>
      <c r="AM661" s="150">
        <f>SUM(F663:AJ663)</f>
        <v>0</v>
      </c>
      <c r="AN661" s="150">
        <f>SUM(F664:AJ664)</f>
        <v>0</v>
      </c>
      <c r="AO661" s="150">
        <f>SUM(F662:AJ662)</f>
        <v>64</v>
      </c>
      <c r="AP661" s="150">
        <f>VLOOKUP($M$1&amp;" "&amp;$P$1&amp;" "&amp;AQ661,'Вспомогательная таблица'!A:AL,38,0)</f>
        <v>157.5</v>
      </c>
      <c r="AQ661" s="144" t="s">
        <v>70</v>
      </c>
    </row>
    <row r="662" spans="1:43" ht="9" customHeight="1" x14ac:dyDescent="0.2">
      <c r="A662" s="148"/>
      <c r="B662" s="148"/>
      <c r="C662" s="148"/>
      <c r="D662" s="148"/>
      <c r="E662" s="128" t="s">
        <v>24</v>
      </c>
      <c r="F662" s="129">
        <v>8</v>
      </c>
      <c r="G662" s="107"/>
      <c r="H662" s="107"/>
      <c r="I662" s="107"/>
      <c r="J662" s="107">
        <v>8</v>
      </c>
      <c r="K662" s="107"/>
      <c r="L662" s="107"/>
      <c r="M662" s="107"/>
      <c r="N662" s="107">
        <v>8</v>
      </c>
      <c r="O662" s="107"/>
      <c r="P662" s="107"/>
      <c r="Q662" s="107"/>
      <c r="R662" s="107">
        <v>8</v>
      </c>
      <c r="S662" s="107"/>
      <c r="T662" s="107"/>
      <c r="U662" s="107"/>
      <c r="V662" s="107">
        <v>8</v>
      </c>
      <c r="W662" s="107"/>
      <c r="X662" s="107"/>
      <c r="Y662" s="107"/>
      <c r="Z662" s="107">
        <v>8</v>
      </c>
      <c r="AA662" s="107"/>
      <c r="AB662" s="107"/>
      <c r="AC662" s="107"/>
      <c r="AD662" s="107">
        <v>8</v>
      </c>
      <c r="AE662" s="107"/>
      <c r="AF662" s="107"/>
      <c r="AG662" s="107"/>
      <c r="AH662" s="107">
        <v>8</v>
      </c>
      <c r="AI662" s="107"/>
      <c r="AJ662" s="130"/>
      <c r="AK662" s="148"/>
      <c r="AL662" s="151"/>
      <c r="AM662" s="151"/>
      <c r="AN662" s="151"/>
      <c r="AO662" s="151"/>
      <c r="AP662" s="151"/>
      <c r="AQ662" s="145"/>
    </row>
    <row r="663" spans="1:43" ht="9" customHeight="1" x14ac:dyDescent="0.2">
      <c r="A663" s="148"/>
      <c r="B663" s="148"/>
      <c r="C663" s="148"/>
      <c r="D663" s="148"/>
      <c r="E663" s="128" t="s">
        <v>25</v>
      </c>
      <c r="F663" s="129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30"/>
      <c r="AK663" s="148"/>
      <c r="AL663" s="151"/>
      <c r="AM663" s="151"/>
      <c r="AN663" s="151"/>
      <c r="AO663" s="151"/>
      <c r="AP663" s="151"/>
      <c r="AQ663" s="145"/>
    </row>
    <row r="664" spans="1:43" ht="9" customHeight="1" thickBot="1" x14ac:dyDescent="0.25">
      <c r="A664" s="149"/>
      <c r="B664" s="149"/>
      <c r="C664" s="149"/>
      <c r="D664" s="149"/>
      <c r="E664" s="131" t="s">
        <v>26</v>
      </c>
      <c r="F664" s="132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  <c r="AB664" s="133"/>
      <c r="AC664" s="133"/>
      <c r="AD664" s="133"/>
      <c r="AE664" s="133"/>
      <c r="AF664" s="133"/>
      <c r="AG664" s="133"/>
      <c r="AH664" s="133"/>
      <c r="AI664" s="133"/>
      <c r="AJ664" s="134"/>
      <c r="AK664" s="149"/>
      <c r="AL664" s="152"/>
      <c r="AM664" s="152"/>
      <c r="AN664" s="152"/>
      <c r="AO664" s="152"/>
      <c r="AP664" s="152"/>
      <c r="AQ664" s="146"/>
    </row>
    <row r="665" spans="1:43" ht="9" customHeight="1" x14ac:dyDescent="0.2">
      <c r="A665" s="147">
        <v>164</v>
      </c>
      <c r="B665" s="153">
        <v>20212</v>
      </c>
      <c r="C665" s="164" t="s">
        <v>227</v>
      </c>
      <c r="D665" s="154" t="s">
        <v>186</v>
      </c>
      <c r="E665" s="124" t="s">
        <v>22</v>
      </c>
      <c r="F665" s="125">
        <v>10.5</v>
      </c>
      <c r="G665" s="126"/>
      <c r="H665" s="126"/>
      <c r="I665" s="126">
        <v>10.5</v>
      </c>
      <c r="J665" s="126">
        <v>10.5</v>
      </c>
      <c r="K665" s="126"/>
      <c r="L665" s="126"/>
      <c r="M665" s="126">
        <v>10.5</v>
      </c>
      <c r="N665" s="126">
        <v>10.5</v>
      </c>
      <c r="O665" s="126"/>
      <c r="P665" s="126"/>
      <c r="Q665" s="126">
        <v>10.5</v>
      </c>
      <c r="R665" s="126">
        <v>10.5</v>
      </c>
      <c r="S665" s="126"/>
      <c r="T665" s="126"/>
      <c r="U665" s="126">
        <v>10.5</v>
      </c>
      <c r="V665" s="126">
        <v>10.5</v>
      </c>
      <c r="W665" s="126"/>
      <c r="X665" s="126"/>
      <c r="Y665" s="126">
        <v>10.5</v>
      </c>
      <c r="Z665" s="126">
        <v>10.5</v>
      </c>
      <c r="AA665" s="126"/>
      <c r="AB665" s="126"/>
      <c r="AC665" s="126">
        <v>10.5</v>
      </c>
      <c r="AD665" s="126">
        <v>10.5</v>
      </c>
      <c r="AE665" s="126"/>
      <c r="AF665" s="126"/>
      <c r="AG665" s="126">
        <v>10.5</v>
      </c>
      <c r="AH665" s="126">
        <v>10.5</v>
      </c>
      <c r="AI665" s="126"/>
      <c r="AJ665" s="127"/>
      <c r="AK665" s="153">
        <f>COUNTIF(F665:AJ665,"&gt;0")</f>
        <v>15</v>
      </c>
      <c r="AL665" s="150">
        <f>SUM(F665:AJ665)</f>
        <v>157.5</v>
      </c>
      <c r="AM665" s="150">
        <f>SUM(F667:AJ667)</f>
        <v>0</v>
      </c>
      <c r="AN665" s="150">
        <f>SUM(F668:AJ668)</f>
        <v>0</v>
      </c>
      <c r="AO665" s="150">
        <f>SUM(F666:AJ666)</f>
        <v>64</v>
      </c>
      <c r="AP665" s="150">
        <f>VLOOKUP($M$1&amp;" "&amp;$P$1&amp;" "&amp;AQ665,'Вспомогательная таблица'!A:AL,38,0)</f>
        <v>157.5</v>
      </c>
      <c r="AQ665" s="144" t="s">
        <v>70</v>
      </c>
    </row>
    <row r="666" spans="1:43" ht="9" customHeight="1" x14ac:dyDescent="0.2">
      <c r="A666" s="148"/>
      <c r="B666" s="148"/>
      <c r="C666" s="148"/>
      <c r="D666" s="148"/>
      <c r="E666" s="128" t="s">
        <v>24</v>
      </c>
      <c r="F666" s="129">
        <v>8</v>
      </c>
      <c r="G666" s="107"/>
      <c r="H666" s="107"/>
      <c r="I666" s="107"/>
      <c r="J666" s="107">
        <v>8</v>
      </c>
      <c r="K666" s="107"/>
      <c r="L666" s="107"/>
      <c r="M666" s="107"/>
      <c r="N666" s="107">
        <v>8</v>
      </c>
      <c r="O666" s="107"/>
      <c r="P666" s="107"/>
      <c r="Q666" s="107"/>
      <c r="R666" s="107">
        <v>8</v>
      </c>
      <c r="S666" s="107"/>
      <c r="T666" s="107"/>
      <c r="U666" s="107"/>
      <c r="V666" s="107">
        <v>8</v>
      </c>
      <c r="W666" s="107"/>
      <c r="X666" s="107"/>
      <c r="Y666" s="107"/>
      <c r="Z666" s="107">
        <v>8</v>
      </c>
      <c r="AA666" s="107"/>
      <c r="AB666" s="107"/>
      <c r="AC666" s="107"/>
      <c r="AD666" s="107">
        <v>8</v>
      </c>
      <c r="AE666" s="107"/>
      <c r="AF666" s="107"/>
      <c r="AG666" s="107"/>
      <c r="AH666" s="107">
        <v>8</v>
      </c>
      <c r="AI666" s="107"/>
      <c r="AJ666" s="130"/>
      <c r="AK666" s="148"/>
      <c r="AL666" s="151"/>
      <c r="AM666" s="151"/>
      <c r="AN666" s="151"/>
      <c r="AO666" s="151"/>
      <c r="AP666" s="151"/>
      <c r="AQ666" s="145"/>
    </row>
    <row r="667" spans="1:43" ht="9" customHeight="1" x14ac:dyDescent="0.2">
      <c r="A667" s="148"/>
      <c r="B667" s="148"/>
      <c r="C667" s="148"/>
      <c r="D667" s="148"/>
      <c r="E667" s="128" t="s">
        <v>25</v>
      </c>
      <c r="F667" s="129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  <c r="AJ667" s="130"/>
      <c r="AK667" s="148"/>
      <c r="AL667" s="151"/>
      <c r="AM667" s="151"/>
      <c r="AN667" s="151"/>
      <c r="AO667" s="151"/>
      <c r="AP667" s="151"/>
      <c r="AQ667" s="145"/>
    </row>
    <row r="668" spans="1:43" ht="9" customHeight="1" thickBot="1" x14ac:dyDescent="0.25">
      <c r="A668" s="149"/>
      <c r="B668" s="149"/>
      <c r="C668" s="149"/>
      <c r="D668" s="149"/>
      <c r="E668" s="131" t="s">
        <v>26</v>
      </c>
      <c r="F668" s="132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  <c r="AB668" s="133"/>
      <c r="AC668" s="133"/>
      <c r="AD668" s="133"/>
      <c r="AE668" s="133"/>
      <c r="AF668" s="133"/>
      <c r="AG668" s="133"/>
      <c r="AH668" s="133"/>
      <c r="AI668" s="133"/>
      <c r="AJ668" s="134"/>
      <c r="AK668" s="149"/>
      <c r="AL668" s="152"/>
      <c r="AM668" s="152"/>
      <c r="AN668" s="152"/>
      <c r="AO668" s="152"/>
      <c r="AP668" s="152"/>
      <c r="AQ668" s="146"/>
    </row>
    <row r="669" spans="1:43" ht="9" customHeight="1" x14ac:dyDescent="0.2">
      <c r="A669" s="147">
        <v>165</v>
      </c>
      <c r="B669" s="153">
        <v>19705</v>
      </c>
      <c r="C669" s="164" t="s">
        <v>228</v>
      </c>
      <c r="D669" s="154" t="s">
        <v>186</v>
      </c>
      <c r="E669" s="124" t="s">
        <v>22</v>
      </c>
      <c r="F669" s="125"/>
      <c r="G669" s="126">
        <v>10.5</v>
      </c>
      <c r="H669" s="126">
        <v>10.5</v>
      </c>
      <c r="I669" s="126"/>
      <c r="J669" s="126"/>
      <c r="K669" s="126">
        <v>10.5</v>
      </c>
      <c r="L669" s="126">
        <v>10.5</v>
      </c>
      <c r="M669" s="126"/>
      <c r="N669" s="126"/>
      <c r="O669" s="126">
        <v>10.5</v>
      </c>
      <c r="P669" s="126">
        <v>10.5</v>
      </c>
      <c r="Q669" s="126"/>
      <c r="R669" s="126"/>
      <c r="S669" s="126">
        <v>10.5</v>
      </c>
      <c r="T669" s="126">
        <v>10.5</v>
      </c>
      <c r="U669" s="126"/>
      <c r="V669" s="126"/>
      <c r="W669" s="126">
        <v>10.5</v>
      </c>
      <c r="X669" s="126">
        <v>10.5</v>
      </c>
      <c r="Y669" s="126"/>
      <c r="Z669" s="126"/>
      <c r="AA669" s="126">
        <v>10.5</v>
      </c>
      <c r="AB669" s="126">
        <v>10.5</v>
      </c>
      <c r="AC669" s="126"/>
      <c r="AD669" s="126"/>
      <c r="AE669" s="126">
        <v>10.5</v>
      </c>
      <c r="AF669" s="126">
        <v>10.5</v>
      </c>
      <c r="AG669" s="126"/>
      <c r="AH669" s="126"/>
      <c r="AI669" s="126"/>
      <c r="AJ669" s="127"/>
      <c r="AK669" s="153">
        <f>COUNTIF(F669:AJ669,"&gt;0")</f>
        <v>14</v>
      </c>
      <c r="AL669" s="150">
        <f>SUM(F669:AJ669)</f>
        <v>147</v>
      </c>
      <c r="AM669" s="150">
        <f>SUM(F671:AJ671)</f>
        <v>0</v>
      </c>
      <c r="AN669" s="150">
        <f>SUM(F672:AJ672)</f>
        <v>0</v>
      </c>
      <c r="AO669" s="150">
        <f>SUM(F670:AJ670)</f>
        <v>56</v>
      </c>
      <c r="AP669" s="150">
        <f>VLOOKUP($M$1&amp;" "&amp;$P$1&amp;" "&amp;AQ669,'Вспомогательная таблица'!A:AL,38,0)</f>
        <v>147</v>
      </c>
      <c r="AQ669" s="144" t="s">
        <v>84</v>
      </c>
    </row>
    <row r="670" spans="1:43" ht="9" customHeight="1" x14ac:dyDescent="0.2">
      <c r="A670" s="148"/>
      <c r="B670" s="148"/>
      <c r="C670" s="148"/>
      <c r="D670" s="148"/>
      <c r="E670" s="128" t="s">
        <v>24</v>
      </c>
      <c r="F670" s="129"/>
      <c r="G670" s="107"/>
      <c r="H670" s="107">
        <v>8</v>
      </c>
      <c r="I670" s="107"/>
      <c r="J670" s="107"/>
      <c r="K670" s="107"/>
      <c r="L670" s="107">
        <v>8</v>
      </c>
      <c r="M670" s="107"/>
      <c r="N670" s="107"/>
      <c r="O670" s="107"/>
      <c r="P670" s="107">
        <v>8</v>
      </c>
      <c r="Q670" s="107"/>
      <c r="R670" s="107"/>
      <c r="S670" s="107"/>
      <c r="T670" s="107">
        <v>8</v>
      </c>
      <c r="U670" s="107"/>
      <c r="V670" s="107"/>
      <c r="W670" s="107"/>
      <c r="X670" s="107">
        <v>8</v>
      </c>
      <c r="Y670" s="107"/>
      <c r="Z670" s="107"/>
      <c r="AA670" s="107"/>
      <c r="AB670" s="107">
        <v>8</v>
      </c>
      <c r="AC670" s="107"/>
      <c r="AD670" s="107"/>
      <c r="AE670" s="107"/>
      <c r="AF670" s="107">
        <v>8</v>
      </c>
      <c r="AG670" s="107"/>
      <c r="AH670" s="107"/>
      <c r="AI670" s="107"/>
      <c r="AJ670" s="130"/>
      <c r="AK670" s="148"/>
      <c r="AL670" s="151"/>
      <c r="AM670" s="151"/>
      <c r="AN670" s="151"/>
      <c r="AO670" s="151"/>
      <c r="AP670" s="151"/>
      <c r="AQ670" s="145"/>
    </row>
    <row r="671" spans="1:43" ht="9" customHeight="1" x14ac:dyDescent="0.2">
      <c r="A671" s="148"/>
      <c r="B671" s="148"/>
      <c r="C671" s="148"/>
      <c r="D671" s="148"/>
      <c r="E671" s="128" t="s">
        <v>25</v>
      </c>
      <c r="F671" s="129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30"/>
      <c r="AK671" s="148"/>
      <c r="AL671" s="151"/>
      <c r="AM671" s="151"/>
      <c r="AN671" s="151"/>
      <c r="AO671" s="151"/>
      <c r="AP671" s="151"/>
      <c r="AQ671" s="145"/>
    </row>
    <row r="672" spans="1:43" ht="9" customHeight="1" thickBot="1" x14ac:dyDescent="0.25">
      <c r="A672" s="149"/>
      <c r="B672" s="149"/>
      <c r="C672" s="149"/>
      <c r="D672" s="149"/>
      <c r="E672" s="131" t="s">
        <v>26</v>
      </c>
      <c r="F672" s="132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  <c r="AB672" s="133"/>
      <c r="AC672" s="133"/>
      <c r="AD672" s="133"/>
      <c r="AE672" s="133"/>
      <c r="AF672" s="133"/>
      <c r="AG672" s="133"/>
      <c r="AH672" s="133"/>
      <c r="AI672" s="133"/>
      <c r="AJ672" s="134"/>
      <c r="AK672" s="149"/>
      <c r="AL672" s="152"/>
      <c r="AM672" s="152"/>
      <c r="AN672" s="152"/>
      <c r="AO672" s="152"/>
      <c r="AP672" s="152"/>
      <c r="AQ672" s="146"/>
    </row>
    <row r="673" spans="1:43" ht="9" customHeight="1" x14ac:dyDescent="0.2">
      <c r="A673" s="147">
        <v>166</v>
      </c>
      <c r="B673" s="153">
        <v>20027</v>
      </c>
      <c r="C673" s="164" t="s">
        <v>229</v>
      </c>
      <c r="D673" s="154" t="s">
        <v>186</v>
      </c>
      <c r="E673" s="124" t="s">
        <v>22</v>
      </c>
      <c r="F673" s="125"/>
      <c r="G673" s="126"/>
      <c r="H673" s="126">
        <v>10.5</v>
      </c>
      <c r="I673" s="126">
        <v>10.5</v>
      </c>
      <c r="J673" s="126"/>
      <c r="K673" s="126"/>
      <c r="L673" s="126">
        <v>10.5</v>
      </c>
      <c r="M673" s="126">
        <v>10.5</v>
      </c>
      <c r="N673" s="126"/>
      <c r="O673" s="126"/>
      <c r="P673" s="126">
        <v>10.5</v>
      </c>
      <c r="Q673" s="126">
        <v>10.5</v>
      </c>
      <c r="R673" s="126"/>
      <c r="S673" s="126"/>
      <c r="T673" s="126">
        <v>10.5</v>
      </c>
      <c r="U673" s="126">
        <v>10.5</v>
      </c>
      <c r="V673" s="126"/>
      <c r="W673" s="126"/>
      <c r="X673" s="126">
        <v>10.5</v>
      </c>
      <c r="Y673" s="126">
        <v>10.5</v>
      </c>
      <c r="Z673" s="126"/>
      <c r="AA673" s="126"/>
      <c r="AB673" s="126">
        <v>10.5</v>
      </c>
      <c r="AC673" s="126">
        <v>10.5</v>
      </c>
      <c r="AD673" s="126"/>
      <c r="AE673" s="126"/>
      <c r="AF673" s="126">
        <v>10.5</v>
      </c>
      <c r="AG673" s="126">
        <v>10.5</v>
      </c>
      <c r="AH673" s="126"/>
      <c r="AI673" s="126"/>
      <c r="AJ673" s="127"/>
      <c r="AK673" s="153">
        <f>COUNTIF(F673:AJ673,"&gt;0")</f>
        <v>14</v>
      </c>
      <c r="AL673" s="150">
        <f>SUM(F673:AJ673)</f>
        <v>147</v>
      </c>
      <c r="AM673" s="150">
        <f>SUM(F675:AJ675)</f>
        <v>0</v>
      </c>
      <c r="AN673" s="150">
        <f>SUM(F676:AJ676)</f>
        <v>0</v>
      </c>
      <c r="AO673" s="150">
        <f>SUM(F674:AJ674)</f>
        <v>56</v>
      </c>
      <c r="AP673" s="150">
        <f>VLOOKUP($M$1&amp;" "&amp;$P$1&amp;" "&amp;AQ673,'Вспомогательная таблица'!A:AL,38,0)</f>
        <v>147</v>
      </c>
      <c r="AQ673" s="144" t="s">
        <v>67</v>
      </c>
    </row>
    <row r="674" spans="1:43" ht="9" customHeight="1" x14ac:dyDescent="0.2">
      <c r="A674" s="148"/>
      <c r="B674" s="148"/>
      <c r="C674" s="148"/>
      <c r="D674" s="148"/>
      <c r="E674" s="128" t="s">
        <v>24</v>
      </c>
      <c r="F674" s="129"/>
      <c r="G674" s="107"/>
      <c r="H674" s="107"/>
      <c r="I674" s="107">
        <v>8</v>
      </c>
      <c r="J674" s="107"/>
      <c r="K674" s="107"/>
      <c r="L674" s="107"/>
      <c r="M674" s="107">
        <v>8</v>
      </c>
      <c r="N674" s="107"/>
      <c r="O674" s="107"/>
      <c r="P674" s="107"/>
      <c r="Q674" s="107">
        <v>8</v>
      </c>
      <c r="R674" s="107"/>
      <c r="S674" s="107"/>
      <c r="T674" s="107"/>
      <c r="U674" s="107">
        <v>8</v>
      </c>
      <c r="V674" s="107"/>
      <c r="W674" s="107"/>
      <c r="X674" s="107"/>
      <c r="Y674" s="107">
        <v>8</v>
      </c>
      <c r="Z674" s="107"/>
      <c r="AA674" s="107"/>
      <c r="AB674" s="107"/>
      <c r="AC674" s="107">
        <v>8</v>
      </c>
      <c r="AD674" s="107"/>
      <c r="AE674" s="107"/>
      <c r="AF674" s="107"/>
      <c r="AG674" s="107">
        <v>8</v>
      </c>
      <c r="AH674" s="107"/>
      <c r="AI674" s="107"/>
      <c r="AJ674" s="130"/>
      <c r="AK674" s="148"/>
      <c r="AL674" s="151"/>
      <c r="AM674" s="151"/>
      <c r="AN674" s="151"/>
      <c r="AO674" s="151"/>
      <c r="AP674" s="151"/>
      <c r="AQ674" s="145"/>
    </row>
    <row r="675" spans="1:43" ht="9" customHeight="1" x14ac:dyDescent="0.2">
      <c r="A675" s="148"/>
      <c r="B675" s="148"/>
      <c r="C675" s="148"/>
      <c r="D675" s="148"/>
      <c r="E675" s="128" t="s">
        <v>25</v>
      </c>
      <c r="F675" s="129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  <c r="AJ675" s="130"/>
      <c r="AK675" s="148"/>
      <c r="AL675" s="151"/>
      <c r="AM675" s="151"/>
      <c r="AN675" s="151"/>
      <c r="AO675" s="151"/>
      <c r="AP675" s="151"/>
      <c r="AQ675" s="145"/>
    </row>
    <row r="676" spans="1:43" ht="9" customHeight="1" thickBot="1" x14ac:dyDescent="0.25">
      <c r="A676" s="149"/>
      <c r="B676" s="149"/>
      <c r="C676" s="149"/>
      <c r="D676" s="149"/>
      <c r="E676" s="131" t="s">
        <v>26</v>
      </c>
      <c r="F676" s="132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  <c r="AB676" s="133"/>
      <c r="AC676" s="133"/>
      <c r="AD676" s="133"/>
      <c r="AE676" s="133"/>
      <c r="AF676" s="133"/>
      <c r="AG676" s="133"/>
      <c r="AH676" s="133"/>
      <c r="AI676" s="133"/>
      <c r="AJ676" s="134"/>
      <c r="AK676" s="149"/>
      <c r="AL676" s="152"/>
      <c r="AM676" s="152"/>
      <c r="AN676" s="152"/>
      <c r="AO676" s="152"/>
      <c r="AP676" s="152"/>
      <c r="AQ676" s="146"/>
    </row>
    <row r="677" spans="1:43" ht="9" customHeight="1" x14ac:dyDescent="0.2">
      <c r="A677" s="147">
        <v>167</v>
      </c>
      <c r="B677" s="155">
        <v>24634</v>
      </c>
      <c r="C677" s="169" t="s">
        <v>230</v>
      </c>
      <c r="D677" s="154" t="s">
        <v>186</v>
      </c>
      <c r="E677" s="124" t="s">
        <v>22</v>
      </c>
      <c r="F677" s="125">
        <v>7.2</v>
      </c>
      <c r="G677" s="126">
        <v>7.2</v>
      </c>
      <c r="H677" s="126"/>
      <c r="I677" s="126"/>
      <c r="J677" s="126">
        <v>7.2</v>
      </c>
      <c r="K677" s="126">
        <v>7.2</v>
      </c>
      <c r="L677" s="126">
        <v>7.2</v>
      </c>
      <c r="M677" s="126">
        <v>7.2</v>
      </c>
      <c r="N677" s="126">
        <v>7.2</v>
      </c>
      <c r="O677" s="126"/>
      <c r="P677" s="126"/>
      <c r="Q677" s="126">
        <v>7.2</v>
      </c>
      <c r="R677" s="126">
        <v>7.2</v>
      </c>
      <c r="S677" s="126">
        <v>7.2</v>
      </c>
      <c r="T677" s="126">
        <v>7.2</v>
      </c>
      <c r="U677" s="126">
        <v>7.2</v>
      </c>
      <c r="V677" s="126"/>
      <c r="W677" s="126"/>
      <c r="X677" s="126">
        <v>7.2</v>
      </c>
      <c r="Y677" s="126">
        <v>7.2</v>
      </c>
      <c r="Z677" s="126">
        <v>7.2</v>
      </c>
      <c r="AA677" s="126">
        <v>7.2</v>
      </c>
      <c r="AB677" s="126">
        <v>7.2</v>
      </c>
      <c r="AC677" s="126"/>
      <c r="AD677" s="126"/>
      <c r="AE677" s="126">
        <v>7.2</v>
      </c>
      <c r="AF677" s="126">
        <v>7.2</v>
      </c>
      <c r="AG677" s="126">
        <v>7.2</v>
      </c>
      <c r="AH677" s="126">
        <v>7.2</v>
      </c>
      <c r="AI677" s="126"/>
      <c r="AJ677" s="127"/>
      <c r="AK677" s="153">
        <f>COUNTIF(F677:AJ677,"&gt;0")</f>
        <v>21</v>
      </c>
      <c r="AL677" s="150">
        <f>SUM(F677:AJ677)</f>
        <v>151.19999999999999</v>
      </c>
      <c r="AM677" s="150">
        <f>SUM(F679:AJ679)</f>
        <v>0</v>
      </c>
      <c r="AN677" s="150">
        <f>SUM(F680:AJ680)</f>
        <v>0</v>
      </c>
      <c r="AO677" s="150">
        <f>SUM(F678:AJ678)</f>
        <v>0</v>
      </c>
      <c r="AP677" s="150">
        <f>VLOOKUP($M$1&amp;" "&amp;$P$1&amp;" "&amp;AQ677,'Вспомогательная таблица'!A:AL,38,0)</f>
        <v>151.19999999999999</v>
      </c>
      <c r="AQ677" s="144" t="s">
        <v>198</v>
      </c>
    </row>
    <row r="678" spans="1:43" ht="9" customHeight="1" x14ac:dyDescent="0.2">
      <c r="A678" s="148"/>
      <c r="B678" s="151"/>
      <c r="C678" s="151"/>
      <c r="D678" s="148"/>
      <c r="E678" s="128" t="s">
        <v>24</v>
      </c>
      <c r="F678" s="129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  <c r="AJ678" s="130"/>
      <c r="AK678" s="148"/>
      <c r="AL678" s="151"/>
      <c r="AM678" s="151"/>
      <c r="AN678" s="151"/>
      <c r="AO678" s="151"/>
      <c r="AP678" s="151"/>
      <c r="AQ678" s="145"/>
    </row>
    <row r="679" spans="1:43" ht="9" customHeight="1" x14ac:dyDescent="0.2">
      <c r="A679" s="148"/>
      <c r="B679" s="151"/>
      <c r="C679" s="151"/>
      <c r="D679" s="148"/>
      <c r="E679" s="128" t="s">
        <v>25</v>
      </c>
      <c r="F679" s="129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  <c r="AJ679" s="130"/>
      <c r="AK679" s="148"/>
      <c r="AL679" s="151"/>
      <c r="AM679" s="151"/>
      <c r="AN679" s="151"/>
      <c r="AO679" s="151"/>
      <c r="AP679" s="151"/>
      <c r="AQ679" s="145"/>
    </row>
    <row r="680" spans="1:43" ht="9" customHeight="1" thickBot="1" x14ac:dyDescent="0.25">
      <c r="A680" s="149"/>
      <c r="B680" s="152"/>
      <c r="C680" s="152"/>
      <c r="D680" s="149"/>
      <c r="E680" s="131" t="s">
        <v>26</v>
      </c>
      <c r="F680" s="132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  <c r="AB680" s="133"/>
      <c r="AC680" s="133"/>
      <c r="AD680" s="133"/>
      <c r="AE680" s="133"/>
      <c r="AF680" s="133"/>
      <c r="AG680" s="133"/>
      <c r="AH680" s="133"/>
      <c r="AI680" s="133"/>
      <c r="AJ680" s="134"/>
      <c r="AK680" s="149"/>
      <c r="AL680" s="152"/>
      <c r="AM680" s="152"/>
      <c r="AN680" s="152"/>
      <c r="AO680" s="152"/>
      <c r="AP680" s="152"/>
      <c r="AQ680" s="146"/>
    </row>
    <row r="681" spans="1:43" ht="9" customHeight="1" x14ac:dyDescent="0.2">
      <c r="A681" s="147">
        <v>168</v>
      </c>
      <c r="B681" s="155">
        <v>19556</v>
      </c>
      <c r="C681" s="169" t="s">
        <v>231</v>
      </c>
      <c r="D681" s="156" t="s">
        <v>186</v>
      </c>
      <c r="E681" s="124" t="s">
        <v>22</v>
      </c>
      <c r="F681" s="125">
        <v>10.5</v>
      </c>
      <c r="G681" s="126">
        <v>10.5</v>
      </c>
      <c r="H681" s="126"/>
      <c r="I681" s="126"/>
      <c r="J681" s="126">
        <v>10.5</v>
      </c>
      <c r="K681" s="126">
        <v>10.5</v>
      </c>
      <c r="L681" s="126"/>
      <c r="M681" s="126"/>
      <c r="N681" s="126">
        <v>10.5</v>
      </c>
      <c r="O681" s="126">
        <v>10.5</v>
      </c>
      <c r="P681" s="126"/>
      <c r="Q681" s="126"/>
      <c r="R681" s="126">
        <v>10.5</v>
      </c>
      <c r="S681" s="126">
        <v>10.5</v>
      </c>
      <c r="T681" s="126"/>
      <c r="U681" s="126"/>
      <c r="V681" s="126">
        <v>10.5</v>
      </c>
      <c r="W681" s="126">
        <v>10.5</v>
      </c>
      <c r="X681" s="126"/>
      <c r="Y681" s="126"/>
      <c r="Z681" s="126">
        <v>10.5</v>
      </c>
      <c r="AA681" s="126">
        <v>10.5</v>
      </c>
      <c r="AB681" s="126"/>
      <c r="AC681" s="126"/>
      <c r="AD681" s="126">
        <v>10.5</v>
      </c>
      <c r="AE681" s="126">
        <v>10.5</v>
      </c>
      <c r="AF681" s="126"/>
      <c r="AG681" s="126"/>
      <c r="AH681" s="126">
        <v>10.5</v>
      </c>
      <c r="AI681" s="126"/>
      <c r="AJ681" s="127"/>
      <c r="AK681" s="153">
        <f>COUNTIF(F681:AJ681,"&gt;0")</f>
        <v>15</v>
      </c>
      <c r="AL681" s="150">
        <f>SUM(F681:AJ681)</f>
        <v>157.5</v>
      </c>
      <c r="AM681" s="150">
        <f>SUM(F683:AJ683)</f>
        <v>0</v>
      </c>
      <c r="AN681" s="150">
        <f>SUM(F684:AJ684)</f>
        <v>0</v>
      </c>
      <c r="AO681" s="150">
        <f>SUM(F682:AJ682)</f>
        <v>56</v>
      </c>
      <c r="AP681" s="150">
        <f>VLOOKUP($M$1&amp;" "&amp;$P$1&amp;" "&amp;AQ681,'Вспомогательная таблица'!A:AL,38,0)</f>
        <v>157.5</v>
      </c>
      <c r="AQ681" s="144" t="s">
        <v>75</v>
      </c>
    </row>
    <row r="682" spans="1:43" ht="9" customHeight="1" x14ac:dyDescent="0.2">
      <c r="A682" s="148"/>
      <c r="B682" s="151"/>
      <c r="C682" s="151"/>
      <c r="D682" s="145"/>
      <c r="E682" s="128" t="s">
        <v>24</v>
      </c>
      <c r="F682" s="129"/>
      <c r="G682" s="107">
        <v>8</v>
      </c>
      <c r="H682" s="107"/>
      <c r="I682" s="107"/>
      <c r="J682" s="107"/>
      <c r="K682" s="107">
        <v>8</v>
      </c>
      <c r="L682" s="107"/>
      <c r="M682" s="107"/>
      <c r="N682" s="107"/>
      <c r="O682" s="107">
        <v>8</v>
      </c>
      <c r="P682" s="107"/>
      <c r="Q682" s="107"/>
      <c r="R682" s="107"/>
      <c r="S682" s="107">
        <v>8</v>
      </c>
      <c r="T682" s="107"/>
      <c r="U682" s="107"/>
      <c r="V682" s="107"/>
      <c r="W682" s="107">
        <v>8</v>
      </c>
      <c r="X682" s="107"/>
      <c r="Y682" s="107"/>
      <c r="Z682" s="107"/>
      <c r="AA682" s="107">
        <v>8</v>
      </c>
      <c r="AB682" s="107"/>
      <c r="AC682" s="107"/>
      <c r="AD682" s="107"/>
      <c r="AE682" s="107">
        <v>8</v>
      </c>
      <c r="AF682" s="107"/>
      <c r="AG682" s="107"/>
      <c r="AH682" s="107"/>
      <c r="AI682" s="107"/>
      <c r="AJ682" s="130"/>
      <c r="AK682" s="148"/>
      <c r="AL682" s="151"/>
      <c r="AM682" s="151"/>
      <c r="AN682" s="151"/>
      <c r="AO682" s="151"/>
      <c r="AP682" s="151"/>
      <c r="AQ682" s="145"/>
    </row>
    <row r="683" spans="1:43" ht="9" customHeight="1" x14ac:dyDescent="0.2">
      <c r="A683" s="148"/>
      <c r="B683" s="151"/>
      <c r="C683" s="151"/>
      <c r="D683" s="145"/>
      <c r="E683" s="128" t="s">
        <v>25</v>
      </c>
      <c r="F683" s="129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  <c r="AJ683" s="130"/>
      <c r="AK683" s="148"/>
      <c r="AL683" s="151"/>
      <c r="AM683" s="151"/>
      <c r="AN683" s="151"/>
      <c r="AO683" s="151"/>
      <c r="AP683" s="151"/>
      <c r="AQ683" s="145"/>
    </row>
    <row r="684" spans="1:43" ht="9" customHeight="1" thickBot="1" x14ac:dyDescent="0.25">
      <c r="A684" s="149"/>
      <c r="B684" s="152"/>
      <c r="C684" s="152"/>
      <c r="D684" s="146"/>
      <c r="E684" s="131" t="s">
        <v>26</v>
      </c>
      <c r="F684" s="132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  <c r="AB684" s="133"/>
      <c r="AC684" s="133"/>
      <c r="AD684" s="133"/>
      <c r="AE684" s="133"/>
      <c r="AF684" s="133"/>
      <c r="AG684" s="133"/>
      <c r="AH684" s="133"/>
      <c r="AI684" s="133"/>
      <c r="AJ684" s="134"/>
      <c r="AK684" s="149"/>
      <c r="AL684" s="152"/>
      <c r="AM684" s="152"/>
      <c r="AN684" s="152"/>
      <c r="AO684" s="152"/>
      <c r="AP684" s="152"/>
      <c r="AQ684" s="146"/>
    </row>
    <row r="685" spans="1:43" ht="9" customHeight="1" x14ac:dyDescent="0.2">
      <c r="A685" s="147">
        <v>169</v>
      </c>
      <c r="B685" s="155">
        <v>19403</v>
      </c>
      <c r="C685" s="169" t="s">
        <v>232</v>
      </c>
      <c r="D685" s="156" t="s">
        <v>73</v>
      </c>
      <c r="E685" s="124" t="s">
        <v>22</v>
      </c>
      <c r="F685" s="125">
        <v>10.5</v>
      </c>
      <c r="G685" s="126"/>
      <c r="H685" s="126"/>
      <c r="I685" s="126">
        <v>10.5</v>
      </c>
      <c r="J685" s="126">
        <v>10.5</v>
      </c>
      <c r="K685" s="126"/>
      <c r="L685" s="126"/>
      <c r="M685" s="126">
        <v>10.5</v>
      </c>
      <c r="N685" s="126">
        <v>10.5</v>
      </c>
      <c r="O685" s="126"/>
      <c r="P685" s="126"/>
      <c r="Q685" s="126">
        <v>10.5</v>
      </c>
      <c r="R685" s="126">
        <v>10.5</v>
      </c>
      <c r="S685" s="126"/>
      <c r="T685" s="126"/>
      <c r="U685" s="126">
        <v>10.5</v>
      </c>
      <c r="V685" s="126">
        <v>10.5</v>
      </c>
      <c r="W685" s="126"/>
      <c r="X685" s="126"/>
      <c r="Y685" s="126">
        <v>10.5</v>
      </c>
      <c r="Z685" s="126">
        <v>10.5</v>
      </c>
      <c r="AA685" s="126"/>
      <c r="AB685" s="126"/>
      <c r="AC685" s="126">
        <v>10.5</v>
      </c>
      <c r="AD685" s="126">
        <v>10.5</v>
      </c>
      <c r="AE685" s="126"/>
      <c r="AF685" s="126"/>
      <c r="AG685" s="126">
        <v>10.5</v>
      </c>
      <c r="AH685" s="126">
        <v>10.5</v>
      </c>
      <c r="AI685" s="126"/>
      <c r="AJ685" s="127"/>
      <c r="AK685" s="153">
        <f>COUNTIF(F685:AJ685,"&gt;0")</f>
        <v>15</v>
      </c>
      <c r="AL685" s="150">
        <f>SUM(F685:AJ685)</f>
        <v>157.5</v>
      </c>
      <c r="AM685" s="150">
        <f>SUM(F687:AJ687)</f>
        <v>0</v>
      </c>
      <c r="AN685" s="150">
        <f>SUM(F688:AJ688)</f>
        <v>0</v>
      </c>
      <c r="AO685" s="150">
        <f>SUM(F686:AJ686)</f>
        <v>64</v>
      </c>
      <c r="AP685" s="150">
        <f>VLOOKUP($M$1&amp;" "&amp;$P$1&amp;" "&amp;AQ685,'Вспомогательная таблица'!A:AL,38,0)</f>
        <v>157.5</v>
      </c>
      <c r="AQ685" s="144" t="s">
        <v>70</v>
      </c>
    </row>
    <row r="686" spans="1:43" ht="9" customHeight="1" x14ac:dyDescent="0.2">
      <c r="A686" s="148"/>
      <c r="B686" s="151"/>
      <c r="C686" s="151"/>
      <c r="D686" s="145"/>
      <c r="E686" s="128" t="s">
        <v>24</v>
      </c>
      <c r="F686" s="129">
        <v>8</v>
      </c>
      <c r="G686" s="107"/>
      <c r="H686" s="107"/>
      <c r="I686" s="107"/>
      <c r="J686" s="107">
        <v>8</v>
      </c>
      <c r="K686" s="107"/>
      <c r="L686" s="107"/>
      <c r="M686" s="107"/>
      <c r="N686" s="107">
        <v>8</v>
      </c>
      <c r="O686" s="107"/>
      <c r="P686" s="107"/>
      <c r="Q686" s="107"/>
      <c r="R686" s="107">
        <v>8</v>
      </c>
      <c r="S686" s="107"/>
      <c r="T686" s="107"/>
      <c r="U686" s="107"/>
      <c r="V686" s="107">
        <v>8</v>
      </c>
      <c r="W686" s="107"/>
      <c r="X686" s="107"/>
      <c r="Y686" s="107"/>
      <c r="Z686" s="107">
        <v>8</v>
      </c>
      <c r="AA686" s="107"/>
      <c r="AB686" s="107"/>
      <c r="AC686" s="107"/>
      <c r="AD686" s="107">
        <v>8</v>
      </c>
      <c r="AE686" s="107"/>
      <c r="AF686" s="107"/>
      <c r="AG686" s="107"/>
      <c r="AH686" s="107">
        <v>8</v>
      </c>
      <c r="AI686" s="107"/>
      <c r="AJ686" s="130"/>
      <c r="AK686" s="148"/>
      <c r="AL686" s="151"/>
      <c r="AM686" s="151"/>
      <c r="AN686" s="151"/>
      <c r="AO686" s="151"/>
      <c r="AP686" s="151"/>
      <c r="AQ686" s="145"/>
    </row>
    <row r="687" spans="1:43" ht="9" customHeight="1" x14ac:dyDescent="0.2">
      <c r="A687" s="148"/>
      <c r="B687" s="151"/>
      <c r="C687" s="151"/>
      <c r="D687" s="145"/>
      <c r="E687" s="128" t="s">
        <v>25</v>
      </c>
      <c r="F687" s="129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  <c r="AJ687" s="130"/>
      <c r="AK687" s="148"/>
      <c r="AL687" s="151"/>
      <c r="AM687" s="151"/>
      <c r="AN687" s="151"/>
      <c r="AO687" s="151"/>
      <c r="AP687" s="151"/>
      <c r="AQ687" s="145"/>
    </row>
    <row r="688" spans="1:43" ht="9" customHeight="1" thickBot="1" x14ac:dyDescent="0.25">
      <c r="A688" s="149"/>
      <c r="B688" s="152"/>
      <c r="C688" s="152"/>
      <c r="D688" s="146"/>
      <c r="E688" s="131" t="s">
        <v>26</v>
      </c>
      <c r="F688" s="132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  <c r="AB688" s="133"/>
      <c r="AC688" s="133"/>
      <c r="AD688" s="133"/>
      <c r="AE688" s="133"/>
      <c r="AF688" s="133"/>
      <c r="AG688" s="133"/>
      <c r="AH688" s="133"/>
      <c r="AI688" s="133"/>
      <c r="AJ688" s="134"/>
      <c r="AK688" s="149"/>
      <c r="AL688" s="152"/>
      <c r="AM688" s="152"/>
      <c r="AN688" s="152"/>
      <c r="AO688" s="152"/>
      <c r="AP688" s="152"/>
      <c r="AQ688" s="146"/>
    </row>
    <row r="689" spans="1:43" ht="9" customHeight="1" x14ac:dyDescent="0.2">
      <c r="A689" s="147">
        <v>170</v>
      </c>
      <c r="B689" s="155">
        <v>19474</v>
      </c>
      <c r="C689" s="169" t="s">
        <v>233</v>
      </c>
      <c r="D689" s="156" t="s">
        <v>186</v>
      </c>
      <c r="E689" s="124" t="s">
        <v>22</v>
      </c>
      <c r="F689" s="125"/>
      <c r="G689" s="126"/>
      <c r="H689" s="126">
        <v>10.5</v>
      </c>
      <c r="I689" s="126">
        <v>10.5</v>
      </c>
      <c r="J689" s="126"/>
      <c r="K689" s="126"/>
      <c r="L689" s="126">
        <v>10.5</v>
      </c>
      <c r="M689" s="126">
        <v>10.5</v>
      </c>
      <c r="N689" s="126"/>
      <c r="O689" s="126"/>
      <c r="P689" s="126">
        <v>10.5</v>
      </c>
      <c r="Q689" s="126">
        <v>10.5</v>
      </c>
      <c r="R689" s="126"/>
      <c r="S689" s="126"/>
      <c r="T689" s="126">
        <v>10.5</v>
      </c>
      <c r="U689" s="126">
        <v>10.5</v>
      </c>
      <c r="V689" s="126"/>
      <c r="W689" s="126"/>
      <c r="X689" s="126">
        <v>10.5</v>
      </c>
      <c r="Y689" s="126">
        <v>10.5</v>
      </c>
      <c r="Z689" s="126"/>
      <c r="AA689" s="126"/>
      <c r="AB689" s="126">
        <v>10.5</v>
      </c>
      <c r="AC689" s="126">
        <v>10.5</v>
      </c>
      <c r="AD689" s="126"/>
      <c r="AE689" s="126"/>
      <c r="AF689" s="126">
        <v>10.5</v>
      </c>
      <c r="AG689" s="126">
        <v>10.5</v>
      </c>
      <c r="AH689" s="126"/>
      <c r="AI689" s="126"/>
      <c r="AJ689" s="127"/>
      <c r="AK689" s="153">
        <f>COUNTIF(F689:AJ689,"&gt;0")</f>
        <v>14</v>
      </c>
      <c r="AL689" s="150">
        <f>SUM(F689:AJ689)</f>
        <v>147</v>
      </c>
      <c r="AM689" s="150">
        <f>SUM(F691:AJ691)</f>
        <v>0</v>
      </c>
      <c r="AN689" s="150">
        <f>SUM(F692:AJ692)</f>
        <v>0</v>
      </c>
      <c r="AO689" s="150">
        <f>SUM(F690:AJ690)</f>
        <v>56</v>
      </c>
      <c r="AP689" s="150">
        <f>VLOOKUP($M$1&amp;" "&amp;$P$1&amp;" "&amp;AQ689,'Вспомогательная таблица'!A:AL,38,0)</f>
        <v>147</v>
      </c>
      <c r="AQ689" s="144" t="s">
        <v>67</v>
      </c>
    </row>
    <row r="690" spans="1:43" ht="9" customHeight="1" x14ac:dyDescent="0.2">
      <c r="A690" s="148"/>
      <c r="B690" s="151"/>
      <c r="C690" s="151"/>
      <c r="D690" s="145"/>
      <c r="E690" s="128" t="s">
        <v>24</v>
      </c>
      <c r="F690" s="129"/>
      <c r="G690" s="107"/>
      <c r="H690" s="107"/>
      <c r="I690" s="107">
        <v>8</v>
      </c>
      <c r="J690" s="107"/>
      <c r="K690" s="107"/>
      <c r="L690" s="107"/>
      <c r="M690" s="107">
        <v>8</v>
      </c>
      <c r="N690" s="107"/>
      <c r="O690" s="107"/>
      <c r="P690" s="107"/>
      <c r="Q690" s="107">
        <v>8</v>
      </c>
      <c r="R690" s="107"/>
      <c r="S690" s="107"/>
      <c r="T690" s="107"/>
      <c r="U690" s="107">
        <v>8</v>
      </c>
      <c r="V690" s="107"/>
      <c r="W690" s="107"/>
      <c r="X690" s="107"/>
      <c r="Y690" s="107">
        <v>8</v>
      </c>
      <c r="Z690" s="107"/>
      <c r="AA690" s="107"/>
      <c r="AB690" s="107"/>
      <c r="AC690" s="107">
        <v>8</v>
      </c>
      <c r="AD690" s="107"/>
      <c r="AE690" s="107"/>
      <c r="AF690" s="107"/>
      <c r="AG690" s="107">
        <v>8</v>
      </c>
      <c r="AH690" s="107"/>
      <c r="AI690" s="107"/>
      <c r="AJ690" s="130"/>
      <c r="AK690" s="148"/>
      <c r="AL690" s="151"/>
      <c r="AM690" s="151"/>
      <c r="AN690" s="151"/>
      <c r="AO690" s="151"/>
      <c r="AP690" s="151"/>
      <c r="AQ690" s="145"/>
    </row>
    <row r="691" spans="1:43" ht="9" customHeight="1" x14ac:dyDescent="0.2">
      <c r="A691" s="148"/>
      <c r="B691" s="151"/>
      <c r="C691" s="151"/>
      <c r="D691" s="145"/>
      <c r="E691" s="128" t="s">
        <v>25</v>
      </c>
      <c r="F691" s="129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  <c r="AJ691" s="130"/>
      <c r="AK691" s="148"/>
      <c r="AL691" s="151"/>
      <c r="AM691" s="151"/>
      <c r="AN691" s="151"/>
      <c r="AO691" s="151"/>
      <c r="AP691" s="151"/>
      <c r="AQ691" s="145"/>
    </row>
    <row r="692" spans="1:43" ht="9" customHeight="1" thickBot="1" x14ac:dyDescent="0.25">
      <c r="A692" s="149"/>
      <c r="B692" s="152"/>
      <c r="C692" s="152"/>
      <c r="D692" s="146"/>
      <c r="E692" s="131" t="s">
        <v>26</v>
      </c>
      <c r="F692" s="132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  <c r="AB692" s="133"/>
      <c r="AC692" s="133"/>
      <c r="AD692" s="133"/>
      <c r="AE692" s="133"/>
      <c r="AF692" s="133"/>
      <c r="AG692" s="133"/>
      <c r="AH692" s="133"/>
      <c r="AI692" s="133"/>
      <c r="AJ692" s="134"/>
      <c r="AK692" s="149"/>
      <c r="AL692" s="152"/>
      <c r="AM692" s="152"/>
      <c r="AN692" s="152"/>
      <c r="AO692" s="152"/>
      <c r="AP692" s="152"/>
      <c r="AQ692" s="146"/>
    </row>
    <row r="693" spans="1:43" ht="9" customHeight="1" x14ac:dyDescent="0.2">
      <c r="A693" s="147">
        <v>171</v>
      </c>
      <c r="B693" s="155">
        <v>19405</v>
      </c>
      <c r="C693" s="169" t="s">
        <v>234</v>
      </c>
      <c r="D693" s="156" t="s">
        <v>186</v>
      </c>
      <c r="E693" s="124" t="s">
        <v>22</v>
      </c>
      <c r="F693" s="125"/>
      <c r="G693" s="126">
        <v>10.5</v>
      </c>
      <c r="H693" s="126">
        <v>10.5</v>
      </c>
      <c r="I693" s="126"/>
      <c r="J693" s="126"/>
      <c r="K693" s="126">
        <v>10.5</v>
      </c>
      <c r="L693" s="126">
        <v>10.5</v>
      </c>
      <c r="M693" s="126"/>
      <c r="N693" s="126"/>
      <c r="O693" s="126">
        <v>10.5</v>
      </c>
      <c r="P693" s="126">
        <v>10.5</v>
      </c>
      <c r="Q693" s="126"/>
      <c r="R693" s="126"/>
      <c r="S693" s="126">
        <v>10.5</v>
      </c>
      <c r="T693" s="126">
        <v>10.5</v>
      </c>
      <c r="U693" s="126"/>
      <c r="V693" s="126"/>
      <c r="W693" s="126">
        <v>10.5</v>
      </c>
      <c r="X693" s="126">
        <v>10.5</v>
      </c>
      <c r="Y693" s="126"/>
      <c r="Z693" s="126"/>
      <c r="AA693" s="126">
        <v>10.5</v>
      </c>
      <c r="AB693" s="126">
        <v>10.5</v>
      </c>
      <c r="AC693" s="126"/>
      <c r="AD693" s="126"/>
      <c r="AE693" s="126">
        <v>10.5</v>
      </c>
      <c r="AF693" s="126">
        <v>10.5</v>
      </c>
      <c r="AG693" s="126"/>
      <c r="AH693" s="126"/>
      <c r="AI693" s="126"/>
      <c r="AJ693" s="127"/>
      <c r="AK693" s="153">
        <f>COUNTIF(F693:AJ693,"&gt;0")</f>
        <v>14</v>
      </c>
      <c r="AL693" s="150">
        <f>SUM(F693:AJ693)</f>
        <v>147</v>
      </c>
      <c r="AM693" s="150">
        <f>SUM(F695:AJ695)</f>
        <v>0</v>
      </c>
      <c r="AN693" s="150">
        <f>SUM(F696:AJ696)</f>
        <v>0</v>
      </c>
      <c r="AO693" s="150">
        <f>SUM(F694:AJ694)</f>
        <v>56</v>
      </c>
      <c r="AP693" s="150">
        <f>VLOOKUP($M$1&amp;" "&amp;$P$1&amp;" "&amp;AQ693,'Вспомогательная таблица'!A:AL,38,0)</f>
        <v>147</v>
      </c>
      <c r="AQ693" s="144" t="s">
        <v>84</v>
      </c>
    </row>
    <row r="694" spans="1:43" ht="9" customHeight="1" x14ac:dyDescent="0.2">
      <c r="A694" s="148"/>
      <c r="B694" s="151"/>
      <c r="C694" s="151"/>
      <c r="D694" s="145"/>
      <c r="E694" s="128" t="s">
        <v>24</v>
      </c>
      <c r="F694" s="129"/>
      <c r="G694" s="107"/>
      <c r="H694" s="107">
        <v>8</v>
      </c>
      <c r="I694" s="107"/>
      <c r="J694" s="107"/>
      <c r="K694" s="107"/>
      <c r="L694" s="107">
        <v>8</v>
      </c>
      <c r="M694" s="107"/>
      <c r="N694" s="107"/>
      <c r="O694" s="107"/>
      <c r="P694" s="107">
        <v>8</v>
      </c>
      <c r="Q694" s="107"/>
      <c r="R694" s="107"/>
      <c r="S694" s="107"/>
      <c r="T694" s="107">
        <v>8</v>
      </c>
      <c r="U694" s="107"/>
      <c r="V694" s="107"/>
      <c r="W694" s="107"/>
      <c r="X694" s="107">
        <v>8</v>
      </c>
      <c r="Y694" s="107"/>
      <c r="Z694" s="107"/>
      <c r="AA694" s="107"/>
      <c r="AB694" s="107">
        <v>8</v>
      </c>
      <c r="AC694" s="107"/>
      <c r="AD694" s="107"/>
      <c r="AE694" s="107"/>
      <c r="AF694" s="107">
        <v>8</v>
      </c>
      <c r="AG694" s="107"/>
      <c r="AH694" s="107"/>
      <c r="AI694" s="107"/>
      <c r="AJ694" s="130"/>
      <c r="AK694" s="148"/>
      <c r="AL694" s="151"/>
      <c r="AM694" s="151"/>
      <c r="AN694" s="151"/>
      <c r="AO694" s="151"/>
      <c r="AP694" s="151"/>
      <c r="AQ694" s="145"/>
    </row>
    <row r="695" spans="1:43" ht="9" customHeight="1" x14ac:dyDescent="0.2">
      <c r="A695" s="148"/>
      <c r="B695" s="151"/>
      <c r="C695" s="151"/>
      <c r="D695" s="145"/>
      <c r="E695" s="128" t="s">
        <v>25</v>
      </c>
      <c r="F695" s="129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  <c r="AJ695" s="130"/>
      <c r="AK695" s="148"/>
      <c r="AL695" s="151"/>
      <c r="AM695" s="151"/>
      <c r="AN695" s="151"/>
      <c r="AO695" s="151"/>
      <c r="AP695" s="151"/>
      <c r="AQ695" s="145"/>
    </row>
    <row r="696" spans="1:43" ht="9" customHeight="1" thickBot="1" x14ac:dyDescent="0.25">
      <c r="A696" s="149"/>
      <c r="B696" s="152"/>
      <c r="C696" s="152"/>
      <c r="D696" s="146"/>
      <c r="E696" s="131" t="s">
        <v>26</v>
      </c>
      <c r="F696" s="132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  <c r="AB696" s="133"/>
      <c r="AC696" s="133"/>
      <c r="AD696" s="133"/>
      <c r="AE696" s="133"/>
      <c r="AF696" s="133"/>
      <c r="AG696" s="133"/>
      <c r="AH696" s="133"/>
      <c r="AI696" s="133"/>
      <c r="AJ696" s="134"/>
      <c r="AK696" s="149"/>
      <c r="AL696" s="152"/>
      <c r="AM696" s="152"/>
      <c r="AN696" s="152"/>
      <c r="AO696" s="152"/>
      <c r="AP696" s="152"/>
      <c r="AQ696" s="146"/>
    </row>
    <row r="697" spans="1:43" ht="9" customHeight="1" x14ac:dyDescent="0.2">
      <c r="A697" s="147">
        <v>172</v>
      </c>
      <c r="B697" s="155">
        <v>26026</v>
      </c>
      <c r="C697" s="169" t="s">
        <v>235</v>
      </c>
      <c r="D697" s="156" t="s">
        <v>186</v>
      </c>
      <c r="E697" s="124" t="s">
        <v>22</v>
      </c>
      <c r="F697" s="125">
        <v>10.5</v>
      </c>
      <c r="G697" s="126">
        <v>10.5</v>
      </c>
      <c r="H697" s="126"/>
      <c r="I697" s="126"/>
      <c r="J697" s="126">
        <v>10.5</v>
      </c>
      <c r="K697" s="126">
        <v>10.5</v>
      </c>
      <c r="L697" s="126"/>
      <c r="M697" s="126"/>
      <c r="N697" s="126">
        <v>10.5</v>
      </c>
      <c r="O697" s="126">
        <v>10.5</v>
      </c>
      <c r="P697" s="126"/>
      <c r="Q697" s="126"/>
      <c r="R697" s="126">
        <v>10.5</v>
      </c>
      <c r="S697" s="126">
        <v>10.5</v>
      </c>
      <c r="T697" s="126"/>
      <c r="U697" s="126"/>
      <c r="V697" s="126">
        <v>10.5</v>
      </c>
      <c r="W697" s="126">
        <v>10.5</v>
      </c>
      <c r="X697" s="126"/>
      <c r="Y697" s="126"/>
      <c r="Z697" s="126">
        <v>10.5</v>
      </c>
      <c r="AA697" s="126">
        <v>10.5</v>
      </c>
      <c r="AB697" s="126"/>
      <c r="AC697" s="126"/>
      <c r="AD697" s="126">
        <v>10.5</v>
      </c>
      <c r="AE697" s="126">
        <v>10.5</v>
      </c>
      <c r="AF697" s="126"/>
      <c r="AG697" s="126"/>
      <c r="AH697" s="126">
        <v>10.5</v>
      </c>
      <c r="AI697" s="126"/>
      <c r="AJ697" s="127"/>
      <c r="AK697" s="153">
        <f>COUNTIF(F697:AJ697,"&gt;0")</f>
        <v>15</v>
      </c>
      <c r="AL697" s="150">
        <f>SUM(F697:AJ697)</f>
        <v>157.5</v>
      </c>
      <c r="AM697" s="150">
        <f>SUM(F699:AJ699)</f>
        <v>0</v>
      </c>
      <c r="AN697" s="150">
        <f>SUM(F700:AJ700)</f>
        <v>0</v>
      </c>
      <c r="AO697" s="150">
        <f>SUM(F698:AJ698)</f>
        <v>56</v>
      </c>
      <c r="AP697" s="150">
        <f>VLOOKUP($M$1&amp;" "&amp;$P$1&amp;" "&amp;AQ697,'Вспомогательная таблица'!A:AL,38,0)</f>
        <v>157.5</v>
      </c>
      <c r="AQ697" s="144" t="s">
        <v>75</v>
      </c>
    </row>
    <row r="698" spans="1:43" ht="9" customHeight="1" x14ac:dyDescent="0.2">
      <c r="A698" s="148"/>
      <c r="B698" s="151"/>
      <c r="C698" s="151"/>
      <c r="D698" s="145"/>
      <c r="E698" s="128" t="s">
        <v>24</v>
      </c>
      <c r="F698" s="129"/>
      <c r="G698" s="107">
        <v>8</v>
      </c>
      <c r="H698" s="107"/>
      <c r="I698" s="107"/>
      <c r="J698" s="107"/>
      <c r="K698" s="107">
        <v>8</v>
      </c>
      <c r="L698" s="107"/>
      <c r="M698" s="107"/>
      <c r="N698" s="107"/>
      <c r="O698" s="107">
        <v>8</v>
      </c>
      <c r="P698" s="107"/>
      <c r="Q698" s="107"/>
      <c r="R698" s="107"/>
      <c r="S698" s="107">
        <v>8</v>
      </c>
      <c r="T698" s="107"/>
      <c r="U698" s="107"/>
      <c r="V698" s="107"/>
      <c r="W698" s="107">
        <v>8</v>
      </c>
      <c r="X698" s="107"/>
      <c r="Y698" s="107"/>
      <c r="Z698" s="107"/>
      <c r="AA698" s="107">
        <v>8</v>
      </c>
      <c r="AB698" s="107"/>
      <c r="AC698" s="107"/>
      <c r="AD698" s="107"/>
      <c r="AE698" s="107">
        <v>8</v>
      </c>
      <c r="AF698" s="107"/>
      <c r="AG698" s="107"/>
      <c r="AH698" s="107"/>
      <c r="AI698" s="107"/>
      <c r="AJ698" s="130"/>
      <c r="AK698" s="148"/>
      <c r="AL698" s="151"/>
      <c r="AM698" s="151"/>
      <c r="AN698" s="151"/>
      <c r="AO698" s="151"/>
      <c r="AP698" s="151"/>
      <c r="AQ698" s="145"/>
    </row>
    <row r="699" spans="1:43" ht="9" customHeight="1" x14ac:dyDescent="0.2">
      <c r="A699" s="148"/>
      <c r="B699" s="151"/>
      <c r="C699" s="151"/>
      <c r="D699" s="145"/>
      <c r="E699" s="128" t="s">
        <v>25</v>
      </c>
      <c r="F699" s="129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  <c r="AJ699" s="130"/>
      <c r="AK699" s="148"/>
      <c r="AL699" s="151"/>
      <c r="AM699" s="151"/>
      <c r="AN699" s="151"/>
      <c r="AO699" s="151"/>
      <c r="AP699" s="151"/>
      <c r="AQ699" s="145"/>
    </row>
    <row r="700" spans="1:43" ht="9" customHeight="1" thickBot="1" x14ac:dyDescent="0.25">
      <c r="A700" s="149"/>
      <c r="B700" s="152"/>
      <c r="C700" s="152"/>
      <c r="D700" s="146"/>
      <c r="E700" s="131" t="s">
        <v>26</v>
      </c>
      <c r="F700" s="132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  <c r="AB700" s="133"/>
      <c r="AC700" s="133"/>
      <c r="AD700" s="133"/>
      <c r="AE700" s="133"/>
      <c r="AF700" s="133"/>
      <c r="AG700" s="133"/>
      <c r="AH700" s="133"/>
      <c r="AI700" s="133"/>
      <c r="AJ700" s="134"/>
      <c r="AK700" s="149"/>
      <c r="AL700" s="152"/>
      <c r="AM700" s="152"/>
      <c r="AN700" s="152"/>
      <c r="AO700" s="152"/>
      <c r="AP700" s="152"/>
      <c r="AQ700" s="146"/>
    </row>
    <row r="701" spans="1:43" ht="9" customHeight="1" x14ac:dyDescent="0.2">
      <c r="A701" s="147">
        <v>173</v>
      </c>
      <c r="B701" s="155">
        <v>19732</v>
      </c>
      <c r="C701" s="169" t="s">
        <v>236</v>
      </c>
      <c r="D701" s="156" t="s">
        <v>186</v>
      </c>
      <c r="E701" s="124" t="s">
        <v>22</v>
      </c>
      <c r="F701" s="125">
        <v>10.5</v>
      </c>
      <c r="G701" s="126"/>
      <c r="H701" s="126"/>
      <c r="I701" s="126">
        <v>10.5</v>
      </c>
      <c r="J701" s="126">
        <v>10.5</v>
      </c>
      <c r="K701" s="126"/>
      <c r="L701" s="126"/>
      <c r="M701" s="126">
        <v>10.5</v>
      </c>
      <c r="N701" s="126">
        <v>10.5</v>
      </c>
      <c r="O701" s="126"/>
      <c r="P701" s="126"/>
      <c r="Q701" s="126">
        <v>10.5</v>
      </c>
      <c r="R701" s="126">
        <v>10.5</v>
      </c>
      <c r="S701" s="126"/>
      <c r="T701" s="126"/>
      <c r="U701" s="126">
        <v>10.5</v>
      </c>
      <c r="V701" s="126">
        <v>10.5</v>
      </c>
      <c r="W701" s="126"/>
      <c r="X701" s="126"/>
      <c r="Y701" s="126">
        <v>10.5</v>
      </c>
      <c r="Z701" s="126">
        <v>10.5</v>
      </c>
      <c r="AA701" s="126"/>
      <c r="AB701" s="126"/>
      <c r="AC701" s="126">
        <v>10.5</v>
      </c>
      <c r="AD701" s="126">
        <v>10.5</v>
      </c>
      <c r="AE701" s="126"/>
      <c r="AF701" s="126"/>
      <c r="AG701" s="126">
        <v>10.5</v>
      </c>
      <c r="AH701" s="126">
        <v>10.5</v>
      </c>
      <c r="AI701" s="126"/>
      <c r="AJ701" s="127"/>
      <c r="AK701" s="153">
        <f>COUNTIF(F701:AJ701,"&gt;0")</f>
        <v>15</v>
      </c>
      <c r="AL701" s="150">
        <f>SUM(F701:AJ701)</f>
        <v>157.5</v>
      </c>
      <c r="AM701" s="150">
        <f>SUM(F703:AJ703)</f>
        <v>0</v>
      </c>
      <c r="AN701" s="150">
        <f>SUM(F704:AJ704)</f>
        <v>0</v>
      </c>
      <c r="AO701" s="150">
        <f>SUM(F702:AJ702)</f>
        <v>64</v>
      </c>
      <c r="AP701" s="150">
        <f>VLOOKUP($M$1&amp;" "&amp;$P$1&amp;" "&amp;AQ701,'Вспомогательная таблица'!A:AL,38,0)</f>
        <v>157.5</v>
      </c>
      <c r="AQ701" s="144" t="s">
        <v>70</v>
      </c>
    </row>
    <row r="702" spans="1:43" ht="9" customHeight="1" x14ac:dyDescent="0.2">
      <c r="A702" s="148"/>
      <c r="B702" s="151"/>
      <c r="C702" s="151"/>
      <c r="D702" s="145"/>
      <c r="E702" s="128" t="s">
        <v>24</v>
      </c>
      <c r="F702" s="129">
        <v>8</v>
      </c>
      <c r="G702" s="107"/>
      <c r="H702" s="107"/>
      <c r="I702" s="107"/>
      <c r="J702" s="107">
        <v>8</v>
      </c>
      <c r="K702" s="107"/>
      <c r="L702" s="107"/>
      <c r="M702" s="107"/>
      <c r="N702" s="107">
        <v>8</v>
      </c>
      <c r="O702" s="107"/>
      <c r="P702" s="107"/>
      <c r="Q702" s="107"/>
      <c r="R702" s="107">
        <v>8</v>
      </c>
      <c r="S702" s="107"/>
      <c r="T702" s="107"/>
      <c r="U702" s="107"/>
      <c r="V702" s="107">
        <v>8</v>
      </c>
      <c r="W702" s="107"/>
      <c r="X702" s="107"/>
      <c r="Y702" s="107"/>
      <c r="Z702" s="107">
        <v>8</v>
      </c>
      <c r="AA702" s="107"/>
      <c r="AB702" s="107"/>
      <c r="AC702" s="107"/>
      <c r="AD702" s="107">
        <v>8</v>
      </c>
      <c r="AE702" s="107"/>
      <c r="AF702" s="107"/>
      <c r="AG702" s="107"/>
      <c r="AH702" s="107">
        <v>8</v>
      </c>
      <c r="AI702" s="107"/>
      <c r="AJ702" s="130"/>
      <c r="AK702" s="148"/>
      <c r="AL702" s="151"/>
      <c r="AM702" s="151"/>
      <c r="AN702" s="151"/>
      <c r="AO702" s="151"/>
      <c r="AP702" s="151"/>
      <c r="AQ702" s="145"/>
    </row>
    <row r="703" spans="1:43" ht="9" customHeight="1" x14ac:dyDescent="0.2">
      <c r="A703" s="148"/>
      <c r="B703" s="151"/>
      <c r="C703" s="151"/>
      <c r="D703" s="145"/>
      <c r="E703" s="128" t="s">
        <v>25</v>
      </c>
      <c r="F703" s="129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  <c r="AJ703" s="130"/>
      <c r="AK703" s="148"/>
      <c r="AL703" s="151"/>
      <c r="AM703" s="151"/>
      <c r="AN703" s="151"/>
      <c r="AO703" s="151"/>
      <c r="AP703" s="151"/>
      <c r="AQ703" s="145"/>
    </row>
    <row r="704" spans="1:43" ht="9" customHeight="1" thickBot="1" x14ac:dyDescent="0.25">
      <c r="A704" s="149"/>
      <c r="B704" s="152"/>
      <c r="C704" s="152"/>
      <c r="D704" s="146"/>
      <c r="E704" s="131" t="s">
        <v>26</v>
      </c>
      <c r="F704" s="132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  <c r="AB704" s="133"/>
      <c r="AC704" s="133"/>
      <c r="AD704" s="133"/>
      <c r="AE704" s="133"/>
      <c r="AF704" s="133"/>
      <c r="AG704" s="133"/>
      <c r="AH704" s="133"/>
      <c r="AI704" s="133"/>
      <c r="AJ704" s="134"/>
      <c r="AK704" s="149"/>
      <c r="AL704" s="152"/>
      <c r="AM704" s="152"/>
      <c r="AN704" s="152"/>
      <c r="AO704" s="152"/>
      <c r="AP704" s="152"/>
      <c r="AQ704" s="146"/>
    </row>
    <row r="705" spans="1:43" ht="9" customHeight="1" x14ac:dyDescent="0.2">
      <c r="A705" s="147">
        <v>174</v>
      </c>
      <c r="B705" s="155">
        <v>32248</v>
      </c>
      <c r="C705" s="169" t="s">
        <v>237</v>
      </c>
      <c r="D705" s="156" t="s">
        <v>186</v>
      </c>
      <c r="E705" s="124" t="s">
        <v>22</v>
      </c>
      <c r="F705" s="125"/>
      <c r="G705" s="126"/>
      <c r="H705" s="126">
        <v>10.5</v>
      </c>
      <c r="I705" s="126">
        <v>10.5</v>
      </c>
      <c r="J705" s="126"/>
      <c r="K705" s="126"/>
      <c r="L705" s="126">
        <v>10.5</v>
      </c>
      <c r="M705" s="126">
        <v>10.5</v>
      </c>
      <c r="N705" s="126"/>
      <c r="O705" s="126"/>
      <c r="P705" s="126">
        <v>10.5</v>
      </c>
      <c r="Q705" s="126">
        <v>10.5</v>
      </c>
      <c r="R705" s="126"/>
      <c r="S705" s="126"/>
      <c r="T705" s="126">
        <v>10.5</v>
      </c>
      <c r="U705" s="126">
        <v>10.5</v>
      </c>
      <c r="V705" s="126"/>
      <c r="W705" s="126"/>
      <c r="X705" s="126">
        <v>10.5</v>
      </c>
      <c r="Y705" s="126">
        <v>10.5</v>
      </c>
      <c r="Z705" s="126"/>
      <c r="AA705" s="126"/>
      <c r="AB705" s="126">
        <v>10.5</v>
      </c>
      <c r="AC705" s="126">
        <v>10.5</v>
      </c>
      <c r="AD705" s="126"/>
      <c r="AE705" s="126"/>
      <c r="AF705" s="126">
        <v>10.5</v>
      </c>
      <c r="AG705" s="126">
        <v>10.5</v>
      </c>
      <c r="AH705" s="126"/>
      <c r="AI705" s="126"/>
      <c r="AJ705" s="127"/>
      <c r="AK705" s="153">
        <f>COUNTIF(F705:AJ705,"&gt;0")</f>
        <v>14</v>
      </c>
      <c r="AL705" s="150">
        <f>SUM(F705:AJ705)</f>
        <v>147</v>
      </c>
      <c r="AM705" s="150">
        <f>SUM(F707:AJ707)</f>
        <v>0</v>
      </c>
      <c r="AN705" s="150">
        <f>SUM(F708:AJ708)</f>
        <v>0</v>
      </c>
      <c r="AO705" s="150">
        <f>SUM(F706:AJ706)</f>
        <v>56</v>
      </c>
      <c r="AP705" s="150">
        <f>VLOOKUP($M$1&amp;" "&amp;$P$1&amp;" "&amp;AQ705,'Вспомогательная таблица'!A:AL,38,0)</f>
        <v>147</v>
      </c>
      <c r="AQ705" s="144" t="s">
        <v>67</v>
      </c>
    </row>
    <row r="706" spans="1:43" ht="9" customHeight="1" x14ac:dyDescent="0.2">
      <c r="A706" s="148"/>
      <c r="B706" s="151"/>
      <c r="C706" s="151"/>
      <c r="D706" s="145"/>
      <c r="E706" s="128" t="s">
        <v>24</v>
      </c>
      <c r="F706" s="129"/>
      <c r="G706" s="107"/>
      <c r="H706" s="107"/>
      <c r="I706" s="107">
        <v>8</v>
      </c>
      <c r="J706" s="107"/>
      <c r="K706" s="107"/>
      <c r="L706" s="107"/>
      <c r="M706" s="107">
        <v>8</v>
      </c>
      <c r="N706" s="107"/>
      <c r="O706" s="107"/>
      <c r="P706" s="107"/>
      <c r="Q706" s="107">
        <v>8</v>
      </c>
      <c r="R706" s="107"/>
      <c r="S706" s="107"/>
      <c r="T706" s="107"/>
      <c r="U706" s="107">
        <v>8</v>
      </c>
      <c r="V706" s="107"/>
      <c r="W706" s="107"/>
      <c r="X706" s="107"/>
      <c r="Y706" s="107">
        <v>8</v>
      </c>
      <c r="Z706" s="107"/>
      <c r="AA706" s="107"/>
      <c r="AB706" s="107"/>
      <c r="AC706" s="107">
        <v>8</v>
      </c>
      <c r="AD706" s="107"/>
      <c r="AE706" s="107"/>
      <c r="AF706" s="107"/>
      <c r="AG706" s="107">
        <v>8</v>
      </c>
      <c r="AH706" s="107"/>
      <c r="AI706" s="107"/>
      <c r="AJ706" s="130"/>
      <c r="AK706" s="148"/>
      <c r="AL706" s="151"/>
      <c r="AM706" s="151"/>
      <c r="AN706" s="151"/>
      <c r="AO706" s="151"/>
      <c r="AP706" s="151"/>
      <c r="AQ706" s="145"/>
    </row>
    <row r="707" spans="1:43" ht="9" customHeight="1" x14ac:dyDescent="0.2">
      <c r="A707" s="148"/>
      <c r="B707" s="151"/>
      <c r="C707" s="151"/>
      <c r="D707" s="145"/>
      <c r="E707" s="128" t="s">
        <v>25</v>
      </c>
      <c r="F707" s="129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  <c r="AJ707" s="130"/>
      <c r="AK707" s="148"/>
      <c r="AL707" s="151"/>
      <c r="AM707" s="151"/>
      <c r="AN707" s="151"/>
      <c r="AO707" s="151"/>
      <c r="AP707" s="151"/>
      <c r="AQ707" s="145"/>
    </row>
    <row r="708" spans="1:43" ht="9" customHeight="1" thickBot="1" x14ac:dyDescent="0.25">
      <c r="A708" s="149"/>
      <c r="B708" s="152"/>
      <c r="C708" s="152"/>
      <c r="D708" s="146"/>
      <c r="E708" s="131" t="s">
        <v>26</v>
      </c>
      <c r="F708" s="132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  <c r="AB708" s="133"/>
      <c r="AC708" s="133"/>
      <c r="AD708" s="133"/>
      <c r="AE708" s="133"/>
      <c r="AF708" s="133"/>
      <c r="AG708" s="133"/>
      <c r="AH708" s="133"/>
      <c r="AI708" s="133"/>
      <c r="AJ708" s="134"/>
      <c r="AK708" s="149"/>
      <c r="AL708" s="152"/>
      <c r="AM708" s="152"/>
      <c r="AN708" s="152"/>
      <c r="AO708" s="152"/>
      <c r="AP708" s="152"/>
      <c r="AQ708" s="146"/>
    </row>
    <row r="709" spans="1:43" ht="9" customHeight="1" x14ac:dyDescent="0.2">
      <c r="A709" s="147">
        <v>175</v>
      </c>
      <c r="B709" s="155">
        <v>31304</v>
      </c>
      <c r="C709" s="169" t="s">
        <v>238</v>
      </c>
      <c r="D709" s="156" t="s">
        <v>186</v>
      </c>
      <c r="E709" s="124" t="s">
        <v>22</v>
      </c>
      <c r="F709" s="125"/>
      <c r="G709" s="126">
        <v>10.5</v>
      </c>
      <c r="H709" s="126">
        <v>10.5</v>
      </c>
      <c r="I709" s="126"/>
      <c r="J709" s="126"/>
      <c r="K709" s="126">
        <v>10.5</v>
      </c>
      <c r="L709" s="126">
        <v>10.5</v>
      </c>
      <c r="M709" s="126"/>
      <c r="N709" s="126"/>
      <c r="O709" s="126">
        <v>10.5</v>
      </c>
      <c r="P709" s="126">
        <v>10.5</v>
      </c>
      <c r="Q709" s="126"/>
      <c r="R709" s="126"/>
      <c r="S709" s="126">
        <v>10.5</v>
      </c>
      <c r="T709" s="126">
        <v>10.5</v>
      </c>
      <c r="U709" s="126"/>
      <c r="V709" s="126"/>
      <c r="W709" s="126">
        <v>10.5</v>
      </c>
      <c r="X709" s="126">
        <v>10.5</v>
      </c>
      <c r="Y709" s="126"/>
      <c r="Z709" s="126"/>
      <c r="AA709" s="126">
        <v>10.5</v>
      </c>
      <c r="AB709" s="126">
        <v>10.5</v>
      </c>
      <c r="AC709" s="126"/>
      <c r="AD709" s="126"/>
      <c r="AE709" s="126">
        <v>10.5</v>
      </c>
      <c r="AF709" s="126">
        <v>10.5</v>
      </c>
      <c r="AG709" s="126"/>
      <c r="AH709" s="126"/>
      <c r="AI709" s="126"/>
      <c r="AJ709" s="127"/>
      <c r="AK709" s="153">
        <f>COUNTIF(F709:AJ709,"&gt;0")</f>
        <v>14</v>
      </c>
      <c r="AL709" s="150">
        <f>SUM(F709:AJ709)</f>
        <v>147</v>
      </c>
      <c r="AM709" s="150">
        <f>SUM(F711:AJ711)</f>
        <v>0</v>
      </c>
      <c r="AN709" s="150">
        <f>SUM(F712:AJ712)</f>
        <v>0</v>
      </c>
      <c r="AO709" s="150">
        <f>SUM(F710:AJ710)</f>
        <v>56</v>
      </c>
      <c r="AP709" s="150">
        <f>VLOOKUP($M$1&amp;" "&amp;$P$1&amp;" "&amp;AQ709,'Вспомогательная таблица'!A:AL,38,0)</f>
        <v>147</v>
      </c>
      <c r="AQ709" s="144" t="s">
        <v>84</v>
      </c>
    </row>
    <row r="710" spans="1:43" ht="9" customHeight="1" x14ac:dyDescent="0.2">
      <c r="A710" s="148"/>
      <c r="B710" s="151"/>
      <c r="C710" s="151"/>
      <c r="D710" s="145"/>
      <c r="E710" s="128" t="s">
        <v>24</v>
      </c>
      <c r="F710" s="129"/>
      <c r="G710" s="107"/>
      <c r="H710" s="107">
        <v>8</v>
      </c>
      <c r="I710" s="107"/>
      <c r="J710" s="107"/>
      <c r="K710" s="107"/>
      <c r="L710" s="107">
        <v>8</v>
      </c>
      <c r="M710" s="107"/>
      <c r="N710" s="107"/>
      <c r="O710" s="107"/>
      <c r="P710" s="107">
        <v>8</v>
      </c>
      <c r="Q710" s="107"/>
      <c r="R710" s="107"/>
      <c r="S710" s="107"/>
      <c r="T710" s="107">
        <v>8</v>
      </c>
      <c r="U710" s="107"/>
      <c r="V710" s="107"/>
      <c r="W710" s="107"/>
      <c r="X710" s="107">
        <v>8</v>
      </c>
      <c r="Y710" s="107"/>
      <c r="Z710" s="107"/>
      <c r="AA710" s="107"/>
      <c r="AB710" s="107">
        <v>8</v>
      </c>
      <c r="AC710" s="107"/>
      <c r="AD710" s="107"/>
      <c r="AE710" s="107"/>
      <c r="AF710" s="107">
        <v>8</v>
      </c>
      <c r="AG710" s="107"/>
      <c r="AH710" s="107"/>
      <c r="AI710" s="107"/>
      <c r="AJ710" s="130"/>
      <c r="AK710" s="148"/>
      <c r="AL710" s="151"/>
      <c r="AM710" s="151"/>
      <c r="AN710" s="151"/>
      <c r="AO710" s="151"/>
      <c r="AP710" s="151"/>
      <c r="AQ710" s="145"/>
    </row>
    <row r="711" spans="1:43" ht="9" customHeight="1" x14ac:dyDescent="0.2">
      <c r="A711" s="148"/>
      <c r="B711" s="151"/>
      <c r="C711" s="151"/>
      <c r="D711" s="145"/>
      <c r="E711" s="128" t="s">
        <v>25</v>
      </c>
      <c r="F711" s="129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  <c r="AJ711" s="130"/>
      <c r="AK711" s="148"/>
      <c r="AL711" s="151"/>
      <c r="AM711" s="151"/>
      <c r="AN711" s="151"/>
      <c r="AO711" s="151"/>
      <c r="AP711" s="151"/>
      <c r="AQ711" s="145"/>
    </row>
    <row r="712" spans="1:43" ht="9" customHeight="1" thickBot="1" x14ac:dyDescent="0.25">
      <c r="A712" s="149"/>
      <c r="B712" s="152"/>
      <c r="C712" s="152"/>
      <c r="D712" s="146"/>
      <c r="E712" s="131" t="s">
        <v>26</v>
      </c>
      <c r="F712" s="132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  <c r="AB712" s="133"/>
      <c r="AC712" s="133"/>
      <c r="AD712" s="133"/>
      <c r="AE712" s="133"/>
      <c r="AF712" s="133"/>
      <c r="AG712" s="133"/>
      <c r="AH712" s="133"/>
      <c r="AI712" s="133"/>
      <c r="AJ712" s="134"/>
      <c r="AK712" s="149"/>
      <c r="AL712" s="152"/>
      <c r="AM712" s="152"/>
      <c r="AN712" s="152"/>
      <c r="AO712" s="152"/>
      <c r="AP712" s="152"/>
      <c r="AQ712" s="146"/>
    </row>
    <row r="713" spans="1:43" ht="9" customHeight="1" x14ac:dyDescent="0.2">
      <c r="A713" s="147">
        <v>176</v>
      </c>
      <c r="B713" s="155">
        <v>18864</v>
      </c>
      <c r="C713" s="160" t="s">
        <v>239</v>
      </c>
      <c r="D713" s="156" t="s">
        <v>240</v>
      </c>
      <c r="E713" s="124" t="s">
        <v>22</v>
      </c>
      <c r="F713" s="125">
        <v>11</v>
      </c>
      <c r="G713" s="126"/>
      <c r="H713" s="126"/>
      <c r="I713" s="126">
        <v>11</v>
      </c>
      <c r="J713" s="126">
        <v>11</v>
      </c>
      <c r="K713" s="126"/>
      <c r="L713" s="126"/>
      <c r="M713" s="126">
        <v>11</v>
      </c>
      <c r="N713" s="126">
        <v>11</v>
      </c>
      <c r="O713" s="126"/>
      <c r="P713" s="126"/>
      <c r="Q713" s="126">
        <v>11</v>
      </c>
      <c r="R713" s="126">
        <v>11</v>
      </c>
      <c r="S713" s="126"/>
      <c r="T713" s="126"/>
      <c r="U713" s="126">
        <v>11</v>
      </c>
      <c r="V713" s="126">
        <v>11</v>
      </c>
      <c r="W713" s="126"/>
      <c r="X713" s="126"/>
      <c r="Y713" s="126">
        <v>11</v>
      </c>
      <c r="Z713" s="126">
        <v>11</v>
      </c>
      <c r="AA713" s="126"/>
      <c r="AB713" s="126"/>
      <c r="AC713" s="126">
        <v>11</v>
      </c>
      <c r="AD713" s="126">
        <v>11</v>
      </c>
      <c r="AE713" s="126"/>
      <c r="AF713" s="126"/>
      <c r="AG713" s="126">
        <v>11</v>
      </c>
      <c r="AH713" s="126">
        <v>11</v>
      </c>
      <c r="AI713" s="126"/>
      <c r="AJ713" s="127"/>
      <c r="AK713" s="153">
        <f>COUNTIF(F713:AJ713,"&gt;0")</f>
        <v>15</v>
      </c>
      <c r="AL713" s="150">
        <f>SUM(F713:AJ713)</f>
        <v>165</v>
      </c>
      <c r="AM713" s="150">
        <f>SUM(F715:AJ715)</f>
        <v>0</v>
      </c>
      <c r="AN713" s="150">
        <f>SUM(F716:AJ716)</f>
        <v>0</v>
      </c>
      <c r="AO713" s="150">
        <f>SUM(F714:AJ714)</f>
        <v>0</v>
      </c>
      <c r="AP713" s="150">
        <f>VLOOKUP($M$1&amp;" "&amp;$P$1&amp;" "&amp;AQ713,'Вспомогательная таблица'!A:AL,38,0)</f>
        <v>165</v>
      </c>
      <c r="AQ713" s="144" t="s">
        <v>241</v>
      </c>
    </row>
    <row r="714" spans="1:43" ht="9" customHeight="1" x14ac:dyDescent="0.2">
      <c r="A714" s="148"/>
      <c r="B714" s="151"/>
      <c r="C714" s="151"/>
      <c r="D714" s="145"/>
      <c r="E714" s="128" t="s">
        <v>24</v>
      </c>
      <c r="F714" s="129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  <c r="AJ714" s="130"/>
      <c r="AK714" s="148"/>
      <c r="AL714" s="151"/>
      <c r="AM714" s="151"/>
      <c r="AN714" s="151"/>
      <c r="AO714" s="151"/>
      <c r="AP714" s="151"/>
      <c r="AQ714" s="145"/>
    </row>
    <row r="715" spans="1:43" ht="9" customHeight="1" x14ac:dyDescent="0.2">
      <c r="A715" s="148"/>
      <c r="B715" s="151"/>
      <c r="C715" s="151"/>
      <c r="D715" s="145"/>
      <c r="E715" s="128" t="s">
        <v>25</v>
      </c>
      <c r="F715" s="129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  <c r="AJ715" s="130"/>
      <c r="AK715" s="148"/>
      <c r="AL715" s="151"/>
      <c r="AM715" s="151"/>
      <c r="AN715" s="151"/>
      <c r="AO715" s="151"/>
      <c r="AP715" s="151"/>
      <c r="AQ715" s="145"/>
    </row>
    <row r="716" spans="1:43" ht="9" customHeight="1" thickBot="1" x14ac:dyDescent="0.25">
      <c r="A716" s="149"/>
      <c r="B716" s="152"/>
      <c r="C716" s="152"/>
      <c r="D716" s="146"/>
      <c r="E716" s="131" t="s">
        <v>26</v>
      </c>
      <c r="F716" s="132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  <c r="AB716" s="133"/>
      <c r="AC716" s="133"/>
      <c r="AD716" s="133"/>
      <c r="AE716" s="133"/>
      <c r="AF716" s="133"/>
      <c r="AG716" s="133"/>
      <c r="AH716" s="133"/>
      <c r="AI716" s="133"/>
      <c r="AJ716" s="134"/>
      <c r="AK716" s="149"/>
      <c r="AL716" s="152"/>
      <c r="AM716" s="152"/>
      <c r="AN716" s="152"/>
      <c r="AO716" s="152"/>
      <c r="AP716" s="152"/>
      <c r="AQ716" s="146"/>
    </row>
    <row r="717" spans="1:43" ht="9" customHeight="1" x14ac:dyDescent="0.2">
      <c r="A717" s="147">
        <v>177</v>
      </c>
      <c r="B717" s="155">
        <v>18938</v>
      </c>
      <c r="C717" s="160" t="s">
        <v>242</v>
      </c>
      <c r="D717" s="156" t="s">
        <v>243</v>
      </c>
      <c r="E717" s="124" t="s">
        <v>22</v>
      </c>
      <c r="F717" s="125">
        <v>8</v>
      </c>
      <c r="G717" s="126">
        <v>8</v>
      </c>
      <c r="H717" s="126"/>
      <c r="I717" s="126"/>
      <c r="J717" s="126">
        <v>8</v>
      </c>
      <c r="K717" s="126">
        <v>8</v>
      </c>
      <c r="L717" s="126">
        <v>8</v>
      </c>
      <c r="M717" s="126">
        <v>8</v>
      </c>
      <c r="N717" s="126">
        <v>8</v>
      </c>
      <c r="O717" s="126"/>
      <c r="P717" s="126"/>
      <c r="Q717" s="126">
        <v>8</v>
      </c>
      <c r="R717" s="126">
        <v>8</v>
      </c>
      <c r="S717" s="126">
        <v>8</v>
      </c>
      <c r="T717" s="126">
        <v>8</v>
      </c>
      <c r="U717" s="126">
        <v>8</v>
      </c>
      <c r="V717" s="126"/>
      <c r="W717" s="126"/>
      <c r="X717" s="126">
        <v>8</v>
      </c>
      <c r="Y717" s="126">
        <v>8</v>
      </c>
      <c r="Z717" s="126">
        <v>8</v>
      </c>
      <c r="AA717" s="126">
        <v>8</v>
      </c>
      <c r="AB717" s="126">
        <v>8</v>
      </c>
      <c r="AC717" s="126"/>
      <c r="AD717" s="126"/>
      <c r="AE717" s="126">
        <v>8</v>
      </c>
      <c r="AF717" s="126">
        <v>8</v>
      </c>
      <c r="AG717" s="126">
        <v>8</v>
      </c>
      <c r="AH717" s="126">
        <v>8</v>
      </c>
      <c r="AI717" s="126"/>
      <c r="AJ717" s="127"/>
      <c r="AK717" s="153">
        <f>COUNTIF(F717:AJ717,"&gt;0")</f>
        <v>21</v>
      </c>
      <c r="AL717" s="150">
        <f>SUM(F717:AJ717)</f>
        <v>168</v>
      </c>
      <c r="AM717" s="150">
        <f>SUM(F719:AJ719)</f>
        <v>0</v>
      </c>
      <c r="AN717" s="150">
        <f>SUM(F720:AJ720)</f>
        <v>0</v>
      </c>
      <c r="AO717" s="150">
        <f>SUM(F718:AJ718)</f>
        <v>0</v>
      </c>
      <c r="AP717" s="150">
        <f>VLOOKUP($M$1&amp;" "&amp;$P$1&amp;" "&amp;AQ717,'Вспомогательная таблица'!A:AL,38,0)</f>
        <v>168</v>
      </c>
      <c r="AQ717" s="144" t="s">
        <v>23</v>
      </c>
    </row>
    <row r="718" spans="1:43" ht="9" customHeight="1" x14ac:dyDescent="0.2">
      <c r="A718" s="148"/>
      <c r="B718" s="151"/>
      <c r="C718" s="151"/>
      <c r="D718" s="145"/>
      <c r="E718" s="128" t="s">
        <v>24</v>
      </c>
      <c r="F718" s="129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  <c r="AJ718" s="130"/>
      <c r="AK718" s="148"/>
      <c r="AL718" s="151"/>
      <c r="AM718" s="151"/>
      <c r="AN718" s="151"/>
      <c r="AO718" s="151"/>
      <c r="AP718" s="151"/>
      <c r="AQ718" s="145"/>
    </row>
    <row r="719" spans="1:43" ht="9" customHeight="1" x14ac:dyDescent="0.2">
      <c r="A719" s="148"/>
      <c r="B719" s="151"/>
      <c r="C719" s="151"/>
      <c r="D719" s="145"/>
      <c r="E719" s="128" t="s">
        <v>25</v>
      </c>
      <c r="F719" s="129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  <c r="AJ719" s="130"/>
      <c r="AK719" s="148"/>
      <c r="AL719" s="151"/>
      <c r="AM719" s="151"/>
      <c r="AN719" s="151"/>
      <c r="AO719" s="151"/>
      <c r="AP719" s="151"/>
      <c r="AQ719" s="145"/>
    </row>
    <row r="720" spans="1:43" ht="9" customHeight="1" thickBot="1" x14ac:dyDescent="0.25">
      <c r="A720" s="149"/>
      <c r="B720" s="152"/>
      <c r="C720" s="152"/>
      <c r="D720" s="146"/>
      <c r="E720" s="131" t="s">
        <v>26</v>
      </c>
      <c r="F720" s="132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  <c r="AB720" s="133"/>
      <c r="AC720" s="133"/>
      <c r="AD720" s="133"/>
      <c r="AE720" s="133"/>
      <c r="AF720" s="133"/>
      <c r="AG720" s="133"/>
      <c r="AH720" s="133"/>
      <c r="AI720" s="133"/>
      <c r="AJ720" s="134"/>
      <c r="AK720" s="149"/>
      <c r="AL720" s="152"/>
      <c r="AM720" s="152"/>
      <c r="AN720" s="152"/>
      <c r="AO720" s="152"/>
      <c r="AP720" s="152"/>
      <c r="AQ720" s="146"/>
    </row>
    <row r="721" spans="1:43" ht="9" customHeight="1" x14ac:dyDescent="0.2">
      <c r="A721" s="147">
        <v>178</v>
      </c>
      <c r="B721" s="155">
        <v>19046</v>
      </c>
      <c r="C721" s="160" t="s">
        <v>244</v>
      </c>
      <c r="D721" s="156" t="s">
        <v>240</v>
      </c>
      <c r="E721" s="124" t="s">
        <v>22</v>
      </c>
      <c r="F721" s="125"/>
      <c r="G721" s="126">
        <v>11</v>
      </c>
      <c r="H721" s="126">
        <v>11</v>
      </c>
      <c r="I721" s="126"/>
      <c r="J721" s="126"/>
      <c r="K721" s="126">
        <v>11</v>
      </c>
      <c r="L721" s="126">
        <v>11</v>
      </c>
      <c r="M721" s="126"/>
      <c r="N721" s="126"/>
      <c r="O721" s="126">
        <v>11</v>
      </c>
      <c r="P721" s="126">
        <v>11</v>
      </c>
      <c r="Q721" s="126"/>
      <c r="R721" s="126"/>
      <c r="S721" s="126">
        <v>11</v>
      </c>
      <c r="T721" s="126">
        <v>11</v>
      </c>
      <c r="U721" s="126"/>
      <c r="V721" s="126"/>
      <c r="W721" s="126">
        <v>11</v>
      </c>
      <c r="X721" s="126">
        <v>11</v>
      </c>
      <c r="Y721" s="126"/>
      <c r="Z721" s="126"/>
      <c r="AA721" s="126">
        <v>11</v>
      </c>
      <c r="AB721" s="126">
        <v>11</v>
      </c>
      <c r="AC721" s="126"/>
      <c r="AD721" s="126"/>
      <c r="AE721" s="126">
        <v>11</v>
      </c>
      <c r="AF721" s="126">
        <v>11</v>
      </c>
      <c r="AG721" s="126"/>
      <c r="AH721" s="126"/>
      <c r="AI721" s="126"/>
      <c r="AJ721" s="127"/>
      <c r="AK721" s="153">
        <f>COUNTIF(F721:AJ721,"&gt;0")</f>
        <v>14</v>
      </c>
      <c r="AL721" s="150">
        <f>SUM(F721:AJ721)</f>
        <v>154</v>
      </c>
      <c r="AM721" s="150">
        <f>SUM(F723:AJ723)</f>
        <v>0</v>
      </c>
      <c r="AN721" s="150">
        <f>SUM(F724:AJ724)</f>
        <v>0</v>
      </c>
      <c r="AO721" s="150">
        <f>SUM(F722:AJ722)</f>
        <v>0</v>
      </c>
      <c r="AP721" s="150">
        <f>VLOOKUP($M$1&amp;" "&amp;$P$1&amp;" "&amp;AQ721,'Вспомогательная таблица'!A:AL,38,0)</f>
        <v>154</v>
      </c>
      <c r="AQ721" s="144" t="s">
        <v>245</v>
      </c>
    </row>
    <row r="722" spans="1:43" ht="9" customHeight="1" x14ac:dyDescent="0.2">
      <c r="A722" s="148"/>
      <c r="B722" s="151"/>
      <c r="C722" s="151"/>
      <c r="D722" s="145"/>
      <c r="E722" s="128" t="s">
        <v>24</v>
      </c>
      <c r="F722" s="129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  <c r="AJ722" s="130"/>
      <c r="AK722" s="148"/>
      <c r="AL722" s="151"/>
      <c r="AM722" s="151"/>
      <c r="AN722" s="151"/>
      <c r="AO722" s="151"/>
      <c r="AP722" s="151"/>
      <c r="AQ722" s="145"/>
    </row>
    <row r="723" spans="1:43" ht="9" customHeight="1" x14ac:dyDescent="0.2">
      <c r="A723" s="148"/>
      <c r="B723" s="151"/>
      <c r="C723" s="151"/>
      <c r="D723" s="145"/>
      <c r="E723" s="128" t="s">
        <v>25</v>
      </c>
      <c r="F723" s="129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  <c r="AJ723" s="130"/>
      <c r="AK723" s="148"/>
      <c r="AL723" s="151"/>
      <c r="AM723" s="151"/>
      <c r="AN723" s="151"/>
      <c r="AO723" s="151"/>
      <c r="AP723" s="151"/>
      <c r="AQ723" s="145"/>
    </row>
    <row r="724" spans="1:43" ht="9" customHeight="1" thickBot="1" x14ac:dyDescent="0.25">
      <c r="A724" s="149"/>
      <c r="B724" s="152"/>
      <c r="C724" s="152"/>
      <c r="D724" s="146"/>
      <c r="E724" s="131" t="s">
        <v>26</v>
      </c>
      <c r="F724" s="132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  <c r="AB724" s="133"/>
      <c r="AC724" s="133"/>
      <c r="AD724" s="133"/>
      <c r="AE724" s="133"/>
      <c r="AF724" s="133"/>
      <c r="AG724" s="133"/>
      <c r="AH724" s="133"/>
      <c r="AI724" s="133"/>
      <c r="AJ724" s="134"/>
      <c r="AK724" s="149"/>
      <c r="AL724" s="152"/>
      <c r="AM724" s="152"/>
      <c r="AN724" s="152"/>
      <c r="AO724" s="152"/>
      <c r="AP724" s="152"/>
      <c r="AQ724" s="146"/>
    </row>
    <row r="725" spans="1:43" ht="9" customHeight="1" x14ac:dyDescent="0.2">
      <c r="A725" s="147">
        <v>179</v>
      </c>
      <c r="B725" s="153">
        <v>24836</v>
      </c>
      <c r="C725" s="154" t="s">
        <v>246</v>
      </c>
      <c r="D725" s="154" t="s">
        <v>37</v>
      </c>
      <c r="E725" s="124" t="s">
        <v>22</v>
      </c>
      <c r="F725" s="125">
        <v>8</v>
      </c>
      <c r="G725" s="126">
        <v>8</v>
      </c>
      <c r="H725" s="126"/>
      <c r="I725" s="126"/>
      <c r="J725" s="126">
        <v>8</v>
      </c>
      <c r="K725" s="126">
        <v>8</v>
      </c>
      <c r="L725" s="126">
        <v>8</v>
      </c>
      <c r="M725" s="126">
        <v>8</v>
      </c>
      <c r="N725" s="126">
        <v>8</v>
      </c>
      <c r="O725" s="126"/>
      <c r="P725" s="126"/>
      <c r="Q725" s="126">
        <v>8</v>
      </c>
      <c r="R725" s="126">
        <v>8</v>
      </c>
      <c r="S725" s="126">
        <v>8</v>
      </c>
      <c r="T725" s="126">
        <v>8</v>
      </c>
      <c r="U725" s="126">
        <v>8</v>
      </c>
      <c r="V725" s="126"/>
      <c r="W725" s="126"/>
      <c r="X725" s="126">
        <v>8</v>
      </c>
      <c r="Y725" s="126">
        <v>8</v>
      </c>
      <c r="Z725" s="126">
        <v>8</v>
      </c>
      <c r="AA725" s="126">
        <v>8</v>
      </c>
      <c r="AB725" s="126">
        <v>8</v>
      </c>
      <c r="AC725" s="126"/>
      <c r="AD725" s="126"/>
      <c r="AE725" s="126">
        <v>8</v>
      </c>
      <c r="AF725" s="126">
        <v>8</v>
      </c>
      <c r="AG725" s="126">
        <v>8</v>
      </c>
      <c r="AH725" s="126">
        <v>8</v>
      </c>
      <c r="AI725" s="126"/>
      <c r="AJ725" s="127"/>
      <c r="AK725" s="153">
        <f>COUNTIF(F725:AJ725,"&gt;0")</f>
        <v>21</v>
      </c>
      <c r="AL725" s="150">
        <f>SUM(F725:AJ725)</f>
        <v>168</v>
      </c>
      <c r="AM725" s="150">
        <f>SUM(F727:AJ727)</f>
        <v>0</v>
      </c>
      <c r="AN725" s="150">
        <f>SUM(F728:AJ728)</f>
        <v>0</v>
      </c>
      <c r="AO725" s="150">
        <f>SUM(F726:AJ726)</f>
        <v>0</v>
      </c>
      <c r="AP725" s="150">
        <f>VLOOKUP($M$1&amp;" "&amp;$P$1&amp;" "&amp;AQ725,'Вспомогательная таблица'!A:AL,38,0)</f>
        <v>168</v>
      </c>
      <c r="AQ725" s="144" t="s">
        <v>23</v>
      </c>
    </row>
    <row r="726" spans="1:43" ht="9" customHeight="1" x14ac:dyDescent="0.2">
      <c r="A726" s="148"/>
      <c r="B726" s="148"/>
      <c r="C726" s="148"/>
      <c r="D726" s="148"/>
      <c r="E726" s="128" t="s">
        <v>24</v>
      </c>
      <c r="F726" s="129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  <c r="AJ726" s="130"/>
      <c r="AK726" s="148"/>
      <c r="AL726" s="151"/>
      <c r="AM726" s="151"/>
      <c r="AN726" s="151"/>
      <c r="AO726" s="151"/>
      <c r="AP726" s="151"/>
      <c r="AQ726" s="145"/>
    </row>
    <row r="727" spans="1:43" ht="9" customHeight="1" x14ac:dyDescent="0.2">
      <c r="A727" s="148"/>
      <c r="B727" s="148"/>
      <c r="C727" s="148"/>
      <c r="D727" s="148"/>
      <c r="E727" s="128" t="s">
        <v>25</v>
      </c>
      <c r="F727" s="129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  <c r="AJ727" s="130"/>
      <c r="AK727" s="148"/>
      <c r="AL727" s="151"/>
      <c r="AM727" s="151"/>
      <c r="AN727" s="151"/>
      <c r="AO727" s="151"/>
      <c r="AP727" s="151"/>
      <c r="AQ727" s="145"/>
    </row>
    <row r="728" spans="1:43" ht="9" customHeight="1" thickBot="1" x14ac:dyDescent="0.25">
      <c r="A728" s="149"/>
      <c r="B728" s="149"/>
      <c r="C728" s="149"/>
      <c r="D728" s="149"/>
      <c r="E728" s="131" t="s">
        <v>26</v>
      </c>
      <c r="F728" s="132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  <c r="AB728" s="133"/>
      <c r="AC728" s="133"/>
      <c r="AD728" s="133"/>
      <c r="AE728" s="133"/>
      <c r="AF728" s="133"/>
      <c r="AG728" s="133"/>
      <c r="AH728" s="133"/>
      <c r="AI728" s="133"/>
      <c r="AJ728" s="134"/>
      <c r="AK728" s="149"/>
      <c r="AL728" s="152"/>
      <c r="AM728" s="152"/>
      <c r="AN728" s="152"/>
      <c r="AO728" s="152"/>
      <c r="AP728" s="152"/>
      <c r="AQ728" s="146"/>
    </row>
    <row r="729" spans="1:43" ht="9" customHeight="1" x14ac:dyDescent="0.2">
      <c r="A729" s="147">
        <v>180</v>
      </c>
      <c r="B729" s="153">
        <v>19444</v>
      </c>
      <c r="C729" s="154" t="s">
        <v>247</v>
      </c>
      <c r="D729" s="154" t="s">
        <v>248</v>
      </c>
      <c r="E729" s="124" t="s">
        <v>22</v>
      </c>
      <c r="F729" s="125">
        <v>8</v>
      </c>
      <c r="G729" s="126">
        <v>8</v>
      </c>
      <c r="H729" s="126"/>
      <c r="I729" s="126"/>
      <c r="J729" s="126">
        <v>8</v>
      </c>
      <c r="K729" s="126">
        <v>8</v>
      </c>
      <c r="L729" s="126">
        <v>8</v>
      </c>
      <c r="M729" s="126">
        <v>8</v>
      </c>
      <c r="N729" s="126">
        <v>8</v>
      </c>
      <c r="O729" s="126"/>
      <c r="P729" s="126"/>
      <c r="Q729" s="126">
        <v>8</v>
      </c>
      <c r="R729" s="126">
        <v>8</v>
      </c>
      <c r="S729" s="126">
        <v>8</v>
      </c>
      <c r="T729" s="126">
        <v>8</v>
      </c>
      <c r="U729" s="126">
        <v>8</v>
      </c>
      <c r="V729" s="126"/>
      <c r="W729" s="126"/>
      <c r="X729" s="126">
        <v>8</v>
      </c>
      <c r="Y729" s="126">
        <v>8</v>
      </c>
      <c r="Z729" s="126">
        <v>8</v>
      </c>
      <c r="AA729" s="126">
        <v>8</v>
      </c>
      <c r="AB729" s="126">
        <v>8</v>
      </c>
      <c r="AC729" s="126"/>
      <c r="AD729" s="126"/>
      <c r="AE729" s="126">
        <v>8</v>
      </c>
      <c r="AF729" s="126">
        <v>8</v>
      </c>
      <c r="AG729" s="126">
        <v>8</v>
      </c>
      <c r="AH729" s="126">
        <v>8</v>
      </c>
      <c r="AI729" s="126"/>
      <c r="AJ729" s="127"/>
      <c r="AK729" s="153">
        <f>COUNTIF(F729:AJ729,"&gt;0")</f>
        <v>21</v>
      </c>
      <c r="AL729" s="150">
        <f>SUM(F729:AJ729)</f>
        <v>168</v>
      </c>
      <c r="AM729" s="150">
        <f>SUM(F731:AJ731)</f>
        <v>0</v>
      </c>
      <c r="AN729" s="150">
        <f>SUM(F732:AJ732)</f>
        <v>0</v>
      </c>
      <c r="AO729" s="150">
        <f>SUM(F730:AJ730)</f>
        <v>0</v>
      </c>
      <c r="AP729" s="150">
        <f>VLOOKUP($M$1&amp;" "&amp;$P$1&amp;" "&amp;AQ729,'Вспомогательная таблица'!A:AL,38,0)</f>
        <v>168</v>
      </c>
      <c r="AQ729" s="144" t="s">
        <v>23</v>
      </c>
    </row>
    <row r="730" spans="1:43" ht="9" customHeight="1" x14ac:dyDescent="0.2">
      <c r="A730" s="148"/>
      <c r="B730" s="148"/>
      <c r="C730" s="148"/>
      <c r="D730" s="148"/>
      <c r="E730" s="128" t="s">
        <v>24</v>
      </c>
      <c r="F730" s="129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  <c r="AJ730" s="130"/>
      <c r="AK730" s="148"/>
      <c r="AL730" s="151"/>
      <c r="AM730" s="151"/>
      <c r="AN730" s="151"/>
      <c r="AO730" s="151"/>
      <c r="AP730" s="151"/>
      <c r="AQ730" s="145"/>
    </row>
    <row r="731" spans="1:43" ht="9" customHeight="1" x14ac:dyDescent="0.2">
      <c r="A731" s="148"/>
      <c r="B731" s="148"/>
      <c r="C731" s="148"/>
      <c r="D731" s="148"/>
      <c r="E731" s="128" t="s">
        <v>25</v>
      </c>
      <c r="F731" s="129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  <c r="AJ731" s="130"/>
      <c r="AK731" s="148"/>
      <c r="AL731" s="151"/>
      <c r="AM731" s="151"/>
      <c r="AN731" s="151"/>
      <c r="AO731" s="151"/>
      <c r="AP731" s="151"/>
      <c r="AQ731" s="145"/>
    </row>
    <row r="732" spans="1:43" ht="9" customHeight="1" thickBot="1" x14ac:dyDescent="0.25">
      <c r="A732" s="149"/>
      <c r="B732" s="149"/>
      <c r="C732" s="149"/>
      <c r="D732" s="149"/>
      <c r="E732" s="131" t="s">
        <v>26</v>
      </c>
      <c r="F732" s="132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  <c r="AB732" s="133"/>
      <c r="AC732" s="133"/>
      <c r="AD732" s="133"/>
      <c r="AE732" s="133"/>
      <c r="AF732" s="133"/>
      <c r="AG732" s="133"/>
      <c r="AH732" s="133"/>
      <c r="AI732" s="133"/>
      <c r="AJ732" s="134"/>
      <c r="AK732" s="149"/>
      <c r="AL732" s="152"/>
      <c r="AM732" s="152"/>
      <c r="AN732" s="152"/>
      <c r="AO732" s="152"/>
      <c r="AP732" s="152"/>
      <c r="AQ732" s="146"/>
    </row>
    <row r="733" spans="1:43" ht="9" customHeight="1" x14ac:dyDescent="0.2">
      <c r="A733" s="147">
        <v>181</v>
      </c>
      <c r="B733" s="153">
        <v>27004</v>
      </c>
      <c r="C733" s="154" t="s">
        <v>249</v>
      </c>
      <c r="D733" s="154" t="s">
        <v>190</v>
      </c>
      <c r="E733" s="124" t="s">
        <v>22</v>
      </c>
      <c r="F733" s="125">
        <v>8</v>
      </c>
      <c r="G733" s="126">
        <v>8</v>
      </c>
      <c r="H733" s="126"/>
      <c r="I733" s="126"/>
      <c r="J733" s="126">
        <v>8</v>
      </c>
      <c r="K733" s="126">
        <v>8</v>
      </c>
      <c r="L733" s="126">
        <v>8</v>
      </c>
      <c r="M733" s="126">
        <v>8</v>
      </c>
      <c r="N733" s="126">
        <v>8</v>
      </c>
      <c r="O733" s="126"/>
      <c r="P733" s="126"/>
      <c r="Q733" s="126">
        <v>8</v>
      </c>
      <c r="R733" s="126">
        <v>8</v>
      </c>
      <c r="S733" s="126">
        <v>8</v>
      </c>
      <c r="T733" s="126">
        <v>8</v>
      </c>
      <c r="U733" s="126">
        <v>8</v>
      </c>
      <c r="V733" s="126"/>
      <c r="W733" s="126"/>
      <c r="X733" s="126">
        <v>8</v>
      </c>
      <c r="Y733" s="126">
        <v>8</v>
      </c>
      <c r="Z733" s="126">
        <v>8</v>
      </c>
      <c r="AA733" s="126">
        <v>8</v>
      </c>
      <c r="AB733" s="126">
        <v>8</v>
      </c>
      <c r="AC733" s="126"/>
      <c r="AD733" s="126"/>
      <c r="AE733" s="126">
        <v>8</v>
      </c>
      <c r="AF733" s="126">
        <v>8</v>
      </c>
      <c r="AG733" s="126">
        <v>8</v>
      </c>
      <c r="AH733" s="126">
        <v>8</v>
      </c>
      <c r="AI733" s="126"/>
      <c r="AJ733" s="127"/>
      <c r="AK733" s="153">
        <f>COUNTIF(F733:AJ733,"&gt;0")</f>
        <v>21</v>
      </c>
      <c r="AL733" s="150">
        <f>SUM(F733:AJ733)</f>
        <v>168</v>
      </c>
      <c r="AM733" s="150">
        <f>SUM(F735:AJ735)</f>
        <v>0</v>
      </c>
      <c r="AN733" s="150">
        <f>SUM(F736:AJ736)</f>
        <v>0</v>
      </c>
      <c r="AO733" s="150">
        <f>SUM(F734:AJ734)</f>
        <v>0</v>
      </c>
      <c r="AP733" s="150">
        <f>VLOOKUP($M$1&amp;" "&amp;$P$1&amp;" "&amp;AQ733,'Вспомогательная таблица'!A:AL,38,0)</f>
        <v>168</v>
      </c>
      <c r="AQ733" s="144" t="s">
        <v>23</v>
      </c>
    </row>
    <row r="734" spans="1:43" ht="9" customHeight="1" x14ac:dyDescent="0.2">
      <c r="A734" s="148"/>
      <c r="B734" s="148"/>
      <c r="C734" s="148"/>
      <c r="D734" s="148"/>
      <c r="E734" s="128" t="s">
        <v>24</v>
      </c>
      <c r="F734" s="129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  <c r="AJ734" s="130"/>
      <c r="AK734" s="148"/>
      <c r="AL734" s="151"/>
      <c r="AM734" s="151"/>
      <c r="AN734" s="151"/>
      <c r="AO734" s="151"/>
      <c r="AP734" s="151"/>
      <c r="AQ734" s="145"/>
    </row>
    <row r="735" spans="1:43" ht="9" customHeight="1" x14ac:dyDescent="0.2">
      <c r="A735" s="148"/>
      <c r="B735" s="148"/>
      <c r="C735" s="148"/>
      <c r="D735" s="148"/>
      <c r="E735" s="128" t="s">
        <v>25</v>
      </c>
      <c r="F735" s="129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  <c r="AJ735" s="130"/>
      <c r="AK735" s="148"/>
      <c r="AL735" s="151"/>
      <c r="AM735" s="151"/>
      <c r="AN735" s="151"/>
      <c r="AO735" s="151"/>
      <c r="AP735" s="151"/>
      <c r="AQ735" s="145"/>
    </row>
    <row r="736" spans="1:43" ht="9" customHeight="1" thickBot="1" x14ac:dyDescent="0.25">
      <c r="A736" s="149"/>
      <c r="B736" s="149"/>
      <c r="C736" s="149"/>
      <c r="D736" s="149"/>
      <c r="E736" s="131" t="s">
        <v>26</v>
      </c>
      <c r="F736" s="132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  <c r="AB736" s="133"/>
      <c r="AC736" s="133"/>
      <c r="AD736" s="133"/>
      <c r="AE736" s="133"/>
      <c r="AF736" s="133"/>
      <c r="AG736" s="133"/>
      <c r="AH736" s="133"/>
      <c r="AI736" s="133"/>
      <c r="AJ736" s="134"/>
      <c r="AK736" s="149"/>
      <c r="AL736" s="152"/>
      <c r="AM736" s="152"/>
      <c r="AN736" s="152"/>
      <c r="AO736" s="152"/>
      <c r="AP736" s="152"/>
      <c r="AQ736" s="146"/>
    </row>
    <row r="737" spans="1:43" ht="9" customHeight="1" x14ac:dyDescent="0.2">
      <c r="A737" s="147">
        <v>182</v>
      </c>
      <c r="B737" s="153">
        <v>80007375</v>
      </c>
      <c r="C737" s="154" t="s">
        <v>250</v>
      </c>
      <c r="D737" s="154" t="s">
        <v>251</v>
      </c>
      <c r="E737" s="124" t="s">
        <v>22</v>
      </c>
      <c r="F737" s="125">
        <v>8</v>
      </c>
      <c r="G737" s="126">
        <v>8</v>
      </c>
      <c r="H737" s="126"/>
      <c r="I737" s="126"/>
      <c r="J737" s="126">
        <v>8</v>
      </c>
      <c r="K737" s="126">
        <v>8</v>
      </c>
      <c r="L737" s="126">
        <v>8</v>
      </c>
      <c r="M737" s="126">
        <v>8</v>
      </c>
      <c r="N737" s="126">
        <v>8</v>
      </c>
      <c r="O737" s="126"/>
      <c r="P737" s="126"/>
      <c r="Q737" s="126">
        <v>8</v>
      </c>
      <c r="R737" s="126">
        <v>8</v>
      </c>
      <c r="S737" s="126">
        <v>8</v>
      </c>
      <c r="T737" s="126">
        <v>8</v>
      </c>
      <c r="U737" s="126">
        <v>8</v>
      </c>
      <c r="V737" s="126"/>
      <c r="W737" s="126"/>
      <c r="X737" s="126">
        <v>8</v>
      </c>
      <c r="Y737" s="126">
        <v>8</v>
      </c>
      <c r="Z737" s="126">
        <v>8</v>
      </c>
      <c r="AA737" s="126">
        <v>8</v>
      </c>
      <c r="AB737" s="126">
        <v>8</v>
      </c>
      <c r="AC737" s="126"/>
      <c r="AD737" s="126"/>
      <c r="AE737" s="126">
        <v>8</v>
      </c>
      <c r="AF737" s="126">
        <v>8</v>
      </c>
      <c r="AG737" s="126">
        <v>8</v>
      </c>
      <c r="AH737" s="126">
        <v>8</v>
      </c>
      <c r="AI737" s="126"/>
      <c r="AJ737" s="127"/>
      <c r="AK737" s="153">
        <f>COUNTIF(F737:AJ737,"&gt;0")</f>
        <v>21</v>
      </c>
      <c r="AL737" s="150">
        <f>SUM(F737:AJ737)</f>
        <v>168</v>
      </c>
      <c r="AM737" s="150">
        <f>SUM(F739:AJ739)</f>
        <v>0</v>
      </c>
      <c r="AN737" s="150">
        <f>SUM(F740:AJ740)</f>
        <v>0</v>
      </c>
      <c r="AO737" s="150">
        <f>SUM(F738:AJ738)</f>
        <v>0</v>
      </c>
      <c r="AP737" s="150">
        <f>VLOOKUP($M$1&amp;" "&amp;$P$1&amp;" "&amp;AQ737,'Вспомогательная таблица'!A:AL,38,0)</f>
        <v>168</v>
      </c>
      <c r="AQ737" s="144" t="s">
        <v>47</v>
      </c>
    </row>
    <row r="738" spans="1:43" ht="9" customHeight="1" x14ac:dyDescent="0.2">
      <c r="A738" s="148"/>
      <c r="B738" s="148"/>
      <c r="C738" s="148"/>
      <c r="D738" s="148"/>
      <c r="E738" s="128" t="s">
        <v>24</v>
      </c>
      <c r="F738" s="129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30"/>
      <c r="AK738" s="148"/>
      <c r="AL738" s="151"/>
      <c r="AM738" s="151"/>
      <c r="AN738" s="151"/>
      <c r="AO738" s="151"/>
      <c r="AP738" s="151"/>
      <c r="AQ738" s="145"/>
    </row>
    <row r="739" spans="1:43" ht="9" customHeight="1" x14ac:dyDescent="0.2">
      <c r="A739" s="148"/>
      <c r="B739" s="148"/>
      <c r="C739" s="148"/>
      <c r="D739" s="148"/>
      <c r="E739" s="128" t="s">
        <v>25</v>
      </c>
      <c r="F739" s="129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  <c r="AJ739" s="130"/>
      <c r="AK739" s="148"/>
      <c r="AL739" s="151"/>
      <c r="AM739" s="151"/>
      <c r="AN739" s="151"/>
      <c r="AO739" s="151"/>
      <c r="AP739" s="151"/>
      <c r="AQ739" s="145"/>
    </row>
    <row r="740" spans="1:43" ht="9" customHeight="1" thickBot="1" x14ac:dyDescent="0.25">
      <c r="A740" s="149"/>
      <c r="B740" s="149"/>
      <c r="C740" s="149"/>
      <c r="D740" s="149"/>
      <c r="E740" s="131" t="s">
        <v>26</v>
      </c>
      <c r="F740" s="132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  <c r="AB740" s="133"/>
      <c r="AC740" s="133"/>
      <c r="AD740" s="133"/>
      <c r="AE740" s="133"/>
      <c r="AF740" s="133"/>
      <c r="AG740" s="133"/>
      <c r="AH740" s="133"/>
      <c r="AI740" s="133"/>
      <c r="AJ740" s="134"/>
      <c r="AK740" s="149"/>
      <c r="AL740" s="152"/>
      <c r="AM740" s="152"/>
      <c r="AN740" s="152"/>
      <c r="AO740" s="152"/>
      <c r="AP740" s="152"/>
      <c r="AQ740" s="146"/>
    </row>
    <row r="741" spans="1:43" ht="9" customHeight="1" x14ac:dyDescent="0.2">
      <c r="A741" s="147">
        <v>183</v>
      </c>
      <c r="B741" s="153">
        <v>24807</v>
      </c>
      <c r="C741" s="154" t="s">
        <v>252</v>
      </c>
      <c r="D741" s="154" t="s">
        <v>253</v>
      </c>
      <c r="E741" s="124" t="s">
        <v>22</v>
      </c>
      <c r="F741" s="125">
        <v>8</v>
      </c>
      <c r="G741" s="126">
        <v>8</v>
      </c>
      <c r="H741" s="126"/>
      <c r="I741" s="126"/>
      <c r="J741" s="126">
        <v>8</v>
      </c>
      <c r="K741" s="126">
        <v>8</v>
      </c>
      <c r="L741" s="126">
        <v>8</v>
      </c>
      <c r="M741" s="126">
        <v>8</v>
      </c>
      <c r="N741" s="126">
        <v>8</v>
      </c>
      <c r="O741" s="126"/>
      <c r="P741" s="126"/>
      <c r="Q741" s="126">
        <v>8</v>
      </c>
      <c r="R741" s="126">
        <v>8</v>
      </c>
      <c r="S741" s="126">
        <v>8</v>
      </c>
      <c r="T741" s="126">
        <v>8</v>
      </c>
      <c r="U741" s="126">
        <v>8</v>
      </c>
      <c r="V741" s="126"/>
      <c r="W741" s="126"/>
      <c r="X741" s="126">
        <v>8</v>
      </c>
      <c r="Y741" s="126">
        <v>8</v>
      </c>
      <c r="Z741" s="126">
        <v>8</v>
      </c>
      <c r="AA741" s="126">
        <v>8</v>
      </c>
      <c r="AB741" s="126">
        <v>8</v>
      </c>
      <c r="AC741" s="126"/>
      <c r="AD741" s="126"/>
      <c r="AE741" s="126">
        <v>8</v>
      </c>
      <c r="AF741" s="126">
        <v>8</v>
      </c>
      <c r="AG741" s="126">
        <v>8</v>
      </c>
      <c r="AH741" s="126">
        <v>8</v>
      </c>
      <c r="AI741" s="126"/>
      <c r="AJ741" s="127"/>
      <c r="AK741" s="153">
        <f>COUNTIF(F741:AJ741,"&gt;0")</f>
        <v>21</v>
      </c>
      <c r="AL741" s="150">
        <f>SUM(F741:AJ741)</f>
        <v>168</v>
      </c>
      <c r="AM741" s="150">
        <f>SUM(F743:AJ743)</f>
        <v>0</v>
      </c>
      <c r="AN741" s="150">
        <f>SUM(F744:AJ744)</f>
        <v>0</v>
      </c>
      <c r="AO741" s="150">
        <f>SUM(F742:AJ742)</f>
        <v>0</v>
      </c>
      <c r="AP741" s="150">
        <f>VLOOKUP($M$1&amp;" "&amp;$P$1&amp;" "&amp;AQ741,'Вспомогательная таблица'!A:AL,38,0)</f>
        <v>168</v>
      </c>
      <c r="AQ741" s="144" t="s">
        <v>23</v>
      </c>
    </row>
    <row r="742" spans="1:43" ht="9" customHeight="1" x14ac:dyDescent="0.2">
      <c r="A742" s="148"/>
      <c r="B742" s="148"/>
      <c r="C742" s="148"/>
      <c r="D742" s="148"/>
      <c r="E742" s="128" t="s">
        <v>24</v>
      </c>
      <c r="F742" s="129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  <c r="AJ742" s="130"/>
      <c r="AK742" s="148"/>
      <c r="AL742" s="151"/>
      <c r="AM742" s="151"/>
      <c r="AN742" s="151"/>
      <c r="AO742" s="151"/>
      <c r="AP742" s="151"/>
      <c r="AQ742" s="145"/>
    </row>
    <row r="743" spans="1:43" ht="9" customHeight="1" x14ac:dyDescent="0.2">
      <c r="A743" s="148"/>
      <c r="B743" s="148"/>
      <c r="C743" s="148"/>
      <c r="D743" s="148"/>
      <c r="E743" s="128" t="s">
        <v>25</v>
      </c>
      <c r="F743" s="129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  <c r="AJ743" s="130"/>
      <c r="AK743" s="148"/>
      <c r="AL743" s="151"/>
      <c r="AM743" s="151"/>
      <c r="AN743" s="151"/>
      <c r="AO743" s="151"/>
      <c r="AP743" s="151"/>
      <c r="AQ743" s="145"/>
    </row>
    <row r="744" spans="1:43" ht="9" customHeight="1" thickBot="1" x14ac:dyDescent="0.25">
      <c r="A744" s="149"/>
      <c r="B744" s="149"/>
      <c r="C744" s="149"/>
      <c r="D744" s="149"/>
      <c r="E744" s="131" t="s">
        <v>26</v>
      </c>
      <c r="F744" s="132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  <c r="AB744" s="133"/>
      <c r="AC744" s="133"/>
      <c r="AD744" s="133"/>
      <c r="AE744" s="133"/>
      <c r="AF744" s="133"/>
      <c r="AG744" s="133"/>
      <c r="AH744" s="133"/>
      <c r="AI744" s="133"/>
      <c r="AJ744" s="134"/>
      <c r="AK744" s="149"/>
      <c r="AL744" s="152"/>
      <c r="AM744" s="152"/>
      <c r="AN744" s="152"/>
      <c r="AO744" s="152"/>
      <c r="AP744" s="152"/>
      <c r="AQ744" s="146"/>
    </row>
    <row r="745" spans="1:43" ht="9" customHeight="1" x14ac:dyDescent="0.2">
      <c r="A745" s="147">
        <v>184</v>
      </c>
      <c r="B745" s="153">
        <v>19319</v>
      </c>
      <c r="C745" s="154" t="s">
        <v>254</v>
      </c>
      <c r="D745" s="154" t="s">
        <v>255</v>
      </c>
      <c r="E745" s="124" t="s">
        <v>22</v>
      </c>
      <c r="F745" s="125">
        <v>8</v>
      </c>
      <c r="G745" s="126">
        <v>8</v>
      </c>
      <c r="H745" s="126"/>
      <c r="I745" s="126"/>
      <c r="J745" s="126">
        <v>8</v>
      </c>
      <c r="K745" s="126">
        <v>8</v>
      </c>
      <c r="L745" s="126">
        <v>8</v>
      </c>
      <c r="M745" s="126">
        <v>8</v>
      </c>
      <c r="N745" s="126">
        <v>8</v>
      </c>
      <c r="O745" s="126"/>
      <c r="P745" s="126"/>
      <c r="Q745" s="126">
        <v>8</v>
      </c>
      <c r="R745" s="126">
        <v>8</v>
      </c>
      <c r="S745" s="126">
        <v>8</v>
      </c>
      <c r="T745" s="126">
        <v>8</v>
      </c>
      <c r="U745" s="126">
        <v>8</v>
      </c>
      <c r="V745" s="126"/>
      <c r="W745" s="126"/>
      <c r="X745" s="126">
        <v>8</v>
      </c>
      <c r="Y745" s="126">
        <v>8</v>
      </c>
      <c r="Z745" s="126">
        <v>8</v>
      </c>
      <c r="AA745" s="126">
        <v>8</v>
      </c>
      <c r="AB745" s="126">
        <v>8</v>
      </c>
      <c r="AC745" s="126"/>
      <c r="AD745" s="126"/>
      <c r="AE745" s="126">
        <v>8</v>
      </c>
      <c r="AF745" s="126">
        <v>8</v>
      </c>
      <c r="AG745" s="126">
        <v>8</v>
      </c>
      <c r="AH745" s="126">
        <v>8</v>
      </c>
      <c r="AI745" s="126"/>
      <c r="AJ745" s="127"/>
      <c r="AK745" s="153">
        <f>COUNTIF(F745:AJ745,"&gt;0")</f>
        <v>21</v>
      </c>
      <c r="AL745" s="150">
        <f>SUM(F745:AJ745)</f>
        <v>168</v>
      </c>
      <c r="AM745" s="150">
        <f>SUM(F747:AJ747)</f>
        <v>0</v>
      </c>
      <c r="AN745" s="150">
        <f>SUM(F748:AJ748)</f>
        <v>0</v>
      </c>
      <c r="AO745" s="150">
        <f>SUM(F746:AJ746)</f>
        <v>0</v>
      </c>
      <c r="AP745" s="150">
        <f>VLOOKUP($M$1&amp;" "&amp;$P$1&amp;" "&amp;AQ745,'Вспомогательная таблица'!A:AL,38,0)</f>
        <v>168</v>
      </c>
      <c r="AQ745" s="144" t="s">
        <v>23</v>
      </c>
    </row>
    <row r="746" spans="1:43" ht="9" customHeight="1" x14ac:dyDescent="0.2">
      <c r="A746" s="148"/>
      <c r="B746" s="148"/>
      <c r="C746" s="148"/>
      <c r="D746" s="148"/>
      <c r="E746" s="128" t="s">
        <v>24</v>
      </c>
      <c r="F746" s="129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  <c r="AJ746" s="130"/>
      <c r="AK746" s="148"/>
      <c r="AL746" s="151"/>
      <c r="AM746" s="151"/>
      <c r="AN746" s="151"/>
      <c r="AO746" s="151"/>
      <c r="AP746" s="151"/>
      <c r="AQ746" s="145"/>
    </row>
    <row r="747" spans="1:43" ht="9" customHeight="1" x14ac:dyDescent="0.2">
      <c r="A747" s="148"/>
      <c r="B747" s="148"/>
      <c r="C747" s="148"/>
      <c r="D747" s="148"/>
      <c r="E747" s="128" t="s">
        <v>25</v>
      </c>
      <c r="F747" s="129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  <c r="AJ747" s="130"/>
      <c r="AK747" s="148"/>
      <c r="AL747" s="151"/>
      <c r="AM747" s="151"/>
      <c r="AN747" s="151"/>
      <c r="AO747" s="151"/>
      <c r="AP747" s="151"/>
      <c r="AQ747" s="145"/>
    </row>
    <row r="748" spans="1:43" ht="9" customHeight="1" thickBot="1" x14ac:dyDescent="0.25">
      <c r="A748" s="149"/>
      <c r="B748" s="149"/>
      <c r="C748" s="149"/>
      <c r="D748" s="149"/>
      <c r="E748" s="131" t="s">
        <v>26</v>
      </c>
      <c r="F748" s="132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  <c r="AB748" s="133"/>
      <c r="AC748" s="133"/>
      <c r="AD748" s="133"/>
      <c r="AE748" s="133"/>
      <c r="AF748" s="133"/>
      <c r="AG748" s="133"/>
      <c r="AH748" s="133"/>
      <c r="AI748" s="133"/>
      <c r="AJ748" s="134"/>
      <c r="AK748" s="149"/>
      <c r="AL748" s="152"/>
      <c r="AM748" s="152"/>
      <c r="AN748" s="152"/>
      <c r="AO748" s="152"/>
      <c r="AP748" s="152"/>
      <c r="AQ748" s="146"/>
    </row>
    <row r="749" spans="1:43" ht="9" customHeight="1" x14ac:dyDescent="0.2">
      <c r="A749" s="147">
        <v>185</v>
      </c>
      <c r="B749" s="153">
        <v>19345</v>
      </c>
      <c r="C749" s="154" t="s">
        <v>256</v>
      </c>
      <c r="D749" s="154" t="s">
        <v>132</v>
      </c>
      <c r="E749" s="124" t="s">
        <v>22</v>
      </c>
      <c r="F749" s="125">
        <v>8</v>
      </c>
      <c r="G749" s="126">
        <v>8</v>
      </c>
      <c r="H749" s="126"/>
      <c r="I749" s="126"/>
      <c r="J749" s="126">
        <v>8</v>
      </c>
      <c r="K749" s="126">
        <v>8</v>
      </c>
      <c r="L749" s="126">
        <v>8</v>
      </c>
      <c r="M749" s="126">
        <v>8</v>
      </c>
      <c r="N749" s="126">
        <v>8</v>
      </c>
      <c r="O749" s="126"/>
      <c r="P749" s="126"/>
      <c r="Q749" s="126">
        <v>8</v>
      </c>
      <c r="R749" s="126">
        <v>8</v>
      </c>
      <c r="S749" s="126">
        <v>8</v>
      </c>
      <c r="T749" s="126">
        <v>8</v>
      </c>
      <c r="U749" s="126">
        <v>8</v>
      </c>
      <c r="V749" s="126"/>
      <c r="W749" s="126"/>
      <c r="X749" s="126">
        <v>8</v>
      </c>
      <c r="Y749" s="126">
        <v>8</v>
      </c>
      <c r="Z749" s="126">
        <v>8</v>
      </c>
      <c r="AA749" s="126">
        <v>8</v>
      </c>
      <c r="AB749" s="126">
        <v>8</v>
      </c>
      <c r="AC749" s="126"/>
      <c r="AD749" s="126"/>
      <c r="AE749" s="126">
        <v>8</v>
      </c>
      <c r="AF749" s="126">
        <v>8</v>
      </c>
      <c r="AG749" s="126">
        <v>8</v>
      </c>
      <c r="AH749" s="126">
        <v>8</v>
      </c>
      <c r="AI749" s="126"/>
      <c r="AJ749" s="127"/>
      <c r="AK749" s="153">
        <f>COUNTIF(F749:AJ749,"&gt;0")</f>
        <v>21</v>
      </c>
      <c r="AL749" s="150">
        <f>SUM(F749:AJ749)</f>
        <v>168</v>
      </c>
      <c r="AM749" s="150">
        <f>SUM(F751:AJ751)</f>
        <v>0</v>
      </c>
      <c r="AN749" s="150">
        <f>SUM(F752:AJ752)</f>
        <v>0</v>
      </c>
      <c r="AO749" s="150">
        <f>SUM(F750:AJ750)</f>
        <v>0</v>
      </c>
      <c r="AP749" s="150">
        <f>VLOOKUP($M$1&amp;" "&amp;$P$1&amp;" "&amp;AQ749,'Вспомогательная таблица'!A:AL,38,0)</f>
        <v>168</v>
      </c>
      <c r="AQ749" s="144" t="s">
        <v>23</v>
      </c>
    </row>
    <row r="750" spans="1:43" ht="9" customHeight="1" x14ac:dyDescent="0.2">
      <c r="A750" s="148"/>
      <c r="B750" s="148"/>
      <c r="C750" s="148"/>
      <c r="D750" s="148"/>
      <c r="E750" s="128" t="s">
        <v>24</v>
      </c>
      <c r="F750" s="129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  <c r="AJ750" s="130"/>
      <c r="AK750" s="148"/>
      <c r="AL750" s="151"/>
      <c r="AM750" s="151"/>
      <c r="AN750" s="151"/>
      <c r="AO750" s="151"/>
      <c r="AP750" s="151"/>
      <c r="AQ750" s="145"/>
    </row>
    <row r="751" spans="1:43" ht="9" customHeight="1" x14ac:dyDescent="0.2">
      <c r="A751" s="148"/>
      <c r="B751" s="148"/>
      <c r="C751" s="148"/>
      <c r="D751" s="148"/>
      <c r="E751" s="128" t="s">
        <v>25</v>
      </c>
      <c r="F751" s="129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  <c r="AJ751" s="130"/>
      <c r="AK751" s="148"/>
      <c r="AL751" s="151"/>
      <c r="AM751" s="151"/>
      <c r="AN751" s="151"/>
      <c r="AO751" s="151"/>
      <c r="AP751" s="151"/>
      <c r="AQ751" s="145"/>
    </row>
    <row r="752" spans="1:43" ht="9" customHeight="1" thickBot="1" x14ac:dyDescent="0.25">
      <c r="A752" s="149"/>
      <c r="B752" s="149"/>
      <c r="C752" s="149"/>
      <c r="D752" s="149"/>
      <c r="E752" s="131" t="s">
        <v>26</v>
      </c>
      <c r="F752" s="132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  <c r="AB752" s="133"/>
      <c r="AC752" s="133"/>
      <c r="AD752" s="133"/>
      <c r="AE752" s="133"/>
      <c r="AF752" s="133"/>
      <c r="AG752" s="133"/>
      <c r="AH752" s="133"/>
      <c r="AI752" s="133"/>
      <c r="AJ752" s="134"/>
      <c r="AK752" s="149"/>
      <c r="AL752" s="152"/>
      <c r="AM752" s="152"/>
      <c r="AN752" s="152"/>
      <c r="AO752" s="152"/>
      <c r="AP752" s="152"/>
      <c r="AQ752" s="146"/>
    </row>
    <row r="753" spans="1:43" ht="9" customHeight="1" x14ac:dyDescent="0.2">
      <c r="A753" s="147">
        <v>186</v>
      </c>
      <c r="B753" s="153">
        <v>19777</v>
      </c>
      <c r="C753" s="154" t="s">
        <v>257</v>
      </c>
      <c r="D753" s="154" t="s">
        <v>258</v>
      </c>
      <c r="E753" s="124" t="s">
        <v>22</v>
      </c>
      <c r="F753" s="125">
        <v>8</v>
      </c>
      <c r="G753" s="126">
        <v>8</v>
      </c>
      <c r="H753" s="126"/>
      <c r="I753" s="126"/>
      <c r="J753" s="126">
        <v>8</v>
      </c>
      <c r="K753" s="126">
        <v>8</v>
      </c>
      <c r="L753" s="126">
        <v>8</v>
      </c>
      <c r="M753" s="126">
        <v>8</v>
      </c>
      <c r="N753" s="126">
        <v>8</v>
      </c>
      <c r="O753" s="126"/>
      <c r="P753" s="126"/>
      <c r="Q753" s="126">
        <v>8</v>
      </c>
      <c r="R753" s="126">
        <v>8</v>
      </c>
      <c r="S753" s="126">
        <v>8</v>
      </c>
      <c r="T753" s="126">
        <v>8</v>
      </c>
      <c r="U753" s="126">
        <v>8</v>
      </c>
      <c r="V753" s="126"/>
      <c r="W753" s="126"/>
      <c r="X753" s="126">
        <v>8</v>
      </c>
      <c r="Y753" s="126">
        <v>8</v>
      </c>
      <c r="Z753" s="126">
        <v>8</v>
      </c>
      <c r="AA753" s="126">
        <v>8</v>
      </c>
      <c r="AB753" s="126">
        <v>8</v>
      </c>
      <c r="AC753" s="126"/>
      <c r="AD753" s="126"/>
      <c r="AE753" s="126">
        <v>8</v>
      </c>
      <c r="AF753" s="126">
        <v>8</v>
      </c>
      <c r="AG753" s="126">
        <v>8</v>
      </c>
      <c r="AH753" s="126">
        <v>8</v>
      </c>
      <c r="AI753" s="126"/>
      <c r="AJ753" s="127"/>
      <c r="AK753" s="153">
        <f>COUNTIF(F753:AJ753,"&gt;0")</f>
        <v>21</v>
      </c>
      <c r="AL753" s="150">
        <f>SUM(F753:AJ753)</f>
        <v>168</v>
      </c>
      <c r="AM753" s="150">
        <f>SUM(F755:AJ755)</f>
        <v>0</v>
      </c>
      <c r="AN753" s="150">
        <f>SUM(F756:AJ756)</f>
        <v>0</v>
      </c>
      <c r="AO753" s="150">
        <f>SUM(F754:AJ754)</f>
        <v>0</v>
      </c>
      <c r="AP753" s="150">
        <f>VLOOKUP($M$1&amp;" "&amp;$P$1&amp;" "&amp;AQ753,'Вспомогательная таблица'!A:AL,38,0)</f>
        <v>168</v>
      </c>
      <c r="AQ753" s="144" t="s">
        <v>23</v>
      </c>
    </row>
    <row r="754" spans="1:43" ht="9" customHeight="1" x14ac:dyDescent="0.2">
      <c r="A754" s="148"/>
      <c r="B754" s="148"/>
      <c r="C754" s="148"/>
      <c r="D754" s="148"/>
      <c r="E754" s="128" t="s">
        <v>24</v>
      </c>
      <c r="F754" s="129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  <c r="AJ754" s="130"/>
      <c r="AK754" s="148"/>
      <c r="AL754" s="151"/>
      <c r="AM754" s="151"/>
      <c r="AN754" s="151"/>
      <c r="AO754" s="151"/>
      <c r="AP754" s="151"/>
      <c r="AQ754" s="145"/>
    </row>
    <row r="755" spans="1:43" ht="9" customHeight="1" x14ac:dyDescent="0.2">
      <c r="A755" s="148"/>
      <c r="B755" s="148"/>
      <c r="C755" s="148"/>
      <c r="D755" s="148"/>
      <c r="E755" s="128" t="s">
        <v>25</v>
      </c>
      <c r="F755" s="129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  <c r="AJ755" s="130"/>
      <c r="AK755" s="148"/>
      <c r="AL755" s="151"/>
      <c r="AM755" s="151"/>
      <c r="AN755" s="151"/>
      <c r="AO755" s="151"/>
      <c r="AP755" s="151"/>
      <c r="AQ755" s="145"/>
    </row>
    <row r="756" spans="1:43" ht="9" customHeight="1" thickBot="1" x14ac:dyDescent="0.25">
      <c r="A756" s="149"/>
      <c r="B756" s="149"/>
      <c r="C756" s="149"/>
      <c r="D756" s="149"/>
      <c r="E756" s="131" t="s">
        <v>26</v>
      </c>
      <c r="F756" s="132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  <c r="AB756" s="133"/>
      <c r="AC756" s="133"/>
      <c r="AD756" s="133"/>
      <c r="AE756" s="133"/>
      <c r="AF756" s="133"/>
      <c r="AG756" s="133"/>
      <c r="AH756" s="133"/>
      <c r="AI756" s="133"/>
      <c r="AJ756" s="134"/>
      <c r="AK756" s="149"/>
      <c r="AL756" s="152"/>
      <c r="AM756" s="152"/>
      <c r="AN756" s="152"/>
      <c r="AO756" s="152"/>
      <c r="AP756" s="152"/>
      <c r="AQ756" s="146"/>
    </row>
    <row r="757" spans="1:43" ht="9" customHeight="1" x14ac:dyDescent="0.2">
      <c r="A757" s="147">
        <v>187</v>
      </c>
      <c r="B757" s="153">
        <v>19983</v>
      </c>
      <c r="C757" s="171" t="s">
        <v>259</v>
      </c>
      <c r="D757" s="154" t="s">
        <v>260</v>
      </c>
      <c r="E757" s="124" t="s">
        <v>22</v>
      </c>
      <c r="F757" s="125">
        <v>8</v>
      </c>
      <c r="G757" s="126">
        <v>8</v>
      </c>
      <c r="H757" s="126"/>
      <c r="I757" s="126"/>
      <c r="J757" s="126">
        <v>8</v>
      </c>
      <c r="K757" s="126">
        <v>8</v>
      </c>
      <c r="L757" s="126">
        <v>8</v>
      </c>
      <c r="M757" s="126">
        <v>8</v>
      </c>
      <c r="N757" s="126">
        <v>8</v>
      </c>
      <c r="O757" s="126"/>
      <c r="P757" s="126"/>
      <c r="Q757" s="126">
        <v>8</v>
      </c>
      <c r="R757" s="126">
        <v>8</v>
      </c>
      <c r="S757" s="126">
        <v>8</v>
      </c>
      <c r="T757" s="126">
        <v>8</v>
      </c>
      <c r="U757" s="126">
        <v>8</v>
      </c>
      <c r="V757" s="126"/>
      <c r="W757" s="126"/>
      <c r="X757" s="126">
        <v>8</v>
      </c>
      <c r="Y757" s="126">
        <v>8</v>
      </c>
      <c r="Z757" s="126">
        <v>8</v>
      </c>
      <c r="AA757" s="126">
        <v>8</v>
      </c>
      <c r="AB757" s="126">
        <v>8</v>
      </c>
      <c r="AC757" s="126"/>
      <c r="AD757" s="126"/>
      <c r="AE757" s="126">
        <v>8</v>
      </c>
      <c r="AF757" s="126">
        <v>8</v>
      </c>
      <c r="AG757" s="126">
        <v>8</v>
      </c>
      <c r="AH757" s="126">
        <v>8</v>
      </c>
      <c r="AI757" s="126"/>
      <c r="AJ757" s="127"/>
      <c r="AK757" s="153">
        <f>COUNTIF(F757:AJ757,"&gt;0")</f>
        <v>21</v>
      </c>
      <c r="AL757" s="150">
        <f>SUM(F757:AJ757)</f>
        <v>168</v>
      </c>
      <c r="AM757" s="150">
        <f>SUM(F759:AJ759)</f>
        <v>0</v>
      </c>
      <c r="AN757" s="150">
        <f>SUM(F760:AJ760)</f>
        <v>0</v>
      </c>
      <c r="AO757" s="150">
        <f>SUM(F758:AJ758)</f>
        <v>0</v>
      </c>
      <c r="AP757" s="150">
        <f>VLOOKUP($M$1&amp;" "&amp;$P$1&amp;" "&amp;AQ757,'Вспомогательная таблица'!A:AL,38,0)</f>
        <v>168</v>
      </c>
      <c r="AQ757" s="144" t="s">
        <v>23</v>
      </c>
    </row>
    <row r="758" spans="1:43" ht="9" customHeight="1" x14ac:dyDescent="0.2">
      <c r="A758" s="148"/>
      <c r="B758" s="148"/>
      <c r="C758" s="148"/>
      <c r="D758" s="148"/>
      <c r="E758" s="128" t="s">
        <v>24</v>
      </c>
      <c r="F758" s="129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  <c r="AG758" s="107"/>
      <c r="AH758" s="107"/>
      <c r="AI758" s="107"/>
      <c r="AJ758" s="130"/>
      <c r="AK758" s="148"/>
      <c r="AL758" s="151"/>
      <c r="AM758" s="151"/>
      <c r="AN758" s="151"/>
      <c r="AO758" s="151"/>
      <c r="AP758" s="151"/>
      <c r="AQ758" s="145"/>
    </row>
    <row r="759" spans="1:43" ht="9" customHeight="1" x14ac:dyDescent="0.2">
      <c r="A759" s="148"/>
      <c r="B759" s="148"/>
      <c r="C759" s="148"/>
      <c r="D759" s="148"/>
      <c r="E759" s="128" t="s">
        <v>25</v>
      </c>
      <c r="F759" s="129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  <c r="AG759" s="107"/>
      <c r="AH759" s="107"/>
      <c r="AI759" s="107"/>
      <c r="AJ759" s="130"/>
      <c r="AK759" s="148"/>
      <c r="AL759" s="151"/>
      <c r="AM759" s="151"/>
      <c r="AN759" s="151"/>
      <c r="AO759" s="151"/>
      <c r="AP759" s="151"/>
      <c r="AQ759" s="145"/>
    </row>
    <row r="760" spans="1:43" ht="9" customHeight="1" thickBot="1" x14ac:dyDescent="0.25">
      <c r="A760" s="149"/>
      <c r="B760" s="149"/>
      <c r="C760" s="149"/>
      <c r="D760" s="149"/>
      <c r="E760" s="131" t="s">
        <v>26</v>
      </c>
      <c r="F760" s="132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  <c r="AB760" s="133"/>
      <c r="AC760" s="133"/>
      <c r="AD760" s="133"/>
      <c r="AE760" s="133"/>
      <c r="AF760" s="133"/>
      <c r="AG760" s="133"/>
      <c r="AH760" s="133"/>
      <c r="AI760" s="133"/>
      <c r="AJ760" s="134"/>
      <c r="AK760" s="149"/>
      <c r="AL760" s="152"/>
      <c r="AM760" s="152"/>
      <c r="AN760" s="152"/>
      <c r="AO760" s="152"/>
      <c r="AP760" s="152"/>
      <c r="AQ760" s="146"/>
    </row>
    <row r="761" spans="1:43" ht="9" customHeight="1" x14ac:dyDescent="0.2">
      <c r="A761" s="147">
        <v>188</v>
      </c>
      <c r="B761" s="153">
        <v>20026</v>
      </c>
      <c r="C761" s="171" t="s">
        <v>261</v>
      </c>
      <c r="D761" s="154" t="s">
        <v>262</v>
      </c>
      <c r="E761" s="124" t="s">
        <v>22</v>
      </c>
      <c r="F761" s="125">
        <v>11</v>
      </c>
      <c r="G761" s="126"/>
      <c r="H761" s="126"/>
      <c r="I761" s="126">
        <v>11</v>
      </c>
      <c r="J761" s="126">
        <v>11</v>
      </c>
      <c r="K761" s="126"/>
      <c r="L761" s="126"/>
      <c r="M761" s="126">
        <v>11</v>
      </c>
      <c r="N761" s="126">
        <v>11</v>
      </c>
      <c r="O761" s="126"/>
      <c r="P761" s="126"/>
      <c r="Q761" s="126">
        <v>11</v>
      </c>
      <c r="R761" s="126">
        <v>11</v>
      </c>
      <c r="S761" s="126"/>
      <c r="T761" s="126"/>
      <c r="U761" s="126">
        <v>11</v>
      </c>
      <c r="V761" s="126">
        <v>11</v>
      </c>
      <c r="W761" s="126"/>
      <c r="X761" s="126"/>
      <c r="Y761" s="126">
        <v>11</v>
      </c>
      <c r="Z761" s="126">
        <v>11</v>
      </c>
      <c r="AA761" s="126"/>
      <c r="AB761" s="126"/>
      <c r="AC761" s="126">
        <v>11</v>
      </c>
      <c r="AD761" s="126">
        <v>11</v>
      </c>
      <c r="AE761" s="126"/>
      <c r="AF761" s="126"/>
      <c r="AG761" s="126">
        <v>11</v>
      </c>
      <c r="AH761" s="126">
        <v>11</v>
      </c>
      <c r="AI761" s="126"/>
      <c r="AJ761" s="127"/>
      <c r="AK761" s="153">
        <f>COUNTIF(F761:AJ761,"&gt;0")</f>
        <v>15</v>
      </c>
      <c r="AL761" s="150">
        <f>SUM(F761:AJ761)</f>
        <v>165</v>
      </c>
      <c r="AM761" s="150">
        <f>SUM(F763:AJ763)</f>
        <v>0</v>
      </c>
      <c r="AN761" s="150">
        <f>SUM(F764:AJ764)</f>
        <v>0</v>
      </c>
      <c r="AO761" s="150">
        <f>SUM(F762:AJ762)</f>
        <v>64</v>
      </c>
      <c r="AP761" s="150">
        <f>VLOOKUP($M$1&amp;" "&amp;$P$1&amp;" "&amp;AQ761,'Вспомогательная таблица'!A:AL,38,0)</f>
        <v>165</v>
      </c>
      <c r="AQ761" s="144" t="s">
        <v>49</v>
      </c>
    </row>
    <row r="762" spans="1:43" ht="9" customHeight="1" x14ac:dyDescent="0.2">
      <c r="A762" s="148"/>
      <c r="B762" s="148"/>
      <c r="C762" s="148"/>
      <c r="D762" s="148"/>
      <c r="E762" s="128" t="s">
        <v>24</v>
      </c>
      <c r="F762" s="129">
        <v>8</v>
      </c>
      <c r="G762" s="107"/>
      <c r="H762" s="107"/>
      <c r="I762" s="107"/>
      <c r="J762" s="107">
        <v>8</v>
      </c>
      <c r="K762" s="107"/>
      <c r="L762" s="107"/>
      <c r="M762" s="107"/>
      <c r="N762" s="107">
        <v>8</v>
      </c>
      <c r="O762" s="107"/>
      <c r="P762" s="107"/>
      <c r="Q762" s="107"/>
      <c r="R762" s="107">
        <v>8</v>
      </c>
      <c r="S762" s="107"/>
      <c r="T762" s="107"/>
      <c r="U762" s="107"/>
      <c r="V762" s="107">
        <v>8</v>
      </c>
      <c r="W762" s="107"/>
      <c r="X762" s="107"/>
      <c r="Y762" s="107"/>
      <c r="Z762" s="107">
        <v>8</v>
      </c>
      <c r="AA762" s="107"/>
      <c r="AB762" s="107"/>
      <c r="AC762" s="107"/>
      <c r="AD762" s="107">
        <v>8</v>
      </c>
      <c r="AE762" s="107"/>
      <c r="AF762" s="107"/>
      <c r="AG762" s="107"/>
      <c r="AH762" s="107">
        <v>8</v>
      </c>
      <c r="AI762" s="107"/>
      <c r="AJ762" s="130"/>
      <c r="AK762" s="148"/>
      <c r="AL762" s="151"/>
      <c r="AM762" s="151"/>
      <c r="AN762" s="151"/>
      <c r="AO762" s="151"/>
      <c r="AP762" s="151"/>
      <c r="AQ762" s="145"/>
    </row>
    <row r="763" spans="1:43" ht="9" customHeight="1" x14ac:dyDescent="0.2">
      <c r="A763" s="148"/>
      <c r="B763" s="148"/>
      <c r="C763" s="148"/>
      <c r="D763" s="148"/>
      <c r="E763" s="128" t="s">
        <v>25</v>
      </c>
      <c r="F763" s="129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  <c r="AJ763" s="130"/>
      <c r="AK763" s="148"/>
      <c r="AL763" s="151"/>
      <c r="AM763" s="151"/>
      <c r="AN763" s="151"/>
      <c r="AO763" s="151"/>
      <c r="AP763" s="151"/>
      <c r="AQ763" s="145"/>
    </row>
    <row r="764" spans="1:43" ht="9" customHeight="1" thickBot="1" x14ac:dyDescent="0.25">
      <c r="A764" s="149"/>
      <c r="B764" s="149"/>
      <c r="C764" s="149"/>
      <c r="D764" s="149"/>
      <c r="E764" s="131" t="s">
        <v>26</v>
      </c>
      <c r="F764" s="132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  <c r="AB764" s="133"/>
      <c r="AC764" s="133"/>
      <c r="AD764" s="133"/>
      <c r="AE764" s="133"/>
      <c r="AF764" s="133"/>
      <c r="AG764" s="133"/>
      <c r="AH764" s="133"/>
      <c r="AI764" s="133"/>
      <c r="AJ764" s="134"/>
      <c r="AK764" s="149"/>
      <c r="AL764" s="152"/>
      <c r="AM764" s="152"/>
      <c r="AN764" s="152"/>
      <c r="AO764" s="152"/>
      <c r="AP764" s="152"/>
      <c r="AQ764" s="146"/>
    </row>
    <row r="765" spans="1:43" ht="9" customHeight="1" x14ac:dyDescent="0.2">
      <c r="A765" s="147">
        <v>189</v>
      </c>
      <c r="B765" s="153">
        <v>20100</v>
      </c>
      <c r="C765" s="154" t="s">
        <v>263</v>
      </c>
      <c r="D765" s="154" t="s">
        <v>264</v>
      </c>
      <c r="E765" s="124" t="s">
        <v>22</v>
      </c>
      <c r="F765" s="125"/>
      <c r="G765" s="126"/>
      <c r="H765" s="126">
        <v>11</v>
      </c>
      <c r="I765" s="126">
        <v>11</v>
      </c>
      <c r="J765" s="126"/>
      <c r="K765" s="126"/>
      <c r="L765" s="126">
        <v>11</v>
      </c>
      <c r="M765" s="126">
        <v>11</v>
      </c>
      <c r="N765" s="126"/>
      <c r="O765" s="126"/>
      <c r="P765" s="126">
        <v>11</v>
      </c>
      <c r="Q765" s="126">
        <v>11</v>
      </c>
      <c r="R765" s="126"/>
      <c r="S765" s="126"/>
      <c r="T765" s="126">
        <v>11</v>
      </c>
      <c r="U765" s="126">
        <v>11</v>
      </c>
      <c r="V765" s="126"/>
      <c r="W765" s="126"/>
      <c r="X765" s="126">
        <v>11</v>
      </c>
      <c r="Y765" s="126">
        <v>11</v>
      </c>
      <c r="Z765" s="126"/>
      <c r="AA765" s="126"/>
      <c r="AB765" s="126">
        <v>11</v>
      </c>
      <c r="AC765" s="126">
        <v>11</v>
      </c>
      <c r="AD765" s="126"/>
      <c r="AE765" s="126"/>
      <c r="AF765" s="126">
        <v>11</v>
      </c>
      <c r="AG765" s="126">
        <v>11</v>
      </c>
      <c r="AH765" s="126"/>
      <c r="AI765" s="126"/>
      <c r="AJ765" s="127"/>
      <c r="AK765" s="153">
        <f>COUNTIF(F765:AJ765,"&gt;0")</f>
        <v>14</v>
      </c>
      <c r="AL765" s="150">
        <f>SUM(F765:AJ765)</f>
        <v>154</v>
      </c>
      <c r="AM765" s="150">
        <f>SUM(F767:AJ767)</f>
        <v>0</v>
      </c>
      <c r="AN765" s="150">
        <f>SUM(F768:AJ768)</f>
        <v>0</v>
      </c>
      <c r="AO765" s="150">
        <f>SUM(F766:AJ766)</f>
        <v>56</v>
      </c>
      <c r="AP765" s="150">
        <f>VLOOKUP($M$1&amp;" "&amp;$P$1&amp;" "&amp;AQ765,'Вспомогательная таблица'!A:AL,38,0)</f>
        <v>154</v>
      </c>
      <c r="AQ765" s="144" t="s">
        <v>51</v>
      </c>
    </row>
    <row r="766" spans="1:43" ht="9" customHeight="1" x14ac:dyDescent="0.2">
      <c r="A766" s="148"/>
      <c r="B766" s="148"/>
      <c r="C766" s="148"/>
      <c r="D766" s="148"/>
      <c r="E766" s="128" t="s">
        <v>24</v>
      </c>
      <c r="F766" s="129"/>
      <c r="G766" s="107"/>
      <c r="H766" s="107"/>
      <c r="I766" s="107">
        <v>8</v>
      </c>
      <c r="J766" s="107"/>
      <c r="K766" s="107"/>
      <c r="L766" s="107"/>
      <c r="M766" s="107">
        <v>8</v>
      </c>
      <c r="N766" s="107"/>
      <c r="O766" s="107"/>
      <c r="P766" s="107"/>
      <c r="Q766" s="107">
        <v>8</v>
      </c>
      <c r="R766" s="107"/>
      <c r="S766" s="107"/>
      <c r="T766" s="107"/>
      <c r="U766" s="107">
        <v>8</v>
      </c>
      <c r="V766" s="107"/>
      <c r="W766" s="107"/>
      <c r="X766" s="107"/>
      <c r="Y766" s="107">
        <v>8</v>
      </c>
      <c r="Z766" s="107"/>
      <c r="AA766" s="107"/>
      <c r="AB766" s="107"/>
      <c r="AC766" s="107">
        <v>8</v>
      </c>
      <c r="AD766" s="107"/>
      <c r="AE766" s="107"/>
      <c r="AF766" s="107"/>
      <c r="AG766" s="107">
        <v>8</v>
      </c>
      <c r="AH766" s="107"/>
      <c r="AI766" s="107"/>
      <c r="AJ766" s="130"/>
      <c r="AK766" s="148"/>
      <c r="AL766" s="151"/>
      <c r="AM766" s="151"/>
      <c r="AN766" s="151"/>
      <c r="AO766" s="151"/>
      <c r="AP766" s="151"/>
      <c r="AQ766" s="145"/>
    </row>
    <row r="767" spans="1:43" ht="9" customHeight="1" x14ac:dyDescent="0.2">
      <c r="A767" s="148"/>
      <c r="B767" s="148"/>
      <c r="C767" s="148"/>
      <c r="D767" s="148"/>
      <c r="E767" s="128" t="s">
        <v>25</v>
      </c>
      <c r="F767" s="129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  <c r="AG767" s="107"/>
      <c r="AH767" s="107"/>
      <c r="AI767" s="107"/>
      <c r="AJ767" s="130"/>
      <c r="AK767" s="148"/>
      <c r="AL767" s="151"/>
      <c r="AM767" s="151"/>
      <c r="AN767" s="151"/>
      <c r="AO767" s="151"/>
      <c r="AP767" s="151"/>
      <c r="AQ767" s="145"/>
    </row>
    <row r="768" spans="1:43" ht="9" customHeight="1" thickBot="1" x14ac:dyDescent="0.25">
      <c r="A768" s="149"/>
      <c r="B768" s="149"/>
      <c r="C768" s="149"/>
      <c r="D768" s="149"/>
      <c r="E768" s="131" t="s">
        <v>26</v>
      </c>
      <c r="F768" s="132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  <c r="AB768" s="133"/>
      <c r="AC768" s="133"/>
      <c r="AD768" s="133"/>
      <c r="AE768" s="133"/>
      <c r="AF768" s="133"/>
      <c r="AG768" s="133"/>
      <c r="AH768" s="133"/>
      <c r="AI768" s="133"/>
      <c r="AJ768" s="134"/>
      <c r="AK768" s="149"/>
      <c r="AL768" s="152"/>
      <c r="AM768" s="152"/>
      <c r="AN768" s="152"/>
      <c r="AO768" s="152"/>
      <c r="AP768" s="152"/>
      <c r="AQ768" s="146"/>
    </row>
    <row r="769" spans="1:43" ht="9" customHeight="1" x14ac:dyDescent="0.2">
      <c r="A769" s="147">
        <v>190</v>
      </c>
      <c r="B769" s="153">
        <v>18884</v>
      </c>
      <c r="C769" s="154" t="s">
        <v>265</v>
      </c>
      <c r="D769" s="154" t="s">
        <v>266</v>
      </c>
      <c r="E769" s="124" t="s">
        <v>22</v>
      </c>
      <c r="F769" s="125">
        <v>11</v>
      </c>
      <c r="G769" s="126"/>
      <c r="H769" s="126"/>
      <c r="I769" s="126">
        <v>11</v>
      </c>
      <c r="J769" s="126">
        <v>11</v>
      </c>
      <c r="K769" s="126"/>
      <c r="L769" s="126"/>
      <c r="M769" s="126">
        <v>11</v>
      </c>
      <c r="N769" s="126">
        <v>11</v>
      </c>
      <c r="O769" s="126"/>
      <c r="P769" s="126"/>
      <c r="Q769" s="126">
        <v>11</v>
      </c>
      <c r="R769" s="126">
        <v>11</v>
      </c>
      <c r="S769" s="126"/>
      <c r="T769" s="126"/>
      <c r="U769" s="126">
        <v>11</v>
      </c>
      <c r="V769" s="126">
        <v>11</v>
      </c>
      <c r="W769" s="126"/>
      <c r="X769" s="126"/>
      <c r="Y769" s="126">
        <v>11</v>
      </c>
      <c r="Z769" s="126">
        <v>11</v>
      </c>
      <c r="AA769" s="126"/>
      <c r="AB769" s="126"/>
      <c r="AC769" s="126">
        <v>11</v>
      </c>
      <c r="AD769" s="126">
        <v>11</v>
      </c>
      <c r="AE769" s="126"/>
      <c r="AF769" s="126"/>
      <c r="AG769" s="126">
        <v>11</v>
      </c>
      <c r="AH769" s="126">
        <v>11</v>
      </c>
      <c r="AI769" s="126"/>
      <c r="AJ769" s="127"/>
      <c r="AK769" s="153">
        <f>COUNTIF(F769:AJ769,"&gt;0")</f>
        <v>15</v>
      </c>
      <c r="AL769" s="150">
        <f>SUM(F769:AJ769)</f>
        <v>165</v>
      </c>
      <c r="AM769" s="150">
        <f>SUM(F771:AJ771)</f>
        <v>0</v>
      </c>
      <c r="AN769" s="150">
        <f>SUM(F772:AJ772)</f>
        <v>0</v>
      </c>
      <c r="AO769" s="150">
        <f>SUM(F770:AJ770)</f>
        <v>64</v>
      </c>
      <c r="AP769" s="150">
        <f>VLOOKUP($M$1&amp;" "&amp;$P$1&amp;" "&amp;AQ769,'Вспомогательная таблица'!A:AL,38,0)</f>
        <v>165</v>
      </c>
      <c r="AQ769" s="144" t="s">
        <v>49</v>
      </c>
    </row>
    <row r="770" spans="1:43" ht="9" customHeight="1" x14ac:dyDescent="0.2">
      <c r="A770" s="148"/>
      <c r="B770" s="148"/>
      <c r="C770" s="148"/>
      <c r="D770" s="148"/>
      <c r="E770" s="128" t="s">
        <v>24</v>
      </c>
      <c r="F770" s="129">
        <v>8</v>
      </c>
      <c r="G770" s="107"/>
      <c r="H770" s="107"/>
      <c r="I770" s="107"/>
      <c r="J770" s="107">
        <v>8</v>
      </c>
      <c r="K770" s="107"/>
      <c r="L770" s="107"/>
      <c r="M770" s="107"/>
      <c r="N770" s="107">
        <v>8</v>
      </c>
      <c r="O770" s="107"/>
      <c r="P770" s="107"/>
      <c r="Q770" s="107"/>
      <c r="R770" s="107">
        <v>8</v>
      </c>
      <c r="S770" s="107"/>
      <c r="T770" s="107"/>
      <c r="U770" s="107"/>
      <c r="V770" s="107">
        <v>8</v>
      </c>
      <c r="W770" s="107"/>
      <c r="X770" s="107"/>
      <c r="Y770" s="107"/>
      <c r="Z770" s="107">
        <v>8</v>
      </c>
      <c r="AA770" s="107"/>
      <c r="AB770" s="107"/>
      <c r="AC770" s="107"/>
      <c r="AD770" s="107">
        <v>8</v>
      </c>
      <c r="AE770" s="107"/>
      <c r="AF770" s="107"/>
      <c r="AG770" s="107"/>
      <c r="AH770" s="107">
        <v>8</v>
      </c>
      <c r="AI770" s="107"/>
      <c r="AJ770" s="130"/>
      <c r="AK770" s="148"/>
      <c r="AL770" s="151"/>
      <c r="AM770" s="151"/>
      <c r="AN770" s="151"/>
      <c r="AO770" s="151"/>
      <c r="AP770" s="151"/>
      <c r="AQ770" s="145"/>
    </row>
    <row r="771" spans="1:43" ht="9" customHeight="1" x14ac:dyDescent="0.2">
      <c r="A771" s="148"/>
      <c r="B771" s="148"/>
      <c r="C771" s="148"/>
      <c r="D771" s="148"/>
      <c r="E771" s="128" t="s">
        <v>25</v>
      </c>
      <c r="F771" s="129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  <c r="AJ771" s="130"/>
      <c r="AK771" s="148"/>
      <c r="AL771" s="151"/>
      <c r="AM771" s="151"/>
      <c r="AN771" s="151"/>
      <c r="AO771" s="151"/>
      <c r="AP771" s="151"/>
      <c r="AQ771" s="145"/>
    </row>
    <row r="772" spans="1:43" ht="9" customHeight="1" thickBot="1" x14ac:dyDescent="0.25">
      <c r="A772" s="149"/>
      <c r="B772" s="149"/>
      <c r="C772" s="149"/>
      <c r="D772" s="149"/>
      <c r="E772" s="131" t="s">
        <v>26</v>
      </c>
      <c r="F772" s="132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  <c r="AB772" s="133"/>
      <c r="AC772" s="133"/>
      <c r="AD772" s="133"/>
      <c r="AE772" s="133"/>
      <c r="AF772" s="133"/>
      <c r="AG772" s="133"/>
      <c r="AH772" s="133"/>
      <c r="AI772" s="133"/>
      <c r="AJ772" s="134"/>
      <c r="AK772" s="149"/>
      <c r="AL772" s="152"/>
      <c r="AM772" s="152"/>
      <c r="AN772" s="152"/>
      <c r="AO772" s="152"/>
      <c r="AP772" s="152"/>
      <c r="AQ772" s="146"/>
    </row>
    <row r="773" spans="1:43" ht="9" customHeight="1" x14ac:dyDescent="0.2">
      <c r="A773" s="147">
        <v>191</v>
      </c>
      <c r="B773" s="153">
        <v>19804</v>
      </c>
      <c r="C773" s="154" t="s">
        <v>267</v>
      </c>
      <c r="D773" s="154" t="s">
        <v>262</v>
      </c>
      <c r="E773" s="124" t="s">
        <v>22</v>
      </c>
      <c r="F773" s="125"/>
      <c r="G773" s="126">
        <v>11</v>
      </c>
      <c r="H773" s="126">
        <v>11</v>
      </c>
      <c r="I773" s="126"/>
      <c r="J773" s="126"/>
      <c r="K773" s="126">
        <v>11</v>
      </c>
      <c r="L773" s="126">
        <v>11</v>
      </c>
      <c r="M773" s="126"/>
      <c r="N773" s="126"/>
      <c r="O773" s="126">
        <v>11</v>
      </c>
      <c r="P773" s="126">
        <v>11</v>
      </c>
      <c r="Q773" s="126"/>
      <c r="R773" s="126"/>
      <c r="S773" s="126">
        <v>11</v>
      </c>
      <c r="T773" s="126">
        <v>11</v>
      </c>
      <c r="U773" s="126"/>
      <c r="V773" s="126"/>
      <c r="W773" s="126">
        <v>11</v>
      </c>
      <c r="X773" s="126">
        <v>11</v>
      </c>
      <c r="Y773" s="126"/>
      <c r="Z773" s="126"/>
      <c r="AA773" s="126">
        <v>11</v>
      </c>
      <c r="AB773" s="126">
        <v>11</v>
      </c>
      <c r="AC773" s="126"/>
      <c r="AD773" s="126"/>
      <c r="AE773" s="126">
        <v>11</v>
      </c>
      <c r="AF773" s="126">
        <v>11</v>
      </c>
      <c r="AG773" s="126"/>
      <c r="AH773" s="126"/>
      <c r="AI773" s="126"/>
      <c r="AJ773" s="127"/>
      <c r="AK773" s="153">
        <f>COUNTIF(F773:AJ773,"&gt;0")</f>
        <v>14</v>
      </c>
      <c r="AL773" s="150">
        <f>SUM(F773:AJ773)</f>
        <v>154</v>
      </c>
      <c r="AM773" s="150">
        <f>SUM(F775:AJ775)</f>
        <v>0</v>
      </c>
      <c r="AN773" s="150">
        <f>SUM(F776:AJ776)</f>
        <v>0</v>
      </c>
      <c r="AO773" s="150">
        <f>SUM(F774:AJ774)</f>
        <v>56</v>
      </c>
      <c r="AP773" s="150">
        <f>VLOOKUP($M$1&amp;" "&amp;$P$1&amp;" "&amp;AQ773,'Вспомогательная таблица'!A:AL,38,0)</f>
        <v>154</v>
      </c>
      <c r="AQ773" s="144" t="s">
        <v>43</v>
      </c>
    </row>
    <row r="774" spans="1:43" ht="9" customHeight="1" x14ac:dyDescent="0.2">
      <c r="A774" s="148"/>
      <c r="B774" s="148"/>
      <c r="C774" s="148"/>
      <c r="D774" s="148"/>
      <c r="E774" s="128" t="s">
        <v>24</v>
      </c>
      <c r="F774" s="129"/>
      <c r="G774" s="107"/>
      <c r="H774" s="107">
        <v>8</v>
      </c>
      <c r="I774" s="107"/>
      <c r="J774" s="107"/>
      <c r="K774" s="107"/>
      <c r="L774" s="107">
        <v>8</v>
      </c>
      <c r="M774" s="107"/>
      <c r="N774" s="107"/>
      <c r="O774" s="107"/>
      <c r="P774" s="107">
        <v>8</v>
      </c>
      <c r="Q774" s="107"/>
      <c r="R774" s="107"/>
      <c r="S774" s="107"/>
      <c r="T774" s="107">
        <v>8</v>
      </c>
      <c r="U774" s="107"/>
      <c r="V774" s="107"/>
      <c r="W774" s="107"/>
      <c r="X774" s="107">
        <v>8</v>
      </c>
      <c r="Y774" s="107"/>
      <c r="Z774" s="107"/>
      <c r="AA774" s="107"/>
      <c r="AB774" s="107">
        <v>8</v>
      </c>
      <c r="AC774" s="107"/>
      <c r="AD774" s="107"/>
      <c r="AE774" s="107"/>
      <c r="AF774" s="107">
        <v>8</v>
      </c>
      <c r="AG774" s="107"/>
      <c r="AH774" s="107"/>
      <c r="AI774" s="107"/>
      <c r="AJ774" s="130"/>
      <c r="AK774" s="148"/>
      <c r="AL774" s="151"/>
      <c r="AM774" s="151"/>
      <c r="AN774" s="151"/>
      <c r="AO774" s="151"/>
      <c r="AP774" s="151"/>
      <c r="AQ774" s="145"/>
    </row>
    <row r="775" spans="1:43" ht="9" customHeight="1" x14ac:dyDescent="0.2">
      <c r="A775" s="148"/>
      <c r="B775" s="148"/>
      <c r="C775" s="148"/>
      <c r="D775" s="148"/>
      <c r="E775" s="128" t="s">
        <v>25</v>
      </c>
      <c r="F775" s="129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  <c r="AJ775" s="130"/>
      <c r="AK775" s="148"/>
      <c r="AL775" s="151"/>
      <c r="AM775" s="151"/>
      <c r="AN775" s="151"/>
      <c r="AO775" s="151"/>
      <c r="AP775" s="151"/>
      <c r="AQ775" s="145"/>
    </row>
    <row r="776" spans="1:43" ht="9" customHeight="1" thickBot="1" x14ac:dyDescent="0.25">
      <c r="A776" s="149"/>
      <c r="B776" s="149"/>
      <c r="C776" s="149"/>
      <c r="D776" s="149"/>
      <c r="E776" s="131" t="s">
        <v>26</v>
      </c>
      <c r="F776" s="132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  <c r="AB776" s="133"/>
      <c r="AC776" s="133"/>
      <c r="AD776" s="133"/>
      <c r="AE776" s="133"/>
      <c r="AF776" s="133"/>
      <c r="AG776" s="133"/>
      <c r="AH776" s="133"/>
      <c r="AI776" s="133"/>
      <c r="AJ776" s="134"/>
      <c r="AK776" s="149"/>
      <c r="AL776" s="152"/>
      <c r="AM776" s="152"/>
      <c r="AN776" s="152"/>
      <c r="AO776" s="152"/>
      <c r="AP776" s="152"/>
      <c r="AQ776" s="146"/>
    </row>
    <row r="777" spans="1:43" ht="9" customHeight="1" x14ac:dyDescent="0.2">
      <c r="A777" s="147">
        <v>192</v>
      </c>
      <c r="B777" s="153">
        <v>19976</v>
      </c>
      <c r="C777" s="154" t="s">
        <v>268</v>
      </c>
      <c r="D777" s="154" t="s">
        <v>269</v>
      </c>
      <c r="E777" s="124" t="s">
        <v>22</v>
      </c>
      <c r="F777" s="125">
        <v>11</v>
      </c>
      <c r="G777" s="126">
        <v>11</v>
      </c>
      <c r="H777" s="126"/>
      <c r="I777" s="126"/>
      <c r="J777" s="126">
        <v>11</v>
      </c>
      <c r="K777" s="126">
        <v>11</v>
      </c>
      <c r="L777" s="126"/>
      <c r="M777" s="126"/>
      <c r="N777" s="126">
        <v>11</v>
      </c>
      <c r="O777" s="126">
        <v>11</v>
      </c>
      <c r="P777" s="126"/>
      <c r="Q777" s="126"/>
      <c r="R777" s="126">
        <v>11</v>
      </c>
      <c r="S777" s="126">
        <v>11</v>
      </c>
      <c r="T777" s="126"/>
      <c r="U777" s="126"/>
      <c r="V777" s="126">
        <v>11</v>
      </c>
      <c r="W777" s="126">
        <v>11</v>
      </c>
      <c r="X777" s="126"/>
      <c r="Y777" s="126"/>
      <c r="Z777" s="126">
        <v>11</v>
      </c>
      <c r="AA777" s="126">
        <v>11</v>
      </c>
      <c r="AB777" s="126"/>
      <c r="AC777" s="126"/>
      <c r="AD777" s="126">
        <v>11</v>
      </c>
      <c r="AE777" s="126">
        <v>11</v>
      </c>
      <c r="AF777" s="126"/>
      <c r="AG777" s="126"/>
      <c r="AH777" s="126">
        <v>11</v>
      </c>
      <c r="AI777" s="126"/>
      <c r="AJ777" s="127"/>
      <c r="AK777" s="153">
        <f>COUNTIF(F777:AJ777,"&gt;0")</f>
        <v>15</v>
      </c>
      <c r="AL777" s="150">
        <f>SUM(F777:AJ777)</f>
        <v>165</v>
      </c>
      <c r="AM777" s="150">
        <f>SUM(F779:AJ779)</f>
        <v>0</v>
      </c>
      <c r="AN777" s="150">
        <f>SUM(F780:AJ780)</f>
        <v>0</v>
      </c>
      <c r="AO777" s="150">
        <f>SUM(F778:AJ778)</f>
        <v>56</v>
      </c>
      <c r="AP777" s="150">
        <f>VLOOKUP($M$1&amp;" "&amp;$P$1&amp;" "&amp;AQ777,'Вспомогательная таблица'!A:AL,38,0)</f>
        <v>165</v>
      </c>
      <c r="AQ777" s="144" t="s">
        <v>53</v>
      </c>
    </row>
    <row r="778" spans="1:43" ht="9" customHeight="1" x14ac:dyDescent="0.2">
      <c r="A778" s="148"/>
      <c r="B778" s="148"/>
      <c r="C778" s="148"/>
      <c r="D778" s="148"/>
      <c r="E778" s="128" t="s">
        <v>24</v>
      </c>
      <c r="F778" s="129"/>
      <c r="G778" s="107">
        <v>8</v>
      </c>
      <c r="H778" s="107"/>
      <c r="I778" s="107"/>
      <c r="J778" s="107"/>
      <c r="K778" s="107">
        <v>8</v>
      </c>
      <c r="L778" s="107"/>
      <c r="M778" s="107"/>
      <c r="N778" s="107"/>
      <c r="O778" s="107">
        <v>8</v>
      </c>
      <c r="P778" s="107"/>
      <c r="Q778" s="107"/>
      <c r="R778" s="107"/>
      <c r="S778" s="107">
        <v>8</v>
      </c>
      <c r="T778" s="107"/>
      <c r="U778" s="107"/>
      <c r="V778" s="107"/>
      <c r="W778" s="107">
        <v>8</v>
      </c>
      <c r="X778" s="107"/>
      <c r="Y778" s="107"/>
      <c r="Z778" s="107"/>
      <c r="AA778" s="107">
        <v>8</v>
      </c>
      <c r="AB778" s="107"/>
      <c r="AC778" s="107"/>
      <c r="AD778" s="107"/>
      <c r="AE778" s="107">
        <v>8</v>
      </c>
      <c r="AF778" s="107"/>
      <c r="AG778" s="107"/>
      <c r="AH778" s="107"/>
      <c r="AI778" s="107"/>
      <c r="AJ778" s="130"/>
      <c r="AK778" s="148"/>
      <c r="AL778" s="151"/>
      <c r="AM778" s="151"/>
      <c r="AN778" s="151"/>
      <c r="AO778" s="151"/>
      <c r="AP778" s="151"/>
      <c r="AQ778" s="145"/>
    </row>
    <row r="779" spans="1:43" ht="9" customHeight="1" x14ac:dyDescent="0.2">
      <c r="A779" s="148"/>
      <c r="B779" s="148"/>
      <c r="C779" s="148"/>
      <c r="D779" s="148"/>
      <c r="E779" s="128" t="s">
        <v>25</v>
      </c>
      <c r="F779" s="129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  <c r="AJ779" s="130"/>
      <c r="AK779" s="148"/>
      <c r="AL779" s="151"/>
      <c r="AM779" s="151"/>
      <c r="AN779" s="151"/>
      <c r="AO779" s="151"/>
      <c r="AP779" s="151"/>
      <c r="AQ779" s="145"/>
    </row>
    <row r="780" spans="1:43" ht="9" customHeight="1" thickBot="1" x14ac:dyDescent="0.25">
      <c r="A780" s="149"/>
      <c r="B780" s="149"/>
      <c r="C780" s="149"/>
      <c r="D780" s="149"/>
      <c r="E780" s="131" t="s">
        <v>26</v>
      </c>
      <c r="F780" s="132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  <c r="AB780" s="133"/>
      <c r="AC780" s="133"/>
      <c r="AD780" s="133"/>
      <c r="AE780" s="133"/>
      <c r="AF780" s="133"/>
      <c r="AG780" s="133"/>
      <c r="AH780" s="133"/>
      <c r="AI780" s="133"/>
      <c r="AJ780" s="134"/>
      <c r="AK780" s="149"/>
      <c r="AL780" s="152"/>
      <c r="AM780" s="152"/>
      <c r="AN780" s="152"/>
      <c r="AO780" s="152"/>
      <c r="AP780" s="152"/>
      <c r="AQ780" s="146"/>
    </row>
    <row r="781" spans="1:43" ht="9" customHeight="1" x14ac:dyDescent="0.2">
      <c r="A781" s="147">
        <v>193</v>
      </c>
      <c r="B781" s="153">
        <v>19517</v>
      </c>
      <c r="C781" s="154" t="s">
        <v>270</v>
      </c>
      <c r="D781" s="154" t="s">
        <v>269</v>
      </c>
      <c r="E781" s="124" t="s">
        <v>22</v>
      </c>
      <c r="F781" s="125">
        <v>11</v>
      </c>
      <c r="G781" s="126"/>
      <c r="H781" s="126"/>
      <c r="I781" s="126">
        <v>11</v>
      </c>
      <c r="J781" s="126">
        <v>11</v>
      </c>
      <c r="K781" s="126"/>
      <c r="L781" s="126"/>
      <c r="M781" s="126">
        <v>11</v>
      </c>
      <c r="N781" s="126">
        <v>11</v>
      </c>
      <c r="O781" s="126"/>
      <c r="P781" s="126"/>
      <c r="Q781" s="126">
        <v>11</v>
      </c>
      <c r="R781" s="126">
        <v>11</v>
      </c>
      <c r="S781" s="126"/>
      <c r="T781" s="126"/>
      <c r="U781" s="126">
        <v>11</v>
      </c>
      <c r="V781" s="126">
        <v>11</v>
      </c>
      <c r="W781" s="126"/>
      <c r="X781" s="126"/>
      <c r="Y781" s="126">
        <v>11</v>
      </c>
      <c r="Z781" s="126">
        <v>11</v>
      </c>
      <c r="AA781" s="126"/>
      <c r="AB781" s="126"/>
      <c r="AC781" s="126">
        <v>11</v>
      </c>
      <c r="AD781" s="126">
        <v>11</v>
      </c>
      <c r="AE781" s="126"/>
      <c r="AF781" s="126"/>
      <c r="AG781" s="126">
        <v>11</v>
      </c>
      <c r="AH781" s="126">
        <v>11</v>
      </c>
      <c r="AI781" s="126"/>
      <c r="AJ781" s="127"/>
      <c r="AK781" s="153">
        <f>COUNTIF(F781:AJ781,"&gt;0")</f>
        <v>15</v>
      </c>
      <c r="AL781" s="150">
        <f>SUM(F781:AJ781)</f>
        <v>165</v>
      </c>
      <c r="AM781" s="150">
        <f>SUM(F783:AJ783)</f>
        <v>0</v>
      </c>
      <c r="AN781" s="150">
        <f>SUM(F784:AJ784)</f>
        <v>0</v>
      </c>
      <c r="AO781" s="150">
        <f>SUM(F782:AJ782)</f>
        <v>64</v>
      </c>
      <c r="AP781" s="150">
        <f>VLOOKUP($M$1&amp;" "&amp;$P$1&amp;" "&amp;AQ781,'Вспомогательная таблица'!A:AL,38,0)</f>
        <v>165</v>
      </c>
      <c r="AQ781" s="144" t="s">
        <v>49</v>
      </c>
    </row>
    <row r="782" spans="1:43" ht="9" customHeight="1" x14ac:dyDescent="0.2">
      <c r="A782" s="148"/>
      <c r="B782" s="148"/>
      <c r="C782" s="148"/>
      <c r="D782" s="148"/>
      <c r="E782" s="128" t="s">
        <v>24</v>
      </c>
      <c r="F782" s="129">
        <v>8</v>
      </c>
      <c r="G782" s="107"/>
      <c r="H782" s="107"/>
      <c r="I782" s="107"/>
      <c r="J782" s="107">
        <v>8</v>
      </c>
      <c r="K782" s="107"/>
      <c r="L782" s="107"/>
      <c r="M782" s="107"/>
      <c r="N782" s="107">
        <v>8</v>
      </c>
      <c r="O782" s="107"/>
      <c r="P782" s="107"/>
      <c r="Q782" s="107"/>
      <c r="R782" s="107">
        <v>8</v>
      </c>
      <c r="S782" s="107"/>
      <c r="T782" s="107"/>
      <c r="U782" s="107"/>
      <c r="V782" s="107">
        <v>8</v>
      </c>
      <c r="W782" s="107"/>
      <c r="X782" s="107"/>
      <c r="Y782" s="107"/>
      <c r="Z782" s="107">
        <v>8</v>
      </c>
      <c r="AA782" s="107"/>
      <c r="AB782" s="107"/>
      <c r="AC782" s="107"/>
      <c r="AD782" s="107">
        <v>8</v>
      </c>
      <c r="AE782" s="107"/>
      <c r="AF782" s="107"/>
      <c r="AG782" s="107"/>
      <c r="AH782" s="107">
        <v>8</v>
      </c>
      <c r="AI782" s="107"/>
      <c r="AJ782" s="130"/>
      <c r="AK782" s="148"/>
      <c r="AL782" s="151"/>
      <c r="AM782" s="151"/>
      <c r="AN782" s="151"/>
      <c r="AO782" s="151"/>
      <c r="AP782" s="151"/>
      <c r="AQ782" s="145"/>
    </row>
    <row r="783" spans="1:43" ht="9" customHeight="1" x14ac:dyDescent="0.2">
      <c r="A783" s="148"/>
      <c r="B783" s="148"/>
      <c r="C783" s="148"/>
      <c r="D783" s="148"/>
      <c r="E783" s="128" t="s">
        <v>25</v>
      </c>
      <c r="F783" s="129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  <c r="AA783" s="107"/>
      <c r="AB783" s="107"/>
      <c r="AC783" s="107"/>
      <c r="AD783" s="107"/>
      <c r="AE783" s="107"/>
      <c r="AF783" s="107"/>
      <c r="AG783" s="107"/>
      <c r="AH783" s="107"/>
      <c r="AI783" s="107"/>
      <c r="AJ783" s="130"/>
      <c r="AK783" s="148"/>
      <c r="AL783" s="151"/>
      <c r="AM783" s="151"/>
      <c r="AN783" s="151"/>
      <c r="AO783" s="151"/>
      <c r="AP783" s="151"/>
      <c r="AQ783" s="145"/>
    </row>
    <row r="784" spans="1:43" ht="9" customHeight="1" thickBot="1" x14ac:dyDescent="0.25">
      <c r="A784" s="149"/>
      <c r="B784" s="149"/>
      <c r="C784" s="149"/>
      <c r="D784" s="149"/>
      <c r="E784" s="131" t="s">
        <v>26</v>
      </c>
      <c r="F784" s="132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  <c r="AB784" s="133"/>
      <c r="AC784" s="133"/>
      <c r="AD784" s="133"/>
      <c r="AE784" s="133"/>
      <c r="AF784" s="133"/>
      <c r="AG784" s="133"/>
      <c r="AH784" s="133"/>
      <c r="AI784" s="133"/>
      <c r="AJ784" s="134"/>
      <c r="AK784" s="149"/>
      <c r="AL784" s="152"/>
      <c r="AM784" s="152"/>
      <c r="AN784" s="152"/>
      <c r="AO784" s="152"/>
      <c r="AP784" s="152"/>
      <c r="AQ784" s="146"/>
    </row>
    <row r="785" spans="1:43" ht="9" customHeight="1" x14ac:dyDescent="0.2">
      <c r="A785" s="147">
        <v>194</v>
      </c>
      <c r="B785" s="153">
        <v>18910</v>
      </c>
      <c r="C785" s="154" t="s">
        <v>271</v>
      </c>
      <c r="D785" s="154" t="s">
        <v>266</v>
      </c>
      <c r="E785" s="124" t="s">
        <v>22</v>
      </c>
      <c r="F785" s="125"/>
      <c r="G785" s="126">
        <v>11</v>
      </c>
      <c r="H785" s="126">
        <v>11</v>
      </c>
      <c r="I785" s="126"/>
      <c r="J785" s="126"/>
      <c r="K785" s="126">
        <v>11</v>
      </c>
      <c r="L785" s="126">
        <v>11</v>
      </c>
      <c r="M785" s="126"/>
      <c r="N785" s="126"/>
      <c r="O785" s="126">
        <v>11</v>
      </c>
      <c r="P785" s="126">
        <v>11</v>
      </c>
      <c r="Q785" s="126"/>
      <c r="R785" s="126"/>
      <c r="S785" s="126">
        <v>11</v>
      </c>
      <c r="T785" s="126">
        <v>11</v>
      </c>
      <c r="U785" s="126"/>
      <c r="V785" s="126"/>
      <c r="W785" s="126">
        <v>11</v>
      </c>
      <c r="X785" s="126">
        <v>11</v>
      </c>
      <c r="Y785" s="126"/>
      <c r="Z785" s="126"/>
      <c r="AA785" s="126">
        <v>11</v>
      </c>
      <c r="AB785" s="126">
        <v>11</v>
      </c>
      <c r="AC785" s="126"/>
      <c r="AD785" s="126"/>
      <c r="AE785" s="126">
        <v>11</v>
      </c>
      <c r="AF785" s="126">
        <v>11</v>
      </c>
      <c r="AG785" s="126"/>
      <c r="AH785" s="126"/>
      <c r="AI785" s="126"/>
      <c r="AJ785" s="127"/>
      <c r="AK785" s="153">
        <f>COUNTIF(F785:AJ785,"&gt;0")</f>
        <v>14</v>
      </c>
      <c r="AL785" s="150">
        <f>SUM(F785:AJ785)</f>
        <v>154</v>
      </c>
      <c r="AM785" s="150">
        <f>SUM(F787:AJ787)</f>
        <v>0</v>
      </c>
      <c r="AN785" s="150">
        <f>SUM(F788:AJ788)</f>
        <v>0</v>
      </c>
      <c r="AO785" s="150">
        <f>SUM(F786:AJ786)</f>
        <v>56</v>
      </c>
      <c r="AP785" s="150">
        <f>VLOOKUP($M$1&amp;" "&amp;$P$1&amp;" "&amp;AQ785,'Вспомогательная таблица'!A:AL,38,0)</f>
        <v>154</v>
      </c>
      <c r="AQ785" s="144" t="s">
        <v>43</v>
      </c>
    </row>
    <row r="786" spans="1:43" ht="9" customHeight="1" x14ac:dyDescent="0.2">
      <c r="A786" s="148"/>
      <c r="B786" s="148"/>
      <c r="C786" s="148"/>
      <c r="D786" s="148"/>
      <c r="E786" s="128" t="s">
        <v>24</v>
      </c>
      <c r="F786" s="129"/>
      <c r="G786" s="107"/>
      <c r="H786" s="107">
        <v>8</v>
      </c>
      <c r="I786" s="107"/>
      <c r="J786" s="107"/>
      <c r="K786" s="107"/>
      <c r="L786" s="107">
        <v>8</v>
      </c>
      <c r="M786" s="107"/>
      <c r="N786" s="107"/>
      <c r="O786" s="107"/>
      <c r="P786" s="107">
        <v>8</v>
      </c>
      <c r="Q786" s="107"/>
      <c r="R786" s="107"/>
      <c r="S786" s="107"/>
      <c r="T786" s="107">
        <v>8</v>
      </c>
      <c r="U786" s="107"/>
      <c r="V786" s="107"/>
      <c r="W786" s="107"/>
      <c r="X786" s="107">
        <v>8</v>
      </c>
      <c r="Y786" s="107"/>
      <c r="Z786" s="107"/>
      <c r="AA786" s="107"/>
      <c r="AB786" s="107">
        <v>8</v>
      </c>
      <c r="AC786" s="107"/>
      <c r="AD786" s="107"/>
      <c r="AE786" s="107"/>
      <c r="AF786" s="107">
        <v>8</v>
      </c>
      <c r="AG786" s="107"/>
      <c r="AH786" s="107"/>
      <c r="AI786" s="107"/>
      <c r="AJ786" s="130"/>
      <c r="AK786" s="148"/>
      <c r="AL786" s="151"/>
      <c r="AM786" s="151"/>
      <c r="AN786" s="151"/>
      <c r="AO786" s="151"/>
      <c r="AP786" s="151"/>
      <c r="AQ786" s="145"/>
    </row>
    <row r="787" spans="1:43" ht="9" customHeight="1" x14ac:dyDescent="0.2">
      <c r="A787" s="148"/>
      <c r="B787" s="148"/>
      <c r="C787" s="148"/>
      <c r="D787" s="148"/>
      <c r="E787" s="128" t="s">
        <v>25</v>
      </c>
      <c r="F787" s="129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  <c r="AA787" s="107"/>
      <c r="AB787" s="107"/>
      <c r="AC787" s="107"/>
      <c r="AD787" s="107"/>
      <c r="AE787" s="107"/>
      <c r="AF787" s="107"/>
      <c r="AG787" s="107"/>
      <c r="AH787" s="107"/>
      <c r="AI787" s="107"/>
      <c r="AJ787" s="130"/>
      <c r="AK787" s="148"/>
      <c r="AL787" s="151"/>
      <c r="AM787" s="151"/>
      <c r="AN787" s="151"/>
      <c r="AO787" s="151"/>
      <c r="AP787" s="151"/>
      <c r="AQ787" s="145"/>
    </row>
    <row r="788" spans="1:43" ht="9" customHeight="1" thickBot="1" x14ac:dyDescent="0.25">
      <c r="A788" s="149"/>
      <c r="B788" s="149"/>
      <c r="C788" s="149"/>
      <c r="D788" s="149"/>
      <c r="E788" s="131" t="s">
        <v>26</v>
      </c>
      <c r="F788" s="132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  <c r="AB788" s="133"/>
      <c r="AC788" s="133"/>
      <c r="AD788" s="133"/>
      <c r="AE788" s="133"/>
      <c r="AF788" s="133"/>
      <c r="AG788" s="133"/>
      <c r="AH788" s="133"/>
      <c r="AI788" s="133"/>
      <c r="AJ788" s="134"/>
      <c r="AK788" s="149"/>
      <c r="AL788" s="152"/>
      <c r="AM788" s="152"/>
      <c r="AN788" s="152"/>
      <c r="AO788" s="152"/>
      <c r="AP788" s="152"/>
      <c r="AQ788" s="146"/>
    </row>
    <row r="789" spans="1:43" ht="9" customHeight="1" x14ac:dyDescent="0.2">
      <c r="A789" s="147">
        <v>195</v>
      </c>
      <c r="B789" s="153">
        <v>26263</v>
      </c>
      <c r="C789" s="154" t="s">
        <v>272</v>
      </c>
      <c r="D789" s="154" t="s">
        <v>262</v>
      </c>
      <c r="E789" s="124" t="s">
        <v>22</v>
      </c>
      <c r="F789" s="125">
        <v>11</v>
      </c>
      <c r="G789" s="126"/>
      <c r="H789" s="126"/>
      <c r="I789" s="126">
        <v>11</v>
      </c>
      <c r="J789" s="126">
        <v>11</v>
      </c>
      <c r="K789" s="126"/>
      <c r="L789" s="126"/>
      <c r="M789" s="126">
        <v>11</v>
      </c>
      <c r="N789" s="126">
        <v>11</v>
      </c>
      <c r="O789" s="126"/>
      <c r="P789" s="126"/>
      <c r="Q789" s="126">
        <v>11</v>
      </c>
      <c r="R789" s="126">
        <v>11</v>
      </c>
      <c r="S789" s="126"/>
      <c r="T789" s="126"/>
      <c r="U789" s="126">
        <v>11</v>
      </c>
      <c r="V789" s="126">
        <v>11</v>
      </c>
      <c r="W789" s="126"/>
      <c r="X789" s="126"/>
      <c r="Y789" s="126">
        <v>11</v>
      </c>
      <c r="Z789" s="126">
        <v>11</v>
      </c>
      <c r="AA789" s="126"/>
      <c r="AB789" s="126"/>
      <c r="AC789" s="126">
        <v>11</v>
      </c>
      <c r="AD789" s="126">
        <v>11</v>
      </c>
      <c r="AE789" s="126"/>
      <c r="AF789" s="126"/>
      <c r="AG789" s="126">
        <v>11</v>
      </c>
      <c r="AH789" s="126">
        <v>11</v>
      </c>
      <c r="AI789" s="126"/>
      <c r="AJ789" s="127"/>
      <c r="AK789" s="153">
        <f>COUNTIF(F789:AJ789,"&gt;0")</f>
        <v>15</v>
      </c>
      <c r="AL789" s="150">
        <f>SUM(F789:AJ789)</f>
        <v>165</v>
      </c>
      <c r="AM789" s="150">
        <f>SUM(F791:AJ791)</f>
        <v>0</v>
      </c>
      <c r="AN789" s="150">
        <f>SUM(F792:AJ792)</f>
        <v>0</v>
      </c>
      <c r="AO789" s="150">
        <f>SUM(F790:AJ790)</f>
        <v>64</v>
      </c>
      <c r="AP789" s="150">
        <f>VLOOKUP($M$1&amp;" "&amp;$P$1&amp;" "&amp;AQ789,'Вспомогательная таблица'!A:AL,38,0)</f>
        <v>165</v>
      </c>
      <c r="AQ789" s="144" t="s">
        <v>49</v>
      </c>
    </row>
    <row r="790" spans="1:43" ht="9" customHeight="1" x14ac:dyDescent="0.2">
      <c r="A790" s="148"/>
      <c r="B790" s="148"/>
      <c r="C790" s="148"/>
      <c r="D790" s="148"/>
      <c r="E790" s="128" t="s">
        <v>24</v>
      </c>
      <c r="F790" s="129">
        <v>8</v>
      </c>
      <c r="G790" s="107"/>
      <c r="H790" s="107"/>
      <c r="I790" s="107"/>
      <c r="J790" s="107">
        <v>8</v>
      </c>
      <c r="K790" s="107"/>
      <c r="L790" s="107"/>
      <c r="M790" s="107"/>
      <c r="N790" s="107">
        <v>8</v>
      </c>
      <c r="O790" s="107"/>
      <c r="P790" s="107"/>
      <c r="Q790" s="107"/>
      <c r="R790" s="107">
        <v>8</v>
      </c>
      <c r="S790" s="107"/>
      <c r="T790" s="107"/>
      <c r="U790" s="107"/>
      <c r="V790" s="107">
        <v>8</v>
      </c>
      <c r="W790" s="107"/>
      <c r="X790" s="107"/>
      <c r="Y790" s="107"/>
      <c r="Z790" s="107">
        <v>8</v>
      </c>
      <c r="AA790" s="107"/>
      <c r="AB790" s="107"/>
      <c r="AC790" s="107"/>
      <c r="AD790" s="107">
        <v>8</v>
      </c>
      <c r="AE790" s="107"/>
      <c r="AF790" s="107"/>
      <c r="AG790" s="107"/>
      <c r="AH790" s="107">
        <v>8</v>
      </c>
      <c r="AI790" s="107"/>
      <c r="AJ790" s="130"/>
      <c r="AK790" s="148"/>
      <c r="AL790" s="151"/>
      <c r="AM790" s="151"/>
      <c r="AN790" s="151"/>
      <c r="AO790" s="151"/>
      <c r="AP790" s="151"/>
      <c r="AQ790" s="145"/>
    </row>
    <row r="791" spans="1:43" ht="9" customHeight="1" x14ac:dyDescent="0.2">
      <c r="A791" s="148"/>
      <c r="B791" s="148"/>
      <c r="C791" s="148"/>
      <c r="D791" s="148"/>
      <c r="E791" s="128" t="s">
        <v>25</v>
      </c>
      <c r="F791" s="129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  <c r="AJ791" s="130"/>
      <c r="AK791" s="148"/>
      <c r="AL791" s="151"/>
      <c r="AM791" s="151"/>
      <c r="AN791" s="151"/>
      <c r="AO791" s="151"/>
      <c r="AP791" s="151"/>
      <c r="AQ791" s="145"/>
    </row>
    <row r="792" spans="1:43" ht="9" customHeight="1" thickBot="1" x14ac:dyDescent="0.25">
      <c r="A792" s="149"/>
      <c r="B792" s="149"/>
      <c r="C792" s="149"/>
      <c r="D792" s="149"/>
      <c r="E792" s="131" t="s">
        <v>26</v>
      </c>
      <c r="F792" s="132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  <c r="AB792" s="133"/>
      <c r="AC792" s="133"/>
      <c r="AD792" s="133"/>
      <c r="AE792" s="133"/>
      <c r="AF792" s="133"/>
      <c r="AG792" s="133"/>
      <c r="AH792" s="133"/>
      <c r="AI792" s="133"/>
      <c r="AJ792" s="134"/>
      <c r="AK792" s="149"/>
      <c r="AL792" s="152"/>
      <c r="AM792" s="152"/>
      <c r="AN792" s="152"/>
      <c r="AO792" s="152"/>
      <c r="AP792" s="152"/>
      <c r="AQ792" s="146"/>
    </row>
    <row r="793" spans="1:43" ht="9" customHeight="1" x14ac:dyDescent="0.2">
      <c r="A793" s="147">
        <v>196</v>
      </c>
      <c r="B793" s="153">
        <v>19627</v>
      </c>
      <c r="C793" s="154" t="s">
        <v>273</v>
      </c>
      <c r="D793" s="154" t="s">
        <v>266</v>
      </c>
      <c r="E793" s="124" t="s">
        <v>22</v>
      </c>
      <c r="F793" s="125"/>
      <c r="G793" s="126"/>
      <c r="H793" s="126">
        <v>11</v>
      </c>
      <c r="I793" s="126">
        <v>11</v>
      </c>
      <c r="J793" s="126"/>
      <c r="K793" s="126"/>
      <c r="L793" s="126">
        <v>11</v>
      </c>
      <c r="M793" s="126">
        <v>11</v>
      </c>
      <c r="N793" s="126"/>
      <c r="O793" s="126"/>
      <c r="P793" s="126">
        <v>11</v>
      </c>
      <c r="Q793" s="126">
        <v>11</v>
      </c>
      <c r="R793" s="126"/>
      <c r="S793" s="126"/>
      <c r="T793" s="126">
        <v>11</v>
      </c>
      <c r="U793" s="126">
        <v>11</v>
      </c>
      <c r="V793" s="126"/>
      <c r="W793" s="126"/>
      <c r="X793" s="126">
        <v>11</v>
      </c>
      <c r="Y793" s="126">
        <v>11</v>
      </c>
      <c r="Z793" s="126"/>
      <c r="AA793" s="126"/>
      <c r="AB793" s="126">
        <v>11</v>
      </c>
      <c r="AC793" s="126">
        <v>11</v>
      </c>
      <c r="AD793" s="126"/>
      <c r="AE793" s="126"/>
      <c r="AF793" s="126">
        <v>11</v>
      </c>
      <c r="AG793" s="126">
        <v>11</v>
      </c>
      <c r="AH793" s="126"/>
      <c r="AI793" s="126"/>
      <c r="AJ793" s="127"/>
      <c r="AK793" s="153">
        <f>COUNTIF(F793:AJ793,"&gt;0")</f>
        <v>14</v>
      </c>
      <c r="AL793" s="150">
        <f>SUM(F793:AJ793)</f>
        <v>154</v>
      </c>
      <c r="AM793" s="150">
        <f>SUM(F795:AJ795)</f>
        <v>0</v>
      </c>
      <c r="AN793" s="150">
        <f>SUM(F796:AJ796)</f>
        <v>0</v>
      </c>
      <c r="AO793" s="150">
        <f>SUM(F794:AJ794)</f>
        <v>56</v>
      </c>
      <c r="AP793" s="150">
        <f>VLOOKUP($M$1&amp;" "&amp;$P$1&amp;" "&amp;AQ793,'Вспомогательная таблица'!A:AL,38,0)</f>
        <v>154</v>
      </c>
      <c r="AQ793" s="144" t="s">
        <v>51</v>
      </c>
    </row>
    <row r="794" spans="1:43" ht="9" customHeight="1" x14ac:dyDescent="0.2">
      <c r="A794" s="148"/>
      <c r="B794" s="148"/>
      <c r="C794" s="148"/>
      <c r="D794" s="148"/>
      <c r="E794" s="128" t="s">
        <v>24</v>
      </c>
      <c r="F794" s="129"/>
      <c r="G794" s="107"/>
      <c r="H794" s="107"/>
      <c r="I794" s="107">
        <v>8</v>
      </c>
      <c r="J794" s="107"/>
      <c r="K794" s="107"/>
      <c r="L794" s="107"/>
      <c r="M794" s="107">
        <v>8</v>
      </c>
      <c r="N794" s="107"/>
      <c r="O794" s="107"/>
      <c r="P794" s="107"/>
      <c r="Q794" s="107">
        <v>8</v>
      </c>
      <c r="R794" s="107"/>
      <c r="S794" s="107"/>
      <c r="T794" s="107"/>
      <c r="U794" s="107">
        <v>8</v>
      </c>
      <c r="V794" s="107"/>
      <c r="W794" s="107"/>
      <c r="X794" s="107"/>
      <c r="Y794" s="107">
        <v>8</v>
      </c>
      <c r="Z794" s="107"/>
      <c r="AA794" s="107"/>
      <c r="AB794" s="107"/>
      <c r="AC794" s="107">
        <v>8</v>
      </c>
      <c r="AD794" s="107"/>
      <c r="AE794" s="107"/>
      <c r="AF794" s="107"/>
      <c r="AG794" s="107">
        <v>8</v>
      </c>
      <c r="AH794" s="107"/>
      <c r="AI794" s="107"/>
      <c r="AJ794" s="130"/>
      <c r="AK794" s="148"/>
      <c r="AL794" s="151"/>
      <c r="AM794" s="151"/>
      <c r="AN794" s="151"/>
      <c r="AO794" s="151"/>
      <c r="AP794" s="151"/>
      <c r="AQ794" s="145"/>
    </row>
    <row r="795" spans="1:43" ht="9" customHeight="1" x14ac:dyDescent="0.2">
      <c r="A795" s="148"/>
      <c r="B795" s="148"/>
      <c r="C795" s="148"/>
      <c r="D795" s="148"/>
      <c r="E795" s="128" t="s">
        <v>25</v>
      </c>
      <c r="F795" s="129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  <c r="AJ795" s="130"/>
      <c r="AK795" s="148"/>
      <c r="AL795" s="151"/>
      <c r="AM795" s="151"/>
      <c r="AN795" s="151"/>
      <c r="AO795" s="151"/>
      <c r="AP795" s="151"/>
      <c r="AQ795" s="145"/>
    </row>
    <row r="796" spans="1:43" ht="9" customHeight="1" thickBot="1" x14ac:dyDescent="0.25">
      <c r="A796" s="149"/>
      <c r="B796" s="149"/>
      <c r="C796" s="149"/>
      <c r="D796" s="149"/>
      <c r="E796" s="131" t="s">
        <v>26</v>
      </c>
      <c r="F796" s="132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  <c r="AB796" s="133"/>
      <c r="AC796" s="133"/>
      <c r="AD796" s="133"/>
      <c r="AE796" s="133"/>
      <c r="AF796" s="133"/>
      <c r="AG796" s="133"/>
      <c r="AH796" s="133"/>
      <c r="AI796" s="133"/>
      <c r="AJ796" s="134"/>
      <c r="AK796" s="149"/>
      <c r="AL796" s="152"/>
      <c r="AM796" s="152"/>
      <c r="AN796" s="152"/>
      <c r="AO796" s="152"/>
      <c r="AP796" s="152"/>
      <c r="AQ796" s="146"/>
    </row>
    <row r="797" spans="1:43" ht="9" customHeight="1" x14ac:dyDescent="0.2">
      <c r="A797" s="147">
        <v>197</v>
      </c>
      <c r="B797" s="153">
        <v>23474</v>
      </c>
      <c r="C797" s="154" t="s">
        <v>274</v>
      </c>
      <c r="D797" s="154" t="s">
        <v>262</v>
      </c>
      <c r="E797" s="124" t="s">
        <v>22</v>
      </c>
      <c r="F797" s="125"/>
      <c r="G797" s="126"/>
      <c r="H797" s="126">
        <v>11</v>
      </c>
      <c r="I797" s="126">
        <v>11</v>
      </c>
      <c r="J797" s="126"/>
      <c r="K797" s="126"/>
      <c r="L797" s="126">
        <v>11</v>
      </c>
      <c r="M797" s="126">
        <v>11</v>
      </c>
      <c r="N797" s="126"/>
      <c r="O797" s="126"/>
      <c r="P797" s="126">
        <v>11</v>
      </c>
      <c r="Q797" s="126">
        <v>11</v>
      </c>
      <c r="R797" s="126"/>
      <c r="S797" s="126"/>
      <c r="T797" s="126">
        <v>11</v>
      </c>
      <c r="U797" s="126">
        <v>11</v>
      </c>
      <c r="V797" s="126"/>
      <c r="W797" s="126"/>
      <c r="X797" s="126">
        <v>11</v>
      </c>
      <c r="Y797" s="126">
        <v>11</v>
      </c>
      <c r="Z797" s="126"/>
      <c r="AA797" s="126"/>
      <c r="AB797" s="126">
        <v>11</v>
      </c>
      <c r="AC797" s="126">
        <v>11</v>
      </c>
      <c r="AD797" s="126"/>
      <c r="AE797" s="126"/>
      <c r="AF797" s="126">
        <v>11</v>
      </c>
      <c r="AG797" s="126">
        <v>11</v>
      </c>
      <c r="AH797" s="126"/>
      <c r="AI797" s="126"/>
      <c r="AJ797" s="127"/>
      <c r="AK797" s="153">
        <f>COUNTIF(F797:AJ797,"&gt;0")</f>
        <v>14</v>
      </c>
      <c r="AL797" s="150">
        <f>SUM(F797:AJ797)</f>
        <v>154</v>
      </c>
      <c r="AM797" s="150">
        <f>SUM(F799:AJ799)</f>
        <v>0</v>
      </c>
      <c r="AN797" s="150">
        <f>SUM(F800:AJ800)</f>
        <v>0</v>
      </c>
      <c r="AO797" s="150">
        <f>SUM(F798:AJ798)</f>
        <v>56</v>
      </c>
      <c r="AP797" s="150">
        <f>VLOOKUP($M$1&amp;" "&amp;$P$1&amp;" "&amp;AQ797,'Вспомогательная таблица'!A:AL,38,0)</f>
        <v>154</v>
      </c>
      <c r="AQ797" s="144" t="s">
        <v>51</v>
      </c>
    </row>
    <row r="798" spans="1:43" ht="9" customHeight="1" x14ac:dyDescent="0.2">
      <c r="A798" s="148"/>
      <c r="B798" s="148"/>
      <c r="C798" s="148"/>
      <c r="D798" s="148"/>
      <c r="E798" s="128" t="s">
        <v>24</v>
      </c>
      <c r="F798" s="129"/>
      <c r="G798" s="107"/>
      <c r="H798" s="107"/>
      <c r="I798" s="107">
        <v>8</v>
      </c>
      <c r="J798" s="107"/>
      <c r="K798" s="107"/>
      <c r="L798" s="107"/>
      <c r="M798" s="107">
        <v>8</v>
      </c>
      <c r="N798" s="107"/>
      <c r="O798" s="107"/>
      <c r="P798" s="107"/>
      <c r="Q798" s="107">
        <v>8</v>
      </c>
      <c r="R798" s="107"/>
      <c r="S798" s="107"/>
      <c r="T798" s="107"/>
      <c r="U798" s="107">
        <v>8</v>
      </c>
      <c r="V798" s="107"/>
      <c r="W798" s="107"/>
      <c r="X798" s="107"/>
      <c r="Y798" s="107">
        <v>8</v>
      </c>
      <c r="Z798" s="107"/>
      <c r="AA798" s="107"/>
      <c r="AB798" s="107"/>
      <c r="AC798" s="107">
        <v>8</v>
      </c>
      <c r="AD798" s="107"/>
      <c r="AE798" s="107"/>
      <c r="AF798" s="107"/>
      <c r="AG798" s="107">
        <v>8</v>
      </c>
      <c r="AH798" s="107"/>
      <c r="AI798" s="107"/>
      <c r="AJ798" s="130"/>
      <c r="AK798" s="148"/>
      <c r="AL798" s="151"/>
      <c r="AM798" s="151"/>
      <c r="AN798" s="151"/>
      <c r="AO798" s="151"/>
      <c r="AP798" s="151"/>
      <c r="AQ798" s="145"/>
    </row>
    <row r="799" spans="1:43" ht="9" customHeight="1" x14ac:dyDescent="0.2">
      <c r="A799" s="148"/>
      <c r="B799" s="148"/>
      <c r="C799" s="148"/>
      <c r="D799" s="148"/>
      <c r="E799" s="128" t="s">
        <v>25</v>
      </c>
      <c r="F799" s="129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  <c r="AJ799" s="130"/>
      <c r="AK799" s="148"/>
      <c r="AL799" s="151"/>
      <c r="AM799" s="151"/>
      <c r="AN799" s="151"/>
      <c r="AO799" s="151"/>
      <c r="AP799" s="151"/>
      <c r="AQ799" s="145"/>
    </row>
    <row r="800" spans="1:43" ht="9" customHeight="1" thickBot="1" x14ac:dyDescent="0.25">
      <c r="A800" s="149"/>
      <c r="B800" s="149"/>
      <c r="C800" s="149"/>
      <c r="D800" s="149"/>
      <c r="E800" s="131" t="s">
        <v>26</v>
      </c>
      <c r="F800" s="132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  <c r="AB800" s="133"/>
      <c r="AC800" s="133"/>
      <c r="AD800" s="133"/>
      <c r="AE800" s="133"/>
      <c r="AF800" s="133"/>
      <c r="AG800" s="133"/>
      <c r="AH800" s="133"/>
      <c r="AI800" s="133"/>
      <c r="AJ800" s="134"/>
      <c r="AK800" s="149"/>
      <c r="AL800" s="152"/>
      <c r="AM800" s="152"/>
      <c r="AN800" s="152"/>
      <c r="AO800" s="152"/>
      <c r="AP800" s="152"/>
      <c r="AQ800" s="146"/>
    </row>
    <row r="801" spans="1:43" ht="9" customHeight="1" x14ac:dyDescent="0.2">
      <c r="A801" s="147">
        <v>198</v>
      </c>
      <c r="B801" s="153">
        <v>19605</v>
      </c>
      <c r="C801" s="154" t="s">
        <v>275</v>
      </c>
      <c r="D801" s="154" t="s">
        <v>266</v>
      </c>
      <c r="E801" s="124" t="s">
        <v>22</v>
      </c>
      <c r="F801" s="125">
        <v>11</v>
      </c>
      <c r="G801" s="126">
        <v>11</v>
      </c>
      <c r="H801" s="126"/>
      <c r="I801" s="126"/>
      <c r="J801" s="126">
        <v>11</v>
      </c>
      <c r="K801" s="126">
        <v>11</v>
      </c>
      <c r="L801" s="126"/>
      <c r="M801" s="126"/>
      <c r="N801" s="126">
        <v>11</v>
      </c>
      <c r="O801" s="126">
        <v>11</v>
      </c>
      <c r="P801" s="126"/>
      <c r="Q801" s="126"/>
      <c r="R801" s="126">
        <v>11</v>
      </c>
      <c r="S801" s="126">
        <v>11</v>
      </c>
      <c r="T801" s="126"/>
      <c r="U801" s="126"/>
      <c r="V801" s="126">
        <v>11</v>
      </c>
      <c r="W801" s="126">
        <v>11</v>
      </c>
      <c r="X801" s="126"/>
      <c r="Y801" s="126"/>
      <c r="Z801" s="126">
        <v>11</v>
      </c>
      <c r="AA801" s="126">
        <v>11</v>
      </c>
      <c r="AB801" s="126"/>
      <c r="AC801" s="126"/>
      <c r="AD801" s="126">
        <v>11</v>
      </c>
      <c r="AE801" s="126">
        <v>11</v>
      </c>
      <c r="AF801" s="126"/>
      <c r="AG801" s="126"/>
      <c r="AH801" s="126">
        <v>11</v>
      </c>
      <c r="AI801" s="126"/>
      <c r="AJ801" s="127"/>
      <c r="AK801" s="153">
        <f>COUNTIF(F801:AJ801,"&gt;0")</f>
        <v>15</v>
      </c>
      <c r="AL801" s="150">
        <f>SUM(F801:AJ801)</f>
        <v>165</v>
      </c>
      <c r="AM801" s="150">
        <f>SUM(F803:AJ803)</f>
        <v>0</v>
      </c>
      <c r="AN801" s="150">
        <f>SUM(F804:AJ804)</f>
        <v>0</v>
      </c>
      <c r="AO801" s="150">
        <f>SUM(F802:AJ802)</f>
        <v>56</v>
      </c>
      <c r="AP801" s="150">
        <f>VLOOKUP($M$1&amp;" "&amp;$P$1&amp;" "&amp;AQ801,'Вспомогательная таблица'!A:AL,38,0)</f>
        <v>165</v>
      </c>
      <c r="AQ801" s="144" t="s">
        <v>53</v>
      </c>
    </row>
    <row r="802" spans="1:43" ht="9" customHeight="1" x14ac:dyDescent="0.2">
      <c r="A802" s="148"/>
      <c r="B802" s="148"/>
      <c r="C802" s="148"/>
      <c r="D802" s="148"/>
      <c r="E802" s="128" t="s">
        <v>24</v>
      </c>
      <c r="F802" s="129"/>
      <c r="G802" s="107">
        <v>8</v>
      </c>
      <c r="H802" s="107"/>
      <c r="I802" s="107"/>
      <c r="J802" s="107"/>
      <c r="K802" s="107">
        <v>8</v>
      </c>
      <c r="L802" s="107"/>
      <c r="M802" s="107"/>
      <c r="N802" s="107"/>
      <c r="O802" s="107">
        <v>8</v>
      </c>
      <c r="P802" s="107"/>
      <c r="Q802" s="107"/>
      <c r="R802" s="107"/>
      <c r="S802" s="107">
        <v>8</v>
      </c>
      <c r="T802" s="107"/>
      <c r="U802" s="107"/>
      <c r="V802" s="107"/>
      <c r="W802" s="107">
        <v>8</v>
      </c>
      <c r="X802" s="107"/>
      <c r="Y802" s="107"/>
      <c r="Z802" s="107"/>
      <c r="AA802" s="107">
        <v>8</v>
      </c>
      <c r="AB802" s="107"/>
      <c r="AC802" s="107"/>
      <c r="AD802" s="107"/>
      <c r="AE802" s="107">
        <v>8</v>
      </c>
      <c r="AF802" s="107"/>
      <c r="AG802" s="107"/>
      <c r="AH802" s="107"/>
      <c r="AI802" s="107"/>
      <c r="AJ802" s="130"/>
      <c r="AK802" s="148"/>
      <c r="AL802" s="151"/>
      <c r="AM802" s="151"/>
      <c r="AN802" s="151"/>
      <c r="AO802" s="151"/>
      <c r="AP802" s="151"/>
      <c r="AQ802" s="145"/>
    </row>
    <row r="803" spans="1:43" ht="9" customHeight="1" x14ac:dyDescent="0.2">
      <c r="A803" s="148"/>
      <c r="B803" s="148"/>
      <c r="C803" s="148"/>
      <c r="D803" s="148"/>
      <c r="E803" s="128" t="s">
        <v>25</v>
      </c>
      <c r="F803" s="129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  <c r="AJ803" s="130"/>
      <c r="AK803" s="148"/>
      <c r="AL803" s="151"/>
      <c r="AM803" s="151"/>
      <c r="AN803" s="151"/>
      <c r="AO803" s="151"/>
      <c r="AP803" s="151"/>
      <c r="AQ803" s="145"/>
    </row>
    <row r="804" spans="1:43" ht="9" customHeight="1" thickBot="1" x14ac:dyDescent="0.25">
      <c r="A804" s="149"/>
      <c r="B804" s="149"/>
      <c r="C804" s="149"/>
      <c r="D804" s="149"/>
      <c r="E804" s="131" t="s">
        <v>26</v>
      </c>
      <c r="F804" s="132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  <c r="AB804" s="133"/>
      <c r="AC804" s="133"/>
      <c r="AD804" s="133"/>
      <c r="AE804" s="133"/>
      <c r="AF804" s="133"/>
      <c r="AG804" s="133"/>
      <c r="AH804" s="133"/>
      <c r="AI804" s="133"/>
      <c r="AJ804" s="134"/>
      <c r="AK804" s="149"/>
      <c r="AL804" s="152"/>
      <c r="AM804" s="152"/>
      <c r="AN804" s="152"/>
      <c r="AO804" s="152"/>
      <c r="AP804" s="152"/>
      <c r="AQ804" s="146"/>
    </row>
    <row r="805" spans="1:43" ht="9" customHeight="1" x14ac:dyDescent="0.2">
      <c r="A805" s="147">
        <v>199</v>
      </c>
      <c r="B805" s="153">
        <v>19456</v>
      </c>
      <c r="C805" s="154" t="s">
        <v>276</v>
      </c>
      <c r="D805" s="154" t="s">
        <v>277</v>
      </c>
      <c r="E805" s="124" t="s">
        <v>22</v>
      </c>
      <c r="F805" s="125"/>
      <c r="G805" s="126">
        <v>11</v>
      </c>
      <c r="H805" s="126">
        <v>11</v>
      </c>
      <c r="I805" s="126"/>
      <c r="J805" s="126"/>
      <c r="K805" s="126">
        <v>11</v>
      </c>
      <c r="L805" s="126">
        <v>11</v>
      </c>
      <c r="M805" s="126"/>
      <c r="N805" s="126"/>
      <c r="O805" s="126">
        <v>11</v>
      </c>
      <c r="P805" s="126">
        <v>11</v>
      </c>
      <c r="Q805" s="126"/>
      <c r="R805" s="126"/>
      <c r="S805" s="126">
        <v>11</v>
      </c>
      <c r="T805" s="126">
        <v>11</v>
      </c>
      <c r="U805" s="126"/>
      <c r="V805" s="126"/>
      <c r="W805" s="126">
        <v>11</v>
      </c>
      <c r="X805" s="126">
        <v>11</v>
      </c>
      <c r="Y805" s="126"/>
      <c r="Z805" s="126"/>
      <c r="AA805" s="126">
        <v>11</v>
      </c>
      <c r="AB805" s="126">
        <v>11</v>
      </c>
      <c r="AC805" s="126"/>
      <c r="AD805" s="126"/>
      <c r="AE805" s="126">
        <v>11</v>
      </c>
      <c r="AF805" s="126">
        <v>11</v>
      </c>
      <c r="AG805" s="126"/>
      <c r="AH805" s="126"/>
      <c r="AI805" s="126"/>
      <c r="AJ805" s="127"/>
      <c r="AK805" s="153">
        <f>COUNTIF(F805:AJ805,"&gt;0")</f>
        <v>14</v>
      </c>
      <c r="AL805" s="150">
        <f>SUM(F805:AJ805)</f>
        <v>154</v>
      </c>
      <c r="AM805" s="150">
        <f>SUM(F807:AJ807)</f>
        <v>0</v>
      </c>
      <c r="AN805" s="150">
        <f>SUM(F808:AJ808)</f>
        <v>0</v>
      </c>
      <c r="AO805" s="150">
        <f>SUM(F806:AJ806)</f>
        <v>56</v>
      </c>
      <c r="AP805" s="150">
        <f>VLOOKUP($M$1&amp;" "&amp;$P$1&amp;" "&amp;AQ805,'Вспомогательная таблица'!A:AL,38,0)</f>
        <v>154</v>
      </c>
      <c r="AQ805" s="144" t="s">
        <v>43</v>
      </c>
    </row>
    <row r="806" spans="1:43" ht="9" customHeight="1" x14ac:dyDescent="0.2">
      <c r="A806" s="148"/>
      <c r="B806" s="148"/>
      <c r="C806" s="148"/>
      <c r="D806" s="148"/>
      <c r="E806" s="128" t="s">
        <v>24</v>
      </c>
      <c r="F806" s="129"/>
      <c r="G806" s="107"/>
      <c r="H806" s="107">
        <v>8</v>
      </c>
      <c r="I806" s="107"/>
      <c r="J806" s="107"/>
      <c r="K806" s="107"/>
      <c r="L806" s="107">
        <v>8</v>
      </c>
      <c r="M806" s="107"/>
      <c r="N806" s="107"/>
      <c r="O806" s="107"/>
      <c r="P806" s="107">
        <v>8</v>
      </c>
      <c r="Q806" s="107"/>
      <c r="R806" s="107"/>
      <c r="S806" s="107"/>
      <c r="T806" s="107">
        <v>8</v>
      </c>
      <c r="U806" s="107"/>
      <c r="V806" s="107"/>
      <c r="W806" s="107"/>
      <c r="X806" s="107">
        <v>8</v>
      </c>
      <c r="Y806" s="107"/>
      <c r="Z806" s="107"/>
      <c r="AA806" s="107"/>
      <c r="AB806" s="107">
        <v>8</v>
      </c>
      <c r="AC806" s="107"/>
      <c r="AD806" s="107"/>
      <c r="AE806" s="107"/>
      <c r="AF806" s="107">
        <v>8</v>
      </c>
      <c r="AG806" s="107"/>
      <c r="AH806" s="107"/>
      <c r="AI806" s="107"/>
      <c r="AJ806" s="130"/>
      <c r="AK806" s="148"/>
      <c r="AL806" s="151"/>
      <c r="AM806" s="151"/>
      <c r="AN806" s="151"/>
      <c r="AO806" s="151"/>
      <c r="AP806" s="151"/>
      <c r="AQ806" s="145"/>
    </row>
    <row r="807" spans="1:43" ht="9" customHeight="1" x14ac:dyDescent="0.2">
      <c r="A807" s="148"/>
      <c r="B807" s="148"/>
      <c r="C807" s="148"/>
      <c r="D807" s="148"/>
      <c r="E807" s="128" t="s">
        <v>25</v>
      </c>
      <c r="F807" s="129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  <c r="AA807" s="107"/>
      <c r="AB807" s="107"/>
      <c r="AC807" s="107"/>
      <c r="AD807" s="107"/>
      <c r="AE807" s="107"/>
      <c r="AF807" s="107"/>
      <c r="AG807" s="107"/>
      <c r="AH807" s="107"/>
      <c r="AI807" s="107"/>
      <c r="AJ807" s="130"/>
      <c r="AK807" s="148"/>
      <c r="AL807" s="151"/>
      <c r="AM807" s="151"/>
      <c r="AN807" s="151"/>
      <c r="AO807" s="151"/>
      <c r="AP807" s="151"/>
      <c r="AQ807" s="145"/>
    </row>
    <row r="808" spans="1:43" ht="9" customHeight="1" thickBot="1" x14ac:dyDescent="0.25">
      <c r="A808" s="149"/>
      <c r="B808" s="149"/>
      <c r="C808" s="149"/>
      <c r="D808" s="149"/>
      <c r="E808" s="131" t="s">
        <v>26</v>
      </c>
      <c r="F808" s="132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  <c r="AB808" s="133"/>
      <c r="AC808" s="133"/>
      <c r="AD808" s="133"/>
      <c r="AE808" s="133"/>
      <c r="AF808" s="133"/>
      <c r="AG808" s="133"/>
      <c r="AH808" s="133"/>
      <c r="AI808" s="133"/>
      <c r="AJ808" s="134"/>
      <c r="AK808" s="149"/>
      <c r="AL808" s="152"/>
      <c r="AM808" s="152"/>
      <c r="AN808" s="152"/>
      <c r="AO808" s="152"/>
      <c r="AP808" s="152"/>
      <c r="AQ808" s="146"/>
    </row>
    <row r="809" spans="1:43" ht="9" customHeight="1" x14ac:dyDescent="0.2">
      <c r="A809" s="147">
        <v>200</v>
      </c>
      <c r="B809" s="153">
        <v>19841</v>
      </c>
      <c r="C809" s="154" t="s">
        <v>278</v>
      </c>
      <c r="D809" s="154" t="s">
        <v>264</v>
      </c>
      <c r="E809" s="124" t="s">
        <v>22</v>
      </c>
      <c r="F809" s="125">
        <v>11</v>
      </c>
      <c r="G809" s="126">
        <v>11</v>
      </c>
      <c r="H809" s="126"/>
      <c r="I809" s="126"/>
      <c r="J809" s="126">
        <v>11</v>
      </c>
      <c r="K809" s="126">
        <v>11</v>
      </c>
      <c r="L809" s="126"/>
      <c r="M809" s="126"/>
      <c r="N809" s="126">
        <v>11</v>
      </c>
      <c r="O809" s="126">
        <v>11</v>
      </c>
      <c r="P809" s="126"/>
      <c r="Q809" s="126"/>
      <c r="R809" s="126">
        <v>11</v>
      </c>
      <c r="S809" s="126">
        <v>11</v>
      </c>
      <c r="T809" s="126"/>
      <c r="U809" s="126"/>
      <c r="V809" s="126">
        <v>11</v>
      </c>
      <c r="W809" s="126">
        <v>11</v>
      </c>
      <c r="X809" s="126"/>
      <c r="Y809" s="126"/>
      <c r="Z809" s="126">
        <v>11</v>
      </c>
      <c r="AA809" s="126">
        <v>11</v>
      </c>
      <c r="AB809" s="126"/>
      <c r="AC809" s="126"/>
      <c r="AD809" s="126">
        <v>11</v>
      </c>
      <c r="AE809" s="126">
        <v>11</v>
      </c>
      <c r="AF809" s="126"/>
      <c r="AG809" s="126"/>
      <c r="AH809" s="126">
        <v>11</v>
      </c>
      <c r="AI809" s="126"/>
      <c r="AJ809" s="127"/>
      <c r="AK809" s="153">
        <f>COUNTIF(F809:AJ809,"&gt;0")</f>
        <v>15</v>
      </c>
      <c r="AL809" s="150">
        <f>SUM(F809:AJ809)</f>
        <v>165</v>
      </c>
      <c r="AM809" s="150">
        <f>SUM(F811:AJ811)</f>
        <v>0</v>
      </c>
      <c r="AN809" s="150">
        <f>SUM(F812:AJ812)</f>
        <v>0</v>
      </c>
      <c r="AO809" s="150">
        <f>SUM(F810:AJ810)</f>
        <v>56</v>
      </c>
      <c r="AP809" s="150">
        <f>VLOOKUP($M$1&amp;" "&amp;$P$1&amp;" "&amp;AQ809,'Вспомогательная таблица'!A:AL,38,0)</f>
        <v>165</v>
      </c>
      <c r="AQ809" s="144" t="s">
        <v>53</v>
      </c>
    </row>
    <row r="810" spans="1:43" ht="9" customHeight="1" x14ac:dyDescent="0.2">
      <c r="A810" s="148"/>
      <c r="B810" s="148"/>
      <c r="C810" s="148"/>
      <c r="D810" s="148"/>
      <c r="E810" s="128" t="s">
        <v>24</v>
      </c>
      <c r="F810" s="129"/>
      <c r="G810" s="107">
        <v>8</v>
      </c>
      <c r="H810" s="107"/>
      <c r="I810" s="107"/>
      <c r="J810" s="107"/>
      <c r="K810" s="107">
        <v>8</v>
      </c>
      <c r="L810" s="107"/>
      <c r="M810" s="107"/>
      <c r="N810" s="107"/>
      <c r="O810" s="107">
        <v>8</v>
      </c>
      <c r="P810" s="107"/>
      <c r="Q810" s="107"/>
      <c r="R810" s="107"/>
      <c r="S810" s="107">
        <v>8</v>
      </c>
      <c r="T810" s="107"/>
      <c r="U810" s="107"/>
      <c r="V810" s="107"/>
      <c r="W810" s="107">
        <v>8</v>
      </c>
      <c r="X810" s="107"/>
      <c r="Y810" s="107"/>
      <c r="Z810" s="107"/>
      <c r="AA810" s="107">
        <v>8</v>
      </c>
      <c r="AB810" s="107"/>
      <c r="AC810" s="107"/>
      <c r="AD810" s="107"/>
      <c r="AE810" s="107">
        <v>8</v>
      </c>
      <c r="AF810" s="107"/>
      <c r="AG810" s="107"/>
      <c r="AH810" s="107"/>
      <c r="AI810" s="107"/>
      <c r="AJ810" s="130"/>
      <c r="AK810" s="148"/>
      <c r="AL810" s="151"/>
      <c r="AM810" s="151"/>
      <c r="AN810" s="151"/>
      <c r="AO810" s="151"/>
      <c r="AP810" s="151"/>
      <c r="AQ810" s="145"/>
    </row>
    <row r="811" spans="1:43" ht="9" customHeight="1" x14ac:dyDescent="0.2">
      <c r="A811" s="148"/>
      <c r="B811" s="148"/>
      <c r="C811" s="148"/>
      <c r="D811" s="148"/>
      <c r="E811" s="128" t="s">
        <v>25</v>
      </c>
      <c r="F811" s="129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  <c r="AA811" s="107"/>
      <c r="AB811" s="107"/>
      <c r="AC811" s="107"/>
      <c r="AD811" s="107"/>
      <c r="AE811" s="107"/>
      <c r="AF811" s="107"/>
      <c r="AG811" s="107"/>
      <c r="AH811" s="107"/>
      <c r="AI811" s="107"/>
      <c r="AJ811" s="130"/>
      <c r="AK811" s="148"/>
      <c r="AL811" s="151"/>
      <c r="AM811" s="151"/>
      <c r="AN811" s="151"/>
      <c r="AO811" s="151"/>
      <c r="AP811" s="151"/>
      <c r="AQ811" s="145"/>
    </row>
    <row r="812" spans="1:43" ht="9" customHeight="1" thickBot="1" x14ac:dyDescent="0.25">
      <c r="A812" s="149"/>
      <c r="B812" s="149"/>
      <c r="C812" s="149"/>
      <c r="D812" s="149"/>
      <c r="E812" s="131" t="s">
        <v>26</v>
      </c>
      <c r="F812" s="132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  <c r="AB812" s="133"/>
      <c r="AC812" s="133"/>
      <c r="AD812" s="133"/>
      <c r="AE812" s="133"/>
      <c r="AF812" s="133"/>
      <c r="AG812" s="133"/>
      <c r="AH812" s="133"/>
      <c r="AI812" s="133"/>
      <c r="AJ812" s="134"/>
      <c r="AK812" s="149"/>
      <c r="AL812" s="152"/>
      <c r="AM812" s="152"/>
      <c r="AN812" s="152"/>
      <c r="AO812" s="152"/>
      <c r="AP812" s="152"/>
      <c r="AQ812" s="146"/>
    </row>
    <row r="813" spans="1:43" ht="9" customHeight="1" x14ac:dyDescent="0.2">
      <c r="A813" s="147">
        <v>201</v>
      </c>
      <c r="B813" s="153">
        <v>19942</v>
      </c>
      <c r="C813" s="154" t="s">
        <v>279</v>
      </c>
      <c r="D813" s="154" t="s">
        <v>266</v>
      </c>
      <c r="E813" s="124" t="s">
        <v>22</v>
      </c>
      <c r="F813" s="125"/>
      <c r="G813" s="126">
        <v>11</v>
      </c>
      <c r="H813" s="126">
        <v>11</v>
      </c>
      <c r="I813" s="126"/>
      <c r="J813" s="126"/>
      <c r="K813" s="126">
        <v>11</v>
      </c>
      <c r="L813" s="126">
        <v>11</v>
      </c>
      <c r="M813" s="126"/>
      <c r="N813" s="126"/>
      <c r="O813" s="126">
        <v>11</v>
      </c>
      <c r="P813" s="126">
        <v>11</v>
      </c>
      <c r="Q813" s="126"/>
      <c r="R813" s="126"/>
      <c r="S813" s="126">
        <v>11</v>
      </c>
      <c r="T813" s="126">
        <v>11</v>
      </c>
      <c r="U813" s="126"/>
      <c r="V813" s="126"/>
      <c r="W813" s="126">
        <v>11</v>
      </c>
      <c r="X813" s="126">
        <v>11</v>
      </c>
      <c r="Y813" s="126"/>
      <c r="Z813" s="126"/>
      <c r="AA813" s="126">
        <v>11</v>
      </c>
      <c r="AB813" s="126">
        <v>11</v>
      </c>
      <c r="AC813" s="126"/>
      <c r="AD813" s="126"/>
      <c r="AE813" s="126">
        <v>11</v>
      </c>
      <c r="AF813" s="126">
        <v>11</v>
      </c>
      <c r="AG813" s="126"/>
      <c r="AH813" s="126"/>
      <c r="AI813" s="126"/>
      <c r="AJ813" s="127"/>
      <c r="AK813" s="153">
        <f>COUNTIF(F813:AJ813,"&gt;0")</f>
        <v>14</v>
      </c>
      <c r="AL813" s="150">
        <f>SUM(F813:AJ813)</f>
        <v>154</v>
      </c>
      <c r="AM813" s="150">
        <f>SUM(F815:AJ815)</f>
        <v>0</v>
      </c>
      <c r="AN813" s="150">
        <f>SUM(F816:AJ816)</f>
        <v>0</v>
      </c>
      <c r="AO813" s="150">
        <f>SUM(F814:AJ814)</f>
        <v>56</v>
      </c>
      <c r="AP813" s="150">
        <f>VLOOKUP($M$1&amp;" "&amp;$P$1&amp;" "&amp;AQ813,'Вспомогательная таблица'!A:AL,38,0)</f>
        <v>154</v>
      </c>
      <c r="AQ813" s="144" t="s">
        <v>43</v>
      </c>
    </row>
    <row r="814" spans="1:43" ht="9" customHeight="1" x14ac:dyDescent="0.2">
      <c r="A814" s="148"/>
      <c r="B814" s="148"/>
      <c r="C814" s="148"/>
      <c r="D814" s="148"/>
      <c r="E814" s="128" t="s">
        <v>24</v>
      </c>
      <c r="F814" s="129"/>
      <c r="G814" s="107"/>
      <c r="H814" s="107">
        <v>8</v>
      </c>
      <c r="I814" s="107"/>
      <c r="J814" s="107"/>
      <c r="K814" s="107"/>
      <c r="L814" s="107">
        <v>8</v>
      </c>
      <c r="M814" s="107"/>
      <c r="N814" s="107"/>
      <c r="O814" s="107"/>
      <c r="P814" s="107">
        <v>8</v>
      </c>
      <c r="Q814" s="107"/>
      <c r="R814" s="107"/>
      <c r="S814" s="107"/>
      <c r="T814" s="107">
        <v>8</v>
      </c>
      <c r="U814" s="107"/>
      <c r="V814" s="107"/>
      <c r="W814" s="107"/>
      <c r="X814" s="107">
        <v>8</v>
      </c>
      <c r="Y814" s="107"/>
      <c r="Z814" s="107"/>
      <c r="AA814" s="107"/>
      <c r="AB814" s="107">
        <v>8</v>
      </c>
      <c r="AC814" s="107"/>
      <c r="AD814" s="107"/>
      <c r="AE814" s="107"/>
      <c r="AF814" s="107">
        <v>8</v>
      </c>
      <c r="AG814" s="107"/>
      <c r="AH814" s="107"/>
      <c r="AI814" s="107"/>
      <c r="AJ814" s="130"/>
      <c r="AK814" s="148"/>
      <c r="AL814" s="151"/>
      <c r="AM814" s="151"/>
      <c r="AN814" s="151"/>
      <c r="AO814" s="151"/>
      <c r="AP814" s="151"/>
      <c r="AQ814" s="145"/>
    </row>
    <row r="815" spans="1:43" ht="9" customHeight="1" x14ac:dyDescent="0.2">
      <c r="A815" s="148"/>
      <c r="B815" s="148"/>
      <c r="C815" s="148"/>
      <c r="D815" s="148"/>
      <c r="E815" s="128" t="s">
        <v>25</v>
      </c>
      <c r="F815" s="129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  <c r="AA815" s="107"/>
      <c r="AB815" s="107"/>
      <c r="AC815" s="107"/>
      <c r="AD815" s="107"/>
      <c r="AE815" s="107"/>
      <c r="AF815" s="107"/>
      <c r="AG815" s="107"/>
      <c r="AH815" s="107"/>
      <c r="AI815" s="107"/>
      <c r="AJ815" s="130"/>
      <c r="AK815" s="148"/>
      <c r="AL815" s="151"/>
      <c r="AM815" s="151"/>
      <c r="AN815" s="151"/>
      <c r="AO815" s="151"/>
      <c r="AP815" s="151"/>
      <c r="AQ815" s="145"/>
    </row>
    <row r="816" spans="1:43" ht="9" customHeight="1" thickBot="1" x14ac:dyDescent="0.25">
      <c r="A816" s="149"/>
      <c r="B816" s="149"/>
      <c r="C816" s="149"/>
      <c r="D816" s="149"/>
      <c r="E816" s="131" t="s">
        <v>26</v>
      </c>
      <c r="F816" s="132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  <c r="AB816" s="133"/>
      <c r="AC816" s="133"/>
      <c r="AD816" s="133"/>
      <c r="AE816" s="133"/>
      <c r="AF816" s="133"/>
      <c r="AG816" s="133"/>
      <c r="AH816" s="133"/>
      <c r="AI816" s="133"/>
      <c r="AJ816" s="134"/>
      <c r="AK816" s="149"/>
      <c r="AL816" s="152"/>
      <c r="AM816" s="152"/>
      <c r="AN816" s="152"/>
      <c r="AO816" s="152"/>
      <c r="AP816" s="152"/>
      <c r="AQ816" s="146"/>
    </row>
    <row r="817" spans="1:43" ht="9" customHeight="1" x14ac:dyDescent="0.2">
      <c r="A817" s="147">
        <v>202</v>
      </c>
      <c r="B817" s="153">
        <v>19832</v>
      </c>
      <c r="C817" s="154" t="s">
        <v>280</v>
      </c>
      <c r="D817" s="154" t="s">
        <v>264</v>
      </c>
      <c r="E817" s="124" t="s">
        <v>22</v>
      </c>
      <c r="F817" s="125"/>
      <c r="G817" s="126">
        <v>11</v>
      </c>
      <c r="H817" s="126">
        <v>11</v>
      </c>
      <c r="I817" s="126"/>
      <c r="J817" s="126"/>
      <c r="K817" s="126">
        <v>11</v>
      </c>
      <c r="L817" s="126">
        <v>11</v>
      </c>
      <c r="M817" s="126"/>
      <c r="N817" s="126"/>
      <c r="O817" s="126">
        <v>11</v>
      </c>
      <c r="P817" s="126">
        <v>11</v>
      </c>
      <c r="Q817" s="126"/>
      <c r="R817" s="126"/>
      <c r="S817" s="126">
        <v>11</v>
      </c>
      <c r="T817" s="126">
        <v>11</v>
      </c>
      <c r="U817" s="126"/>
      <c r="V817" s="126"/>
      <c r="W817" s="126">
        <v>11</v>
      </c>
      <c r="X817" s="126">
        <v>11</v>
      </c>
      <c r="Y817" s="126"/>
      <c r="Z817" s="126"/>
      <c r="AA817" s="126">
        <v>11</v>
      </c>
      <c r="AB817" s="126">
        <v>11</v>
      </c>
      <c r="AC817" s="126"/>
      <c r="AD817" s="126"/>
      <c r="AE817" s="126">
        <v>11</v>
      </c>
      <c r="AF817" s="126">
        <v>11</v>
      </c>
      <c r="AG817" s="126"/>
      <c r="AH817" s="126"/>
      <c r="AI817" s="126"/>
      <c r="AJ817" s="127"/>
      <c r="AK817" s="153">
        <f>COUNTIF(F817:AJ817,"&gt;0")</f>
        <v>14</v>
      </c>
      <c r="AL817" s="150">
        <f>SUM(F817:AJ817)</f>
        <v>154</v>
      </c>
      <c r="AM817" s="150">
        <f>SUM(F819:AJ819)</f>
        <v>0</v>
      </c>
      <c r="AN817" s="150">
        <f>SUM(F820:AJ820)</f>
        <v>0</v>
      </c>
      <c r="AO817" s="150">
        <f>SUM(F818:AJ818)</f>
        <v>56</v>
      </c>
      <c r="AP817" s="150">
        <f>VLOOKUP($M$1&amp;" "&amp;$P$1&amp;" "&amp;AQ817,'Вспомогательная таблица'!A:AL,38,0)</f>
        <v>154</v>
      </c>
      <c r="AQ817" s="144" t="s">
        <v>43</v>
      </c>
    </row>
    <row r="818" spans="1:43" ht="9" customHeight="1" x14ac:dyDescent="0.2">
      <c r="A818" s="148"/>
      <c r="B818" s="148"/>
      <c r="C818" s="148"/>
      <c r="D818" s="148"/>
      <c r="E818" s="128" t="s">
        <v>24</v>
      </c>
      <c r="F818" s="129"/>
      <c r="G818" s="107"/>
      <c r="H818" s="107">
        <v>8</v>
      </c>
      <c r="I818" s="107"/>
      <c r="J818" s="107"/>
      <c r="K818" s="107"/>
      <c r="L818" s="107">
        <v>8</v>
      </c>
      <c r="M818" s="107"/>
      <c r="N818" s="107"/>
      <c r="O818" s="107"/>
      <c r="P818" s="107">
        <v>8</v>
      </c>
      <c r="Q818" s="107"/>
      <c r="R818" s="107"/>
      <c r="S818" s="107"/>
      <c r="T818" s="107">
        <v>8</v>
      </c>
      <c r="U818" s="107"/>
      <c r="V818" s="107"/>
      <c r="W818" s="107"/>
      <c r="X818" s="107">
        <v>8</v>
      </c>
      <c r="Y818" s="107"/>
      <c r="Z818" s="107"/>
      <c r="AA818" s="107"/>
      <c r="AB818" s="107">
        <v>8</v>
      </c>
      <c r="AC818" s="107"/>
      <c r="AD818" s="107"/>
      <c r="AE818" s="107"/>
      <c r="AF818" s="107">
        <v>8</v>
      </c>
      <c r="AG818" s="107"/>
      <c r="AH818" s="107"/>
      <c r="AI818" s="107"/>
      <c r="AJ818" s="130"/>
      <c r="AK818" s="148"/>
      <c r="AL818" s="151"/>
      <c r="AM818" s="151"/>
      <c r="AN818" s="151"/>
      <c r="AO818" s="151"/>
      <c r="AP818" s="151"/>
      <c r="AQ818" s="145"/>
    </row>
    <row r="819" spans="1:43" ht="9" customHeight="1" x14ac:dyDescent="0.2">
      <c r="A819" s="148"/>
      <c r="B819" s="148"/>
      <c r="C819" s="148"/>
      <c r="D819" s="148"/>
      <c r="E819" s="128" t="s">
        <v>25</v>
      </c>
      <c r="F819" s="129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  <c r="AJ819" s="130"/>
      <c r="AK819" s="148"/>
      <c r="AL819" s="151"/>
      <c r="AM819" s="151"/>
      <c r="AN819" s="151"/>
      <c r="AO819" s="151"/>
      <c r="AP819" s="151"/>
      <c r="AQ819" s="145"/>
    </row>
    <row r="820" spans="1:43" ht="9" customHeight="1" thickBot="1" x14ac:dyDescent="0.25">
      <c r="A820" s="149"/>
      <c r="B820" s="149"/>
      <c r="C820" s="149"/>
      <c r="D820" s="149"/>
      <c r="E820" s="131" t="s">
        <v>26</v>
      </c>
      <c r="F820" s="132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  <c r="AB820" s="133"/>
      <c r="AC820" s="133"/>
      <c r="AD820" s="133"/>
      <c r="AE820" s="133"/>
      <c r="AF820" s="133"/>
      <c r="AG820" s="133"/>
      <c r="AH820" s="133"/>
      <c r="AI820" s="133"/>
      <c r="AJ820" s="134"/>
      <c r="AK820" s="149"/>
      <c r="AL820" s="152"/>
      <c r="AM820" s="152"/>
      <c r="AN820" s="152"/>
      <c r="AO820" s="152"/>
      <c r="AP820" s="152"/>
      <c r="AQ820" s="146"/>
    </row>
    <row r="821" spans="1:43" ht="9" customHeight="1" x14ac:dyDescent="0.2">
      <c r="A821" s="147">
        <v>203</v>
      </c>
      <c r="B821" s="153">
        <v>19232</v>
      </c>
      <c r="C821" s="154" t="s">
        <v>281</v>
      </c>
      <c r="D821" s="154" t="s">
        <v>266</v>
      </c>
      <c r="E821" s="124" t="s">
        <v>22</v>
      </c>
      <c r="F821" s="125"/>
      <c r="G821" s="126">
        <v>11</v>
      </c>
      <c r="H821" s="126">
        <v>11</v>
      </c>
      <c r="I821" s="126"/>
      <c r="J821" s="126"/>
      <c r="K821" s="126">
        <v>11</v>
      </c>
      <c r="L821" s="126">
        <v>11</v>
      </c>
      <c r="M821" s="126"/>
      <c r="N821" s="126"/>
      <c r="O821" s="126">
        <v>11</v>
      </c>
      <c r="P821" s="126">
        <v>11</v>
      </c>
      <c r="Q821" s="126"/>
      <c r="R821" s="126"/>
      <c r="S821" s="126">
        <v>11</v>
      </c>
      <c r="T821" s="126">
        <v>11</v>
      </c>
      <c r="U821" s="126"/>
      <c r="V821" s="126"/>
      <c r="W821" s="126">
        <v>11</v>
      </c>
      <c r="X821" s="126">
        <v>11</v>
      </c>
      <c r="Y821" s="126"/>
      <c r="Z821" s="126"/>
      <c r="AA821" s="126">
        <v>11</v>
      </c>
      <c r="AB821" s="126">
        <v>11</v>
      </c>
      <c r="AC821" s="126"/>
      <c r="AD821" s="126"/>
      <c r="AE821" s="126">
        <v>11</v>
      </c>
      <c r="AF821" s="126">
        <v>11</v>
      </c>
      <c r="AG821" s="126"/>
      <c r="AH821" s="126"/>
      <c r="AI821" s="126"/>
      <c r="AJ821" s="127"/>
      <c r="AK821" s="153">
        <f>COUNTIF(F821:AJ821,"&gt;0")</f>
        <v>14</v>
      </c>
      <c r="AL821" s="150">
        <f>SUM(F821:AJ821)</f>
        <v>154</v>
      </c>
      <c r="AM821" s="150">
        <f>SUM(F823:AJ823)</f>
        <v>0</v>
      </c>
      <c r="AN821" s="150">
        <f>SUM(F824:AJ824)</f>
        <v>0</v>
      </c>
      <c r="AO821" s="150">
        <f>SUM(F822:AJ822)</f>
        <v>56</v>
      </c>
      <c r="AP821" s="150">
        <f>VLOOKUP($M$1&amp;" "&amp;$P$1&amp;" "&amp;AQ821,'Вспомогательная таблица'!A:AL,38,0)</f>
        <v>154</v>
      </c>
      <c r="AQ821" s="144" t="s">
        <v>43</v>
      </c>
    </row>
    <row r="822" spans="1:43" ht="9" customHeight="1" x14ac:dyDescent="0.2">
      <c r="A822" s="148"/>
      <c r="B822" s="148"/>
      <c r="C822" s="148"/>
      <c r="D822" s="148"/>
      <c r="E822" s="128" t="s">
        <v>24</v>
      </c>
      <c r="F822" s="129"/>
      <c r="G822" s="107"/>
      <c r="H822" s="107">
        <v>8</v>
      </c>
      <c r="I822" s="107"/>
      <c r="J822" s="107"/>
      <c r="K822" s="107"/>
      <c r="L822" s="107">
        <v>8</v>
      </c>
      <c r="M822" s="107"/>
      <c r="N822" s="107"/>
      <c r="O822" s="107"/>
      <c r="P822" s="107">
        <v>8</v>
      </c>
      <c r="Q822" s="107"/>
      <c r="R822" s="107"/>
      <c r="S822" s="107"/>
      <c r="T822" s="107">
        <v>8</v>
      </c>
      <c r="U822" s="107"/>
      <c r="V822" s="107"/>
      <c r="W822" s="107"/>
      <c r="X822" s="107">
        <v>8</v>
      </c>
      <c r="Y822" s="107"/>
      <c r="Z822" s="107"/>
      <c r="AA822" s="107"/>
      <c r="AB822" s="107">
        <v>8</v>
      </c>
      <c r="AC822" s="107"/>
      <c r="AD822" s="107"/>
      <c r="AE822" s="107"/>
      <c r="AF822" s="107">
        <v>8</v>
      </c>
      <c r="AG822" s="107"/>
      <c r="AH822" s="107"/>
      <c r="AI822" s="107"/>
      <c r="AJ822" s="130"/>
      <c r="AK822" s="148"/>
      <c r="AL822" s="151"/>
      <c r="AM822" s="151"/>
      <c r="AN822" s="151"/>
      <c r="AO822" s="151"/>
      <c r="AP822" s="151"/>
      <c r="AQ822" s="145"/>
    </row>
    <row r="823" spans="1:43" ht="9" customHeight="1" x14ac:dyDescent="0.2">
      <c r="A823" s="148"/>
      <c r="B823" s="148"/>
      <c r="C823" s="148"/>
      <c r="D823" s="148"/>
      <c r="E823" s="128" t="s">
        <v>25</v>
      </c>
      <c r="F823" s="129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  <c r="AJ823" s="130"/>
      <c r="AK823" s="148"/>
      <c r="AL823" s="151"/>
      <c r="AM823" s="151"/>
      <c r="AN823" s="151"/>
      <c r="AO823" s="151"/>
      <c r="AP823" s="151"/>
      <c r="AQ823" s="145"/>
    </row>
    <row r="824" spans="1:43" ht="9" customHeight="1" thickBot="1" x14ac:dyDescent="0.25">
      <c r="A824" s="149"/>
      <c r="B824" s="149"/>
      <c r="C824" s="149"/>
      <c r="D824" s="149"/>
      <c r="E824" s="131" t="s">
        <v>26</v>
      </c>
      <c r="F824" s="132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  <c r="AB824" s="133"/>
      <c r="AC824" s="133"/>
      <c r="AD824" s="133"/>
      <c r="AE824" s="133"/>
      <c r="AF824" s="133"/>
      <c r="AG824" s="133"/>
      <c r="AH824" s="133"/>
      <c r="AI824" s="133"/>
      <c r="AJ824" s="134"/>
      <c r="AK824" s="149"/>
      <c r="AL824" s="152"/>
      <c r="AM824" s="152"/>
      <c r="AN824" s="152"/>
      <c r="AO824" s="152"/>
      <c r="AP824" s="152"/>
      <c r="AQ824" s="146"/>
    </row>
    <row r="825" spans="1:43" ht="9" customHeight="1" x14ac:dyDescent="0.2">
      <c r="A825" s="147">
        <v>204</v>
      </c>
      <c r="B825" s="153">
        <v>19600</v>
      </c>
      <c r="C825" s="154" t="s">
        <v>282</v>
      </c>
      <c r="D825" s="154" t="s">
        <v>266</v>
      </c>
      <c r="E825" s="124" t="s">
        <v>22</v>
      </c>
      <c r="F825" s="125">
        <v>11</v>
      </c>
      <c r="G825" s="126">
        <v>11</v>
      </c>
      <c r="H825" s="126"/>
      <c r="I825" s="126"/>
      <c r="J825" s="126">
        <v>11</v>
      </c>
      <c r="K825" s="126">
        <v>11</v>
      </c>
      <c r="L825" s="126"/>
      <c r="M825" s="126"/>
      <c r="N825" s="126">
        <v>11</v>
      </c>
      <c r="O825" s="126">
        <v>11</v>
      </c>
      <c r="P825" s="126"/>
      <c r="Q825" s="126"/>
      <c r="R825" s="126">
        <v>11</v>
      </c>
      <c r="S825" s="126">
        <v>11</v>
      </c>
      <c r="T825" s="126"/>
      <c r="U825" s="126"/>
      <c r="V825" s="126">
        <v>11</v>
      </c>
      <c r="W825" s="126">
        <v>11</v>
      </c>
      <c r="X825" s="126"/>
      <c r="Y825" s="126"/>
      <c r="Z825" s="126">
        <v>11</v>
      </c>
      <c r="AA825" s="126">
        <v>11</v>
      </c>
      <c r="AB825" s="126"/>
      <c r="AC825" s="126"/>
      <c r="AD825" s="126">
        <v>11</v>
      </c>
      <c r="AE825" s="126">
        <v>11</v>
      </c>
      <c r="AF825" s="126"/>
      <c r="AG825" s="126"/>
      <c r="AH825" s="126">
        <v>11</v>
      </c>
      <c r="AI825" s="126"/>
      <c r="AJ825" s="127"/>
      <c r="AK825" s="153">
        <f>COUNTIF(F825:AJ825,"&gt;0")</f>
        <v>15</v>
      </c>
      <c r="AL825" s="150">
        <f>SUM(F825:AJ825)</f>
        <v>165</v>
      </c>
      <c r="AM825" s="150">
        <f>SUM(F827:AJ827)</f>
        <v>0</v>
      </c>
      <c r="AN825" s="150">
        <f>SUM(F828:AJ828)</f>
        <v>0</v>
      </c>
      <c r="AO825" s="150">
        <f>SUM(F826:AJ826)</f>
        <v>56</v>
      </c>
      <c r="AP825" s="150">
        <f>VLOOKUP($M$1&amp;" "&amp;$P$1&amp;" "&amp;AQ825,'Вспомогательная таблица'!A:AL,38,0)</f>
        <v>165</v>
      </c>
      <c r="AQ825" s="144" t="s">
        <v>53</v>
      </c>
    </row>
    <row r="826" spans="1:43" ht="9" customHeight="1" x14ac:dyDescent="0.2">
      <c r="A826" s="148"/>
      <c r="B826" s="148"/>
      <c r="C826" s="148"/>
      <c r="D826" s="148"/>
      <c r="E826" s="128" t="s">
        <v>24</v>
      </c>
      <c r="F826" s="129"/>
      <c r="G826" s="107">
        <v>8</v>
      </c>
      <c r="H826" s="107"/>
      <c r="I826" s="107"/>
      <c r="J826" s="107"/>
      <c r="K826" s="107">
        <v>8</v>
      </c>
      <c r="L826" s="107"/>
      <c r="M826" s="107"/>
      <c r="N826" s="107"/>
      <c r="O826" s="107">
        <v>8</v>
      </c>
      <c r="P826" s="107"/>
      <c r="Q826" s="107"/>
      <c r="R826" s="107"/>
      <c r="S826" s="107">
        <v>8</v>
      </c>
      <c r="T826" s="107"/>
      <c r="U826" s="107"/>
      <c r="V826" s="107"/>
      <c r="W826" s="107">
        <v>8</v>
      </c>
      <c r="X826" s="107"/>
      <c r="Y826" s="107"/>
      <c r="Z826" s="107"/>
      <c r="AA826" s="107">
        <v>8</v>
      </c>
      <c r="AB826" s="107"/>
      <c r="AC826" s="107"/>
      <c r="AD826" s="107"/>
      <c r="AE826" s="107">
        <v>8</v>
      </c>
      <c r="AF826" s="107"/>
      <c r="AG826" s="107"/>
      <c r="AH826" s="107"/>
      <c r="AI826" s="107"/>
      <c r="AJ826" s="130"/>
      <c r="AK826" s="148"/>
      <c r="AL826" s="151"/>
      <c r="AM826" s="151"/>
      <c r="AN826" s="151"/>
      <c r="AO826" s="151"/>
      <c r="AP826" s="151"/>
      <c r="AQ826" s="145"/>
    </row>
    <row r="827" spans="1:43" ht="9" customHeight="1" x14ac:dyDescent="0.2">
      <c r="A827" s="148"/>
      <c r="B827" s="148"/>
      <c r="C827" s="148"/>
      <c r="D827" s="148"/>
      <c r="E827" s="128" t="s">
        <v>25</v>
      </c>
      <c r="F827" s="129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  <c r="AA827" s="107"/>
      <c r="AB827" s="107"/>
      <c r="AC827" s="107"/>
      <c r="AD827" s="107"/>
      <c r="AE827" s="107"/>
      <c r="AF827" s="107"/>
      <c r="AG827" s="107"/>
      <c r="AH827" s="107"/>
      <c r="AI827" s="107"/>
      <c r="AJ827" s="130"/>
      <c r="AK827" s="148"/>
      <c r="AL827" s="151"/>
      <c r="AM827" s="151"/>
      <c r="AN827" s="151"/>
      <c r="AO827" s="151"/>
      <c r="AP827" s="151"/>
      <c r="AQ827" s="145"/>
    </row>
    <row r="828" spans="1:43" ht="9" customHeight="1" thickBot="1" x14ac:dyDescent="0.25">
      <c r="A828" s="149"/>
      <c r="B828" s="149"/>
      <c r="C828" s="149"/>
      <c r="D828" s="149"/>
      <c r="E828" s="131" t="s">
        <v>26</v>
      </c>
      <c r="F828" s="132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  <c r="AB828" s="133"/>
      <c r="AC828" s="133"/>
      <c r="AD828" s="133"/>
      <c r="AE828" s="133"/>
      <c r="AF828" s="133"/>
      <c r="AG828" s="133"/>
      <c r="AH828" s="133"/>
      <c r="AI828" s="133"/>
      <c r="AJ828" s="134"/>
      <c r="AK828" s="149"/>
      <c r="AL828" s="152"/>
      <c r="AM828" s="152"/>
      <c r="AN828" s="152"/>
      <c r="AO828" s="152"/>
      <c r="AP828" s="152"/>
      <c r="AQ828" s="146"/>
    </row>
    <row r="829" spans="1:43" ht="9" customHeight="1" x14ac:dyDescent="0.2">
      <c r="A829" s="147">
        <v>205</v>
      </c>
      <c r="B829" s="153">
        <v>19467</v>
      </c>
      <c r="C829" s="154" t="s">
        <v>283</v>
      </c>
      <c r="D829" s="154" t="s">
        <v>264</v>
      </c>
      <c r="E829" s="124" t="s">
        <v>22</v>
      </c>
      <c r="F829" s="125"/>
      <c r="G829" s="126">
        <v>11</v>
      </c>
      <c r="H829" s="126">
        <v>11</v>
      </c>
      <c r="I829" s="126"/>
      <c r="J829" s="126"/>
      <c r="K829" s="126">
        <v>11</v>
      </c>
      <c r="L829" s="126">
        <v>11</v>
      </c>
      <c r="M829" s="126"/>
      <c r="N829" s="126"/>
      <c r="O829" s="126">
        <v>11</v>
      </c>
      <c r="P829" s="126">
        <v>11</v>
      </c>
      <c r="Q829" s="126"/>
      <c r="R829" s="126"/>
      <c r="S829" s="126">
        <v>11</v>
      </c>
      <c r="T829" s="126">
        <v>11</v>
      </c>
      <c r="U829" s="126"/>
      <c r="V829" s="126"/>
      <c r="W829" s="126">
        <v>11</v>
      </c>
      <c r="X829" s="126">
        <v>11</v>
      </c>
      <c r="Y829" s="126"/>
      <c r="Z829" s="126"/>
      <c r="AA829" s="126">
        <v>11</v>
      </c>
      <c r="AB829" s="126">
        <v>11</v>
      </c>
      <c r="AC829" s="126"/>
      <c r="AD829" s="126"/>
      <c r="AE829" s="126">
        <v>11</v>
      </c>
      <c r="AF829" s="126">
        <v>11</v>
      </c>
      <c r="AG829" s="126"/>
      <c r="AH829" s="126"/>
      <c r="AI829" s="126"/>
      <c r="AJ829" s="127"/>
      <c r="AK829" s="153">
        <f>COUNTIF(F829:AJ829,"&gt;0")</f>
        <v>14</v>
      </c>
      <c r="AL829" s="150">
        <f>SUM(F829:AJ829)</f>
        <v>154</v>
      </c>
      <c r="AM829" s="150">
        <f>SUM(F831:AJ831)</f>
        <v>0</v>
      </c>
      <c r="AN829" s="150">
        <f>SUM(F832:AJ832)</f>
        <v>0</v>
      </c>
      <c r="AO829" s="150">
        <f>SUM(F830:AJ830)</f>
        <v>56</v>
      </c>
      <c r="AP829" s="150">
        <f>VLOOKUP($M$1&amp;" "&amp;$P$1&amp;" "&amp;AQ829,'Вспомогательная таблица'!A:AL,38,0)</f>
        <v>154</v>
      </c>
      <c r="AQ829" s="144" t="s">
        <v>43</v>
      </c>
    </row>
    <row r="830" spans="1:43" ht="9" customHeight="1" x14ac:dyDescent="0.2">
      <c r="A830" s="148"/>
      <c r="B830" s="148"/>
      <c r="C830" s="148"/>
      <c r="D830" s="148"/>
      <c r="E830" s="128" t="s">
        <v>24</v>
      </c>
      <c r="F830" s="129"/>
      <c r="G830" s="107"/>
      <c r="H830" s="107">
        <v>8</v>
      </c>
      <c r="I830" s="107"/>
      <c r="J830" s="107"/>
      <c r="K830" s="107"/>
      <c r="L830" s="107">
        <v>8</v>
      </c>
      <c r="M830" s="107"/>
      <c r="N830" s="107"/>
      <c r="O830" s="107"/>
      <c r="P830" s="107">
        <v>8</v>
      </c>
      <c r="Q830" s="107"/>
      <c r="R830" s="107"/>
      <c r="S830" s="107"/>
      <c r="T830" s="107">
        <v>8</v>
      </c>
      <c r="U830" s="107"/>
      <c r="V830" s="107"/>
      <c r="W830" s="107"/>
      <c r="X830" s="107">
        <v>8</v>
      </c>
      <c r="Y830" s="107"/>
      <c r="Z830" s="107"/>
      <c r="AA830" s="107"/>
      <c r="AB830" s="107">
        <v>8</v>
      </c>
      <c r="AC830" s="107"/>
      <c r="AD830" s="107"/>
      <c r="AE830" s="107"/>
      <c r="AF830" s="107">
        <v>8</v>
      </c>
      <c r="AG830" s="107"/>
      <c r="AH830" s="107"/>
      <c r="AI830" s="107"/>
      <c r="AJ830" s="130"/>
      <c r="AK830" s="148"/>
      <c r="AL830" s="151"/>
      <c r="AM830" s="151"/>
      <c r="AN830" s="151"/>
      <c r="AO830" s="151"/>
      <c r="AP830" s="151"/>
      <c r="AQ830" s="145"/>
    </row>
    <row r="831" spans="1:43" ht="9" customHeight="1" x14ac:dyDescent="0.2">
      <c r="A831" s="148"/>
      <c r="B831" s="148"/>
      <c r="C831" s="148"/>
      <c r="D831" s="148"/>
      <c r="E831" s="128" t="s">
        <v>25</v>
      </c>
      <c r="F831" s="129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  <c r="AA831" s="107"/>
      <c r="AB831" s="107"/>
      <c r="AC831" s="107"/>
      <c r="AD831" s="107"/>
      <c r="AE831" s="107"/>
      <c r="AF831" s="107"/>
      <c r="AG831" s="107"/>
      <c r="AH831" s="107"/>
      <c r="AI831" s="107"/>
      <c r="AJ831" s="130"/>
      <c r="AK831" s="148"/>
      <c r="AL831" s="151"/>
      <c r="AM831" s="151"/>
      <c r="AN831" s="151"/>
      <c r="AO831" s="151"/>
      <c r="AP831" s="151"/>
      <c r="AQ831" s="145"/>
    </row>
    <row r="832" spans="1:43" ht="9" customHeight="1" thickBot="1" x14ac:dyDescent="0.25">
      <c r="A832" s="149"/>
      <c r="B832" s="149"/>
      <c r="C832" s="149"/>
      <c r="D832" s="149"/>
      <c r="E832" s="131" t="s">
        <v>26</v>
      </c>
      <c r="F832" s="132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  <c r="AB832" s="133"/>
      <c r="AC832" s="133"/>
      <c r="AD832" s="133"/>
      <c r="AE832" s="133"/>
      <c r="AF832" s="133"/>
      <c r="AG832" s="133"/>
      <c r="AH832" s="133"/>
      <c r="AI832" s="133"/>
      <c r="AJ832" s="134"/>
      <c r="AK832" s="149"/>
      <c r="AL832" s="152"/>
      <c r="AM832" s="152"/>
      <c r="AN832" s="152"/>
      <c r="AO832" s="152"/>
      <c r="AP832" s="152"/>
      <c r="AQ832" s="146"/>
    </row>
    <row r="833" spans="1:43" ht="9" customHeight="1" x14ac:dyDescent="0.2">
      <c r="A833" s="147">
        <v>206</v>
      </c>
      <c r="B833" s="153">
        <v>19912</v>
      </c>
      <c r="C833" s="154" t="s">
        <v>284</v>
      </c>
      <c r="D833" s="154" t="s">
        <v>266</v>
      </c>
      <c r="E833" s="124" t="s">
        <v>22</v>
      </c>
      <c r="F833" s="125"/>
      <c r="G833" s="126"/>
      <c r="H833" s="126">
        <v>11</v>
      </c>
      <c r="I833" s="126">
        <v>11</v>
      </c>
      <c r="J833" s="126"/>
      <c r="K833" s="126"/>
      <c r="L833" s="126">
        <v>11</v>
      </c>
      <c r="M833" s="126">
        <v>11</v>
      </c>
      <c r="N833" s="126"/>
      <c r="O833" s="126"/>
      <c r="P833" s="126">
        <v>11</v>
      </c>
      <c r="Q833" s="126">
        <v>11</v>
      </c>
      <c r="R833" s="126"/>
      <c r="S833" s="126"/>
      <c r="T833" s="126">
        <v>11</v>
      </c>
      <c r="U833" s="126">
        <v>11</v>
      </c>
      <c r="V833" s="126"/>
      <c r="W833" s="126"/>
      <c r="X833" s="126">
        <v>11</v>
      </c>
      <c r="Y833" s="126">
        <v>11</v>
      </c>
      <c r="Z833" s="126"/>
      <c r="AA833" s="126"/>
      <c r="AB833" s="126">
        <v>11</v>
      </c>
      <c r="AC833" s="126">
        <v>11</v>
      </c>
      <c r="AD833" s="126"/>
      <c r="AE833" s="126"/>
      <c r="AF833" s="126">
        <v>11</v>
      </c>
      <c r="AG833" s="126">
        <v>11</v>
      </c>
      <c r="AH833" s="126"/>
      <c r="AI833" s="126"/>
      <c r="AJ833" s="127"/>
      <c r="AK833" s="153">
        <f>COUNTIF(F833:AJ833,"&gt;0")</f>
        <v>14</v>
      </c>
      <c r="AL833" s="150">
        <f>SUM(F833:AJ833)</f>
        <v>154</v>
      </c>
      <c r="AM833" s="150">
        <f>SUM(F835:AJ835)</f>
        <v>0</v>
      </c>
      <c r="AN833" s="150">
        <f>SUM(F836:AJ836)</f>
        <v>0</v>
      </c>
      <c r="AO833" s="150">
        <f>SUM(F834:AJ834)</f>
        <v>56</v>
      </c>
      <c r="AP833" s="150">
        <f>VLOOKUP($M$1&amp;" "&amp;$P$1&amp;" "&amp;AQ833,'Вспомогательная таблица'!A:AL,38,0)</f>
        <v>154</v>
      </c>
      <c r="AQ833" s="144" t="s">
        <v>51</v>
      </c>
    </row>
    <row r="834" spans="1:43" ht="9" customHeight="1" x14ac:dyDescent="0.2">
      <c r="A834" s="148"/>
      <c r="B834" s="148"/>
      <c r="C834" s="148"/>
      <c r="D834" s="148"/>
      <c r="E834" s="128" t="s">
        <v>24</v>
      </c>
      <c r="F834" s="129"/>
      <c r="G834" s="107"/>
      <c r="H834" s="107"/>
      <c r="I834" s="107">
        <v>8</v>
      </c>
      <c r="J834" s="107"/>
      <c r="K834" s="107"/>
      <c r="L834" s="107"/>
      <c r="M834" s="107">
        <v>8</v>
      </c>
      <c r="N834" s="107"/>
      <c r="O834" s="107"/>
      <c r="P834" s="107"/>
      <c r="Q834" s="107">
        <v>8</v>
      </c>
      <c r="R834" s="107"/>
      <c r="S834" s="107"/>
      <c r="T834" s="107"/>
      <c r="U834" s="107">
        <v>8</v>
      </c>
      <c r="V834" s="107"/>
      <c r="W834" s="107"/>
      <c r="X834" s="107"/>
      <c r="Y834" s="107">
        <v>8</v>
      </c>
      <c r="Z834" s="107"/>
      <c r="AA834" s="107"/>
      <c r="AB834" s="107"/>
      <c r="AC834" s="107">
        <v>8</v>
      </c>
      <c r="AD834" s="107"/>
      <c r="AE834" s="107"/>
      <c r="AF834" s="107"/>
      <c r="AG834" s="107">
        <v>8</v>
      </c>
      <c r="AH834" s="107"/>
      <c r="AI834" s="107"/>
      <c r="AJ834" s="130"/>
      <c r="AK834" s="148"/>
      <c r="AL834" s="151"/>
      <c r="AM834" s="151"/>
      <c r="AN834" s="151"/>
      <c r="AO834" s="151"/>
      <c r="AP834" s="151"/>
      <c r="AQ834" s="145"/>
    </row>
    <row r="835" spans="1:43" ht="9" customHeight="1" x14ac:dyDescent="0.2">
      <c r="A835" s="148"/>
      <c r="B835" s="148"/>
      <c r="C835" s="148"/>
      <c r="D835" s="148"/>
      <c r="E835" s="128" t="s">
        <v>25</v>
      </c>
      <c r="F835" s="129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  <c r="AA835" s="107"/>
      <c r="AB835" s="107"/>
      <c r="AC835" s="107"/>
      <c r="AD835" s="107"/>
      <c r="AE835" s="107"/>
      <c r="AF835" s="107"/>
      <c r="AG835" s="107"/>
      <c r="AH835" s="107"/>
      <c r="AI835" s="107"/>
      <c r="AJ835" s="130"/>
      <c r="AK835" s="148"/>
      <c r="AL835" s="151"/>
      <c r="AM835" s="151"/>
      <c r="AN835" s="151"/>
      <c r="AO835" s="151"/>
      <c r="AP835" s="151"/>
      <c r="AQ835" s="145"/>
    </row>
    <row r="836" spans="1:43" ht="9" customHeight="1" thickBot="1" x14ac:dyDescent="0.25">
      <c r="A836" s="149"/>
      <c r="B836" s="149"/>
      <c r="C836" s="149"/>
      <c r="D836" s="149"/>
      <c r="E836" s="131" t="s">
        <v>26</v>
      </c>
      <c r="F836" s="132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  <c r="AB836" s="133"/>
      <c r="AC836" s="133"/>
      <c r="AD836" s="133"/>
      <c r="AE836" s="133"/>
      <c r="AF836" s="133"/>
      <c r="AG836" s="133"/>
      <c r="AH836" s="133"/>
      <c r="AI836" s="133"/>
      <c r="AJ836" s="134"/>
      <c r="AK836" s="149"/>
      <c r="AL836" s="152"/>
      <c r="AM836" s="152"/>
      <c r="AN836" s="152"/>
      <c r="AO836" s="152"/>
      <c r="AP836" s="152"/>
      <c r="AQ836" s="146"/>
    </row>
    <row r="837" spans="1:43" ht="9" customHeight="1" x14ac:dyDescent="0.2">
      <c r="A837" s="147">
        <v>207</v>
      </c>
      <c r="B837" s="153">
        <v>31371</v>
      </c>
      <c r="C837" s="154" t="s">
        <v>285</v>
      </c>
      <c r="D837" s="154" t="s">
        <v>264</v>
      </c>
      <c r="E837" s="124" t="s">
        <v>22</v>
      </c>
      <c r="F837" s="125">
        <v>11</v>
      </c>
      <c r="G837" s="126"/>
      <c r="H837" s="126"/>
      <c r="I837" s="126">
        <v>11</v>
      </c>
      <c r="J837" s="126">
        <v>11</v>
      </c>
      <c r="K837" s="126"/>
      <c r="L837" s="126"/>
      <c r="M837" s="126">
        <v>11</v>
      </c>
      <c r="N837" s="126">
        <v>11</v>
      </c>
      <c r="O837" s="126"/>
      <c r="P837" s="126"/>
      <c r="Q837" s="126">
        <v>11</v>
      </c>
      <c r="R837" s="126">
        <v>11</v>
      </c>
      <c r="S837" s="126"/>
      <c r="T837" s="126"/>
      <c r="U837" s="126">
        <v>11</v>
      </c>
      <c r="V837" s="126">
        <v>11</v>
      </c>
      <c r="W837" s="126"/>
      <c r="X837" s="126"/>
      <c r="Y837" s="126">
        <v>11</v>
      </c>
      <c r="Z837" s="126">
        <v>11</v>
      </c>
      <c r="AA837" s="126"/>
      <c r="AB837" s="126"/>
      <c r="AC837" s="126">
        <v>11</v>
      </c>
      <c r="AD837" s="126">
        <v>11</v>
      </c>
      <c r="AE837" s="126"/>
      <c r="AF837" s="126"/>
      <c r="AG837" s="126">
        <v>11</v>
      </c>
      <c r="AH837" s="126">
        <v>11</v>
      </c>
      <c r="AI837" s="126"/>
      <c r="AJ837" s="127"/>
      <c r="AK837" s="153">
        <f>COUNTIF(F837:AJ837,"&gt;0")</f>
        <v>15</v>
      </c>
      <c r="AL837" s="150">
        <f>SUM(F837:AJ837)</f>
        <v>165</v>
      </c>
      <c r="AM837" s="150">
        <f>SUM(F839:AJ839)</f>
        <v>0</v>
      </c>
      <c r="AN837" s="150">
        <f>SUM(F840:AJ840)</f>
        <v>0</v>
      </c>
      <c r="AO837" s="150">
        <f>SUM(F838:AJ838)</f>
        <v>64</v>
      </c>
      <c r="AP837" s="150">
        <f>VLOOKUP($M$1&amp;" "&amp;$P$1&amp;" "&amp;AQ837,'Вспомогательная таблица'!A:AL,38,0)</f>
        <v>165</v>
      </c>
      <c r="AQ837" s="144" t="s">
        <v>49</v>
      </c>
    </row>
    <row r="838" spans="1:43" ht="9" customHeight="1" x14ac:dyDescent="0.2">
      <c r="A838" s="148"/>
      <c r="B838" s="148"/>
      <c r="C838" s="148"/>
      <c r="D838" s="148"/>
      <c r="E838" s="128" t="s">
        <v>24</v>
      </c>
      <c r="F838" s="129">
        <v>8</v>
      </c>
      <c r="G838" s="107"/>
      <c r="H838" s="107"/>
      <c r="I838" s="107"/>
      <c r="J838" s="107">
        <v>8</v>
      </c>
      <c r="K838" s="107"/>
      <c r="L838" s="107"/>
      <c r="M838" s="107"/>
      <c r="N838" s="107">
        <v>8</v>
      </c>
      <c r="O838" s="107"/>
      <c r="P838" s="107"/>
      <c r="Q838" s="107"/>
      <c r="R838" s="107">
        <v>8</v>
      </c>
      <c r="S838" s="107"/>
      <c r="T838" s="107"/>
      <c r="U838" s="107"/>
      <c r="V838" s="107">
        <v>8</v>
      </c>
      <c r="W838" s="107"/>
      <c r="X838" s="107"/>
      <c r="Y838" s="107"/>
      <c r="Z838" s="107">
        <v>8</v>
      </c>
      <c r="AA838" s="107"/>
      <c r="AB838" s="107"/>
      <c r="AC838" s="107"/>
      <c r="AD838" s="107">
        <v>8</v>
      </c>
      <c r="AE838" s="107"/>
      <c r="AF838" s="107"/>
      <c r="AG838" s="107"/>
      <c r="AH838" s="107">
        <v>8</v>
      </c>
      <c r="AI838" s="107"/>
      <c r="AJ838" s="130"/>
      <c r="AK838" s="148"/>
      <c r="AL838" s="151"/>
      <c r="AM838" s="151"/>
      <c r="AN838" s="151"/>
      <c r="AO838" s="151"/>
      <c r="AP838" s="151"/>
      <c r="AQ838" s="145"/>
    </row>
    <row r="839" spans="1:43" ht="9" customHeight="1" x14ac:dyDescent="0.2">
      <c r="A839" s="148"/>
      <c r="B839" s="148"/>
      <c r="C839" s="148"/>
      <c r="D839" s="148"/>
      <c r="E839" s="128" t="s">
        <v>25</v>
      </c>
      <c r="F839" s="129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  <c r="AJ839" s="130"/>
      <c r="AK839" s="148"/>
      <c r="AL839" s="151"/>
      <c r="AM839" s="151"/>
      <c r="AN839" s="151"/>
      <c r="AO839" s="151"/>
      <c r="AP839" s="151"/>
      <c r="AQ839" s="145"/>
    </row>
    <row r="840" spans="1:43" ht="9" customHeight="1" thickBot="1" x14ac:dyDescent="0.25">
      <c r="A840" s="149"/>
      <c r="B840" s="149"/>
      <c r="C840" s="149"/>
      <c r="D840" s="149"/>
      <c r="E840" s="131" t="s">
        <v>26</v>
      </c>
      <c r="F840" s="132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  <c r="AB840" s="133"/>
      <c r="AC840" s="133"/>
      <c r="AD840" s="133"/>
      <c r="AE840" s="133"/>
      <c r="AF840" s="133"/>
      <c r="AG840" s="133"/>
      <c r="AH840" s="133"/>
      <c r="AI840" s="133"/>
      <c r="AJ840" s="134"/>
      <c r="AK840" s="149"/>
      <c r="AL840" s="152"/>
      <c r="AM840" s="152"/>
      <c r="AN840" s="152"/>
      <c r="AO840" s="152"/>
      <c r="AP840" s="152"/>
      <c r="AQ840" s="146"/>
    </row>
    <row r="841" spans="1:43" ht="9" customHeight="1" x14ac:dyDescent="0.2">
      <c r="A841" s="147">
        <v>208</v>
      </c>
      <c r="B841" s="153">
        <v>19482</v>
      </c>
      <c r="C841" s="154" t="s">
        <v>286</v>
      </c>
      <c r="D841" s="154" t="s">
        <v>269</v>
      </c>
      <c r="E841" s="124" t="s">
        <v>22</v>
      </c>
      <c r="F841" s="125"/>
      <c r="G841" s="126"/>
      <c r="H841" s="126">
        <v>11</v>
      </c>
      <c r="I841" s="126">
        <v>11</v>
      </c>
      <c r="J841" s="126"/>
      <c r="K841" s="126"/>
      <c r="L841" s="126">
        <v>11</v>
      </c>
      <c r="M841" s="126">
        <v>11</v>
      </c>
      <c r="N841" s="126"/>
      <c r="O841" s="126"/>
      <c r="P841" s="126">
        <v>11</v>
      </c>
      <c r="Q841" s="126">
        <v>11</v>
      </c>
      <c r="R841" s="126"/>
      <c r="S841" s="126"/>
      <c r="T841" s="126">
        <v>11</v>
      </c>
      <c r="U841" s="126">
        <v>11</v>
      </c>
      <c r="V841" s="126"/>
      <c r="W841" s="126"/>
      <c r="X841" s="126">
        <v>11</v>
      </c>
      <c r="Y841" s="126">
        <v>11</v>
      </c>
      <c r="Z841" s="126"/>
      <c r="AA841" s="126"/>
      <c r="AB841" s="126">
        <v>11</v>
      </c>
      <c r="AC841" s="126">
        <v>11</v>
      </c>
      <c r="AD841" s="126"/>
      <c r="AE841" s="126"/>
      <c r="AF841" s="126">
        <v>11</v>
      </c>
      <c r="AG841" s="126">
        <v>11</v>
      </c>
      <c r="AH841" s="126"/>
      <c r="AI841" s="126"/>
      <c r="AJ841" s="127"/>
      <c r="AK841" s="153">
        <f>COUNTIF(F841:AJ841,"&gt;0")</f>
        <v>14</v>
      </c>
      <c r="AL841" s="150">
        <f>SUM(F841:AJ841)</f>
        <v>154</v>
      </c>
      <c r="AM841" s="150">
        <f>SUM(F843:AJ843)</f>
        <v>0</v>
      </c>
      <c r="AN841" s="150">
        <f>SUM(F844:AJ844)</f>
        <v>0</v>
      </c>
      <c r="AO841" s="150">
        <f>SUM(F842:AJ842)</f>
        <v>56</v>
      </c>
      <c r="AP841" s="150">
        <f>VLOOKUP($M$1&amp;" "&amp;$P$1&amp;" "&amp;AQ841,'Вспомогательная таблица'!A:AL,38,0)</f>
        <v>154</v>
      </c>
      <c r="AQ841" s="144" t="s">
        <v>51</v>
      </c>
    </row>
    <row r="842" spans="1:43" ht="9" customHeight="1" x14ac:dyDescent="0.2">
      <c r="A842" s="148"/>
      <c r="B842" s="148"/>
      <c r="C842" s="148"/>
      <c r="D842" s="148"/>
      <c r="E842" s="128" t="s">
        <v>24</v>
      </c>
      <c r="F842" s="129"/>
      <c r="G842" s="107"/>
      <c r="H842" s="107"/>
      <c r="I842" s="107">
        <v>8</v>
      </c>
      <c r="J842" s="107"/>
      <c r="K842" s="107"/>
      <c r="L842" s="107"/>
      <c r="M842" s="107">
        <v>8</v>
      </c>
      <c r="N842" s="107"/>
      <c r="O842" s="107"/>
      <c r="P842" s="107"/>
      <c r="Q842" s="107">
        <v>8</v>
      </c>
      <c r="R842" s="107"/>
      <c r="S842" s="107"/>
      <c r="T842" s="107"/>
      <c r="U842" s="107">
        <v>8</v>
      </c>
      <c r="V842" s="107"/>
      <c r="W842" s="107"/>
      <c r="X842" s="107"/>
      <c r="Y842" s="107">
        <v>8</v>
      </c>
      <c r="Z842" s="107"/>
      <c r="AA842" s="107"/>
      <c r="AB842" s="107"/>
      <c r="AC842" s="107">
        <v>8</v>
      </c>
      <c r="AD842" s="107"/>
      <c r="AE842" s="107"/>
      <c r="AF842" s="107"/>
      <c r="AG842" s="107">
        <v>8</v>
      </c>
      <c r="AH842" s="107"/>
      <c r="AI842" s="107"/>
      <c r="AJ842" s="130"/>
      <c r="AK842" s="148"/>
      <c r="AL842" s="151"/>
      <c r="AM842" s="151"/>
      <c r="AN842" s="151"/>
      <c r="AO842" s="151"/>
      <c r="AP842" s="151"/>
      <c r="AQ842" s="145"/>
    </row>
    <row r="843" spans="1:43" ht="9" customHeight="1" x14ac:dyDescent="0.2">
      <c r="A843" s="148"/>
      <c r="B843" s="148"/>
      <c r="C843" s="148"/>
      <c r="D843" s="148"/>
      <c r="E843" s="128" t="s">
        <v>25</v>
      </c>
      <c r="F843" s="129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  <c r="AJ843" s="130"/>
      <c r="AK843" s="148"/>
      <c r="AL843" s="151"/>
      <c r="AM843" s="151"/>
      <c r="AN843" s="151"/>
      <c r="AO843" s="151"/>
      <c r="AP843" s="151"/>
      <c r="AQ843" s="145"/>
    </row>
    <row r="844" spans="1:43" ht="9" customHeight="1" thickBot="1" x14ac:dyDescent="0.25">
      <c r="A844" s="149"/>
      <c r="B844" s="149"/>
      <c r="C844" s="149"/>
      <c r="D844" s="149"/>
      <c r="E844" s="131" t="s">
        <v>26</v>
      </c>
      <c r="F844" s="132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  <c r="AB844" s="133"/>
      <c r="AC844" s="133"/>
      <c r="AD844" s="133"/>
      <c r="AE844" s="133"/>
      <c r="AF844" s="133"/>
      <c r="AG844" s="133"/>
      <c r="AH844" s="133"/>
      <c r="AI844" s="133"/>
      <c r="AJ844" s="134"/>
      <c r="AK844" s="149"/>
      <c r="AL844" s="152"/>
      <c r="AM844" s="152"/>
      <c r="AN844" s="152"/>
      <c r="AO844" s="152"/>
      <c r="AP844" s="152"/>
      <c r="AQ844" s="146"/>
    </row>
    <row r="845" spans="1:43" ht="9" customHeight="1" x14ac:dyDescent="0.2">
      <c r="A845" s="147">
        <v>209</v>
      </c>
      <c r="B845" s="153">
        <v>19347</v>
      </c>
      <c r="C845" s="154" t="s">
        <v>287</v>
      </c>
      <c r="D845" s="154" t="s">
        <v>266</v>
      </c>
      <c r="E845" s="124" t="s">
        <v>22</v>
      </c>
      <c r="F845" s="125">
        <v>11</v>
      </c>
      <c r="G845" s="126">
        <v>11</v>
      </c>
      <c r="H845" s="126"/>
      <c r="I845" s="126"/>
      <c r="J845" s="126">
        <v>11</v>
      </c>
      <c r="K845" s="126">
        <v>11</v>
      </c>
      <c r="L845" s="126"/>
      <c r="M845" s="126"/>
      <c r="N845" s="126">
        <v>11</v>
      </c>
      <c r="O845" s="126">
        <v>11</v>
      </c>
      <c r="P845" s="126"/>
      <c r="Q845" s="126"/>
      <c r="R845" s="126">
        <v>11</v>
      </c>
      <c r="S845" s="126">
        <v>11</v>
      </c>
      <c r="T845" s="126"/>
      <c r="U845" s="126"/>
      <c r="V845" s="126">
        <v>11</v>
      </c>
      <c r="W845" s="126">
        <v>11</v>
      </c>
      <c r="X845" s="126"/>
      <c r="Y845" s="126"/>
      <c r="Z845" s="126">
        <v>11</v>
      </c>
      <c r="AA845" s="126">
        <v>11</v>
      </c>
      <c r="AB845" s="126"/>
      <c r="AC845" s="126"/>
      <c r="AD845" s="126">
        <v>11</v>
      </c>
      <c r="AE845" s="126">
        <v>11</v>
      </c>
      <c r="AF845" s="126"/>
      <c r="AG845" s="126"/>
      <c r="AH845" s="126">
        <v>11</v>
      </c>
      <c r="AI845" s="126"/>
      <c r="AJ845" s="127"/>
      <c r="AK845" s="153">
        <f>COUNTIF(F845:AJ845,"&gt;0")</f>
        <v>15</v>
      </c>
      <c r="AL845" s="150">
        <f>SUM(F845:AJ845)</f>
        <v>165</v>
      </c>
      <c r="AM845" s="150">
        <f>SUM(F847:AJ847)</f>
        <v>0</v>
      </c>
      <c r="AN845" s="150">
        <f>SUM(F848:AJ848)</f>
        <v>0</v>
      </c>
      <c r="AO845" s="150">
        <f>SUM(F846:AJ846)</f>
        <v>56</v>
      </c>
      <c r="AP845" s="150">
        <f>VLOOKUP($M$1&amp;" "&amp;$P$1&amp;" "&amp;AQ845,'Вспомогательная таблица'!A:AL,38,0)</f>
        <v>165</v>
      </c>
      <c r="AQ845" s="144" t="s">
        <v>53</v>
      </c>
    </row>
    <row r="846" spans="1:43" ht="9" customHeight="1" x14ac:dyDescent="0.2">
      <c r="A846" s="148"/>
      <c r="B846" s="148"/>
      <c r="C846" s="148"/>
      <c r="D846" s="148"/>
      <c r="E846" s="128" t="s">
        <v>24</v>
      </c>
      <c r="F846" s="129"/>
      <c r="G846" s="107">
        <v>8</v>
      </c>
      <c r="H846" s="107"/>
      <c r="I846" s="107"/>
      <c r="J846" s="107"/>
      <c r="K846" s="107">
        <v>8</v>
      </c>
      <c r="L846" s="107"/>
      <c r="M846" s="107"/>
      <c r="N846" s="107"/>
      <c r="O846" s="107">
        <v>8</v>
      </c>
      <c r="P846" s="107"/>
      <c r="Q846" s="107"/>
      <c r="R846" s="107"/>
      <c r="S846" s="107">
        <v>8</v>
      </c>
      <c r="T846" s="107"/>
      <c r="U846" s="107"/>
      <c r="V846" s="107"/>
      <c r="W846" s="107">
        <v>8</v>
      </c>
      <c r="X846" s="107"/>
      <c r="Y846" s="107"/>
      <c r="Z846" s="107"/>
      <c r="AA846" s="107">
        <v>8</v>
      </c>
      <c r="AB846" s="107"/>
      <c r="AC846" s="107"/>
      <c r="AD846" s="107"/>
      <c r="AE846" s="107">
        <v>8</v>
      </c>
      <c r="AF846" s="107"/>
      <c r="AG846" s="107"/>
      <c r="AH846" s="107"/>
      <c r="AI846" s="107"/>
      <c r="AJ846" s="130"/>
      <c r="AK846" s="148"/>
      <c r="AL846" s="151"/>
      <c r="AM846" s="151"/>
      <c r="AN846" s="151"/>
      <c r="AO846" s="151"/>
      <c r="AP846" s="151"/>
      <c r="AQ846" s="145"/>
    </row>
    <row r="847" spans="1:43" ht="9" customHeight="1" x14ac:dyDescent="0.2">
      <c r="A847" s="148"/>
      <c r="B847" s="148"/>
      <c r="C847" s="148"/>
      <c r="D847" s="148"/>
      <c r="E847" s="128" t="s">
        <v>25</v>
      </c>
      <c r="F847" s="129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  <c r="AJ847" s="130"/>
      <c r="AK847" s="148"/>
      <c r="AL847" s="151"/>
      <c r="AM847" s="151"/>
      <c r="AN847" s="151"/>
      <c r="AO847" s="151"/>
      <c r="AP847" s="151"/>
      <c r="AQ847" s="145"/>
    </row>
    <row r="848" spans="1:43" ht="9" customHeight="1" thickBot="1" x14ac:dyDescent="0.25">
      <c r="A848" s="149"/>
      <c r="B848" s="149"/>
      <c r="C848" s="149"/>
      <c r="D848" s="149"/>
      <c r="E848" s="131" t="s">
        <v>26</v>
      </c>
      <c r="F848" s="132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  <c r="AB848" s="133"/>
      <c r="AC848" s="133"/>
      <c r="AD848" s="133"/>
      <c r="AE848" s="133"/>
      <c r="AF848" s="133"/>
      <c r="AG848" s="133"/>
      <c r="AH848" s="133"/>
      <c r="AI848" s="133"/>
      <c r="AJ848" s="134"/>
      <c r="AK848" s="149"/>
      <c r="AL848" s="152"/>
      <c r="AM848" s="152"/>
      <c r="AN848" s="152"/>
      <c r="AO848" s="152"/>
      <c r="AP848" s="152"/>
      <c r="AQ848" s="146"/>
    </row>
    <row r="849" spans="1:43" ht="9" customHeight="1" x14ac:dyDescent="0.2">
      <c r="A849" s="147">
        <v>210</v>
      </c>
      <c r="B849" s="153">
        <v>20071</v>
      </c>
      <c r="C849" s="154" t="s">
        <v>288</v>
      </c>
      <c r="D849" s="154" t="s">
        <v>289</v>
      </c>
      <c r="E849" s="124" t="s">
        <v>22</v>
      </c>
      <c r="F849" s="125">
        <v>8</v>
      </c>
      <c r="G849" s="126">
        <v>8</v>
      </c>
      <c r="H849" s="126"/>
      <c r="I849" s="126"/>
      <c r="J849" s="126">
        <v>8</v>
      </c>
      <c r="K849" s="126">
        <v>8</v>
      </c>
      <c r="L849" s="126">
        <v>8</v>
      </c>
      <c r="M849" s="126">
        <v>8</v>
      </c>
      <c r="N849" s="126">
        <v>8</v>
      </c>
      <c r="O849" s="126"/>
      <c r="P849" s="126"/>
      <c r="Q849" s="126">
        <v>8</v>
      </c>
      <c r="R849" s="126">
        <v>8</v>
      </c>
      <c r="S849" s="126">
        <v>8</v>
      </c>
      <c r="T849" s="126">
        <v>8</v>
      </c>
      <c r="U849" s="126">
        <v>8</v>
      </c>
      <c r="V849" s="126"/>
      <c r="W849" s="126"/>
      <c r="X849" s="126">
        <v>8</v>
      </c>
      <c r="Y849" s="126">
        <v>8</v>
      </c>
      <c r="Z849" s="126">
        <v>8</v>
      </c>
      <c r="AA849" s="126">
        <v>8</v>
      </c>
      <c r="AB849" s="126">
        <v>8</v>
      </c>
      <c r="AC849" s="126"/>
      <c r="AD849" s="126"/>
      <c r="AE849" s="126">
        <v>8</v>
      </c>
      <c r="AF849" s="126">
        <v>8</v>
      </c>
      <c r="AG849" s="126">
        <v>8</v>
      </c>
      <c r="AH849" s="126">
        <v>8</v>
      </c>
      <c r="AI849" s="126"/>
      <c r="AJ849" s="127"/>
      <c r="AK849" s="153">
        <f>COUNTIF(F849:AJ849,"&gt;0")</f>
        <v>21</v>
      </c>
      <c r="AL849" s="150">
        <f>SUM(F849:AJ849)</f>
        <v>168</v>
      </c>
      <c r="AM849" s="150">
        <f>SUM(F851:AJ851)</f>
        <v>0</v>
      </c>
      <c r="AN849" s="150">
        <f>SUM(F852:AJ852)</f>
        <v>0</v>
      </c>
      <c r="AO849" s="150">
        <f>SUM(F850:AJ850)</f>
        <v>0</v>
      </c>
      <c r="AP849" s="150">
        <f>VLOOKUP($M$1&amp;" "&amp;$P$1&amp;" "&amp;AQ849,'Вспомогательная таблица'!A:AL,38,0)</f>
        <v>168</v>
      </c>
      <c r="AQ849" s="144" t="s">
        <v>23</v>
      </c>
    </row>
    <row r="850" spans="1:43" ht="9" customHeight="1" x14ac:dyDescent="0.2">
      <c r="A850" s="148"/>
      <c r="B850" s="148"/>
      <c r="C850" s="148"/>
      <c r="D850" s="148"/>
      <c r="E850" s="128" t="s">
        <v>24</v>
      </c>
      <c r="F850" s="129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  <c r="AJ850" s="130"/>
      <c r="AK850" s="148"/>
      <c r="AL850" s="151"/>
      <c r="AM850" s="151"/>
      <c r="AN850" s="151"/>
      <c r="AO850" s="151"/>
      <c r="AP850" s="151"/>
      <c r="AQ850" s="145"/>
    </row>
    <row r="851" spans="1:43" ht="9" customHeight="1" x14ac:dyDescent="0.2">
      <c r="A851" s="148"/>
      <c r="B851" s="148"/>
      <c r="C851" s="148"/>
      <c r="D851" s="148"/>
      <c r="E851" s="128" t="s">
        <v>25</v>
      </c>
      <c r="F851" s="129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  <c r="AJ851" s="130"/>
      <c r="AK851" s="148"/>
      <c r="AL851" s="151"/>
      <c r="AM851" s="151"/>
      <c r="AN851" s="151"/>
      <c r="AO851" s="151"/>
      <c r="AP851" s="151"/>
      <c r="AQ851" s="145"/>
    </row>
    <row r="852" spans="1:43" ht="9" customHeight="1" thickBot="1" x14ac:dyDescent="0.25">
      <c r="A852" s="149"/>
      <c r="B852" s="149"/>
      <c r="C852" s="149"/>
      <c r="D852" s="149"/>
      <c r="E852" s="131" t="s">
        <v>26</v>
      </c>
      <c r="F852" s="132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  <c r="AB852" s="133"/>
      <c r="AC852" s="133"/>
      <c r="AD852" s="133"/>
      <c r="AE852" s="133"/>
      <c r="AF852" s="133"/>
      <c r="AG852" s="133"/>
      <c r="AH852" s="133"/>
      <c r="AI852" s="133"/>
      <c r="AJ852" s="134"/>
      <c r="AK852" s="149"/>
      <c r="AL852" s="152"/>
      <c r="AM852" s="152"/>
      <c r="AN852" s="152"/>
      <c r="AO852" s="152"/>
      <c r="AP852" s="152"/>
      <c r="AQ852" s="146"/>
    </row>
    <row r="853" spans="1:43" ht="9" customHeight="1" x14ac:dyDescent="0.2">
      <c r="A853" s="147">
        <v>211</v>
      </c>
      <c r="B853" s="153">
        <v>19717</v>
      </c>
      <c r="C853" s="154" t="s">
        <v>290</v>
      </c>
      <c r="D853" s="154" t="s">
        <v>264</v>
      </c>
      <c r="E853" s="124" t="s">
        <v>22</v>
      </c>
      <c r="F853" s="125"/>
      <c r="G853" s="126"/>
      <c r="H853" s="126">
        <v>11</v>
      </c>
      <c r="I853" s="126">
        <v>11</v>
      </c>
      <c r="J853" s="126"/>
      <c r="K853" s="126"/>
      <c r="L853" s="126">
        <v>11</v>
      </c>
      <c r="M853" s="126">
        <v>11</v>
      </c>
      <c r="N853" s="126"/>
      <c r="O853" s="126"/>
      <c r="P853" s="126">
        <v>11</v>
      </c>
      <c r="Q853" s="126">
        <v>11</v>
      </c>
      <c r="R853" s="126"/>
      <c r="S853" s="126"/>
      <c r="T853" s="126">
        <v>11</v>
      </c>
      <c r="U853" s="126">
        <v>11</v>
      </c>
      <c r="V853" s="126"/>
      <c r="W853" s="126"/>
      <c r="X853" s="126">
        <v>11</v>
      </c>
      <c r="Y853" s="126">
        <v>11</v>
      </c>
      <c r="Z853" s="126"/>
      <c r="AA853" s="126"/>
      <c r="AB853" s="126">
        <v>11</v>
      </c>
      <c r="AC853" s="126">
        <v>11</v>
      </c>
      <c r="AD853" s="126"/>
      <c r="AE853" s="126"/>
      <c r="AF853" s="126">
        <v>11</v>
      </c>
      <c r="AG853" s="126">
        <v>11</v>
      </c>
      <c r="AH853" s="126"/>
      <c r="AI853" s="126"/>
      <c r="AJ853" s="127"/>
      <c r="AK853" s="153">
        <f>COUNTIF(F853:AJ853,"&gt;0")</f>
        <v>14</v>
      </c>
      <c r="AL853" s="150">
        <f>SUM(F853:AJ853)</f>
        <v>154</v>
      </c>
      <c r="AM853" s="150">
        <f>SUM(F855:AJ855)</f>
        <v>0</v>
      </c>
      <c r="AN853" s="150">
        <f>SUM(F856:AJ856)</f>
        <v>0</v>
      </c>
      <c r="AO853" s="150">
        <f>SUM(F854:AJ854)</f>
        <v>56</v>
      </c>
      <c r="AP853" s="150">
        <f>VLOOKUP($M$1&amp;" "&amp;$P$1&amp;" "&amp;AQ853,'Вспомогательная таблица'!A:AL,38,0)</f>
        <v>154</v>
      </c>
      <c r="AQ853" s="144" t="s">
        <v>51</v>
      </c>
    </row>
    <row r="854" spans="1:43" ht="9" customHeight="1" x14ac:dyDescent="0.2">
      <c r="A854" s="148"/>
      <c r="B854" s="148"/>
      <c r="C854" s="148"/>
      <c r="D854" s="148"/>
      <c r="E854" s="128" t="s">
        <v>24</v>
      </c>
      <c r="F854" s="129"/>
      <c r="G854" s="107"/>
      <c r="H854" s="107"/>
      <c r="I854" s="107">
        <v>8</v>
      </c>
      <c r="J854" s="107"/>
      <c r="K854" s="107"/>
      <c r="L854" s="107"/>
      <c r="M854" s="107">
        <v>8</v>
      </c>
      <c r="N854" s="107"/>
      <c r="O854" s="107"/>
      <c r="P854" s="107"/>
      <c r="Q854" s="107">
        <v>8</v>
      </c>
      <c r="R854" s="107"/>
      <c r="S854" s="107"/>
      <c r="T854" s="107"/>
      <c r="U854" s="107">
        <v>8</v>
      </c>
      <c r="V854" s="107"/>
      <c r="W854" s="107"/>
      <c r="X854" s="107"/>
      <c r="Y854" s="107">
        <v>8</v>
      </c>
      <c r="Z854" s="107"/>
      <c r="AA854" s="107"/>
      <c r="AB854" s="107"/>
      <c r="AC854" s="107">
        <v>8</v>
      </c>
      <c r="AD854" s="107"/>
      <c r="AE854" s="107"/>
      <c r="AF854" s="107"/>
      <c r="AG854" s="107">
        <v>8</v>
      </c>
      <c r="AH854" s="107"/>
      <c r="AI854" s="107"/>
      <c r="AJ854" s="130"/>
      <c r="AK854" s="148"/>
      <c r="AL854" s="151"/>
      <c r="AM854" s="151"/>
      <c r="AN854" s="151"/>
      <c r="AO854" s="151"/>
      <c r="AP854" s="151"/>
      <c r="AQ854" s="145"/>
    </row>
    <row r="855" spans="1:43" ht="9" customHeight="1" x14ac:dyDescent="0.2">
      <c r="A855" s="148"/>
      <c r="B855" s="148"/>
      <c r="C855" s="148"/>
      <c r="D855" s="148"/>
      <c r="E855" s="128" t="s">
        <v>25</v>
      </c>
      <c r="F855" s="129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  <c r="AJ855" s="130"/>
      <c r="AK855" s="148"/>
      <c r="AL855" s="151"/>
      <c r="AM855" s="151"/>
      <c r="AN855" s="151"/>
      <c r="AO855" s="151"/>
      <c r="AP855" s="151"/>
      <c r="AQ855" s="145"/>
    </row>
    <row r="856" spans="1:43" ht="9" customHeight="1" thickBot="1" x14ac:dyDescent="0.25">
      <c r="A856" s="149"/>
      <c r="B856" s="149"/>
      <c r="C856" s="149"/>
      <c r="D856" s="149"/>
      <c r="E856" s="131" t="s">
        <v>26</v>
      </c>
      <c r="F856" s="132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  <c r="AB856" s="133"/>
      <c r="AC856" s="133"/>
      <c r="AD856" s="133"/>
      <c r="AE856" s="133"/>
      <c r="AF856" s="133"/>
      <c r="AG856" s="133"/>
      <c r="AH856" s="133"/>
      <c r="AI856" s="133"/>
      <c r="AJ856" s="134"/>
      <c r="AK856" s="149"/>
      <c r="AL856" s="152"/>
      <c r="AM856" s="152"/>
      <c r="AN856" s="152"/>
      <c r="AO856" s="152"/>
      <c r="AP856" s="152"/>
      <c r="AQ856" s="146"/>
    </row>
    <row r="857" spans="1:43" ht="9" customHeight="1" x14ac:dyDescent="0.2">
      <c r="A857" s="147">
        <v>212</v>
      </c>
      <c r="B857" s="153">
        <v>19495</v>
      </c>
      <c r="C857" s="154" t="s">
        <v>291</v>
      </c>
      <c r="D857" s="154" t="s">
        <v>266</v>
      </c>
      <c r="E857" s="124" t="s">
        <v>22</v>
      </c>
      <c r="F857" s="125">
        <v>11</v>
      </c>
      <c r="G857" s="126"/>
      <c r="H857" s="126"/>
      <c r="I857" s="126">
        <v>11</v>
      </c>
      <c r="J857" s="126">
        <v>11</v>
      </c>
      <c r="K857" s="126"/>
      <c r="L857" s="126"/>
      <c r="M857" s="126">
        <v>11</v>
      </c>
      <c r="N857" s="126">
        <v>11</v>
      </c>
      <c r="O857" s="126"/>
      <c r="P857" s="126"/>
      <c r="Q857" s="126">
        <v>11</v>
      </c>
      <c r="R857" s="126">
        <v>11</v>
      </c>
      <c r="S857" s="126"/>
      <c r="T857" s="126"/>
      <c r="U857" s="126">
        <v>11</v>
      </c>
      <c r="V857" s="126">
        <v>11</v>
      </c>
      <c r="W857" s="126"/>
      <c r="X857" s="126"/>
      <c r="Y857" s="126">
        <v>11</v>
      </c>
      <c r="Z857" s="126">
        <v>11</v>
      </c>
      <c r="AA857" s="126"/>
      <c r="AB857" s="126"/>
      <c r="AC857" s="126">
        <v>11</v>
      </c>
      <c r="AD857" s="126">
        <v>11</v>
      </c>
      <c r="AE857" s="126"/>
      <c r="AF857" s="126"/>
      <c r="AG857" s="126">
        <v>11</v>
      </c>
      <c r="AH857" s="126">
        <v>11</v>
      </c>
      <c r="AI857" s="126"/>
      <c r="AJ857" s="127"/>
      <c r="AK857" s="153">
        <f>COUNTIF(F857:AJ857,"&gt;0")</f>
        <v>15</v>
      </c>
      <c r="AL857" s="150">
        <f>SUM(F857:AJ857)</f>
        <v>165</v>
      </c>
      <c r="AM857" s="150">
        <f>SUM(F859:AJ859)</f>
        <v>0</v>
      </c>
      <c r="AN857" s="150">
        <f>SUM(F860:AJ860)</f>
        <v>0</v>
      </c>
      <c r="AO857" s="150">
        <f>SUM(F858:AJ858)</f>
        <v>64</v>
      </c>
      <c r="AP857" s="150">
        <f>VLOOKUP($M$1&amp;" "&amp;$P$1&amp;" "&amp;AQ857,'Вспомогательная таблица'!A:AL,38,0)</f>
        <v>165</v>
      </c>
      <c r="AQ857" s="144" t="s">
        <v>49</v>
      </c>
    </row>
    <row r="858" spans="1:43" ht="9" customHeight="1" x14ac:dyDescent="0.2">
      <c r="A858" s="148"/>
      <c r="B858" s="148"/>
      <c r="C858" s="148"/>
      <c r="D858" s="148"/>
      <c r="E858" s="128" t="s">
        <v>24</v>
      </c>
      <c r="F858" s="129">
        <v>8</v>
      </c>
      <c r="G858" s="107"/>
      <c r="H858" s="107"/>
      <c r="I858" s="107"/>
      <c r="J858" s="107">
        <v>8</v>
      </c>
      <c r="K858" s="107"/>
      <c r="L858" s="107"/>
      <c r="M858" s="107"/>
      <c r="N858" s="107">
        <v>8</v>
      </c>
      <c r="O858" s="107"/>
      <c r="P858" s="107"/>
      <c r="Q858" s="107"/>
      <c r="R858" s="107">
        <v>8</v>
      </c>
      <c r="S858" s="107"/>
      <c r="T858" s="107"/>
      <c r="U858" s="107"/>
      <c r="V858" s="107">
        <v>8</v>
      </c>
      <c r="W858" s="107"/>
      <c r="X858" s="107"/>
      <c r="Y858" s="107"/>
      <c r="Z858" s="107">
        <v>8</v>
      </c>
      <c r="AA858" s="107"/>
      <c r="AB858" s="107"/>
      <c r="AC858" s="107"/>
      <c r="AD858" s="107">
        <v>8</v>
      </c>
      <c r="AE858" s="107"/>
      <c r="AF858" s="107"/>
      <c r="AG858" s="107"/>
      <c r="AH858" s="107">
        <v>8</v>
      </c>
      <c r="AI858" s="107"/>
      <c r="AJ858" s="130"/>
      <c r="AK858" s="148"/>
      <c r="AL858" s="151"/>
      <c r="AM858" s="151"/>
      <c r="AN858" s="151"/>
      <c r="AO858" s="151"/>
      <c r="AP858" s="151"/>
      <c r="AQ858" s="145"/>
    </row>
    <row r="859" spans="1:43" ht="9" customHeight="1" x14ac:dyDescent="0.2">
      <c r="A859" s="148"/>
      <c r="B859" s="148"/>
      <c r="C859" s="148"/>
      <c r="D859" s="148"/>
      <c r="E859" s="128" t="s">
        <v>25</v>
      </c>
      <c r="F859" s="129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  <c r="AJ859" s="130"/>
      <c r="AK859" s="148"/>
      <c r="AL859" s="151"/>
      <c r="AM859" s="151"/>
      <c r="AN859" s="151"/>
      <c r="AO859" s="151"/>
      <c r="AP859" s="151"/>
      <c r="AQ859" s="145"/>
    </row>
    <row r="860" spans="1:43" ht="9" customHeight="1" thickBot="1" x14ac:dyDescent="0.25">
      <c r="A860" s="149"/>
      <c r="B860" s="149"/>
      <c r="C860" s="149"/>
      <c r="D860" s="149"/>
      <c r="E860" s="131" t="s">
        <v>26</v>
      </c>
      <c r="F860" s="132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  <c r="AB860" s="133"/>
      <c r="AC860" s="133"/>
      <c r="AD860" s="133"/>
      <c r="AE860" s="133"/>
      <c r="AF860" s="133"/>
      <c r="AG860" s="133"/>
      <c r="AH860" s="133"/>
      <c r="AI860" s="133"/>
      <c r="AJ860" s="134"/>
      <c r="AK860" s="149"/>
      <c r="AL860" s="152"/>
      <c r="AM860" s="152"/>
      <c r="AN860" s="152"/>
      <c r="AO860" s="152"/>
      <c r="AP860" s="152"/>
      <c r="AQ860" s="146"/>
    </row>
    <row r="861" spans="1:43" ht="9" customHeight="1" x14ac:dyDescent="0.2">
      <c r="A861" s="147">
        <v>213</v>
      </c>
      <c r="B861" s="153">
        <v>19092</v>
      </c>
      <c r="C861" s="154" t="s">
        <v>292</v>
      </c>
      <c r="D861" s="154" t="s">
        <v>266</v>
      </c>
      <c r="E861" s="124" t="s">
        <v>22</v>
      </c>
      <c r="F861" s="125">
        <v>11</v>
      </c>
      <c r="G861" s="126">
        <v>11</v>
      </c>
      <c r="H861" s="126"/>
      <c r="I861" s="126"/>
      <c r="J861" s="126">
        <v>11</v>
      </c>
      <c r="K861" s="126">
        <v>11</v>
      </c>
      <c r="L861" s="126"/>
      <c r="M861" s="126"/>
      <c r="N861" s="126">
        <v>11</v>
      </c>
      <c r="O861" s="126">
        <v>11</v>
      </c>
      <c r="P861" s="126"/>
      <c r="Q861" s="126"/>
      <c r="R861" s="126">
        <v>11</v>
      </c>
      <c r="S861" s="126">
        <v>11</v>
      </c>
      <c r="T861" s="126"/>
      <c r="U861" s="126"/>
      <c r="V861" s="126">
        <v>11</v>
      </c>
      <c r="W861" s="126">
        <v>11</v>
      </c>
      <c r="X861" s="126"/>
      <c r="Y861" s="126"/>
      <c r="Z861" s="126">
        <v>11</v>
      </c>
      <c r="AA861" s="126">
        <v>11</v>
      </c>
      <c r="AB861" s="126"/>
      <c r="AC861" s="126"/>
      <c r="AD861" s="126">
        <v>11</v>
      </c>
      <c r="AE861" s="126">
        <v>11</v>
      </c>
      <c r="AF861" s="126"/>
      <c r="AG861" s="126"/>
      <c r="AH861" s="126">
        <v>11</v>
      </c>
      <c r="AI861" s="126"/>
      <c r="AJ861" s="127"/>
      <c r="AK861" s="153">
        <f>COUNTIF(F861:AJ861,"&gt;0")</f>
        <v>15</v>
      </c>
      <c r="AL861" s="150">
        <f>SUM(F861:AJ861)</f>
        <v>165</v>
      </c>
      <c r="AM861" s="150">
        <f>SUM(F863:AJ863)</f>
        <v>0</v>
      </c>
      <c r="AN861" s="150">
        <f>SUM(F864:AJ864)</f>
        <v>0</v>
      </c>
      <c r="AO861" s="150">
        <f>SUM(F862:AJ862)</f>
        <v>56</v>
      </c>
      <c r="AP861" s="150">
        <f>VLOOKUP($M$1&amp;" "&amp;$P$1&amp;" "&amp;AQ861,'Вспомогательная таблица'!A:AL,38,0)</f>
        <v>165</v>
      </c>
      <c r="AQ861" s="144" t="s">
        <v>53</v>
      </c>
    </row>
    <row r="862" spans="1:43" ht="9" customHeight="1" x14ac:dyDescent="0.2">
      <c r="A862" s="148"/>
      <c r="B862" s="148"/>
      <c r="C862" s="148"/>
      <c r="D862" s="148"/>
      <c r="E862" s="128" t="s">
        <v>24</v>
      </c>
      <c r="F862" s="129"/>
      <c r="G862" s="107">
        <v>8</v>
      </c>
      <c r="H862" s="107"/>
      <c r="I862" s="107"/>
      <c r="J862" s="107"/>
      <c r="K862" s="107">
        <v>8</v>
      </c>
      <c r="L862" s="107"/>
      <c r="M862" s="107"/>
      <c r="N862" s="107"/>
      <c r="O862" s="107">
        <v>8</v>
      </c>
      <c r="P862" s="107"/>
      <c r="Q862" s="107"/>
      <c r="R862" s="107"/>
      <c r="S862" s="107">
        <v>8</v>
      </c>
      <c r="T862" s="107"/>
      <c r="U862" s="107"/>
      <c r="V862" s="107"/>
      <c r="W862" s="107">
        <v>8</v>
      </c>
      <c r="X862" s="107"/>
      <c r="Y862" s="107"/>
      <c r="Z862" s="107"/>
      <c r="AA862" s="107">
        <v>8</v>
      </c>
      <c r="AB862" s="107"/>
      <c r="AC862" s="107"/>
      <c r="AD862" s="107"/>
      <c r="AE862" s="107">
        <v>8</v>
      </c>
      <c r="AF862" s="107"/>
      <c r="AG862" s="107"/>
      <c r="AH862" s="107"/>
      <c r="AI862" s="107"/>
      <c r="AJ862" s="130"/>
      <c r="AK862" s="148"/>
      <c r="AL862" s="151"/>
      <c r="AM862" s="151"/>
      <c r="AN862" s="151"/>
      <c r="AO862" s="151"/>
      <c r="AP862" s="151"/>
      <c r="AQ862" s="145"/>
    </row>
    <row r="863" spans="1:43" ht="9" customHeight="1" x14ac:dyDescent="0.2">
      <c r="A863" s="148"/>
      <c r="B863" s="148"/>
      <c r="C863" s="148"/>
      <c r="D863" s="148"/>
      <c r="E863" s="128" t="s">
        <v>25</v>
      </c>
      <c r="F863" s="129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  <c r="AJ863" s="130"/>
      <c r="AK863" s="148"/>
      <c r="AL863" s="151"/>
      <c r="AM863" s="151"/>
      <c r="AN863" s="151"/>
      <c r="AO863" s="151"/>
      <c r="AP863" s="151"/>
      <c r="AQ863" s="145"/>
    </row>
    <row r="864" spans="1:43" ht="9" customHeight="1" thickBot="1" x14ac:dyDescent="0.25">
      <c r="A864" s="149"/>
      <c r="B864" s="149"/>
      <c r="C864" s="149"/>
      <c r="D864" s="149"/>
      <c r="E864" s="131" t="s">
        <v>26</v>
      </c>
      <c r="F864" s="132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  <c r="AB864" s="133"/>
      <c r="AC864" s="133"/>
      <c r="AD864" s="133"/>
      <c r="AE864" s="133"/>
      <c r="AF864" s="133"/>
      <c r="AG864" s="133"/>
      <c r="AH864" s="133"/>
      <c r="AI864" s="133"/>
      <c r="AJ864" s="134"/>
      <c r="AK864" s="149"/>
      <c r="AL864" s="152"/>
      <c r="AM864" s="152"/>
      <c r="AN864" s="152"/>
      <c r="AO864" s="152"/>
      <c r="AP864" s="152"/>
      <c r="AQ864" s="146"/>
    </row>
    <row r="865" spans="1:43" ht="9" customHeight="1" x14ac:dyDescent="0.2">
      <c r="A865" s="147">
        <v>214</v>
      </c>
      <c r="B865" s="153">
        <v>19919</v>
      </c>
      <c r="C865" s="154" t="s">
        <v>293</v>
      </c>
      <c r="D865" s="154" t="s">
        <v>266</v>
      </c>
      <c r="E865" s="124" t="s">
        <v>22</v>
      </c>
      <c r="F865" s="125"/>
      <c r="G865" s="126"/>
      <c r="H865" s="126">
        <v>11</v>
      </c>
      <c r="I865" s="126">
        <v>11</v>
      </c>
      <c r="J865" s="126"/>
      <c r="K865" s="126"/>
      <c r="L865" s="126">
        <v>11</v>
      </c>
      <c r="M865" s="126">
        <v>11</v>
      </c>
      <c r="N865" s="126"/>
      <c r="O865" s="126"/>
      <c r="P865" s="126">
        <v>11</v>
      </c>
      <c r="Q865" s="126">
        <v>11</v>
      </c>
      <c r="R865" s="126"/>
      <c r="S865" s="126"/>
      <c r="T865" s="126">
        <v>11</v>
      </c>
      <c r="U865" s="126">
        <v>11</v>
      </c>
      <c r="V865" s="126"/>
      <c r="W865" s="126"/>
      <c r="X865" s="126">
        <v>11</v>
      </c>
      <c r="Y865" s="126">
        <v>11</v>
      </c>
      <c r="Z865" s="126"/>
      <c r="AA865" s="126"/>
      <c r="AB865" s="126">
        <v>11</v>
      </c>
      <c r="AC865" s="126">
        <v>11</v>
      </c>
      <c r="AD865" s="126"/>
      <c r="AE865" s="126"/>
      <c r="AF865" s="126">
        <v>11</v>
      </c>
      <c r="AG865" s="126">
        <v>11</v>
      </c>
      <c r="AH865" s="126"/>
      <c r="AI865" s="126"/>
      <c r="AJ865" s="127"/>
      <c r="AK865" s="153">
        <f>COUNTIF(F865:AJ865,"&gt;0")</f>
        <v>14</v>
      </c>
      <c r="AL865" s="150">
        <f>SUM(F865:AJ865)</f>
        <v>154</v>
      </c>
      <c r="AM865" s="150">
        <f>SUM(F867:AJ867)</f>
        <v>0</v>
      </c>
      <c r="AN865" s="150">
        <f>SUM(F868:AJ868)</f>
        <v>0</v>
      </c>
      <c r="AO865" s="150">
        <f>SUM(F866:AJ866)</f>
        <v>56</v>
      </c>
      <c r="AP865" s="150">
        <f>VLOOKUP($M$1&amp;" "&amp;$P$1&amp;" "&amp;AQ865,'Вспомогательная таблица'!A:AL,38,0)</f>
        <v>154</v>
      </c>
      <c r="AQ865" s="144" t="s">
        <v>51</v>
      </c>
    </row>
    <row r="866" spans="1:43" ht="9" customHeight="1" x14ac:dyDescent="0.2">
      <c r="A866" s="148"/>
      <c r="B866" s="148"/>
      <c r="C866" s="148"/>
      <c r="D866" s="148"/>
      <c r="E866" s="128" t="s">
        <v>24</v>
      </c>
      <c r="F866" s="129"/>
      <c r="G866" s="107"/>
      <c r="H866" s="107"/>
      <c r="I866" s="107">
        <v>8</v>
      </c>
      <c r="J866" s="107"/>
      <c r="K866" s="107"/>
      <c r="L866" s="107"/>
      <c r="M866" s="107">
        <v>8</v>
      </c>
      <c r="N866" s="107"/>
      <c r="O866" s="107"/>
      <c r="P866" s="107"/>
      <c r="Q866" s="107">
        <v>8</v>
      </c>
      <c r="R866" s="107"/>
      <c r="S866" s="107"/>
      <c r="T866" s="107"/>
      <c r="U866" s="107">
        <v>8</v>
      </c>
      <c r="V866" s="107"/>
      <c r="W866" s="107"/>
      <c r="X866" s="107"/>
      <c r="Y866" s="107">
        <v>8</v>
      </c>
      <c r="Z866" s="107"/>
      <c r="AA866" s="107"/>
      <c r="AB866" s="107"/>
      <c r="AC866" s="107">
        <v>8</v>
      </c>
      <c r="AD866" s="107"/>
      <c r="AE866" s="107"/>
      <c r="AF866" s="107"/>
      <c r="AG866" s="107">
        <v>8</v>
      </c>
      <c r="AH866" s="107"/>
      <c r="AI866" s="107"/>
      <c r="AJ866" s="130"/>
      <c r="AK866" s="148"/>
      <c r="AL866" s="151"/>
      <c r="AM866" s="151"/>
      <c r="AN866" s="151"/>
      <c r="AO866" s="151"/>
      <c r="AP866" s="151"/>
      <c r="AQ866" s="145"/>
    </row>
    <row r="867" spans="1:43" ht="9" customHeight="1" x14ac:dyDescent="0.2">
      <c r="A867" s="148"/>
      <c r="B867" s="148"/>
      <c r="C867" s="148"/>
      <c r="D867" s="148"/>
      <c r="E867" s="128" t="s">
        <v>25</v>
      </c>
      <c r="F867" s="129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  <c r="AJ867" s="130"/>
      <c r="AK867" s="148"/>
      <c r="AL867" s="151"/>
      <c r="AM867" s="151"/>
      <c r="AN867" s="151"/>
      <c r="AO867" s="151"/>
      <c r="AP867" s="151"/>
      <c r="AQ867" s="145"/>
    </row>
    <row r="868" spans="1:43" ht="9" customHeight="1" thickBot="1" x14ac:dyDescent="0.25">
      <c r="A868" s="149"/>
      <c r="B868" s="149"/>
      <c r="C868" s="149"/>
      <c r="D868" s="149"/>
      <c r="E868" s="131" t="s">
        <v>26</v>
      </c>
      <c r="F868" s="132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  <c r="AB868" s="133"/>
      <c r="AC868" s="133"/>
      <c r="AD868" s="133"/>
      <c r="AE868" s="133"/>
      <c r="AF868" s="133"/>
      <c r="AG868" s="133"/>
      <c r="AH868" s="133"/>
      <c r="AI868" s="133"/>
      <c r="AJ868" s="134"/>
      <c r="AK868" s="149"/>
      <c r="AL868" s="152"/>
      <c r="AM868" s="152"/>
      <c r="AN868" s="152"/>
      <c r="AO868" s="152"/>
      <c r="AP868" s="152"/>
      <c r="AQ868" s="146"/>
    </row>
    <row r="869" spans="1:43" ht="9" customHeight="1" x14ac:dyDescent="0.2">
      <c r="A869" s="147">
        <v>215</v>
      </c>
      <c r="B869" s="153">
        <v>19918</v>
      </c>
      <c r="C869" s="154" t="s">
        <v>294</v>
      </c>
      <c r="D869" s="154" t="s">
        <v>264</v>
      </c>
      <c r="E869" s="124" t="s">
        <v>22</v>
      </c>
      <c r="F869" s="125">
        <v>11</v>
      </c>
      <c r="G869" s="126">
        <v>11</v>
      </c>
      <c r="H869" s="126"/>
      <c r="I869" s="126"/>
      <c r="J869" s="126">
        <v>11</v>
      </c>
      <c r="K869" s="126">
        <v>11</v>
      </c>
      <c r="L869" s="126"/>
      <c r="M869" s="126"/>
      <c r="N869" s="126">
        <v>11</v>
      </c>
      <c r="O869" s="126">
        <v>11</v>
      </c>
      <c r="P869" s="126"/>
      <c r="Q869" s="126"/>
      <c r="R869" s="126">
        <v>11</v>
      </c>
      <c r="S869" s="126">
        <v>11</v>
      </c>
      <c r="T869" s="126"/>
      <c r="U869" s="126"/>
      <c r="V869" s="126">
        <v>11</v>
      </c>
      <c r="W869" s="126">
        <v>11</v>
      </c>
      <c r="X869" s="126"/>
      <c r="Y869" s="126"/>
      <c r="Z869" s="126">
        <v>11</v>
      </c>
      <c r="AA869" s="126">
        <v>11</v>
      </c>
      <c r="AB869" s="126"/>
      <c r="AC869" s="126"/>
      <c r="AD869" s="126">
        <v>11</v>
      </c>
      <c r="AE869" s="126">
        <v>11</v>
      </c>
      <c r="AF869" s="126"/>
      <c r="AG869" s="126"/>
      <c r="AH869" s="126">
        <v>11</v>
      </c>
      <c r="AI869" s="126"/>
      <c r="AJ869" s="127"/>
      <c r="AK869" s="153">
        <f>COUNTIF(F869:AJ869,"&gt;0")</f>
        <v>15</v>
      </c>
      <c r="AL869" s="150">
        <f>SUM(F869:AJ869)</f>
        <v>165</v>
      </c>
      <c r="AM869" s="150">
        <f>SUM(F871:AJ871)</f>
        <v>0</v>
      </c>
      <c r="AN869" s="150">
        <f>SUM(F872:AJ872)</f>
        <v>0</v>
      </c>
      <c r="AO869" s="150">
        <f>SUM(F870:AJ870)</f>
        <v>56</v>
      </c>
      <c r="AP869" s="150">
        <f>VLOOKUP($M$1&amp;" "&amp;$P$1&amp;" "&amp;AQ869,'Вспомогательная таблица'!A:AL,38,0)</f>
        <v>165</v>
      </c>
      <c r="AQ869" s="144" t="s">
        <v>53</v>
      </c>
    </row>
    <row r="870" spans="1:43" ht="9" customHeight="1" x14ac:dyDescent="0.2">
      <c r="A870" s="148"/>
      <c r="B870" s="148"/>
      <c r="C870" s="148"/>
      <c r="D870" s="148"/>
      <c r="E870" s="128" t="s">
        <v>24</v>
      </c>
      <c r="F870" s="129"/>
      <c r="G870" s="107">
        <v>8</v>
      </c>
      <c r="H870" s="107"/>
      <c r="I870" s="107"/>
      <c r="J870" s="107"/>
      <c r="K870" s="107">
        <v>8</v>
      </c>
      <c r="L870" s="107"/>
      <c r="M870" s="107"/>
      <c r="N870" s="107"/>
      <c r="O870" s="107">
        <v>8</v>
      </c>
      <c r="P870" s="107"/>
      <c r="Q870" s="107"/>
      <c r="R870" s="107"/>
      <c r="S870" s="107">
        <v>8</v>
      </c>
      <c r="T870" s="107"/>
      <c r="U870" s="107"/>
      <c r="V870" s="107"/>
      <c r="W870" s="107">
        <v>8</v>
      </c>
      <c r="X870" s="107"/>
      <c r="Y870" s="107"/>
      <c r="Z870" s="107"/>
      <c r="AA870" s="107">
        <v>8</v>
      </c>
      <c r="AB870" s="107"/>
      <c r="AC870" s="107"/>
      <c r="AD870" s="107"/>
      <c r="AE870" s="107">
        <v>8</v>
      </c>
      <c r="AF870" s="107"/>
      <c r="AG870" s="107"/>
      <c r="AH870" s="107"/>
      <c r="AI870" s="107"/>
      <c r="AJ870" s="130"/>
      <c r="AK870" s="148"/>
      <c r="AL870" s="151"/>
      <c r="AM870" s="151"/>
      <c r="AN870" s="151"/>
      <c r="AO870" s="151"/>
      <c r="AP870" s="151"/>
      <c r="AQ870" s="145"/>
    </row>
    <row r="871" spans="1:43" ht="9" customHeight="1" x14ac:dyDescent="0.2">
      <c r="A871" s="148"/>
      <c r="B871" s="148"/>
      <c r="C871" s="148"/>
      <c r="D871" s="148"/>
      <c r="E871" s="128" t="s">
        <v>25</v>
      </c>
      <c r="F871" s="129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  <c r="AJ871" s="130"/>
      <c r="AK871" s="148"/>
      <c r="AL871" s="151"/>
      <c r="AM871" s="151"/>
      <c r="AN871" s="151"/>
      <c r="AO871" s="151"/>
      <c r="AP871" s="151"/>
      <c r="AQ871" s="145"/>
    </row>
    <row r="872" spans="1:43" ht="9" customHeight="1" thickBot="1" x14ac:dyDescent="0.25">
      <c r="A872" s="149"/>
      <c r="B872" s="149"/>
      <c r="C872" s="149"/>
      <c r="D872" s="149"/>
      <c r="E872" s="131" t="s">
        <v>26</v>
      </c>
      <c r="F872" s="132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  <c r="AB872" s="133"/>
      <c r="AC872" s="133"/>
      <c r="AD872" s="133"/>
      <c r="AE872" s="133"/>
      <c r="AF872" s="133"/>
      <c r="AG872" s="133"/>
      <c r="AH872" s="133"/>
      <c r="AI872" s="133"/>
      <c r="AJ872" s="134"/>
      <c r="AK872" s="149"/>
      <c r="AL872" s="152"/>
      <c r="AM872" s="152"/>
      <c r="AN872" s="152"/>
      <c r="AO872" s="152"/>
      <c r="AP872" s="152"/>
      <c r="AQ872" s="146"/>
    </row>
    <row r="873" spans="1:43" ht="9" customHeight="1" x14ac:dyDescent="0.2">
      <c r="A873" s="147">
        <v>216</v>
      </c>
      <c r="B873" s="153">
        <v>19243</v>
      </c>
      <c r="C873" s="154" t="s">
        <v>295</v>
      </c>
      <c r="D873" s="154" t="s">
        <v>266</v>
      </c>
      <c r="E873" s="124" t="s">
        <v>22</v>
      </c>
      <c r="F873" s="125">
        <v>11</v>
      </c>
      <c r="G873" s="126"/>
      <c r="H873" s="126"/>
      <c r="I873" s="126">
        <v>11</v>
      </c>
      <c r="J873" s="126">
        <v>11</v>
      </c>
      <c r="K873" s="126"/>
      <c r="L873" s="126"/>
      <c r="M873" s="126">
        <v>11</v>
      </c>
      <c r="N873" s="126">
        <v>11</v>
      </c>
      <c r="O873" s="126"/>
      <c r="P873" s="126"/>
      <c r="Q873" s="126">
        <v>11</v>
      </c>
      <c r="R873" s="126">
        <v>11</v>
      </c>
      <c r="S873" s="126"/>
      <c r="T873" s="126"/>
      <c r="U873" s="126">
        <v>11</v>
      </c>
      <c r="V873" s="126">
        <v>11</v>
      </c>
      <c r="W873" s="126"/>
      <c r="X873" s="126"/>
      <c r="Y873" s="126">
        <v>11</v>
      </c>
      <c r="Z873" s="126">
        <v>11</v>
      </c>
      <c r="AA873" s="126"/>
      <c r="AB873" s="126"/>
      <c r="AC873" s="126">
        <v>11</v>
      </c>
      <c r="AD873" s="126">
        <v>11</v>
      </c>
      <c r="AE873" s="126"/>
      <c r="AF873" s="126"/>
      <c r="AG873" s="126">
        <v>11</v>
      </c>
      <c r="AH873" s="126">
        <v>11</v>
      </c>
      <c r="AI873" s="126"/>
      <c r="AJ873" s="127"/>
      <c r="AK873" s="153">
        <f>COUNTIF(F873:AJ873,"&gt;0")</f>
        <v>15</v>
      </c>
      <c r="AL873" s="150">
        <f>SUM(F873:AJ873)</f>
        <v>165</v>
      </c>
      <c r="AM873" s="150">
        <f>SUM(F875:AJ875)</f>
        <v>0</v>
      </c>
      <c r="AN873" s="150">
        <f>SUM(F876:AJ876)</f>
        <v>0</v>
      </c>
      <c r="AO873" s="150">
        <f>SUM(F874:AJ874)</f>
        <v>64</v>
      </c>
      <c r="AP873" s="150">
        <f>VLOOKUP($M$1&amp;" "&amp;$P$1&amp;" "&amp;AQ873,'Вспомогательная таблица'!A:AL,38,0)</f>
        <v>165</v>
      </c>
      <c r="AQ873" s="144" t="s">
        <v>49</v>
      </c>
    </row>
    <row r="874" spans="1:43" ht="9" customHeight="1" x14ac:dyDescent="0.2">
      <c r="A874" s="148"/>
      <c r="B874" s="148"/>
      <c r="C874" s="148"/>
      <c r="D874" s="148"/>
      <c r="E874" s="128" t="s">
        <v>24</v>
      </c>
      <c r="F874" s="129">
        <v>8</v>
      </c>
      <c r="G874" s="107"/>
      <c r="H874" s="107"/>
      <c r="I874" s="107"/>
      <c r="J874" s="107">
        <v>8</v>
      </c>
      <c r="K874" s="107"/>
      <c r="L874" s="107"/>
      <c r="M874" s="107"/>
      <c r="N874" s="107">
        <v>8</v>
      </c>
      <c r="O874" s="107"/>
      <c r="P874" s="107"/>
      <c r="Q874" s="107"/>
      <c r="R874" s="107">
        <v>8</v>
      </c>
      <c r="S874" s="107"/>
      <c r="T874" s="107"/>
      <c r="U874" s="107"/>
      <c r="V874" s="107">
        <v>8</v>
      </c>
      <c r="W874" s="107"/>
      <c r="X874" s="107"/>
      <c r="Y874" s="107"/>
      <c r="Z874" s="107">
        <v>8</v>
      </c>
      <c r="AA874" s="107"/>
      <c r="AB874" s="107"/>
      <c r="AC874" s="107"/>
      <c r="AD874" s="107">
        <v>8</v>
      </c>
      <c r="AE874" s="107"/>
      <c r="AF874" s="107"/>
      <c r="AG874" s="107"/>
      <c r="AH874" s="107">
        <v>8</v>
      </c>
      <c r="AI874" s="107"/>
      <c r="AJ874" s="130"/>
      <c r="AK874" s="148"/>
      <c r="AL874" s="151"/>
      <c r="AM874" s="151"/>
      <c r="AN874" s="151"/>
      <c r="AO874" s="151"/>
      <c r="AP874" s="151"/>
      <c r="AQ874" s="145"/>
    </row>
    <row r="875" spans="1:43" ht="9" customHeight="1" x14ac:dyDescent="0.2">
      <c r="A875" s="148"/>
      <c r="B875" s="148"/>
      <c r="C875" s="148"/>
      <c r="D875" s="148"/>
      <c r="E875" s="128" t="s">
        <v>25</v>
      </c>
      <c r="F875" s="129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  <c r="AJ875" s="130"/>
      <c r="AK875" s="148"/>
      <c r="AL875" s="151"/>
      <c r="AM875" s="151"/>
      <c r="AN875" s="151"/>
      <c r="AO875" s="151"/>
      <c r="AP875" s="151"/>
      <c r="AQ875" s="145"/>
    </row>
    <row r="876" spans="1:43" ht="9" customHeight="1" thickBot="1" x14ac:dyDescent="0.25">
      <c r="A876" s="149"/>
      <c r="B876" s="149"/>
      <c r="C876" s="149"/>
      <c r="D876" s="149"/>
      <c r="E876" s="131" t="s">
        <v>26</v>
      </c>
      <c r="F876" s="132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  <c r="AB876" s="133"/>
      <c r="AC876" s="133"/>
      <c r="AD876" s="133"/>
      <c r="AE876" s="133"/>
      <c r="AF876" s="133"/>
      <c r="AG876" s="133"/>
      <c r="AH876" s="133"/>
      <c r="AI876" s="133"/>
      <c r="AJ876" s="134"/>
      <c r="AK876" s="149"/>
      <c r="AL876" s="152"/>
      <c r="AM876" s="152"/>
      <c r="AN876" s="152"/>
      <c r="AO876" s="152"/>
      <c r="AP876" s="152"/>
      <c r="AQ876" s="146"/>
    </row>
    <row r="877" spans="1:43" ht="9" customHeight="1" x14ac:dyDescent="0.2">
      <c r="A877" s="147">
        <v>217</v>
      </c>
      <c r="B877" s="153">
        <v>31058</v>
      </c>
      <c r="C877" s="154" t="s">
        <v>296</v>
      </c>
      <c r="D877" s="154" t="s">
        <v>264</v>
      </c>
      <c r="E877" s="124" t="s">
        <v>22</v>
      </c>
      <c r="F877" s="125">
        <v>11</v>
      </c>
      <c r="G877" s="126"/>
      <c r="H877" s="126"/>
      <c r="I877" s="126">
        <v>11</v>
      </c>
      <c r="J877" s="126">
        <v>11</v>
      </c>
      <c r="K877" s="126"/>
      <c r="L877" s="126"/>
      <c r="M877" s="126">
        <v>11</v>
      </c>
      <c r="N877" s="126">
        <v>11</v>
      </c>
      <c r="O877" s="126"/>
      <c r="P877" s="126"/>
      <c r="Q877" s="126">
        <v>11</v>
      </c>
      <c r="R877" s="126">
        <v>11</v>
      </c>
      <c r="S877" s="126"/>
      <c r="T877" s="126"/>
      <c r="U877" s="126">
        <v>11</v>
      </c>
      <c r="V877" s="126">
        <v>11</v>
      </c>
      <c r="W877" s="126"/>
      <c r="X877" s="126"/>
      <c r="Y877" s="126">
        <v>11</v>
      </c>
      <c r="Z877" s="126">
        <v>11</v>
      </c>
      <c r="AA877" s="126"/>
      <c r="AB877" s="126"/>
      <c r="AC877" s="126">
        <v>11</v>
      </c>
      <c r="AD877" s="126">
        <v>11</v>
      </c>
      <c r="AE877" s="126"/>
      <c r="AF877" s="126"/>
      <c r="AG877" s="126">
        <v>11</v>
      </c>
      <c r="AH877" s="126">
        <v>11</v>
      </c>
      <c r="AI877" s="126"/>
      <c r="AJ877" s="127"/>
      <c r="AK877" s="153">
        <f>COUNTIF(F877:AJ877,"&gt;0")</f>
        <v>15</v>
      </c>
      <c r="AL877" s="150">
        <f>SUM(F877:AJ877)</f>
        <v>165</v>
      </c>
      <c r="AM877" s="150">
        <f>SUM(F879:AJ879)</f>
        <v>0</v>
      </c>
      <c r="AN877" s="150">
        <f>SUM(F880:AJ880)</f>
        <v>0</v>
      </c>
      <c r="AO877" s="150">
        <f>SUM(F878:AJ878)</f>
        <v>64</v>
      </c>
      <c r="AP877" s="150">
        <f>VLOOKUP($M$1&amp;" "&amp;$P$1&amp;" "&amp;AQ877,'Вспомогательная таблица'!A:AL,38,0)</f>
        <v>165</v>
      </c>
      <c r="AQ877" s="144" t="s">
        <v>49</v>
      </c>
    </row>
    <row r="878" spans="1:43" ht="9" customHeight="1" x14ac:dyDescent="0.2">
      <c r="A878" s="148"/>
      <c r="B878" s="148"/>
      <c r="C878" s="148"/>
      <c r="D878" s="148"/>
      <c r="E878" s="128" t="s">
        <v>24</v>
      </c>
      <c r="F878" s="129">
        <v>8</v>
      </c>
      <c r="G878" s="107"/>
      <c r="H878" s="107"/>
      <c r="I878" s="107"/>
      <c r="J878" s="107">
        <v>8</v>
      </c>
      <c r="K878" s="107"/>
      <c r="L878" s="107"/>
      <c r="M878" s="107"/>
      <c r="N878" s="107">
        <v>8</v>
      </c>
      <c r="O878" s="107"/>
      <c r="P878" s="107"/>
      <c r="Q878" s="107"/>
      <c r="R878" s="107">
        <v>8</v>
      </c>
      <c r="S878" s="107"/>
      <c r="T878" s="107"/>
      <c r="U878" s="107"/>
      <c r="V878" s="107">
        <v>8</v>
      </c>
      <c r="W878" s="107"/>
      <c r="X878" s="107"/>
      <c r="Y878" s="107"/>
      <c r="Z878" s="107">
        <v>8</v>
      </c>
      <c r="AA878" s="107"/>
      <c r="AB878" s="107"/>
      <c r="AC878" s="107"/>
      <c r="AD878" s="107">
        <v>8</v>
      </c>
      <c r="AE878" s="107"/>
      <c r="AF878" s="107"/>
      <c r="AG878" s="107"/>
      <c r="AH878" s="107">
        <v>8</v>
      </c>
      <c r="AI878" s="107"/>
      <c r="AJ878" s="130"/>
      <c r="AK878" s="148"/>
      <c r="AL878" s="151"/>
      <c r="AM878" s="151"/>
      <c r="AN878" s="151"/>
      <c r="AO878" s="151"/>
      <c r="AP878" s="151"/>
      <c r="AQ878" s="145"/>
    </row>
    <row r="879" spans="1:43" ht="9" customHeight="1" x14ac:dyDescent="0.2">
      <c r="A879" s="148"/>
      <c r="B879" s="148"/>
      <c r="C879" s="148"/>
      <c r="D879" s="148"/>
      <c r="E879" s="128" t="s">
        <v>25</v>
      </c>
      <c r="F879" s="129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  <c r="AJ879" s="130"/>
      <c r="AK879" s="148"/>
      <c r="AL879" s="151"/>
      <c r="AM879" s="151"/>
      <c r="AN879" s="151"/>
      <c r="AO879" s="151"/>
      <c r="AP879" s="151"/>
      <c r="AQ879" s="145"/>
    </row>
    <row r="880" spans="1:43" ht="9" customHeight="1" thickBot="1" x14ac:dyDescent="0.25">
      <c r="A880" s="149"/>
      <c r="B880" s="149"/>
      <c r="C880" s="149"/>
      <c r="D880" s="149"/>
      <c r="E880" s="131" t="s">
        <v>26</v>
      </c>
      <c r="F880" s="132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  <c r="AB880" s="133"/>
      <c r="AC880" s="133"/>
      <c r="AD880" s="133"/>
      <c r="AE880" s="133"/>
      <c r="AF880" s="133"/>
      <c r="AG880" s="133"/>
      <c r="AH880" s="133"/>
      <c r="AI880" s="133"/>
      <c r="AJ880" s="134"/>
      <c r="AK880" s="149"/>
      <c r="AL880" s="152"/>
      <c r="AM880" s="152"/>
      <c r="AN880" s="152"/>
      <c r="AO880" s="152"/>
      <c r="AP880" s="152"/>
      <c r="AQ880" s="146"/>
    </row>
    <row r="881" spans="1:43" ht="9" customHeight="1" x14ac:dyDescent="0.2">
      <c r="A881" s="147">
        <v>218</v>
      </c>
      <c r="B881" s="153">
        <v>19099</v>
      </c>
      <c r="C881" s="154" t="s">
        <v>297</v>
      </c>
      <c r="D881" s="154" t="s">
        <v>266</v>
      </c>
      <c r="E881" s="124" t="s">
        <v>22</v>
      </c>
      <c r="F881" s="125"/>
      <c r="G881" s="126">
        <v>11</v>
      </c>
      <c r="H881" s="126">
        <v>11</v>
      </c>
      <c r="I881" s="126"/>
      <c r="J881" s="126"/>
      <c r="K881" s="126">
        <v>11</v>
      </c>
      <c r="L881" s="126">
        <v>11</v>
      </c>
      <c r="M881" s="126"/>
      <c r="N881" s="126"/>
      <c r="O881" s="126">
        <v>11</v>
      </c>
      <c r="P881" s="126">
        <v>11</v>
      </c>
      <c r="Q881" s="126"/>
      <c r="R881" s="126"/>
      <c r="S881" s="126">
        <v>11</v>
      </c>
      <c r="T881" s="126">
        <v>11</v>
      </c>
      <c r="U881" s="126"/>
      <c r="V881" s="126"/>
      <c r="W881" s="126">
        <v>11</v>
      </c>
      <c r="X881" s="126">
        <v>11</v>
      </c>
      <c r="Y881" s="126"/>
      <c r="Z881" s="126"/>
      <c r="AA881" s="126">
        <v>11</v>
      </c>
      <c r="AB881" s="126">
        <v>11</v>
      </c>
      <c r="AC881" s="126"/>
      <c r="AD881" s="126"/>
      <c r="AE881" s="126">
        <v>11</v>
      </c>
      <c r="AF881" s="126">
        <v>11</v>
      </c>
      <c r="AG881" s="126"/>
      <c r="AH881" s="126"/>
      <c r="AI881" s="126"/>
      <c r="AJ881" s="127"/>
      <c r="AK881" s="153">
        <f>COUNTIF(F881:AJ881,"&gt;0")</f>
        <v>14</v>
      </c>
      <c r="AL881" s="150">
        <f>SUM(F881:AJ881)</f>
        <v>154</v>
      </c>
      <c r="AM881" s="150">
        <f>SUM(F883:AJ883)</f>
        <v>0</v>
      </c>
      <c r="AN881" s="150">
        <f>SUM(F884:AJ884)</f>
        <v>0</v>
      </c>
      <c r="AO881" s="150">
        <f>SUM(F882:AJ882)</f>
        <v>56</v>
      </c>
      <c r="AP881" s="150">
        <f>VLOOKUP($M$1&amp;" "&amp;$P$1&amp;" "&amp;AQ881,'Вспомогательная таблица'!A:AL,38,0)</f>
        <v>154</v>
      </c>
      <c r="AQ881" s="144" t="s">
        <v>43</v>
      </c>
    </row>
    <row r="882" spans="1:43" ht="9" customHeight="1" x14ac:dyDescent="0.2">
      <c r="A882" s="148"/>
      <c r="B882" s="148"/>
      <c r="C882" s="148"/>
      <c r="D882" s="148"/>
      <c r="E882" s="128" t="s">
        <v>24</v>
      </c>
      <c r="F882" s="129"/>
      <c r="G882" s="107"/>
      <c r="H882" s="107">
        <v>8</v>
      </c>
      <c r="I882" s="107"/>
      <c r="J882" s="107"/>
      <c r="K882" s="107"/>
      <c r="L882" s="107">
        <v>8</v>
      </c>
      <c r="M882" s="107"/>
      <c r="N882" s="107"/>
      <c r="O882" s="107"/>
      <c r="P882" s="107">
        <v>8</v>
      </c>
      <c r="Q882" s="107"/>
      <c r="R882" s="107"/>
      <c r="S882" s="107"/>
      <c r="T882" s="107">
        <v>8</v>
      </c>
      <c r="U882" s="107"/>
      <c r="V882" s="107"/>
      <c r="W882" s="107"/>
      <c r="X882" s="107">
        <v>8</v>
      </c>
      <c r="Y882" s="107"/>
      <c r="Z882" s="107"/>
      <c r="AA882" s="107"/>
      <c r="AB882" s="107">
        <v>8</v>
      </c>
      <c r="AC882" s="107"/>
      <c r="AD882" s="107"/>
      <c r="AE882" s="107"/>
      <c r="AF882" s="107">
        <v>8</v>
      </c>
      <c r="AG882" s="107"/>
      <c r="AH882" s="107"/>
      <c r="AI882" s="107"/>
      <c r="AJ882" s="130"/>
      <c r="AK882" s="148"/>
      <c r="AL882" s="151"/>
      <c r="AM882" s="151"/>
      <c r="AN882" s="151"/>
      <c r="AO882" s="151"/>
      <c r="AP882" s="151"/>
      <c r="AQ882" s="145"/>
    </row>
    <row r="883" spans="1:43" ht="9" customHeight="1" x14ac:dyDescent="0.2">
      <c r="A883" s="148"/>
      <c r="B883" s="148"/>
      <c r="C883" s="148"/>
      <c r="D883" s="148"/>
      <c r="E883" s="128" t="s">
        <v>25</v>
      </c>
      <c r="F883" s="129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  <c r="AJ883" s="130"/>
      <c r="AK883" s="148"/>
      <c r="AL883" s="151"/>
      <c r="AM883" s="151"/>
      <c r="AN883" s="151"/>
      <c r="AO883" s="151"/>
      <c r="AP883" s="151"/>
      <c r="AQ883" s="145"/>
    </row>
    <row r="884" spans="1:43" ht="9" customHeight="1" thickBot="1" x14ac:dyDescent="0.25">
      <c r="A884" s="149"/>
      <c r="B884" s="149"/>
      <c r="C884" s="149"/>
      <c r="D884" s="149"/>
      <c r="E884" s="131" t="s">
        <v>26</v>
      </c>
      <c r="F884" s="132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  <c r="AB884" s="133"/>
      <c r="AC884" s="133"/>
      <c r="AD884" s="133"/>
      <c r="AE884" s="133"/>
      <c r="AF884" s="133"/>
      <c r="AG884" s="133"/>
      <c r="AH884" s="133"/>
      <c r="AI884" s="133"/>
      <c r="AJ884" s="134"/>
      <c r="AK884" s="149"/>
      <c r="AL884" s="152"/>
      <c r="AM884" s="152"/>
      <c r="AN884" s="152"/>
      <c r="AO884" s="152"/>
      <c r="AP884" s="152"/>
      <c r="AQ884" s="146"/>
    </row>
    <row r="885" spans="1:43" ht="9" customHeight="1" x14ac:dyDescent="0.2">
      <c r="A885" s="147">
        <v>219</v>
      </c>
      <c r="B885" s="153">
        <v>19132</v>
      </c>
      <c r="C885" s="154" t="s">
        <v>298</v>
      </c>
      <c r="D885" s="154" t="s">
        <v>264</v>
      </c>
      <c r="E885" s="124" t="s">
        <v>22</v>
      </c>
      <c r="F885" s="125"/>
      <c r="G885" s="126"/>
      <c r="H885" s="126">
        <v>11</v>
      </c>
      <c r="I885" s="126">
        <v>11</v>
      </c>
      <c r="J885" s="126"/>
      <c r="K885" s="126"/>
      <c r="L885" s="126">
        <v>11</v>
      </c>
      <c r="M885" s="126">
        <v>11</v>
      </c>
      <c r="N885" s="126"/>
      <c r="O885" s="126"/>
      <c r="P885" s="126">
        <v>11</v>
      </c>
      <c r="Q885" s="126">
        <v>11</v>
      </c>
      <c r="R885" s="126"/>
      <c r="S885" s="126"/>
      <c r="T885" s="126">
        <v>11</v>
      </c>
      <c r="U885" s="126">
        <v>11</v>
      </c>
      <c r="V885" s="126"/>
      <c r="W885" s="126"/>
      <c r="X885" s="126">
        <v>11</v>
      </c>
      <c r="Y885" s="126">
        <v>11</v>
      </c>
      <c r="Z885" s="126"/>
      <c r="AA885" s="126"/>
      <c r="AB885" s="126">
        <v>11</v>
      </c>
      <c r="AC885" s="126">
        <v>11</v>
      </c>
      <c r="AD885" s="126"/>
      <c r="AE885" s="126"/>
      <c r="AF885" s="126">
        <v>11</v>
      </c>
      <c r="AG885" s="126">
        <v>11</v>
      </c>
      <c r="AH885" s="126"/>
      <c r="AI885" s="126"/>
      <c r="AJ885" s="127"/>
      <c r="AK885" s="153">
        <f>COUNTIF(F885:AJ885,"&gt;0")</f>
        <v>14</v>
      </c>
      <c r="AL885" s="150">
        <f>SUM(F885:AJ885)</f>
        <v>154</v>
      </c>
      <c r="AM885" s="150">
        <f>SUM(F887:AJ887)</f>
        <v>0</v>
      </c>
      <c r="AN885" s="150">
        <f>SUM(F888:AJ888)</f>
        <v>0</v>
      </c>
      <c r="AO885" s="150">
        <f>SUM(F886:AJ886)</f>
        <v>56</v>
      </c>
      <c r="AP885" s="150">
        <f>VLOOKUP($M$1&amp;" "&amp;$P$1&amp;" "&amp;AQ885,'Вспомогательная таблица'!A:AL,38,0)</f>
        <v>154</v>
      </c>
      <c r="AQ885" s="144" t="s">
        <v>51</v>
      </c>
    </row>
    <row r="886" spans="1:43" ht="9" customHeight="1" x14ac:dyDescent="0.2">
      <c r="A886" s="148"/>
      <c r="B886" s="148"/>
      <c r="C886" s="148"/>
      <c r="D886" s="148"/>
      <c r="E886" s="128" t="s">
        <v>24</v>
      </c>
      <c r="F886" s="129"/>
      <c r="G886" s="107"/>
      <c r="H886" s="107"/>
      <c r="I886" s="107">
        <v>8</v>
      </c>
      <c r="J886" s="107"/>
      <c r="K886" s="107"/>
      <c r="L886" s="107"/>
      <c r="M886" s="107">
        <v>8</v>
      </c>
      <c r="N886" s="107"/>
      <c r="O886" s="107"/>
      <c r="P886" s="107"/>
      <c r="Q886" s="107">
        <v>8</v>
      </c>
      <c r="R886" s="107"/>
      <c r="S886" s="107"/>
      <c r="T886" s="107"/>
      <c r="U886" s="107">
        <v>8</v>
      </c>
      <c r="V886" s="107"/>
      <c r="W886" s="107"/>
      <c r="X886" s="107"/>
      <c r="Y886" s="107">
        <v>8</v>
      </c>
      <c r="Z886" s="107"/>
      <c r="AA886" s="107"/>
      <c r="AB886" s="107"/>
      <c r="AC886" s="107">
        <v>8</v>
      </c>
      <c r="AD886" s="107"/>
      <c r="AE886" s="107"/>
      <c r="AF886" s="107"/>
      <c r="AG886" s="107">
        <v>8</v>
      </c>
      <c r="AH886" s="107"/>
      <c r="AI886" s="107"/>
      <c r="AJ886" s="130"/>
      <c r="AK886" s="148"/>
      <c r="AL886" s="151"/>
      <c r="AM886" s="151"/>
      <c r="AN886" s="151"/>
      <c r="AO886" s="151"/>
      <c r="AP886" s="151"/>
      <c r="AQ886" s="145"/>
    </row>
    <row r="887" spans="1:43" ht="9" customHeight="1" x14ac:dyDescent="0.2">
      <c r="A887" s="148"/>
      <c r="B887" s="148"/>
      <c r="C887" s="148"/>
      <c r="D887" s="148"/>
      <c r="E887" s="128" t="s">
        <v>25</v>
      </c>
      <c r="F887" s="129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  <c r="AJ887" s="130"/>
      <c r="AK887" s="148"/>
      <c r="AL887" s="151"/>
      <c r="AM887" s="151"/>
      <c r="AN887" s="151"/>
      <c r="AO887" s="151"/>
      <c r="AP887" s="151"/>
      <c r="AQ887" s="145"/>
    </row>
    <row r="888" spans="1:43" ht="9" customHeight="1" thickBot="1" x14ac:dyDescent="0.25">
      <c r="A888" s="149"/>
      <c r="B888" s="149"/>
      <c r="C888" s="149"/>
      <c r="D888" s="149"/>
      <c r="E888" s="131" t="s">
        <v>26</v>
      </c>
      <c r="F888" s="132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  <c r="AB888" s="133"/>
      <c r="AC888" s="133"/>
      <c r="AD888" s="133"/>
      <c r="AE888" s="133"/>
      <c r="AF888" s="133"/>
      <c r="AG888" s="133"/>
      <c r="AH888" s="133"/>
      <c r="AI888" s="133"/>
      <c r="AJ888" s="134"/>
      <c r="AK888" s="149"/>
      <c r="AL888" s="152"/>
      <c r="AM888" s="152"/>
      <c r="AN888" s="152"/>
      <c r="AO888" s="152"/>
      <c r="AP888" s="152"/>
      <c r="AQ888" s="146"/>
    </row>
    <row r="889" spans="1:43" ht="9" customHeight="1" x14ac:dyDescent="0.2">
      <c r="A889" s="147">
        <v>220</v>
      </c>
      <c r="B889" s="153">
        <v>19946</v>
      </c>
      <c r="C889" s="154" t="s">
        <v>299</v>
      </c>
      <c r="D889" s="154" t="s">
        <v>264</v>
      </c>
      <c r="E889" s="124" t="s">
        <v>22</v>
      </c>
      <c r="F889" s="125">
        <v>11</v>
      </c>
      <c r="G889" s="126">
        <v>11</v>
      </c>
      <c r="H889" s="126"/>
      <c r="I889" s="126"/>
      <c r="J889" s="126">
        <v>11</v>
      </c>
      <c r="K889" s="126">
        <v>11</v>
      </c>
      <c r="L889" s="126"/>
      <c r="M889" s="126"/>
      <c r="N889" s="126">
        <v>11</v>
      </c>
      <c r="O889" s="126">
        <v>11</v>
      </c>
      <c r="P889" s="126"/>
      <c r="Q889" s="126"/>
      <c r="R889" s="126">
        <v>11</v>
      </c>
      <c r="S889" s="126">
        <v>11</v>
      </c>
      <c r="T889" s="126"/>
      <c r="U889" s="126"/>
      <c r="V889" s="126">
        <v>11</v>
      </c>
      <c r="W889" s="126">
        <v>11</v>
      </c>
      <c r="X889" s="126"/>
      <c r="Y889" s="126"/>
      <c r="Z889" s="126">
        <v>11</v>
      </c>
      <c r="AA889" s="126">
        <v>11</v>
      </c>
      <c r="AB889" s="126"/>
      <c r="AC889" s="126"/>
      <c r="AD889" s="126">
        <v>11</v>
      </c>
      <c r="AE889" s="126">
        <v>11</v>
      </c>
      <c r="AF889" s="126"/>
      <c r="AG889" s="126"/>
      <c r="AH889" s="126">
        <v>11</v>
      </c>
      <c r="AI889" s="126"/>
      <c r="AJ889" s="127"/>
      <c r="AK889" s="153">
        <f>COUNTIF(F889:AJ889,"&gt;0")</f>
        <v>15</v>
      </c>
      <c r="AL889" s="150">
        <f>SUM(F889:AJ889)</f>
        <v>165</v>
      </c>
      <c r="AM889" s="150">
        <f>SUM(F891:AJ891)</f>
        <v>0</v>
      </c>
      <c r="AN889" s="150">
        <f>SUM(F892:AJ892)</f>
        <v>0</v>
      </c>
      <c r="AO889" s="150">
        <f>SUM(F890:AJ890)</f>
        <v>56</v>
      </c>
      <c r="AP889" s="150">
        <f>VLOOKUP($M$1&amp;" "&amp;$P$1&amp;" "&amp;AQ889,'Вспомогательная таблица'!A:AL,38,0)</f>
        <v>165</v>
      </c>
      <c r="AQ889" s="144" t="s">
        <v>53</v>
      </c>
    </row>
    <row r="890" spans="1:43" ht="9" customHeight="1" x14ac:dyDescent="0.2">
      <c r="A890" s="148"/>
      <c r="B890" s="148"/>
      <c r="C890" s="148"/>
      <c r="D890" s="148"/>
      <c r="E890" s="128" t="s">
        <v>24</v>
      </c>
      <c r="F890" s="129"/>
      <c r="G890" s="107">
        <v>8</v>
      </c>
      <c r="H890" s="107"/>
      <c r="I890" s="107"/>
      <c r="J890" s="107"/>
      <c r="K890" s="107">
        <v>8</v>
      </c>
      <c r="L890" s="107"/>
      <c r="M890" s="107"/>
      <c r="N890" s="107"/>
      <c r="O890" s="107">
        <v>8</v>
      </c>
      <c r="P890" s="107"/>
      <c r="Q890" s="107"/>
      <c r="R890" s="107"/>
      <c r="S890" s="107">
        <v>8</v>
      </c>
      <c r="T890" s="107"/>
      <c r="U890" s="107"/>
      <c r="V890" s="107"/>
      <c r="W890" s="107">
        <v>8</v>
      </c>
      <c r="X890" s="107"/>
      <c r="Y890" s="107"/>
      <c r="Z890" s="107"/>
      <c r="AA890" s="107">
        <v>8</v>
      </c>
      <c r="AB890" s="107"/>
      <c r="AC890" s="107"/>
      <c r="AD890" s="107"/>
      <c r="AE890" s="107">
        <v>8</v>
      </c>
      <c r="AF890" s="107"/>
      <c r="AG890" s="107"/>
      <c r="AH890" s="107"/>
      <c r="AI890" s="107"/>
      <c r="AJ890" s="130"/>
      <c r="AK890" s="148"/>
      <c r="AL890" s="151"/>
      <c r="AM890" s="151"/>
      <c r="AN890" s="151"/>
      <c r="AO890" s="151"/>
      <c r="AP890" s="151"/>
      <c r="AQ890" s="145"/>
    </row>
    <row r="891" spans="1:43" ht="9" customHeight="1" x14ac:dyDescent="0.2">
      <c r="A891" s="148"/>
      <c r="B891" s="148"/>
      <c r="C891" s="148"/>
      <c r="D891" s="148"/>
      <c r="E891" s="128" t="s">
        <v>25</v>
      </c>
      <c r="F891" s="129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  <c r="AJ891" s="130"/>
      <c r="AK891" s="148"/>
      <c r="AL891" s="151"/>
      <c r="AM891" s="151"/>
      <c r="AN891" s="151"/>
      <c r="AO891" s="151"/>
      <c r="AP891" s="151"/>
      <c r="AQ891" s="145"/>
    </row>
    <row r="892" spans="1:43" ht="9" customHeight="1" thickBot="1" x14ac:dyDescent="0.25">
      <c r="A892" s="149"/>
      <c r="B892" s="149"/>
      <c r="C892" s="149"/>
      <c r="D892" s="149"/>
      <c r="E892" s="131" t="s">
        <v>26</v>
      </c>
      <c r="F892" s="132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  <c r="AB892" s="133"/>
      <c r="AC892" s="133"/>
      <c r="AD892" s="133"/>
      <c r="AE892" s="133"/>
      <c r="AF892" s="133"/>
      <c r="AG892" s="133"/>
      <c r="AH892" s="133"/>
      <c r="AI892" s="133"/>
      <c r="AJ892" s="134"/>
      <c r="AK892" s="149"/>
      <c r="AL892" s="152"/>
      <c r="AM892" s="152"/>
      <c r="AN892" s="152"/>
      <c r="AO892" s="152"/>
      <c r="AP892" s="152"/>
      <c r="AQ892" s="146"/>
    </row>
    <row r="893" spans="1:43" ht="9" customHeight="1" x14ac:dyDescent="0.2">
      <c r="A893" s="147">
        <v>221</v>
      </c>
      <c r="B893" s="175">
        <v>19650</v>
      </c>
      <c r="C893" s="191" t="s">
        <v>300</v>
      </c>
      <c r="D893" s="154" t="s">
        <v>266</v>
      </c>
      <c r="E893" s="124" t="s">
        <v>22</v>
      </c>
      <c r="F893" s="125">
        <v>11</v>
      </c>
      <c r="G893" s="126">
        <v>11</v>
      </c>
      <c r="H893" s="126"/>
      <c r="I893" s="126"/>
      <c r="J893" s="126">
        <v>11</v>
      </c>
      <c r="K893" s="126">
        <v>11</v>
      </c>
      <c r="L893" s="126"/>
      <c r="M893" s="126"/>
      <c r="N893" s="126">
        <v>11</v>
      </c>
      <c r="O893" s="126">
        <v>11</v>
      </c>
      <c r="P893" s="126"/>
      <c r="Q893" s="126"/>
      <c r="R893" s="126">
        <v>11</v>
      </c>
      <c r="S893" s="126">
        <v>11</v>
      </c>
      <c r="T893" s="126"/>
      <c r="U893" s="126"/>
      <c r="V893" s="126">
        <v>11</v>
      </c>
      <c r="W893" s="126">
        <v>11</v>
      </c>
      <c r="X893" s="126"/>
      <c r="Y893" s="126"/>
      <c r="Z893" s="126">
        <v>11</v>
      </c>
      <c r="AA893" s="126">
        <v>11</v>
      </c>
      <c r="AB893" s="126"/>
      <c r="AC893" s="126"/>
      <c r="AD893" s="126">
        <v>11</v>
      </c>
      <c r="AE893" s="126">
        <v>11</v>
      </c>
      <c r="AF893" s="126"/>
      <c r="AG893" s="126"/>
      <c r="AH893" s="126">
        <v>11</v>
      </c>
      <c r="AI893" s="126"/>
      <c r="AJ893" s="127"/>
      <c r="AK893" s="153">
        <f>COUNTIF(F893:AJ893,"&gt;0")</f>
        <v>15</v>
      </c>
      <c r="AL893" s="150">
        <f>SUM(F893:AJ893)</f>
        <v>165</v>
      </c>
      <c r="AM893" s="150">
        <f>SUM(F895:AJ895)</f>
        <v>0</v>
      </c>
      <c r="AN893" s="150">
        <f>SUM(F896:AJ896)</f>
        <v>0</v>
      </c>
      <c r="AO893" s="150">
        <f>SUM(F894:AJ894)</f>
        <v>56</v>
      </c>
      <c r="AP893" s="150">
        <f>VLOOKUP($M$1&amp;" "&amp;$P$1&amp;" "&amp;AQ893,'Вспомогательная таблица'!A:AL,38,0)</f>
        <v>165</v>
      </c>
      <c r="AQ893" s="144" t="s">
        <v>53</v>
      </c>
    </row>
    <row r="894" spans="1:43" ht="9" customHeight="1" x14ac:dyDescent="0.2">
      <c r="A894" s="148"/>
      <c r="B894" s="176"/>
      <c r="C894" s="192"/>
      <c r="D894" s="148"/>
      <c r="E894" s="128" t="s">
        <v>24</v>
      </c>
      <c r="F894" s="129"/>
      <c r="G894" s="107">
        <v>8</v>
      </c>
      <c r="H894" s="107"/>
      <c r="I894" s="107"/>
      <c r="J894" s="107"/>
      <c r="K894" s="107">
        <v>8</v>
      </c>
      <c r="L894" s="107"/>
      <c r="M894" s="107"/>
      <c r="N894" s="107"/>
      <c r="O894" s="107">
        <v>8</v>
      </c>
      <c r="P894" s="107"/>
      <c r="Q894" s="107"/>
      <c r="R894" s="107"/>
      <c r="S894" s="107">
        <v>8</v>
      </c>
      <c r="T894" s="107"/>
      <c r="U894" s="107"/>
      <c r="V894" s="107"/>
      <c r="W894" s="107">
        <v>8</v>
      </c>
      <c r="X894" s="107"/>
      <c r="Y894" s="107"/>
      <c r="Z894" s="107"/>
      <c r="AA894" s="107">
        <v>8</v>
      </c>
      <c r="AB894" s="107"/>
      <c r="AC894" s="107"/>
      <c r="AD894" s="107"/>
      <c r="AE894" s="107">
        <v>8</v>
      </c>
      <c r="AF894" s="107"/>
      <c r="AG894" s="107"/>
      <c r="AH894" s="107"/>
      <c r="AI894" s="107"/>
      <c r="AJ894" s="130"/>
      <c r="AK894" s="148"/>
      <c r="AL894" s="151"/>
      <c r="AM894" s="151"/>
      <c r="AN894" s="151"/>
      <c r="AO894" s="151"/>
      <c r="AP894" s="151"/>
      <c r="AQ894" s="145"/>
    </row>
    <row r="895" spans="1:43" ht="9" customHeight="1" x14ac:dyDescent="0.2">
      <c r="A895" s="148"/>
      <c r="B895" s="176"/>
      <c r="C895" s="192"/>
      <c r="D895" s="148"/>
      <c r="E895" s="128" t="s">
        <v>25</v>
      </c>
      <c r="F895" s="129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  <c r="AJ895" s="130"/>
      <c r="AK895" s="148"/>
      <c r="AL895" s="151"/>
      <c r="AM895" s="151"/>
      <c r="AN895" s="151"/>
      <c r="AO895" s="151"/>
      <c r="AP895" s="151"/>
      <c r="AQ895" s="145"/>
    </row>
    <row r="896" spans="1:43" ht="9" customHeight="1" thickBot="1" x14ac:dyDescent="0.25">
      <c r="A896" s="149"/>
      <c r="B896" s="177"/>
      <c r="C896" s="193"/>
      <c r="D896" s="149"/>
      <c r="E896" s="131" t="s">
        <v>26</v>
      </c>
      <c r="F896" s="132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  <c r="AB896" s="133"/>
      <c r="AC896" s="133"/>
      <c r="AD896" s="133"/>
      <c r="AE896" s="133"/>
      <c r="AF896" s="133"/>
      <c r="AG896" s="133"/>
      <c r="AH896" s="133"/>
      <c r="AI896" s="133"/>
      <c r="AJ896" s="134"/>
      <c r="AK896" s="149"/>
      <c r="AL896" s="152"/>
      <c r="AM896" s="152"/>
      <c r="AN896" s="152"/>
      <c r="AO896" s="152"/>
      <c r="AP896" s="152"/>
      <c r="AQ896" s="146"/>
    </row>
    <row r="897" spans="1:43" ht="9" customHeight="1" x14ac:dyDescent="0.2">
      <c r="A897" s="147">
        <v>222</v>
      </c>
      <c r="B897" s="153">
        <v>19153</v>
      </c>
      <c r="C897" s="171" t="s">
        <v>301</v>
      </c>
      <c r="D897" s="154" t="s">
        <v>266</v>
      </c>
      <c r="E897" s="124" t="s">
        <v>22</v>
      </c>
      <c r="F897" s="125">
        <v>11</v>
      </c>
      <c r="G897" s="126"/>
      <c r="H897" s="126"/>
      <c r="I897" s="126">
        <v>11</v>
      </c>
      <c r="J897" s="126">
        <v>11</v>
      </c>
      <c r="K897" s="126"/>
      <c r="L897" s="126"/>
      <c r="M897" s="126">
        <v>11</v>
      </c>
      <c r="N897" s="126">
        <v>11</v>
      </c>
      <c r="O897" s="126"/>
      <c r="P897" s="126"/>
      <c r="Q897" s="126">
        <v>11</v>
      </c>
      <c r="R897" s="126">
        <v>11</v>
      </c>
      <c r="S897" s="126"/>
      <c r="T897" s="126"/>
      <c r="U897" s="126">
        <v>11</v>
      </c>
      <c r="V897" s="126">
        <v>11</v>
      </c>
      <c r="W897" s="126"/>
      <c r="X897" s="126"/>
      <c r="Y897" s="126">
        <v>11</v>
      </c>
      <c r="Z897" s="126">
        <v>11</v>
      </c>
      <c r="AA897" s="126"/>
      <c r="AB897" s="126"/>
      <c r="AC897" s="126">
        <v>11</v>
      </c>
      <c r="AD897" s="126">
        <v>11</v>
      </c>
      <c r="AE897" s="126"/>
      <c r="AF897" s="126"/>
      <c r="AG897" s="126">
        <v>11</v>
      </c>
      <c r="AH897" s="126">
        <v>11</v>
      </c>
      <c r="AI897" s="126"/>
      <c r="AJ897" s="127"/>
      <c r="AK897" s="153">
        <f>COUNTIF(F897:AJ897,"&gt;0")</f>
        <v>15</v>
      </c>
      <c r="AL897" s="150">
        <f>SUM(F897:AJ897)</f>
        <v>165</v>
      </c>
      <c r="AM897" s="150">
        <f>SUM(F899:AJ899)</f>
        <v>0</v>
      </c>
      <c r="AN897" s="150">
        <f>SUM(F900:AJ900)</f>
        <v>0</v>
      </c>
      <c r="AO897" s="150">
        <f>SUM(F898:AJ898)</f>
        <v>64</v>
      </c>
      <c r="AP897" s="150">
        <f>VLOOKUP($M$1&amp;" "&amp;$P$1&amp;" "&amp;AQ897,'Вспомогательная таблица'!A:AL,38,0)</f>
        <v>165</v>
      </c>
      <c r="AQ897" s="144" t="s">
        <v>49</v>
      </c>
    </row>
    <row r="898" spans="1:43" ht="9" customHeight="1" x14ac:dyDescent="0.2">
      <c r="A898" s="148"/>
      <c r="B898" s="148"/>
      <c r="C898" s="148"/>
      <c r="D898" s="148"/>
      <c r="E898" s="128" t="s">
        <v>24</v>
      </c>
      <c r="F898" s="129">
        <v>8</v>
      </c>
      <c r="G898" s="107"/>
      <c r="H898" s="107"/>
      <c r="I898" s="107"/>
      <c r="J898" s="107">
        <v>8</v>
      </c>
      <c r="K898" s="107"/>
      <c r="L898" s="107"/>
      <c r="M898" s="107"/>
      <c r="N898" s="107">
        <v>8</v>
      </c>
      <c r="O898" s="107"/>
      <c r="P898" s="107"/>
      <c r="Q898" s="107"/>
      <c r="R898" s="107">
        <v>8</v>
      </c>
      <c r="S898" s="107"/>
      <c r="T898" s="107"/>
      <c r="U898" s="107"/>
      <c r="V898" s="107">
        <v>8</v>
      </c>
      <c r="W898" s="107"/>
      <c r="X898" s="107"/>
      <c r="Y898" s="107"/>
      <c r="Z898" s="107">
        <v>8</v>
      </c>
      <c r="AA898" s="107"/>
      <c r="AB898" s="107"/>
      <c r="AC898" s="107"/>
      <c r="AD898" s="107">
        <v>8</v>
      </c>
      <c r="AE898" s="107"/>
      <c r="AF898" s="107"/>
      <c r="AG898" s="107"/>
      <c r="AH898" s="107">
        <v>8</v>
      </c>
      <c r="AI898" s="107"/>
      <c r="AJ898" s="130"/>
      <c r="AK898" s="148"/>
      <c r="AL898" s="151"/>
      <c r="AM898" s="151"/>
      <c r="AN898" s="151"/>
      <c r="AO898" s="151"/>
      <c r="AP898" s="151"/>
      <c r="AQ898" s="145"/>
    </row>
    <row r="899" spans="1:43" ht="9" customHeight="1" x14ac:dyDescent="0.2">
      <c r="A899" s="148"/>
      <c r="B899" s="148"/>
      <c r="C899" s="148"/>
      <c r="D899" s="148"/>
      <c r="E899" s="128" t="s">
        <v>25</v>
      </c>
      <c r="F899" s="129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  <c r="AJ899" s="130"/>
      <c r="AK899" s="148"/>
      <c r="AL899" s="151"/>
      <c r="AM899" s="151"/>
      <c r="AN899" s="151"/>
      <c r="AO899" s="151"/>
      <c r="AP899" s="151"/>
      <c r="AQ899" s="145"/>
    </row>
    <row r="900" spans="1:43" ht="9" customHeight="1" thickBot="1" x14ac:dyDescent="0.25">
      <c r="A900" s="149"/>
      <c r="B900" s="149"/>
      <c r="C900" s="149"/>
      <c r="D900" s="149"/>
      <c r="E900" s="131" t="s">
        <v>26</v>
      </c>
      <c r="F900" s="132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  <c r="AB900" s="133"/>
      <c r="AC900" s="133"/>
      <c r="AD900" s="133"/>
      <c r="AE900" s="133"/>
      <c r="AF900" s="133"/>
      <c r="AG900" s="133"/>
      <c r="AH900" s="133"/>
      <c r="AI900" s="133"/>
      <c r="AJ900" s="134"/>
      <c r="AK900" s="149"/>
      <c r="AL900" s="152"/>
      <c r="AM900" s="152"/>
      <c r="AN900" s="152"/>
      <c r="AO900" s="152"/>
      <c r="AP900" s="152"/>
      <c r="AQ900" s="146"/>
    </row>
    <row r="901" spans="1:43" ht="9" customHeight="1" x14ac:dyDescent="0.2">
      <c r="A901" s="147">
        <v>223</v>
      </c>
      <c r="B901" s="153">
        <v>32399</v>
      </c>
      <c r="C901" s="154" t="s">
        <v>302</v>
      </c>
      <c r="D901" s="154" t="s">
        <v>264</v>
      </c>
      <c r="E901" s="124" t="s">
        <v>22</v>
      </c>
      <c r="F901" s="125"/>
      <c r="G901" s="126">
        <v>11</v>
      </c>
      <c r="H901" s="126">
        <v>11</v>
      </c>
      <c r="I901" s="126"/>
      <c r="J901" s="126"/>
      <c r="K901" s="126">
        <v>11</v>
      </c>
      <c r="L901" s="126">
        <v>11</v>
      </c>
      <c r="M901" s="126"/>
      <c r="N901" s="126"/>
      <c r="O901" s="126">
        <v>11</v>
      </c>
      <c r="P901" s="126">
        <v>11</v>
      </c>
      <c r="Q901" s="126"/>
      <c r="R901" s="126"/>
      <c r="S901" s="126">
        <v>11</v>
      </c>
      <c r="T901" s="126">
        <v>11</v>
      </c>
      <c r="U901" s="126"/>
      <c r="V901" s="126"/>
      <c r="W901" s="126">
        <v>11</v>
      </c>
      <c r="X901" s="126">
        <v>11</v>
      </c>
      <c r="Y901" s="126"/>
      <c r="Z901" s="126"/>
      <c r="AA901" s="126">
        <v>11</v>
      </c>
      <c r="AB901" s="126">
        <v>11</v>
      </c>
      <c r="AC901" s="126"/>
      <c r="AD901" s="126"/>
      <c r="AE901" s="126">
        <v>11</v>
      </c>
      <c r="AF901" s="126">
        <v>11</v>
      </c>
      <c r="AG901" s="126"/>
      <c r="AH901" s="126"/>
      <c r="AI901" s="126"/>
      <c r="AJ901" s="127"/>
      <c r="AK901" s="153">
        <f>COUNTIF(F901:AJ901,"&gt;0")</f>
        <v>14</v>
      </c>
      <c r="AL901" s="150">
        <f>SUM(F901:AJ901)</f>
        <v>154</v>
      </c>
      <c r="AM901" s="150">
        <f>SUM(F903:AJ903)</f>
        <v>0</v>
      </c>
      <c r="AN901" s="150">
        <f>SUM(F904:AJ904)</f>
        <v>0</v>
      </c>
      <c r="AO901" s="150">
        <f>SUM(F902:AJ902)</f>
        <v>56</v>
      </c>
      <c r="AP901" s="150">
        <f>VLOOKUP($M$1&amp;" "&amp;$P$1&amp;" "&amp;AQ901,'Вспомогательная таблица'!A:AL,38,0)</f>
        <v>154</v>
      </c>
      <c r="AQ901" s="144" t="s">
        <v>43</v>
      </c>
    </row>
    <row r="902" spans="1:43" ht="9" customHeight="1" x14ac:dyDescent="0.2">
      <c r="A902" s="148"/>
      <c r="B902" s="148"/>
      <c r="C902" s="148"/>
      <c r="D902" s="148"/>
      <c r="E902" s="128" t="s">
        <v>24</v>
      </c>
      <c r="F902" s="129"/>
      <c r="G902" s="107"/>
      <c r="H902" s="107">
        <v>8</v>
      </c>
      <c r="I902" s="107"/>
      <c r="J902" s="107"/>
      <c r="K902" s="107"/>
      <c r="L902" s="107">
        <v>8</v>
      </c>
      <c r="M902" s="107"/>
      <c r="N902" s="107"/>
      <c r="O902" s="107"/>
      <c r="P902" s="107">
        <v>8</v>
      </c>
      <c r="Q902" s="107"/>
      <c r="R902" s="107"/>
      <c r="S902" s="107"/>
      <c r="T902" s="107">
        <v>8</v>
      </c>
      <c r="U902" s="107"/>
      <c r="V902" s="107"/>
      <c r="W902" s="107"/>
      <c r="X902" s="107">
        <v>8</v>
      </c>
      <c r="Y902" s="107"/>
      <c r="Z902" s="107"/>
      <c r="AA902" s="107"/>
      <c r="AB902" s="107">
        <v>8</v>
      </c>
      <c r="AC902" s="107"/>
      <c r="AD902" s="107"/>
      <c r="AE902" s="107"/>
      <c r="AF902" s="107">
        <v>8</v>
      </c>
      <c r="AG902" s="107"/>
      <c r="AH902" s="107"/>
      <c r="AI902" s="107"/>
      <c r="AJ902" s="130"/>
      <c r="AK902" s="148"/>
      <c r="AL902" s="151"/>
      <c r="AM902" s="151"/>
      <c r="AN902" s="151"/>
      <c r="AO902" s="151"/>
      <c r="AP902" s="151"/>
      <c r="AQ902" s="145"/>
    </row>
    <row r="903" spans="1:43" ht="9" customHeight="1" x14ac:dyDescent="0.2">
      <c r="A903" s="148"/>
      <c r="B903" s="148"/>
      <c r="C903" s="148"/>
      <c r="D903" s="148"/>
      <c r="E903" s="128" t="s">
        <v>25</v>
      </c>
      <c r="F903" s="129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  <c r="AJ903" s="130"/>
      <c r="AK903" s="148"/>
      <c r="AL903" s="151"/>
      <c r="AM903" s="151"/>
      <c r="AN903" s="151"/>
      <c r="AO903" s="151"/>
      <c r="AP903" s="151"/>
      <c r="AQ903" s="145"/>
    </row>
    <row r="904" spans="1:43" ht="9" customHeight="1" thickBot="1" x14ac:dyDescent="0.25">
      <c r="A904" s="149"/>
      <c r="B904" s="149"/>
      <c r="C904" s="149"/>
      <c r="D904" s="149"/>
      <c r="E904" s="131" t="s">
        <v>26</v>
      </c>
      <c r="F904" s="132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  <c r="AB904" s="133"/>
      <c r="AC904" s="133"/>
      <c r="AD904" s="133"/>
      <c r="AE904" s="133"/>
      <c r="AF904" s="133"/>
      <c r="AG904" s="133"/>
      <c r="AH904" s="133"/>
      <c r="AI904" s="133"/>
      <c r="AJ904" s="134"/>
      <c r="AK904" s="149"/>
      <c r="AL904" s="152"/>
      <c r="AM904" s="152"/>
      <c r="AN904" s="152"/>
      <c r="AO904" s="152"/>
      <c r="AP904" s="152"/>
      <c r="AQ904" s="146"/>
    </row>
    <row r="905" spans="1:43" ht="9" customHeight="1" x14ac:dyDescent="0.2">
      <c r="A905" s="147">
        <v>224</v>
      </c>
      <c r="B905" s="153">
        <v>20101</v>
      </c>
      <c r="C905" s="154" t="s">
        <v>303</v>
      </c>
      <c r="D905" s="154" t="s">
        <v>266</v>
      </c>
      <c r="E905" s="124" t="s">
        <v>22</v>
      </c>
      <c r="F905" s="125"/>
      <c r="G905" s="126"/>
      <c r="H905" s="126">
        <v>11</v>
      </c>
      <c r="I905" s="126">
        <v>11</v>
      </c>
      <c r="J905" s="126"/>
      <c r="K905" s="126"/>
      <c r="L905" s="126">
        <v>11</v>
      </c>
      <c r="M905" s="126">
        <v>11</v>
      </c>
      <c r="N905" s="126"/>
      <c r="O905" s="126"/>
      <c r="P905" s="126">
        <v>11</v>
      </c>
      <c r="Q905" s="126">
        <v>11</v>
      </c>
      <c r="R905" s="126"/>
      <c r="S905" s="126"/>
      <c r="T905" s="126">
        <v>11</v>
      </c>
      <c r="U905" s="126">
        <v>11</v>
      </c>
      <c r="V905" s="126"/>
      <c r="W905" s="126"/>
      <c r="X905" s="126">
        <v>11</v>
      </c>
      <c r="Y905" s="126">
        <v>11</v>
      </c>
      <c r="Z905" s="126"/>
      <c r="AA905" s="126"/>
      <c r="AB905" s="126">
        <v>11</v>
      </c>
      <c r="AC905" s="126">
        <v>11</v>
      </c>
      <c r="AD905" s="126"/>
      <c r="AE905" s="126"/>
      <c r="AF905" s="126">
        <v>11</v>
      </c>
      <c r="AG905" s="126">
        <v>11</v>
      </c>
      <c r="AH905" s="126"/>
      <c r="AI905" s="126"/>
      <c r="AJ905" s="127"/>
      <c r="AK905" s="153">
        <f>COUNTIF(F905:AJ905,"&gt;0")</f>
        <v>14</v>
      </c>
      <c r="AL905" s="150">
        <f>SUM(F905:AJ905)</f>
        <v>154</v>
      </c>
      <c r="AM905" s="150">
        <f>SUM(F907:AJ907)</f>
        <v>0</v>
      </c>
      <c r="AN905" s="150">
        <f>SUM(F908:AJ908)</f>
        <v>0</v>
      </c>
      <c r="AO905" s="150">
        <f>SUM(F906:AJ906)</f>
        <v>56</v>
      </c>
      <c r="AP905" s="150">
        <f>VLOOKUP($M$1&amp;" "&amp;$P$1&amp;" "&amp;AQ905,'Вспомогательная таблица'!A:AL,38,0)</f>
        <v>154</v>
      </c>
      <c r="AQ905" s="144" t="s">
        <v>51</v>
      </c>
    </row>
    <row r="906" spans="1:43" ht="9" customHeight="1" x14ac:dyDescent="0.2">
      <c r="A906" s="148"/>
      <c r="B906" s="148"/>
      <c r="C906" s="148"/>
      <c r="D906" s="148"/>
      <c r="E906" s="128" t="s">
        <v>24</v>
      </c>
      <c r="F906" s="129"/>
      <c r="G906" s="107"/>
      <c r="H906" s="107"/>
      <c r="I906" s="107">
        <v>8</v>
      </c>
      <c r="J906" s="107"/>
      <c r="K906" s="107"/>
      <c r="L906" s="107"/>
      <c r="M906" s="107">
        <v>8</v>
      </c>
      <c r="N906" s="107"/>
      <c r="O906" s="107"/>
      <c r="P906" s="107"/>
      <c r="Q906" s="107">
        <v>8</v>
      </c>
      <c r="R906" s="107"/>
      <c r="S906" s="107"/>
      <c r="T906" s="107"/>
      <c r="U906" s="107">
        <v>8</v>
      </c>
      <c r="V906" s="107"/>
      <c r="W906" s="107"/>
      <c r="X906" s="107"/>
      <c r="Y906" s="107">
        <v>8</v>
      </c>
      <c r="Z906" s="107"/>
      <c r="AA906" s="107"/>
      <c r="AB906" s="107"/>
      <c r="AC906" s="107">
        <v>8</v>
      </c>
      <c r="AD906" s="107"/>
      <c r="AE906" s="107"/>
      <c r="AF906" s="107"/>
      <c r="AG906" s="107">
        <v>8</v>
      </c>
      <c r="AH906" s="107"/>
      <c r="AI906" s="107"/>
      <c r="AJ906" s="130"/>
      <c r="AK906" s="148"/>
      <c r="AL906" s="151"/>
      <c r="AM906" s="151"/>
      <c r="AN906" s="151"/>
      <c r="AO906" s="151"/>
      <c r="AP906" s="151"/>
      <c r="AQ906" s="145"/>
    </row>
    <row r="907" spans="1:43" ht="9" customHeight="1" x14ac:dyDescent="0.2">
      <c r="A907" s="148"/>
      <c r="B907" s="148"/>
      <c r="C907" s="148"/>
      <c r="D907" s="148"/>
      <c r="E907" s="128" t="s">
        <v>25</v>
      </c>
      <c r="F907" s="129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  <c r="AJ907" s="130"/>
      <c r="AK907" s="148"/>
      <c r="AL907" s="151"/>
      <c r="AM907" s="151"/>
      <c r="AN907" s="151"/>
      <c r="AO907" s="151"/>
      <c r="AP907" s="151"/>
      <c r="AQ907" s="145"/>
    </row>
    <row r="908" spans="1:43" ht="9" customHeight="1" thickBot="1" x14ac:dyDescent="0.25">
      <c r="A908" s="149"/>
      <c r="B908" s="149"/>
      <c r="C908" s="149"/>
      <c r="D908" s="149"/>
      <c r="E908" s="131" t="s">
        <v>26</v>
      </c>
      <c r="F908" s="132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  <c r="AB908" s="133"/>
      <c r="AC908" s="133"/>
      <c r="AD908" s="133"/>
      <c r="AE908" s="133"/>
      <c r="AF908" s="133"/>
      <c r="AG908" s="133"/>
      <c r="AH908" s="133"/>
      <c r="AI908" s="133"/>
      <c r="AJ908" s="134"/>
      <c r="AK908" s="149"/>
      <c r="AL908" s="152"/>
      <c r="AM908" s="152"/>
      <c r="AN908" s="152"/>
      <c r="AO908" s="152"/>
      <c r="AP908" s="152"/>
      <c r="AQ908" s="146"/>
    </row>
    <row r="909" spans="1:43" ht="9" customHeight="1" x14ac:dyDescent="0.2">
      <c r="A909" s="147">
        <v>225</v>
      </c>
      <c r="B909" s="153">
        <v>19221</v>
      </c>
      <c r="C909" s="154" t="s">
        <v>304</v>
      </c>
      <c r="D909" s="154" t="s">
        <v>305</v>
      </c>
      <c r="E909" s="124" t="s">
        <v>22</v>
      </c>
      <c r="F909" s="125">
        <v>8</v>
      </c>
      <c r="G909" s="126">
        <v>8</v>
      </c>
      <c r="H909" s="126"/>
      <c r="I909" s="126"/>
      <c r="J909" s="126">
        <v>8</v>
      </c>
      <c r="K909" s="126">
        <v>8</v>
      </c>
      <c r="L909" s="126">
        <v>8</v>
      </c>
      <c r="M909" s="126">
        <v>8</v>
      </c>
      <c r="N909" s="126">
        <v>8</v>
      </c>
      <c r="O909" s="126"/>
      <c r="P909" s="126"/>
      <c r="Q909" s="126">
        <v>8</v>
      </c>
      <c r="R909" s="126">
        <v>8</v>
      </c>
      <c r="S909" s="126">
        <v>8</v>
      </c>
      <c r="T909" s="126">
        <v>8</v>
      </c>
      <c r="U909" s="126">
        <v>8</v>
      </c>
      <c r="V909" s="126"/>
      <c r="W909" s="126"/>
      <c r="X909" s="126">
        <v>8</v>
      </c>
      <c r="Y909" s="126">
        <v>8</v>
      </c>
      <c r="Z909" s="126">
        <v>8</v>
      </c>
      <c r="AA909" s="126">
        <v>8</v>
      </c>
      <c r="AB909" s="126">
        <v>8</v>
      </c>
      <c r="AC909" s="126"/>
      <c r="AD909" s="126"/>
      <c r="AE909" s="126">
        <v>8</v>
      </c>
      <c r="AF909" s="126">
        <v>8</v>
      </c>
      <c r="AG909" s="126">
        <v>8</v>
      </c>
      <c r="AH909" s="126">
        <v>8</v>
      </c>
      <c r="AI909" s="126"/>
      <c r="AJ909" s="127"/>
      <c r="AK909" s="153">
        <f>COUNTIF(F909:AJ909,"&gt;0")</f>
        <v>21</v>
      </c>
      <c r="AL909" s="150">
        <f>SUM(F909:AJ909)</f>
        <v>168</v>
      </c>
      <c r="AM909" s="150">
        <f>SUM(F911:AJ911)</f>
        <v>0</v>
      </c>
      <c r="AN909" s="150">
        <f>SUM(F912:AJ912)</f>
        <v>0</v>
      </c>
      <c r="AO909" s="150">
        <f>SUM(F910:AJ910)</f>
        <v>0</v>
      </c>
      <c r="AP909" s="150">
        <f>VLOOKUP($M$1&amp;" "&amp;$P$1&amp;" "&amp;AQ909,'Вспомогательная таблица'!A:AL,38,0)</f>
        <v>168</v>
      </c>
      <c r="AQ909" s="144" t="s">
        <v>47</v>
      </c>
    </row>
    <row r="910" spans="1:43" ht="9" customHeight="1" x14ac:dyDescent="0.2">
      <c r="A910" s="148"/>
      <c r="B910" s="148"/>
      <c r="C910" s="148"/>
      <c r="D910" s="148"/>
      <c r="E910" s="128" t="s">
        <v>24</v>
      </c>
      <c r="F910" s="129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  <c r="AJ910" s="130"/>
      <c r="AK910" s="148"/>
      <c r="AL910" s="151"/>
      <c r="AM910" s="151"/>
      <c r="AN910" s="151"/>
      <c r="AO910" s="151"/>
      <c r="AP910" s="151"/>
      <c r="AQ910" s="145"/>
    </row>
    <row r="911" spans="1:43" ht="9" customHeight="1" x14ac:dyDescent="0.2">
      <c r="A911" s="148"/>
      <c r="B911" s="148"/>
      <c r="C911" s="148"/>
      <c r="D911" s="148"/>
      <c r="E911" s="128" t="s">
        <v>25</v>
      </c>
      <c r="F911" s="129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  <c r="AJ911" s="130"/>
      <c r="AK911" s="148"/>
      <c r="AL911" s="151"/>
      <c r="AM911" s="151"/>
      <c r="AN911" s="151"/>
      <c r="AO911" s="151"/>
      <c r="AP911" s="151"/>
      <c r="AQ911" s="145"/>
    </row>
    <row r="912" spans="1:43" ht="9" customHeight="1" thickBot="1" x14ac:dyDescent="0.25">
      <c r="A912" s="149"/>
      <c r="B912" s="149"/>
      <c r="C912" s="149"/>
      <c r="D912" s="149"/>
      <c r="E912" s="131" t="s">
        <v>26</v>
      </c>
      <c r="F912" s="132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  <c r="AB912" s="133"/>
      <c r="AC912" s="133"/>
      <c r="AD912" s="133"/>
      <c r="AE912" s="133"/>
      <c r="AF912" s="133"/>
      <c r="AG912" s="133"/>
      <c r="AH912" s="133"/>
      <c r="AI912" s="133"/>
      <c r="AJ912" s="134"/>
      <c r="AK912" s="149"/>
      <c r="AL912" s="152"/>
      <c r="AM912" s="152"/>
      <c r="AN912" s="152"/>
      <c r="AO912" s="152"/>
      <c r="AP912" s="152"/>
      <c r="AQ912" s="146"/>
    </row>
    <row r="913" spans="1:43" ht="9" customHeight="1" x14ac:dyDescent="0.2">
      <c r="A913" s="147">
        <v>226</v>
      </c>
      <c r="B913" s="182">
        <v>19725</v>
      </c>
      <c r="C913" s="154" t="s">
        <v>306</v>
      </c>
      <c r="D913" s="154" t="s">
        <v>307</v>
      </c>
      <c r="E913" s="124" t="s">
        <v>22</v>
      </c>
      <c r="F913" s="125">
        <v>8</v>
      </c>
      <c r="G913" s="126">
        <v>8</v>
      </c>
      <c r="H913" s="126"/>
      <c r="I913" s="126"/>
      <c r="J913" s="126">
        <v>8</v>
      </c>
      <c r="K913" s="126">
        <v>8</v>
      </c>
      <c r="L913" s="126">
        <v>8</v>
      </c>
      <c r="M913" s="126">
        <v>8</v>
      </c>
      <c r="N913" s="126">
        <v>8</v>
      </c>
      <c r="O913" s="126"/>
      <c r="P913" s="126"/>
      <c r="Q913" s="126">
        <v>8</v>
      </c>
      <c r="R913" s="126">
        <v>8</v>
      </c>
      <c r="S913" s="126">
        <v>8</v>
      </c>
      <c r="T913" s="126">
        <v>8</v>
      </c>
      <c r="U913" s="126">
        <v>8</v>
      </c>
      <c r="V913" s="126"/>
      <c r="W913" s="126"/>
      <c r="X913" s="126">
        <v>8</v>
      </c>
      <c r="Y913" s="126">
        <v>8</v>
      </c>
      <c r="Z913" s="126">
        <v>8</v>
      </c>
      <c r="AA913" s="126">
        <v>8</v>
      </c>
      <c r="AB913" s="126">
        <v>8</v>
      </c>
      <c r="AC913" s="126"/>
      <c r="AD913" s="126"/>
      <c r="AE913" s="126">
        <v>8</v>
      </c>
      <c r="AF913" s="126">
        <v>8</v>
      </c>
      <c r="AG913" s="126">
        <v>8</v>
      </c>
      <c r="AH913" s="126">
        <v>8</v>
      </c>
      <c r="AI913" s="126"/>
      <c r="AJ913" s="127"/>
      <c r="AK913" s="153">
        <f>COUNTIF(F913:AJ913,"&gt;0")</f>
        <v>21</v>
      </c>
      <c r="AL913" s="150">
        <f>SUM(F913:AJ913)</f>
        <v>168</v>
      </c>
      <c r="AM913" s="150">
        <f>SUM(F915:AJ915)</f>
        <v>0</v>
      </c>
      <c r="AN913" s="150">
        <f>SUM(F916:AJ916)</f>
        <v>0</v>
      </c>
      <c r="AO913" s="150">
        <f>SUM(F914:AJ914)</f>
        <v>0</v>
      </c>
      <c r="AP913" s="150">
        <f>VLOOKUP($M$1&amp;" "&amp;$P$1&amp;" "&amp;AQ913,'Вспомогательная таблица'!A:AL,38,0)</f>
        <v>168</v>
      </c>
      <c r="AQ913" s="144" t="s">
        <v>23</v>
      </c>
    </row>
    <row r="914" spans="1:43" ht="9" customHeight="1" x14ac:dyDescent="0.2">
      <c r="A914" s="148"/>
      <c r="B914" s="162"/>
      <c r="C914" s="148"/>
      <c r="D914" s="148"/>
      <c r="E914" s="128" t="s">
        <v>24</v>
      </c>
      <c r="F914" s="129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  <c r="AJ914" s="130"/>
      <c r="AK914" s="148"/>
      <c r="AL914" s="151"/>
      <c r="AM914" s="151"/>
      <c r="AN914" s="151"/>
      <c r="AO914" s="151"/>
      <c r="AP914" s="151"/>
      <c r="AQ914" s="145"/>
    </row>
    <row r="915" spans="1:43" ht="9" customHeight="1" x14ac:dyDescent="0.2">
      <c r="A915" s="148"/>
      <c r="B915" s="162"/>
      <c r="C915" s="148"/>
      <c r="D915" s="148"/>
      <c r="E915" s="128" t="s">
        <v>25</v>
      </c>
      <c r="F915" s="129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  <c r="AJ915" s="130"/>
      <c r="AK915" s="148"/>
      <c r="AL915" s="151"/>
      <c r="AM915" s="151"/>
      <c r="AN915" s="151"/>
      <c r="AO915" s="151"/>
      <c r="AP915" s="151"/>
      <c r="AQ915" s="145"/>
    </row>
    <row r="916" spans="1:43" ht="9" customHeight="1" thickBot="1" x14ac:dyDescent="0.25">
      <c r="A916" s="149"/>
      <c r="B916" s="183"/>
      <c r="C916" s="149"/>
      <c r="D916" s="149"/>
      <c r="E916" s="131" t="s">
        <v>26</v>
      </c>
      <c r="F916" s="132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  <c r="AB916" s="133"/>
      <c r="AC916" s="133"/>
      <c r="AD916" s="133"/>
      <c r="AE916" s="133"/>
      <c r="AF916" s="133"/>
      <c r="AG916" s="133"/>
      <c r="AH916" s="133"/>
      <c r="AI916" s="133"/>
      <c r="AJ916" s="134"/>
      <c r="AK916" s="149"/>
      <c r="AL916" s="152"/>
      <c r="AM916" s="152"/>
      <c r="AN916" s="152"/>
      <c r="AO916" s="152"/>
      <c r="AP916" s="152"/>
      <c r="AQ916" s="146"/>
    </row>
    <row r="917" spans="1:43" ht="9" customHeight="1" x14ac:dyDescent="0.2">
      <c r="A917" s="147">
        <v>227</v>
      </c>
      <c r="B917" s="165">
        <v>20570</v>
      </c>
      <c r="C917" s="154" t="s">
        <v>308</v>
      </c>
      <c r="D917" s="154" t="s">
        <v>255</v>
      </c>
      <c r="E917" s="124" t="s">
        <v>22</v>
      </c>
      <c r="F917" s="125">
        <v>8</v>
      </c>
      <c r="G917" s="126">
        <v>8</v>
      </c>
      <c r="H917" s="126"/>
      <c r="I917" s="126"/>
      <c r="J917" s="126">
        <v>8</v>
      </c>
      <c r="K917" s="126">
        <v>8</v>
      </c>
      <c r="L917" s="126">
        <v>8</v>
      </c>
      <c r="M917" s="126">
        <v>8</v>
      </c>
      <c r="N917" s="126">
        <v>8</v>
      </c>
      <c r="O917" s="126"/>
      <c r="P917" s="126"/>
      <c r="Q917" s="126">
        <v>8</v>
      </c>
      <c r="R917" s="126">
        <v>8</v>
      </c>
      <c r="S917" s="126">
        <v>8</v>
      </c>
      <c r="T917" s="126">
        <v>8</v>
      </c>
      <c r="U917" s="126">
        <v>8</v>
      </c>
      <c r="V917" s="126"/>
      <c r="W917" s="126"/>
      <c r="X917" s="126">
        <v>8</v>
      </c>
      <c r="Y917" s="126">
        <v>8</v>
      </c>
      <c r="Z917" s="126">
        <v>8</v>
      </c>
      <c r="AA917" s="126">
        <v>8</v>
      </c>
      <c r="AB917" s="126">
        <v>8</v>
      </c>
      <c r="AC917" s="126"/>
      <c r="AD917" s="126"/>
      <c r="AE917" s="126">
        <v>8</v>
      </c>
      <c r="AF917" s="126">
        <v>8</v>
      </c>
      <c r="AG917" s="126">
        <v>8</v>
      </c>
      <c r="AH917" s="126">
        <v>8</v>
      </c>
      <c r="AI917" s="126"/>
      <c r="AJ917" s="127"/>
      <c r="AK917" s="153">
        <f>COUNTIF(F917:AJ917,"&gt;0")</f>
        <v>21</v>
      </c>
      <c r="AL917" s="150">
        <f>SUM(F917:AJ917)</f>
        <v>168</v>
      </c>
      <c r="AM917" s="150">
        <f>SUM(F919:AJ919)</f>
        <v>0</v>
      </c>
      <c r="AN917" s="150">
        <f>SUM(F920:AJ920)</f>
        <v>0</v>
      </c>
      <c r="AO917" s="150">
        <f>SUM(F918:AJ918)</f>
        <v>0</v>
      </c>
      <c r="AP917" s="150">
        <f>VLOOKUP($M$1&amp;" "&amp;$P$1&amp;" "&amp;AQ917,'Вспомогательная таблица'!A:AL,38,0)</f>
        <v>168</v>
      </c>
      <c r="AQ917" s="144" t="s">
        <v>47</v>
      </c>
    </row>
    <row r="918" spans="1:43" ht="9" customHeight="1" x14ac:dyDescent="0.2">
      <c r="A918" s="148"/>
      <c r="B918" s="148"/>
      <c r="C918" s="148"/>
      <c r="D918" s="148"/>
      <c r="E918" s="128" t="s">
        <v>24</v>
      </c>
      <c r="F918" s="129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30"/>
      <c r="AK918" s="148"/>
      <c r="AL918" s="151"/>
      <c r="AM918" s="151"/>
      <c r="AN918" s="151"/>
      <c r="AO918" s="151"/>
      <c r="AP918" s="151"/>
      <c r="AQ918" s="145"/>
    </row>
    <row r="919" spans="1:43" ht="9" customHeight="1" x14ac:dyDescent="0.2">
      <c r="A919" s="148"/>
      <c r="B919" s="148"/>
      <c r="C919" s="148"/>
      <c r="D919" s="148"/>
      <c r="E919" s="128" t="s">
        <v>25</v>
      </c>
      <c r="F919" s="129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30"/>
      <c r="AK919" s="148"/>
      <c r="AL919" s="151"/>
      <c r="AM919" s="151"/>
      <c r="AN919" s="151"/>
      <c r="AO919" s="151"/>
      <c r="AP919" s="151"/>
      <c r="AQ919" s="145"/>
    </row>
    <row r="920" spans="1:43" ht="9" customHeight="1" thickBot="1" x14ac:dyDescent="0.25">
      <c r="A920" s="149"/>
      <c r="B920" s="149"/>
      <c r="C920" s="149"/>
      <c r="D920" s="149"/>
      <c r="E920" s="131" t="s">
        <v>26</v>
      </c>
      <c r="F920" s="132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  <c r="AB920" s="133"/>
      <c r="AC920" s="133"/>
      <c r="AD920" s="133"/>
      <c r="AE920" s="133"/>
      <c r="AF920" s="133"/>
      <c r="AG920" s="133"/>
      <c r="AH920" s="133"/>
      <c r="AI920" s="133"/>
      <c r="AJ920" s="134"/>
      <c r="AK920" s="149"/>
      <c r="AL920" s="152"/>
      <c r="AM920" s="152"/>
      <c r="AN920" s="152"/>
      <c r="AO920" s="152"/>
      <c r="AP920" s="152"/>
      <c r="AQ920" s="146"/>
    </row>
    <row r="921" spans="1:43" ht="9" customHeight="1" x14ac:dyDescent="0.2">
      <c r="A921" s="147">
        <v>228</v>
      </c>
      <c r="B921" s="153">
        <v>80010446</v>
      </c>
      <c r="C921" s="154" t="s">
        <v>309</v>
      </c>
      <c r="D921" s="154" t="s">
        <v>310</v>
      </c>
      <c r="E921" s="124" t="s">
        <v>22</v>
      </c>
      <c r="F921" s="125">
        <v>8</v>
      </c>
      <c r="G921" s="126">
        <v>8</v>
      </c>
      <c r="H921" s="126"/>
      <c r="I921" s="126"/>
      <c r="J921" s="126">
        <v>8</v>
      </c>
      <c r="K921" s="126">
        <v>8</v>
      </c>
      <c r="L921" s="126">
        <v>8</v>
      </c>
      <c r="M921" s="126">
        <v>8</v>
      </c>
      <c r="N921" s="126">
        <v>8</v>
      </c>
      <c r="O921" s="126"/>
      <c r="P921" s="126"/>
      <c r="Q921" s="126">
        <v>8</v>
      </c>
      <c r="R921" s="126">
        <v>8</v>
      </c>
      <c r="S921" s="126">
        <v>8</v>
      </c>
      <c r="T921" s="126">
        <v>8</v>
      </c>
      <c r="U921" s="126">
        <v>8</v>
      </c>
      <c r="V921" s="126"/>
      <c r="W921" s="126"/>
      <c r="X921" s="126">
        <v>8</v>
      </c>
      <c r="Y921" s="126">
        <v>8</v>
      </c>
      <c r="Z921" s="126">
        <v>8</v>
      </c>
      <c r="AA921" s="126">
        <v>8</v>
      </c>
      <c r="AB921" s="126">
        <v>8</v>
      </c>
      <c r="AC921" s="126"/>
      <c r="AD921" s="126"/>
      <c r="AE921" s="126">
        <v>8</v>
      </c>
      <c r="AF921" s="126">
        <v>8</v>
      </c>
      <c r="AG921" s="126">
        <v>8</v>
      </c>
      <c r="AH921" s="126">
        <v>8</v>
      </c>
      <c r="AI921" s="126"/>
      <c r="AJ921" s="127"/>
      <c r="AK921" s="153">
        <f>COUNTIF(F921:AJ921,"&gt;0")</f>
        <v>21</v>
      </c>
      <c r="AL921" s="150">
        <f>SUM(F921:AJ921)</f>
        <v>168</v>
      </c>
      <c r="AM921" s="150">
        <f>SUM(F923:AJ923)</f>
        <v>0</v>
      </c>
      <c r="AN921" s="150">
        <f>SUM(F924:AJ924)</f>
        <v>0</v>
      </c>
      <c r="AO921" s="150">
        <f>SUM(F922:AJ922)</f>
        <v>0</v>
      </c>
      <c r="AP921" s="150">
        <f>VLOOKUP($M$1&amp;" "&amp;$P$1&amp;" "&amp;AQ921,'Вспомогательная таблица'!A:AL,38,0)</f>
        <v>168</v>
      </c>
      <c r="AQ921" s="144" t="s">
        <v>47</v>
      </c>
    </row>
    <row r="922" spans="1:43" ht="9" customHeight="1" x14ac:dyDescent="0.2">
      <c r="A922" s="148"/>
      <c r="B922" s="148"/>
      <c r="C922" s="148"/>
      <c r="D922" s="148"/>
      <c r="E922" s="128" t="s">
        <v>24</v>
      </c>
      <c r="F922" s="129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30"/>
      <c r="AK922" s="148"/>
      <c r="AL922" s="151"/>
      <c r="AM922" s="151"/>
      <c r="AN922" s="151"/>
      <c r="AO922" s="151"/>
      <c r="AP922" s="151"/>
      <c r="AQ922" s="145"/>
    </row>
    <row r="923" spans="1:43" ht="9" customHeight="1" x14ac:dyDescent="0.2">
      <c r="A923" s="148"/>
      <c r="B923" s="148"/>
      <c r="C923" s="148"/>
      <c r="D923" s="148"/>
      <c r="E923" s="128" t="s">
        <v>25</v>
      </c>
      <c r="F923" s="129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30"/>
      <c r="AK923" s="148"/>
      <c r="AL923" s="151"/>
      <c r="AM923" s="151"/>
      <c r="AN923" s="151"/>
      <c r="AO923" s="151"/>
      <c r="AP923" s="151"/>
      <c r="AQ923" s="145"/>
    </row>
    <row r="924" spans="1:43" ht="9" customHeight="1" thickBot="1" x14ac:dyDescent="0.25">
      <c r="A924" s="149"/>
      <c r="B924" s="149"/>
      <c r="C924" s="149"/>
      <c r="D924" s="149"/>
      <c r="E924" s="131" t="s">
        <v>26</v>
      </c>
      <c r="F924" s="132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  <c r="AB924" s="133"/>
      <c r="AC924" s="133"/>
      <c r="AD924" s="133"/>
      <c r="AE924" s="133"/>
      <c r="AF924" s="133"/>
      <c r="AG924" s="133"/>
      <c r="AH924" s="133"/>
      <c r="AI924" s="133"/>
      <c r="AJ924" s="134"/>
      <c r="AK924" s="149"/>
      <c r="AL924" s="152"/>
      <c r="AM924" s="152"/>
      <c r="AN924" s="152"/>
      <c r="AO924" s="152"/>
      <c r="AP924" s="152"/>
      <c r="AQ924" s="146"/>
    </row>
    <row r="925" spans="1:43" ht="9" customHeight="1" x14ac:dyDescent="0.2">
      <c r="A925" s="147">
        <v>229</v>
      </c>
      <c r="B925" s="153">
        <v>20474</v>
      </c>
      <c r="C925" s="154" t="s">
        <v>311</v>
      </c>
      <c r="D925" s="154" t="s">
        <v>310</v>
      </c>
      <c r="E925" s="124" t="s">
        <v>22</v>
      </c>
      <c r="F925" s="125">
        <v>8</v>
      </c>
      <c r="G925" s="126">
        <v>8</v>
      </c>
      <c r="H925" s="126"/>
      <c r="I925" s="126"/>
      <c r="J925" s="126">
        <v>8</v>
      </c>
      <c r="K925" s="126">
        <v>8</v>
      </c>
      <c r="L925" s="126">
        <v>8</v>
      </c>
      <c r="M925" s="126">
        <v>8</v>
      </c>
      <c r="N925" s="126">
        <v>8</v>
      </c>
      <c r="O925" s="126"/>
      <c r="P925" s="126"/>
      <c r="Q925" s="126">
        <v>8</v>
      </c>
      <c r="R925" s="126">
        <v>8</v>
      </c>
      <c r="S925" s="126">
        <v>8</v>
      </c>
      <c r="T925" s="126">
        <v>8</v>
      </c>
      <c r="U925" s="126">
        <v>8</v>
      </c>
      <c r="V925" s="126"/>
      <c r="W925" s="126"/>
      <c r="X925" s="126">
        <v>8</v>
      </c>
      <c r="Y925" s="126">
        <v>8</v>
      </c>
      <c r="Z925" s="126">
        <v>8</v>
      </c>
      <c r="AA925" s="126">
        <v>8</v>
      </c>
      <c r="AB925" s="126">
        <v>8</v>
      </c>
      <c r="AC925" s="126"/>
      <c r="AD925" s="126"/>
      <c r="AE925" s="126">
        <v>8</v>
      </c>
      <c r="AF925" s="126">
        <v>8</v>
      </c>
      <c r="AG925" s="126">
        <v>8</v>
      </c>
      <c r="AH925" s="126">
        <v>8</v>
      </c>
      <c r="AI925" s="126"/>
      <c r="AJ925" s="127"/>
      <c r="AK925" s="153">
        <f>COUNTIF(F925:AJ925,"&gt;0")</f>
        <v>21</v>
      </c>
      <c r="AL925" s="150">
        <f>SUM(F925:AJ925)</f>
        <v>168</v>
      </c>
      <c r="AM925" s="150">
        <f>SUM(F927:AJ927)</f>
        <v>0</v>
      </c>
      <c r="AN925" s="150">
        <f>SUM(F928:AJ928)</f>
        <v>0</v>
      </c>
      <c r="AO925" s="150">
        <f>SUM(F926:AJ926)</f>
        <v>0</v>
      </c>
      <c r="AP925" s="150">
        <f>VLOOKUP($M$1&amp;" "&amp;$P$1&amp;" "&amp;AQ925,'Вспомогательная таблица'!A:AL,38,0)</f>
        <v>168</v>
      </c>
      <c r="AQ925" s="144" t="s">
        <v>47</v>
      </c>
    </row>
    <row r="926" spans="1:43" ht="9" customHeight="1" x14ac:dyDescent="0.2">
      <c r="A926" s="148"/>
      <c r="B926" s="148"/>
      <c r="C926" s="148"/>
      <c r="D926" s="148"/>
      <c r="E926" s="128" t="s">
        <v>24</v>
      </c>
      <c r="F926" s="129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30"/>
      <c r="AK926" s="148"/>
      <c r="AL926" s="151"/>
      <c r="AM926" s="151"/>
      <c r="AN926" s="151"/>
      <c r="AO926" s="151"/>
      <c r="AP926" s="151"/>
      <c r="AQ926" s="145"/>
    </row>
    <row r="927" spans="1:43" ht="9" customHeight="1" x14ac:dyDescent="0.2">
      <c r="A927" s="148"/>
      <c r="B927" s="148"/>
      <c r="C927" s="148"/>
      <c r="D927" s="148"/>
      <c r="E927" s="128" t="s">
        <v>25</v>
      </c>
      <c r="F927" s="129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30"/>
      <c r="AK927" s="148"/>
      <c r="AL927" s="151"/>
      <c r="AM927" s="151"/>
      <c r="AN927" s="151"/>
      <c r="AO927" s="151"/>
      <c r="AP927" s="151"/>
      <c r="AQ927" s="145"/>
    </row>
    <row r="928" spans="1:43" ht="9" customHeight="1" thickBot="1" x14ac:dyDescent="0.25">
      <c r="A928" s="149"/>
      <c r="B928" s="149"/>
      <c r="C928" s="149"/>
      <c r="D928" s="149"/>
      <c r="E928" s="131" t="s">
        <v>26</v>
      </c>
      <c r="F928" s="132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  <c r="AB928" s="133"/>
      <c r="AC928" s="133"/>
      <c r="AD928" s="133"/>
      <c r="AE928" s="133"/>
      <c r="AF928" s="133"/>
      <c r="AG928" s="133"/>
      <c r="AH928" s="133"/>
      <c r="AI928" s="133"/>
      <c r="AJ928" s="134"/>
      <c r="AK928" s="149"/>
      <c r="AL928" s="152"/>
      <c r="AM928" s="152"/>
      <c r="AN928" s="152"/>
      <c r="AO928" s="152"/>
      <c r="AP928" s="152"/>
      <c r="AQ928" s="146"/>
    </row>
    <row r="929" spans="1:43" ht="9" customHeight="1" x14ac:dyDescent="0.2">
      <c r="A929" s="147">
        <v>230</v>
      </c>
      <c r="B929" s="153">
        <v>29994</v>
      </c>
      <c r="C929" s="154" t="s">
        <v>312</v>
      </c>
      <c r="D929" s="154" t="s">
        <v>313</v>
      </c>
      <c r="E929" s="124" t="s">
        <v>22</v>
      </c>
      <c r="F929" s="125">
        <v>8</v>
      </c>
      <c r="G929" s="126">
        <v>8</v>
      </c>
      <c r="H929" s="126"/>
      <c r="I929" s="126"/>
      <c r="J929" s="126">
        <v>8</v>
      </c>
      <c r="K929" s="126">
        <v>8</v>
      </c>
      <c r="L929" s="126">
        <v>8</v>
      </c>
      <c r="M929" s="126">
        <v>8</v>
      </c>
      <c r="N929" s="126">
        <v>8</v>
      </c>
      <c r="O929" s="126"/>
      <c r="P929" s="126"/>
      <c r="Q929" s="126">
        <v>8</v>
      </c>
      <c r="R929" s="126">
        <v>8</v>
      </c>
      <c r="S929" s="126">
        <v>8</v>
      </c>
      <c r="T929" s="126">
        <v>8</v>
      </c>
      <c r="U929" s="126">
        <v>8</v>
      </c>
      <c r="V929" s="126"/>
      <c r="W929" s="126"/>
      <c r="X929" s="126">
        <v>8</v>
      </c>
      <c r="Y929" s="126">
        <v>8</v>
      </c>
      <c r="Z929" s="126">
        <v>8</v>
      </c>
      <c r="AA929" s="126">
        <v>8</v>
      </c>
      <c r="AB929" s="126">
        <v>8</v>
      </c>
      <c r="AC929" s="126"/>
      <c r="AD929" s="126"/>
      <c r="AE929" s="126">
        <v>8</v>
      </c>
      <c r="AF929" s="126">
        <v>8</v>
      </c>
      <c r="AG929" s="126">
        <v>8</v>
      </c>
      <c r="AH929" s="126">
        <v>8</v>
      </c>
      <c r="AI929" s="126"/>
      <c r="AJ929" s="127"/>
      <c r="AK929" s="153">
        <f>COUNTIF(F929:AJ929,"&gt;0")</f>
        <v>21</v>
      </c>
      <c r="AL929" s="150">
        <f>SUM(F929:AJ929)</f>
        <v>168</v>
      </c>
      <c r="AM929" s="150">
        <f>SUM(F931:AJ931)</f>
        <v>0</v>
      </c>
      <c r="AN929" s="150">
        <f>SUM(F932:AJ932)</f>
        <v>0</v>
      </c>
      <c r="AO929" s="150">
        <f>SUM(F930:AJ930)</f>
        <v>0</v>
      </c>
      <c r="AP929" s="150">
        <f>VLOOKUP($M$1&amp;" "&amp;$P$1&amp;" "&amp;AQ929,'Вспомогательная таблица'!A:AL,38,0)</f>
        <v>168</v>
      </c>
      <c r="AQ929" s="144" t="s">
        <v>47</v>
      </c>
    </row>
    <row r="930" spans="1:43" ht="9" customHeight="1" x14ac:dyDescent="0.2">
      <c r="A930" s="148"/>
      <c r="B930" s="148"/>
      <c r="C930" s="148"/>
      <c r="D930" s="148"/>
      <c r="E930" s="128" t="s">
        <v>24</v>
      </c>
      <c r="F930" s="129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30"/>
      <c r="AK930" s="148"/>
      <c r="AL930" s="151"/>
      <c r="AM930" s="151"/>
      <c r="AN930" s="151"/>
      <c r="AO930" s="151"/>
      <c r="AP930" s="151"/>
      <c r="AQ930" s="145"/>
    </row>
    <row r="931" spans="1:43" ht="9" customHeight="1" x14ac:dyDescent="0.2">
      <c r="A931" s="148"/>
      <c r="B931" s="148"/>
      <c r="C931" s="148"/>
      <c r="D931" s="148"/>
      <c r="E931" s="128" t="s">
        <v>25</v>
      </c>
      <c r="F931" s="129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30"/>
      <c r="AK931" s="148"/>
      <c r="AL931" s="151"/>
      <c r="AM931" s="151"/>
      <c r="AN931" s="151"/>
      <c r="AO931" s="151"/>
      <c r="AP931" s="151"/>
      <c r="AQ931" s="145"/>
    </row>
    <row r="932" spans="1:43" ht="9" customHeight="1" thickBot="1" x14ac:dyDescent="0.25">
      <c r="A932" s="149"/>
      <c r="B932" s="149"/>
      <c r="C932" s="149"/>
      <c r="D932" s="149"/>
      <c r="E932" s="131" t="s">
        <v>26</v>
      </c>
      <c r="F932" s="132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  <c r="AA932" s="133"/>
      <c r="AB932" s="133"/>
      <c r="AC932" s="133"/>
      <c r="AD932" s="133"/>
      <c r="AE932" s="133"/>
      <c r="AF932" s="133"/>
      <c r="AG932" s="133"/>
      <c r="AH932" s="133"/>
      <c r="AI932" s="133"/>
      <c r="AJ932" s="134"/>
      <c r="AK932" s="149"/>
      <c r="AL932" s="152"/>
      <c r="AM932" s="152"/>
      <c r="AN932" s="152"/>
      <c r="AO932" s="152"/>
      <c r="AP932" s="152"/>
      <c r="AQ932" s="146"/>
    </row>
    <row r="933" spans="1:43" ht="9" customHeight="1" x14ac:dyDescent="0.2">
      <c r="A933" s="147">
        <v>231</v>
      </c>
      <c r="B933" s="153">
        <v>27411</v>
      </c>
      <c r="C933" s="154" t="s">
        <v>314</v>
      </c>
      <c r="D933" s="154" t="s">
        <v>32</v>
      </c>
      <c r="E933" s="124" t="s">
        <v>22</v>
      </c>
      <c r="F933" s="125">
        <v>11</v>
      </c>
      <c r="G933" s="126"/>
      <c r="H933" s="126"/>
      <c r="I933" s="126">
        <v>11</v>
      </c>
      <c r="J933" s="126">
        <v>11</v>
      </c>
      <c r="K933" s="126"/>
      <c r="L933" s="126"/>
      <c r="M933" s="126">
        <v>11</v>
      </c>
      <c r="N933" s="126">
        <v>11</v>
      </c>
      <c r="O933" s="126"/>
      <c r="P933" s="126"/>
      <c r="Q933" s="126">
        <v>11</v>
      </c>
      <c r="R933" s="126">
        <v>11</v>
      </c>
      <c r="S933" s="126"/>
      <c r="T933" s="126"/>
      <c r="U933" s="126">
        <v>11</v>
      </c>
      <c r="V933" s="126">
        <v>11</v>
      </c>
      <c r="W933" s="126"/>
      <c r="X933" s="126"/>
      <c r="Y933" s="126">
        <v>11</v>
      </c>
      <c r="Z933" s="126">
        <v>11</v>
      </c>
      <c r="AA933" s="126"/>
      <c r="AB933" s="126"/>
      <c r="AC933" s="126">
        <v>11</v>
      </c>
      <c r="AD933" s="126">
        <v>11</v>
      </c>
      <c r="AE933" s="126"/>
      <c r="AF933" s="126"/>
      <c r="AG933" s="126">
        <v>11</v>
      </c>
      <c r="AH933" s="126">
        <v>11</v>
      </c>
      <c r="AI933" s="126"/>
      <c r="AJ933" s="127"/>
      <c r="AK933" s="153">
        <f>COUNTIF(F933:AJ933,"&gt;0")</f>
        <v>15</v>
      </c>
      <c r="AL933" s="150">
        <f>SUM(F933:AJ933)</f>
        <v>165</v>
      </c>
      <c r="AM933" s="150">
        <f>SUM(F935:AJ935)</f>
        <v>0</v>
      </c>
      <c r="AN933" s="150">
        <f>SUM(F936:AJ936)</f>
        <v>0</v>
      </c>
      <c r="AO933" s="150">
        <f>SUM(F934:AJ934)</f>
        <v>0</v>
      </c>
      <c r="AP933" s="150">
        <f>VLOOKUP($M$1&amp;" "&amp;$P$1&amp;" "&amp;AQ933,'Вспомогательная таблица'!A:AL,38,0)</f>
        <v>165</v>
      </c>
      <c r="AQ933" s="144" t="s">
        <v>241</v>
      </c>
    </row>
    <row r="934" spans="1:43" ht="9" customHeight="1" x14ac:dyDescent="0.2">
      <c r="A934" s="148"/>
      <c r="B934" s="148"/>
      <c r="C934" s="148"/>
      <c r="D934" s="148"/>
      <c r="E934" s="128" t="s">
        <v>24</v>
      </c>
      <c r="F934" s="129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30"/>
      <c r="AK934" s="148"/>
      <c r="AL934" s="151"/>
      <c r="AM934" s="151"/>
      <c r="AN934" s="151"/>
      <c r="AO934" s="151"/>
      <c r="AP934" s="151"/>
      <c r="AQ934" s="145"/>
    </row>
    <row r="935" spans="1:43" ht="9" customHeight="1" x14ac:dyDescent="0.2">
      <c r="A935" s="148"/>
      <c r="B935" s="148"/>
      <c r="C935" s="148"/>
      <c r="D935" s="148"/>
      <c r="E935" s="128" t="s">
        <v>25</v>
      </c>
      <c r="F935" s="129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30"/>
      <c r="AK935" s="148"/>
      <c r="AL935" s="151"/>
      <c r="AM935" s="151"/>
      <c r="AN935" s="151"/>
      <c r="AO935" s="151"/>
      <c r="AP935" s="151"/>
      <c r="AQ935" s="145"/>
    </row>
    <row r="936" spans="1:43" ht="9" customHeight="1" thickBot="1" x14ac:dyDescent="0.25">
      <c r="A936" s="149"/>
      <c r="B936" s="149"/>
      <c r="C936" s="149"/>
      <c r="D936" s="149"/>
      <c r="E936" s="131" t="s">
        <v>26</v>
      </c>
      <c r="F936" s="132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  <c r="AA936" s="133"/>
      <c r="AB936" s="133"/>
      <c r="AC936" s="133"/>
      <c r="AD936" s="133"/>
      <c r="AE936" s="133"/>
      <c r="AF936" s="133"/>
      <c r="AG936" s="133"/>
      <c r="AH936" s="133"/>
      <c r="AI936" s="133"/>
      <c r="AJ936" s="134"/>
      <c r="AK936" s="149"/>
      <c r="AL936" s="152"/>
      <c r="AM936" s="152"/>
      <c r="AN936" s="152"/>
      <c r="AO936" s="152"/>
      <c r="AP936" s="152"/>
      <c r="AQ936" s="146"/>
    </row>
    <row r="937" spans="1:43" ht="9" customHeight="1" x14ac:dyDescent="0.2">
      <c r="A937" s="147">
        <v>232</v>
      </c>
      <c r="B937" s="153">
        <v>20011</v>
      </c>
      <c r="C937" s="154" t="s">
        <v>315</v>
      </c>
      <c r="D937" s="154" t="s">
        <v>37</v>
      </c>
      <c r="E937" s="124" t="s">
        <v>22</v>
      </c>
      <c r="F937" s="125">
        <v>8</v>
      </c>
      <c r="G937" s="126">
        <v>8</v>
      </c>
      <c r="H937" s="126"/>
      <c r="I937" s="126"/>
      <c r="J937" s="126">
        <v>8</v>
      </c>
      <c r="K937" s="126">
        <v>8</v>
      </c>
      <c r="L937" s="126">
        <v>8</v>
      </c>
      <c r="M937" s="126">
        <v>8</v>
      </c>
      <c r="N937" s="126">
        <v>8</v>
      </c>
      <c r="O937" s="126"/>
      <c r="P937" s="126"/>
      <c r="Q937" s="126">
        <v>8</v>
      </c>
      <c r="R937" s="126">
        <v>8</v>
      </c>
      <c r="S937" s="126">
        <v>8</v>
      </c>
      <c r="T937" s="126">
        <v>8</v>
      </c>
      <c r="U937" s="126">
        <v>8</v>
      </c>
      <c r="V937" s="126"/>
      <c r="W937" s="126"/>
      <c r="X937" s="126">
        <v>8</v>
      </c>
      <c r="Y937" s="126">
        <v>8</v>
      </c>
      <c r="Z937" s="126">
        <v>8</v>
      </c>
      <c r="AA937" s="126">
        <v>8</v>
      </c>
      <c r="AB937" s="126">
        <v>8</v>
      </c>
      <c r="AC937" s="126"/>
      <c r="AD937" s="126"/>
      <c r="AE937" s="126">
        <v>8</v>
      </c>
      <c r="AF937" s="126">
        <v>8</v>
      </c>
      <c r="AG937" s="126">
        <v>8</v>
      </c>
      <c r="AH937" s="126">
        <v>8</v>
      </c>
      <c r="AI937" s="126"/>
      <c r="AJ937" s="127"/>
      <c r="AK937" s="153">
        <f>COUNTIF(F937:AJ937,"&gt;0")</f>
        <v>21</v>
      </c>
      <c r="AL937" s="150">
        <f>SUM(F937:AJ937)</f>
        <v>168</v>
      </c>
      <c r="AM937" s="150">
        <f>SUM(F939:AJ939)</f>
        <v>0</v>
      </c>
      <c r="AN937" s="150">
        <f>SUM(F940:AJ940)</f>
        <v>0</v>
      </c>
      <c r="AO937" s="150">
        <f>SUM(F938:AJ938)</f>
        <v>0</v>
      </c>
      <c r="AP937" s="150">
        <f>VLOOKUP($M$1&amp;" "&amp;$P$1&amp;" "&amp;AQ937,'Вспомогательная таблица'!A:AL,38,0)</f>
        <v>168</v>
      </c>
      <c r="AQ937" s="144" t="s">
        <v>47</v>
      </c>
    </row>
    <row r="938" spans="1:43" ht="9" customHeight="1" x14ac:dyDescent="0.2">
      <c r="A938" s="148"/>
      <c r="B938" s="148"/>
      <c r="C938" s="148"/>
      <c r="D938" s="148"/>
      <c r="E938" s="128" t="s">
        <v>24</v>
      </c>
      <c r="F938" s="129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30"/>
      <c r="AK938" s="148"/>
      <c r="AL938" s="151"/>
      <c r="AM938" s="151"/>
      <c r="AN938" s="151"/>
      <c r="AO938" s="151"/>
      <c r="AP938" s="151"/>
      <c r="AQ938" s="145"/>
    </row>
    <row r="939" spans="1:43" ht="9" customHeight="1" x14ac:dyDescent="0.2">
      <c r="A939" s="148"/>
      <c r="B939" s="148"/>
      <c r="C939" s="148"/>
      <c r="D939" s="148"/>
      <c r="E939" s="128" t="s">
        <v>25</v>
      </c>
      <c r="F939" s="129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  <c r="AJ939" s="130"/>
      <c r="AK939" s="148"/>
      <c r="AL939" s="151"/>
      <c r="AM939" s="151"/>
      <c r="AN939" s="151"/>
      <c r="AO939" s="151"/>
      <c r="AP939" s="151"/>
      <c r="AQ939" s="145"/>
    </row>
    <row r="940" spans="1:43" ht="9" customHeight="1" thickBot="1" x14ac:dyDescent="0.25">
      <c r="A940" s="149"/>
      <c r="B940" s="149"/>
      <c r="C940" s="149"/>
      <c r="D940" s="149"/>
      <c r="E940" s="131" t="s">
        <v>26</v>
      </c>
      <c r="F940" s="132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  <c r="AA940" s="133"/>
      <c r="AB940" s="133"/>
      <c r="AC940" s="133"/>
      <c r="AD940" s="133"/>
      <c r="AE940" s="133"/>
      <c r="AF940" s="133"/>
      <c r="AG940" s="133"/>
      <c r="AH940" s="133"/>
      <c r="AI940" s="133"/>
      <c r="AJ940" s="134"/>
      <c r="AK940" s="149"/>
      <c r="AL940" s="152"/>
      <c r="AM940" s="152"/>
      <c r="AN940" s="152"/>
      <c r="AO940" s="152"/>
      <c r="AP940" s="152"/>
      <c r="AQ940" s="146"/>
    </row>
    <row r="941" spans="1:43" ht="9" customHeight="1" x14ac:dyDescent="0.2">
      <c r="A941" s="147">
        <v>233</v>
      </c>
      <c r="B941" s="153">
        <v>80009757</v>
      </c>
      <c r="C941" s="154" t="s">
        <v>316</v>
      </c>
      <c r="D941" s="154" t="s">
        <v>317</v>
      </c>
      <c r="E941" s="124" t="s">
        <v>22</v>
      </c>
      <c r="F941" s="125">
        <v>8</v>
      </c>
      <c r="G941" s="126">
        <v>8</v>
      </c>
      <c r="H941" s="126"/>
      <c r="I941" s="126"/>
      <c r="J941" s="126">
        <v>8</v>
      </c>
      <c r="K941" s="126">
        <v>8</v>
      </c>
      <c r="L941" s="126">
        <v>8</v>
      </c>
      <c r="M941" s="126">
        <v>8</v>
      </c>
      <c r="N941" s="126">
        <v>8</v>
      </c>
      <c r="O941" s="126"/>
      <c r="P941" s="126"/>
      <c r="Q941" s="126">
        <v>8</v>
      </c>
      <c r="R941" s="126">
        <v>8</v>
      </c>
      <c r="S941" s="126">
        <v>8</v>
      </c>
      <c r="T941" s="126">
        <v>8</v>
      </c>
      <c r="U941" s="126">
        <v>8</v>
      </c>
      <c r="V941" s="126"/>
      <c r="W941" s="126"/>
      <c r="X941" s="126">
        <v>8</v>
      </c>
      <c r="Y941" s="126">
        <v>8</v>
      </c>
      <c r="Z941" s="126">
        <v>8</v>
      </c>
      <c r="AA941" s="126">
        <v>8</v>
      </c>
      <c r="AB941" s="126">
        <v>8</v>
      </c>
      <c r="AC941" s="126"/>
      <c r="AD941" s="126"/>
      <c r="AE941" s="126">
        <v>8</v>
      </c>
      <c r="AF941" s="126">
        <v>8</v>
      </c>
      <c r="AG941" s="126">
        <v>8</v>
      </c>
      <c r="AH941" s="126">
        <v>8</v>
      </c>
      <c r="AI941" s="126"/>
      <c r="AJ941" s="127"/>
      <c r="AK941" s="153">
        <f>COUNTIF(F941:AJ941,"&gt;0")</f>
        <v>21</v>
      </c>
      <c r="AL941" s="150">
        <f>SUM(F941:AJ941)</f>
        <v>168</v>
      </c>
      <c r="AM941" s="150">
        <f>SUM(F943:AJ943)</f>
        <v>0</v>
      </c>
      <c r="AN941" s="150">
        <f>SUM(F944:AJ944)</f>
        <v>0</v>
      </c>
      <c r="AO941" s="150">
        <f>SUM(F942:AJ942)</f>
        <v>0</v>
      </c>
      <c r="AP941" s="150">
        <f>VLOOKUP($M$1&amp;" "&amp;$P$1&amp;" "&amp;AQ941,'Вспомогательная таблица'!A:AL,38,0)</f>
        <v>168</v>
      </c>
      <c r="AQ941" s="144" t="s">
        <v>23</v>
      </c>
    </row>
    <row r="942" spans="1:43" ht="9" customHeight="1" x14ac:dyDescent="0.2">
      <c r="A942" s="148"/>
      <c r="B942" s="148"/>
      <c r="C942" s="148"/>
      <c r="D942" s="148"/>
      <c r="E942" s="128" t="s">
        <v>24</v>
      </c>
      <c r="F942" s="129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  <c r="AJ942" s="130"/>
      <c r="AK942" s="148"/>
      <c r="AL942" s="151"/>
      <c r="AM942" s="151"/>
      <c r="AN942" s="151"/>
      <c r="AO942" s="151"/>
      <c r="AP942" s="151"/>
      <c r="AQ942" s="145"/>
    </row>
    <row r="943" spans="1:43" ht="9" customHeight="1" x14ac:dyDescent="0.2">
      <c r="A943" s="148"/>
      <c r="B943" s="148"/>
      <c r="C943" s="148"/>
      <c r="D943" s="148"/>
      <c r="E943" s="128" t="s">
        <v>25</v>
      </c>
      <c r="F943" s="129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  <c r="AJ943" s="130"/>
      <c r="AK943" s="148"/>
      <c r="AL943" s="151"/>
      <c r="AM943" s="151"/>
      <c r="AN943" s="151"/>
      <c r="AO943" s="151"/>
      <c r="AP943" s="151"/>
      <c r="AQ943" s="145"/>
    </row>
    <row r="944" spans="1:43" ht="9" customHeight="1" thickBot="1" x14ac:dyDescent="0.25">
      <c r="A944" s="149"/>
      <c r="B944" s="149"/>
      <c r="C944" s="149"/>
      <c r="D944" s="149"/>
      <c r="E944" s="131" t="s">
        <v>26</v>
      </c>
      <c r="F944" s="132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  <c r="AA944" s="133"/>
      <c r="AB944" s="133"/>
      <c r="AC944" s="133"/>
      <c r="AD944" s="133"/>
      <c r="AE944" s="133"/>
      <c r="AF944" s="133"/>
      <c r="AG944" s="133"/>
      <c r="AH944" s="133"/>
      <c r="AI944" s="133"/>
      <c r="AJ944" s="134"/>
      <c r="AK944" s="149"/>
      <c r="AL944" s="152"/>
      <c r="AM944" s="152"/>
      <c r="AN944" s="152"/>
      <c r="AO944" s="152"/>
      <c r="AP944" s="152"/>
      <c r="AQ944" s="146"/>
    </row>
    <row r="945" spans="1:43" ht="9" customHeight="1" x14ac:dyDescent="0.2">
      <c r="A945" s="147">
        <v>234</v>
      </c>
      <c r="B945" s="153">
        <v>31658</v>
      </c>
      <c r="C945" s="154" t="s">
        <v>318</v>
      </c>
      <c r="D945" s="154" t="s">
        <v>319</v>
      </c>
      <c r="E945" s="124" t="s">
        <v>22</v>
      </c>
      <c r="F945" s="125">
        <v>8</v>
      </c>
      <c r="G945" s="126">
        <v>8</v>
      </c>
      <c r="H945" s="126"/>
      <c r="I945" s="126"/>
      <c r="J945" s="126">
        <v>8</v>
      </c>
      <c r="K945" s="126">
        <v>8</v>
      </c>
      <c r="L945" s="126">
        <v>8</v>
      </c>
      <c r="M945" s="126">
        <v>8</v>
      </c>
      <c r="N945" s="126">
        <v>8</v>
      </c>
      <c r="O945" s="126"/>
      <c r="P945" s="126"/>
      <c r="Q945" s="126">
        <v>8</v>
      </c>
      <c r="R945" s="126">
        <v>8</v>
      </c>
      <c r="S945" s="126">
        <v>8</v>
      </c>
      <c r="T945" s="126">
        <v>8</v>
      </c>
      <c r="U945" s="126">
        <v>8</v>
      </c>
      <c r="V945" s="126"/>
      <c r="W945" s="126"/>
      <c r="X945" s="126">
        <v>8</v>
      </c>
      <c r="Y945" s="126">
        <v>8</v>
      </c>
      <c r="Z945" s="126">
        <v>8</v>
      </c>
      <c r="AA945" s="126">
        <v>8</v>
      </c>
      <c r="AB945" s="126">
        <v>8</v>
      </c>
      <c r="AC945" s="126"/>
      <c r="AD945" s="126"/>
      <c r="AE945" s="126">
        <v>8</v>
      </c>
      <c r="AF945" s="126">
        <v>8</v>
      </c>
      <c r="AG945" s="126">
        <v>8</v>
      </c>
      <c r="AH945" s="126">
        <v>8</v>
      </c>
      <c r="AI945" s="126"/>
      <c r="AJ945" s="127"/>
      <c r="AK945" s="153">
        <f>COUNTIF(F945:AJ945,"&gt;0")</f>
        <v>21</v>
      </c>
      <c r="AL945" s="150">
        <f>SUM(F945:AJ945)</f>
        <v>168</v>
      </c>
      <c r="AM945" s="150">
        <f>SUM(F947:AJ947)</f>
        <v>0</v>
      </c>
      <c r="AN945" s="150">
        <f>SUM(F948:AJ948)</f>
        <v>0</v>
      </c>
      <c r="AO945" s="150">
        <f>SUM(F946:AJ946)</f>
        <v>0</v>
      </c>
      <c r="AP945" s="150">
        <f>VLOOKUP($M$1&amp;" "&amp;$P$1&amp;" "&amp;AQ945,'Вспомогательная таблица'!A:AL,38,0)</f>
        <v>168</v>
      </c>
      <c r="AQ945" s="144" t="s">
        <v>47</v>
      </c>
    </row>
    <row r="946" spans="1:43" ht="9" customHeight="1" x14ac:dyDescent="0.2">
      <c r="A946" s="148"/>
      <c r="B946" s="148"/>
      <c r="C946" s="148"/>
      <c r="D946" s="148"/>
      <c r="E946" s="128" t="s">
        <v>24</v>
      </c>
      <c r="F946" s="129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  <c r="AA946" s="107"/>
      <c r="AB946" s="107"/>
      <c r="AC946" s="107"/>
      <c r="AD946" s="107"/>
      <c r="AE946" s="107"/>
      <c r="AF946" s="107"/>
      <c r="AG946" s="107"/>
      <c r="AH946" s="107"/>
      <c r="AI946" s="107"/>
      <c r="AJ946" s="130"/>
      <c r="AK946" s="148"/>
      <c r="AL946" s="151"/>
      <c r="AM946" s="151"/>
      <c r="AN946" s="151"/>
      <c r="AO946" s="151"/>
      <c r="AP946" s="151"/>
      <c r="AQ946" s="145"/>
    </row>
    <row r="947" spans="1:43" ht="9" customHeight="1" x14ac:dyDescent="0.2">
      <c r="A947" s="148"/>
      <c r="B947" s="148"/>
      <c r="C947" s="148"/>
      <c r="D947" s="148"/>
      <c r="E947" s="128" t="s">
        <v>25</v>
      </c>
      <c r="F947" s="129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  <c r="AA947" s="107"/>
      <c r="AB947" s="107"/>
      <c r="AC947" s="107"/>
      <c r="AD947" s="107"/>
      <c r="AE947" s="107"/>
      <c r="AF947" s="107"/>
      <c r="AG947" s="107"/>
      <c r="AH947" s="107"/>
      <c r="AI947" s="107"/>
      <c r="AJ947" s="130"/>
      <c r="AK947" s="148"/>
      <c r="AL947" s="151"/>
      <c r="AM947" s="151"/>
      <c r="AN947" s="151"/>
      <c r="AO947" s="151"/>
      <c r="AP947" s="151"/>
      <c r="AQ947" s="145"/>
    </row>
    <row r="948" spans="1:43" ht="9" customHeight="1" thickBot="1" x14ac:dyDescent="0.25">
      <c r="A948" s="149"/>
      <c r="B948" s="149"/>
      <c r="C948" s="149"/>
      <c r="D948" s="149"/>
      <c r="E948" s="131" t="s">
        <v>26</v>
      </c>
      <c r="F948" s="132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  <c r="AA948" s="133"/>
      <c r="AB948" s="133"/>
      <c r="AC948" s="133"/>
      <c r="AD948" s="133"/>
      <c r="AE948" s="133"/>
      <c r="AF948" s="133"/>
      <c r="AG948" s="133"/>
      <c r="AH948" s="133"/>
      <c r="AI948" s="133"/>
      <c r="AJ948" s="134"/>
      <c r="AK948" s="149"/>
      <c r="AL948" s="152"/>
      <c r="AM948" s="152"/>
      <c r="AN948" s="152"/>
      <c r="AO948" s="152"/>
      <c r="AP948" s="152"/>
      <c r="AQ948" s="146"/>
    </row>
    <row r="949" spans="1:43" ht="9" customHeight="1" x14ac:dyDescent="0.2">
      <c r="A949" s="147">
        <v>235</v>
      </c>
      <c r="B949" s="153">
        <v>30856</v>
      </c>
      <c r="C949" s="154" t="s">
        <v>320</v>
      </c>
      <c r="D949" s="154" t="s">
        <v>321</v>
      </c>
      <c r="E949" s="124" t="s">
        <v>22</v>
      </c>
      <c r="F949" s="125">
        <v>8</v>
      </c>
      <c r="G949" s="126">
        <v>8</v>
      </c>
      <c r="H949" s="126"/>
      <c r="I949" s="126"/>
      <c r="J949" s="126">
        <v>8</v>
      </c>
      <c r="K949" s="126">
        <v>8</v>
      </c>
      <c r="L949" s="126">
        <v>8</v>
      </c>
      <c r="M949" s="126">
        <v>8</v>
      </c>
      <c r="N949" s="126">
        <v>8</v>
      </c>
      <c r="O949" s="126"/>
      <c r="P949" s="126"/>
      <c r="Q949" s="126">
        <v>8</v>
      </c>
      <c r="R949" s="126">
        <v>8</v>
      </c>
      <c r="S949" s="126">
        <v>8</v>
      </c>
      <c r="T949" s="126">
        <v>8</v>
      </c>
      <c r="U949" s="126">
        <v>8</v>
      </c>
      <c r="V949" s="126"/>
      <c r="W949" s="126"/>
      <c r="X949" s="126">
        <v>8</v>
      </c>
      <c r="Y949" s="126">
        <v>8</v>
      </c>
      <c r="Z949" s="126">
        <v>8</v>
      </c>
      <c r="AA949" s="126">
        <v>8</v>
      </c>
      <c r="AB949" s="126">
        <v>8</v>
      </c>
      <c r="AC949" s="126"/>
      <c r="AD949" s="126"/>
      <c r="AE949" s="126">
        <v>8</v>
      </c>
      <c r="AF949" s="126">
        <v>8</v>
      </c>
      <c r="AG949" s="126">
        <v>8</v>
      </c>
      <c r="AH949" s="126">
        <v>8</v>
      </c>
      <c r="AI949" s="126"/>
      <c r="AJ949" s="127"/>
      <c r="AK949" s="153">
        <f>COUNTIF(F949:AJ949,"&gt;0")</f>
        <v>21</v>
      </c>
      <c r="AL949" s="150">
        <f>SUM(F949:AJ949)</f>
        <v>168</v>
      </c>
      <c r="AM949" s="150">
        <f>SUM(F951:AJ951)</f>
        <v>0</v>
      </c>
      <c r="AN949" s="150">
        <f>SUM(F952:AJ952)</f>
        <v>0</v>
      </c>
      <c r="AO949" s="150">
        <f>SUM(F950:AJ950)</f>
        <v>0</v>
      </c>
      <c r="AP949" s="150">
        <f>VLOOKUP($M$1&amp;" "&amp;$P$1&amp;" "&amp;AQ949,'Вспомогательная таблица'!A:AL,38,0)</f>
        <v>168</v>
      </c>
      <c r="AQ949" s="144" t="s">
        <v>47</v>
      </c>
    </row>
    <row r="950" spans="1:43" ht="9" customHeight="1" x14ac:dyDescent="0.2">
      <c r="A950" s="148"/>
      <c r="B950" s="148"/>
      <c r="C950" s="148"/>
      <c r="D950" s="148"/>
      <c r="E950" s="128" t="s">
        <v>24</v>
      </c>
      <c r="F950" s="129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  <c r="AA950" s="107"/>
      <c r="AB950" s="107"/>
      <c r="AC950" s="107"/>
      <c r="AD950" s="107"/>
      <c r="AE950" s="107"/>
      <c r="AF950" s="107"/>
      <c r="AG950" s="107"/>
      <c r="AH950" s="107"/>
      <c r="AI950" s="107"/>
      <c r="AJ950" s="130"/>
      <c r="AK950" s="148"/>
      <c r="AL950" s="151"/>
      <c r="AM950" s="151"/>
      <c r="AN950" s="151"/>
      <c r="AO950" s="151"/>
      <c r="AP950" s="151"/>
      <c r="AQ950" s="145"/>
    </row>
    <row r="951" spans="1:43" ht="9" customHeight="1" x14ac:dyDescent="0.2">
      <c r="A951" s="148"/>
      <c r="B951" s="148"/>
      <c r="C951" s="148"/>
      <c r="D951" s="148"/>
      <c r="E951" s="128" t="s">
        <v>25</v>
      </c>
      <c r="F951" s="129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  <c r="AA951" s="107"/>
      <c r="AB951" s="107"/>
      <c r="AC951" s="107"/>
      <c r="AD951" s="107"/>
      <c r="AE951" s="107"/>
      <c r="AF951" s="107"/>
      <c r="AG951" s="107"/>
      <c r="AH951" s="107"/>
      <c r="AI951" s="107"/>
      <c r="AJ951" s="130"/>
      <c r="AK951" s="148"/>
      <c r="AL951" s="151"/>
      <c r="AM951" s="151"/>
      <c r="AN951" s="151"/>
      <c r="AO951" s="151"/>
      <c r="AP951" s="151"/>
      <c r="AQ951" s="145"/>
    </row>
    <row r="952" spans="1:43" ht="9" customHeight="1" thickBot="1" x14ac:dyDescent="0.25">
      <c r="A952" s="149"/>
      <c r="B952" s="149"/>
      <c r="C952" s="149"/>
      <c r="D952" s="149"/>
      <c r="E952" s="131" t="s">
        <v>26</v>
      </c>
      <c r="F952" s="132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  <c r="AA952" s="133"/>
      <c r="AB952" s="133"/>
      <c r="AC952" s="133"/>
      <c r="AD952" s="133"/>
      <c r="AE952" s="133"/>
      <c r="AF952" s="133"/>
      <c r="AG952" s="133"/>
      <c r="AH952" s="133"/>
      <c r="AI952" s="133"/>
      <c r="AJ952" s="134"/>
      <c r="AK952" s="149"/>
      <c r="AL952" s="152"/>
      <c r="AM952" s="152"/>
      <c r="AN952" s="152"/>
      <c r="AO952" s="152"/>
      <c r="AP952" s="152"/>
      <c r="AQ952" s="146"/>
    </row>
    <row r="953" spans="1:43" ht="9" customHeight="1" x14ac:dyDescent="0.2">
      <c r="A953" s="147">
        <v>236</v>
      </c>
      <c r="B953" s="153">
        <v>20082</v>
      </c>
      <c r="C953" s="154" t="s">
        <v>322</v>
      </c>
      <c r="D953" s="154" t="s">
        <v>323</v>
      </c>
      <c r="E953" s="124" t="s">
        <v>22</v>
      </c>
      <c r="F953" s="125">
        <v>8</v>
      </c>
      <c r="G953" s="126">
        <v>8</v>
      </c>
      <c r="H953" s="126"/>
      <c r="I953" s="126"/>
      <c r="J953" s="126">
        <v>8</v>
      </c>
      <c r="K953" s="126">
        <v>8</v>
      </c>
      <c r="L953" s="126">
        <v>8</v>
      </c>
      <c r="M953" s="126">
        <v>8</v>
      </c>
      <c r="N953" s="126">
        <v>8</v>
      </c>
      <c r="O953" s="126"/>
      <c r="P953" s="126"/>
      <c r="Q953" s="126">
        <v>8</v>
      </c>
      <c r="R953" s="126">
        <v>8</v>
      </c>
      <c r="S953" s="126">
        <v>8</v>
      </c>
      <c r="T953" s="126">
        <v>8</v>
      </c>
      <c r="U953" s="126">
        <v>8</v>
      </c>
      <c r="V953" s="126"/>
      <c r="W953" s="126"/>
      <c r="X953" s="126">
        <v>8</v>
      </c>
      <c r="Y953" s="126">
        <v>8</v>
      </c>
      <c r="Z953" s="126">
        <v>8</v>
      </c>
      <c r="AA953" s="126">
        <v>8</v>
      </c>
      <c r="AB953" s="126">
        <v>8</v>
      </c>
      <c r="AC953" s="126"/>
      <c r="AD953" s="126"/>
      <c r="AE953" s="126">
        <v>8</v>
      </c>
      <c r="AF953" s="126">
        <v>8</v>
      </c>
      <c r="AG953" s="126">
        <v>8</v>
      </c>
      <c r="AH953" s="126">
        <v>8</v>
      </c>
      <c r="AI953" s="126"/>
      <c r="AJ953" s="127"/>
      <c r="AK953" s="153">
        <f>COUNTIF(F953:AJ953,"&gt;0")</f>
        <v>21</v>
      </c>
      <c r="AL953" s="150">
        <f>SUM(F953:AJ953)</f>
        <v>168</v>
      </c>
      <c r="AM953" s="150">
        <f>SUM(F955:AJ955)</f>
        <v>0</v>
      </c>
      <c r="AN953" s="150">
        <f>SUM(F956:AJ956)</f>
        <v>0</v>
      </c>
      <c r="AO953" s="150">
        <f>SUM(F954:AJ954)</f>
        <v>0</v>
      </c>
      <c r="AP953" s="150">
        <f>VLOOKUP($M$1&amp;" "&amp;$P$1&amp;" "&amp;AQ953,'Вспомогательная таблица'!A:AL,38,0)</f>
        <v>168</v>
      </c>
      <c r="AQ953" s="144" t="s">
        <v>47</v>
      </c>
    </row>
    <row r="954" spans="1:43" ht="9" customHeight="1" x14ac:dyDescent="0.2">
      <c r="A954" s="148"/>
      <c r="B954" s="148"/>
      <c r="C954" s="148"/>
      <c r="D954" s="148"/>
      <c r="E954" s="128" t="s">
        <v>24</v>
      </c>
      <c r="F954" s="129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  <c r="AA954" s="107"/>
      <c r="AB954" s="107"/>
      <c r="AC954" s="107"/>
      <c r="AD954" s="107"/>
      <c r="AE954" s="107"/>
      <c r="AF954" s="107"/>
      <c r="AG954" s="107"/>
      <c r="AH954" s="107"/>
      <c r="AI954" s="107"/>
      <c r="AJ954" s="130"/>
      <c r="AK954" s="148"/>
      <c r="AL954" s="151"/>
      <c r="AM954" s="151"/>
      <c r="AN954" s="151"/>
      <c r="AO954" s="151"/>
      <c r="AP954" s="151"/>
      <c r="AQ954" s="145"/>
    </row>
    <row r="955" spans="1:43" ht="9" customHeight="1" x14ac:dyDescent="0.2">
      <c r="A955" s="148"/>
      <c r="B955" s="148"/>
      <c r="C955" s="148"/>
      <c r="D955" s="148"/>
      <c r="E955" s="128" t="s">
        <v>25</v>
      </c>
      <c r="F955" s="129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  <c r="AA955" s="107"/>
      <c r="AB955" s="107"/>
      <c r="AC955" s="107"/>
      <c r="AD955" s="107"/>
      <c r="AE955" s="107"/>
      <c r="AF955" s="107"/>
      <c r="AG955" s="107"/>
      <c r="AH955" s="107"/>
      <c r="AI955" s="107"/>
      <c r="AJ955" s="130"/>
      <c r="AK955" s="148"/>
      <c r="AL955" s="151"/>
      <c r="AM955" s="151"/>
      <c r="AN955" s="151"/>
      <c r="AO955" s="151"/>
      <c r="AP955" s="151"/>
      <c r="AQ955" s="145"/>
    </row>
    <row r="956" spans="1:43" ht="9" customHeight="1" thickBot="1" x14ac:dyDescent="0.25">
      <c r="A956" s="149"/>
      <c r="B956" s="149"/>
      <c r="C956" s="149"/>
      <c r="D956" s="149"/>
      <c r="E956" s="131" t="s">
        <v>26</v>
      </c>
      <c r="F956" s="132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  <c r="AA956" s="133"/>
      <c r="AB956" s="133"/>
      <c r="AC956" s="133"/>
      <c r="AD956" s="133"/>
      <c r="AE956" s="133"/>
      <c r="AF956" s="133"/>
      <c r="AG956" s="133"/>
      <c r="AH956" s="133"/>
      <c r="AI956" s="133"/>
      <c r="AJ956" s="134"/>
      <c r="AK956" s="149"/>
      <c r="AL956" s="152"/>
      <c r="AM956" s="152"/>
      <c r="AN956" s="152"/>
      <c r="AO956" s="152"/>
      <c r="AP956" s="152"/>
      <c r="AQ956" s="146"/>
    </row>
    <row r="957" spans="1:43" ht="9" customHeight="1" x14ac:dyDescent="0.2">
      <c r="A957" s="147">
        <v>237</v>
      </c>
      <c r="B957" s="153">
        <v>19565</v>
      </c>
      <c r="C957" s="154" t="s">
        <v>324</v>
      </c>
      <c r="D957" s="154" t="s">
        <v>319</v>
      </c>
      <c r="E957" s="124" t="s">
        <v>22</v>
      </c>
      <c r="F957" s="125">
        <v>8</v>
      </c>
      <c r="G957" s="126">
        <v>8</v>
      </c>
      <c r="H957" s="126"/>
      <c r="I957" s="126"/>
      <c r="J957" s="126">
        <v>8</v>
      </c>
      <c r="K957" s="126">
        <v>8</v>
      </c>
      <c r="L957" s="126">
        <v>8</v>
      </c>
      <c r="M957" s="126">
        <v>8</v>
      </c>
      <c r="N957" s="126">
        <v>8</v>
      </c>
      <c r="O957" s="126"/>
      <c r="P957" s="126"/>
      <c r="Q957" s="126">
        <v>8</v>
      </c>
      <c r="R957" s="126">
        <v>8</v>
      </c>
      <c r="S957" s="126">
        <v>8</v>
      </c>
      <c r="T957" s="126">
        <v>8</v>
      </c>
      <c r="U957" s="126">
        <v>8</v>
      </c>
      <c r="V957" s="126"/>
      <c r="W957" s="126"/>
      <c r="X957" s="126">
        <v>8</v>
      </c>
      <c r="Y957" s="126">
        <v>8</v>
      </c>
      <c r="Z957" s="126">
        <v>8</v>
      </c>
      <c r="AA957" s="126">
        <v>8</v>
      </c>
      <c r="AB957" s="126">
        <v>8</v>
      </c>
      <c r="AC957" s="126"/>
      <c r="AD957" s="126"/>
      <c r="AE957" s="126">
        <v>8</v>
      </c>
      <c r="AF957" s="126">
        <v>8</v>
      </c>
      <c r="AG957" s="126">
        <v>8</v>
      </c>
      <c r="AH957" s="126">
        <v>8</v>
      </c>
      <c r="AI957" s="126"/>
      <c r="AJ957" s="127"/>
      <c r="AK957" s="153">
        <f>COUNTIF(F957:AJ957,"&gt;0")</f>
        <v>21</v>
      </c>
      <c r="AL957" s="150">
        <f>SUM(F957:AJ957)</f>
        <v>168</v>
      </c>
      <c r="AM957" s="150">
        <f>SUM(F959:AJ959)</f>
        <v>0</v>
      </c>
      <c r="AN957" s="150">
        <f>SUM(F960:AJ960)</f>
        <v>0</v>
      </c>
      <c r="AO957" s="150">
        <f>SUM(F958:AJ958)</f>
        <v>0</v>
      </c>
      <c r="AP957" s="150">
        <f>VLOOKUP($M$1&amp;" "&amp;$P$1&amp;" "&amp;AQ957,'Вспомогательная таблица'!A:AL,38,0)</f>
        <v>168</v>
      </c>
      <c r="AQ957" s="144" t="s">
        <v>47</v>
      </c>
    </row>
    <row r="958" spans="1:43" ht="9" customHeight="1" x14ac:dyDescent="0.2">
      <c r="A958" s="148"/>
      <c r="B958" s="148"/>
      <c r="C958" s="148"/>
      <c r="D958" s="148"/>
      <c r="E958" s="128" t="s">
        <v>24</v>
      </c>
      <c r="F958" s="129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  <c r="AA958" s="107"/>
      <c r="AB958" s="107"/>
      <c r="AC958" s="107"/>
      <c r="AD958" s="107"/>
      <c r="AE958" s="107"/>
      <c r="AF958" s="107"/>
      <c r="AG958" s="107"/>
      <c r="AH958" s="107"/>
      <c r="AI958" s="107"/>
      <c r="AJ958" s="130"/>
      <c r="AK958" s="148"/>
      <c r="AL958" s="151"/>
      <c r="AM958" s="151"/>
      <c r="AN958" s="151"/>
      <c r="AO958" s="151"/>
      <c r="AP958" s="151"/>
      <c r="AQ958" s="145"/>
    </row>
    <row r="959" spans="1:43" ht="9" customHeight="1" x14ac:dyDescent="0.2">
      <c r="A959" s="148"/>
      <c r="B959" s="148"/>
      <c r="C959" s="148"/>
      <c r="D959" s="148"/>
      <c r="E959" s="128" t="s">
        <v>25</v>
      </c>
      <c r="F959" s="129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  <c r="AA959" s="107"/>
      <c r="AB959" s="107"/>
      <c r="AC959" s="107"/>
      <c r="AD959" s="107"/>
      <c r="AE959" s="107"/>
      <c r="AF959" s="107"/>
      <c r="AG959" s="107"/>
      <c r="AH959" s="107"/>
      <c r="AI959" s="107"/>
      <c r="AJ959" s="130"/>
      <c r="AK959" s="148"/>
      <c r="AL959" s="151"/>
      <c r="AM959" s="151"/>
      <c r="AN959" s="151"/>
      <c r="AO959" s="151"/>
      <c r="AP959" s="151"/>
      <c r="AQ959" s="145"/>
    </row>
    <row r="960" spans="1:43" ht="9" customHeight="1" thickBot="1" x14ac:dyDescent="0.25">
      <c r="A960" s="149"/>
      <c r="B960" s="149"/>
      <c r="C960" s="149"/>
      <c r="D960" s="149"/>
      <c r="E960" s="131" t="s">
        <v>26</v>
      </c>
      <c r="F960" s="132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  <c r="AA960" s="133"/>
      <c r="AB960" s="133"/>
      <c r="AC960" s="133"/>
      <c r="AD960" s="133"/>
      <c r="AE960" s="133"/>
      <c r="AF960" s="133"/>
      <c r="AG960" s="133"/>
      <c r="AH960" s="133"/>
      <c r="AI960" s="133"/>
      <c r="AJ960" s="134"/>
      <c r="AK960" s="149"/>
      <c r="AL960" s="152"/>
      <c r="AM960" s="152"/>
      <c r="AN960" s="152"/>
      <c r="AO960" s="152"/>
      <c r="AP960" s="152"/>
      <c r="AQ960" s="146"/>
    </row>
    <row r="961" spans="1:43" ht="9" customHeight="1" x14ac:dyDescent="0.2">
      <c r="A961" s="147">
        <v>238</v>
      </c>
      <c r="B961" s="153">
        <v>19809</v>
      </c>
      <c r="C961" s="154" t="s">
        <v>325</v>
      </c>
      <c r="D961" s="154" t="s">
        <v>326</v>
      </c>
      <c r="E961" s="124" t="s">
        <v>22</v>
      </c>
      <c r="F961" s="125">
        <v>8</v>
      </c>
      <c r="G961" s="126">
        <v>8</v>
      </c>
      <c r="H961" s="126"/>
      <c r="I961" s="126"/>
      <c r="J961" s="126">
        <v>8</v>
      </c>
      <c r="K961" s="126">
        <v>8</v>
      </c>
      <c r="L961" s="126">
        <v>8</v>
      </c>
      <c r="M961" s="126">
        <v>8</v>
      </c>
      <c r="N961" s="126">
        <v>8</v>
      </c>
      <c r="O961" s="126"/>
      <c r="P961" s="126"/>
      <c r="Q961" s="126">
        <v>8</v>
      </c>
      <c r="R961" s="126">
        <v>8</v>
      </c>
      <c r="S961" s="126">
        <v>8</v>
      </c>
      <c r="T961" s="126">
        <v>8</v>
      </c>
      <c r="U961" s="126">
        <v>8</v>
      </c>
      <c r="V961" s="126"/>
      <c r="W961" s="126"/>
      <c r="X961" s="126">
        <v>8</v>
      </c>
      <c r="Y961" s="126">
        <v>8</v>
      </c>
      <c r="Z961" s="126">
        <v>8</v>
      </c>
      <c r="AA961" s="126">
        <v>8</v>
      </c>
      <c r="AB961" s="126">
        <v>8</v>
      </c>
      <c r="AC961" s="126"/>
      <c r="AD961" s="126"/>
      <c r="AE961" s="126">
        <v>8</v>
      </c>
      <c r="AF961" s="126">
        <v>8</v>
      </c>
      <c r="AG961" s="126">
        <v>8</v>
      </c>
      <c r="AH961" s="126">
        <v>8</v>
      </c>
      <c r="AI961" s="126"/>
      <c r="AJ961" s="127"/>
      <c r="AK961" s="153">
        <f>COUNTIF(F961:AJ961,"&gt;0")</f>
        <v>21</v>
      </c>
      <c r="AL961" s="150">
        <f>SUM(F961:AJ961)</f>
        <v>168</v>
      </c>
      <c r="AM961" s="150">
        <f>SUM(F963:AJ963)</f>
        <v>0</v>
      </c>
      <c r="AN961" s="150">
        <f>SUM(F964:AJ964)</f>
        <v>0</v>
      </c>
      <c r="AO961" s="150">
        <f>SUM(F962:AJ962)</f>
        <v>0</v>
      </c>
      <c r="AP961" s="150">
        <f>VLOOKUP($M$1&amp;" "&amp;$P$1&amp;" "&amp;AQ961,'Вспомогательная таблица'!A:AL,38,0)</f>
        <v>168</v>
      </c>
      <c r="AQ961" s="144" t="s">
        <v>23</v>
      </c>
    </row>
    <row r="962" spans="1:43" ht="9" customHeight="1" x14ac:dyDescent="0.2">
      <c r="A962" s="148"/>
      <c r="B962" s="148"/>
      <c r="C962" s="148"/>
      <c r="D962" s="148"/>
      <c r="E962" s="128" t="s">
        <v>24</v>
      </c>
      <c r="F962" s="129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  <c r="AA962" s="107"/>
      <c r="AB962" s="107"/>
      <c r="AC962" s="107"/>
      <c r="AD962" s="107"/>
      <c r="AE962" s="107"/>
      <c r="AF962" s="107"/>
      <c r="AG962" s="107"/>
      <c r="AH962" s="107"/>
      <c r="AI962" s="107"/>
      <c r="AJ962" s="130"/>
      <c r="AK962" s="148"/>
      <c r="AL962" s="151"/>
      <c r="AM962" s="151"/>
      <c r="AN962" s="151"/>
      <c r="AO962" s="151"/>
      <c r="AP962" s="151"/>
      <c r="AQ962" s="145"/>
    </row>
    <row r="963" spans="1:43" ht="9" customHeight="1" x14ac:dyDescent="0.2">
      <c r="A963" s="148"/>
      <c r="B963" s="148"/>
      <c r="C963" s="148"/>
      <c r="D963" s="148"/>
      <c r="E963" s="128" t="s">
        <v>25</v>
      </c>
      <c r="F963" s="129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  <c r="AA963" s="107"/>
      <c r="AB963" s="107"/>
      <c r="AC963" s="107"/>
      <c r="AD963" s="107"/>
      <c r="AE963" s="107"/>
      <c r="AF963" s="107"/>
      <c r="AG963" s="107"/>
      <c r="AH963" s="107"/>
      <c r="AI963" s="107"/>
      <c r="AJ963" s="130"/>
      <c r="AK963" s="148"/>
      <c r="AL963" s="151"/>
      <c r="AM963" s="151"/>
      <c r="AN963" s="151"/>
      <c r="AO963" s="151"/>
      <c r="AP963" s="151"/>
      <c r="AQ963" s="145"/>
    </row>
    <row r="964" spans="1:43" ht="9" customHeight="1" thickBot="1" x14ac:dyDescent="0.25">
      <c r="A964" s="149"/>
      <c r="B964" s="149"/>
      <c r="C964" s="149"/>
      <c r="D964" s="149"/>
      <c r="E964" s="131" t="s">
        <v>26</v>
      </c>
      <c r="F964" s="132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  <c r="AA964" s="133"/>
      <c r="AB964" s="133"/>
      <c r="AC964" s="133"/>
      <c r="AD964" s="133"/>
      <c r="AE964" s="133"/>
      <c r="AF964" s="133"/>
      <c r="AG964" s="133"/>
      <c r="AH964" s="133"/>
      <c r="AI964" s="133"/>
      <c r="AJ964" s="134"/>
      <c r="AK964" s="149"/>
      <c r="AL964" s="152"/>
      <c r="AM964" s="152"/>
      <c r="AN964" s="152"/>
      <c r="AO964" s="152"/>
      <c r="AP964" s="152"/>
      <c r="AQ964" s="146"/>
    </row>
    <row r="965" spans="1:43" ht="9" customHeight="1" x14ac:dyDescent="0.2">
      <c r="A965" s="147">
        <v>239</v>
      </c>
      <c r="B965" s="153">
        <v>80008564</v>
      </c>
      <c r="C965" s="174" t="s">
        <v>327</v>
      </c>
      <c r="D965" s="154" t="s">
        <v>310</v>
      </c>
      <c r="E965" s="124" t="s">
        <v>22</v>
      </c>
      <c r="F965" s="125">
        <v>8</v>
      </c>
      <c r="G965" s="126">
        <v>8</v>
      </c>
      <c r="H965" s="126"/>
      <c r="I965" s="126"/>
      <c r="J965" s="126">
        <v>8</v>
      </c>
      <c r="K965" s="126">
        <v>8</v>
      </c>
      <c r="L965" s="126">
        <v>8</v>
      </c>
      <c r="M965" s="126">
        <v>8</v>
      </c>
      <c r="N965" s="126">
        <v>8</v>
      </c>
      <c r="O965" s="126"/>
      <c r="P965" s="126"/>
      <c r="Q965" s="126">
        <v>8</v>
      </c>
      <c r="R965" s="126">
        <v>8</v>
      </c>
      <c r="S965" s="126">
        <v>8</v>
      </c>
      <c r="T965" s="126">
        <v>8</v>
      </c>
      <c r="U965" s="126">
        <v>8</v>
      </c>
      <c r="V965" s="126"/>
      <c r="W965" s="126"/>
      <c r="X965" s="126">
        <v>8</v>
      </c>
      <c r="Y965" s="126">
        <v>8</v>
      </c>
      <c r="Z965" s="126">
        <v>8</v>
      </c>
      <c r="AA965" s="126">
        <v>8</v>
      </c>
      <c r="AB965" s="126">
        <v>8</v>
      </c>
      <c r="AC965" s="126"/>
      <c r="AD965" s="126"/>
      <c r="AE965" s="126">
        <v>8</v>
      </c>
      <c r="AF965" s="126">
        <v>8</v>
      </c>
      <c r="AG965" s="126">
        <v>8</v>
      </c>
      <c r="AH965" s="126">
        <v>8</v>
      </c>
      <c r="AI965" s="126"/>
      <c r="AJ965" s="127"/>
      <c r="AK965" s="153">
        <f>COUNTIF(F965:AJ965,"&gt;0")</f>
        <v>21</v>
      </c>
      <c r="AL965" s="150">
        <f>SUM(F965:AJ965)</f>
        <v>168</v>
      </c>
      <c r="AM965" s="150">
        <f>SUM(F967:AJ967)</f>
        <v>0</v>
      </c>
      <c r="AN965" s="150">
        <f>SUM(F968:AJ968)</f>
        <v>0</v>
      </c>
      <c r="AO965" s="150">
        <f>SUM(F966:AJ966)</f>
        <v>0</v>
      </c>
      <c r="AP965" s="150">
        <f>VLOOKUP($M$1&amp;" "&amp;$P$1&amp;" "&amp;AQ965,'Вспомогательная таблица'!A:AL,38,0)</f>
        <v>168</v>
      </c>
      <c r="AQ965" s="144" t="s">
        <v>47</v>
      </c>
    </row>
    <row r="966" spans="1:43" ht="9" customHeight="1" x14ac:dyDescent="0.2">
      <c r="A966" s="148"/>
      <c r="B966" s="148"/>
      <c r="C966" s="148"/>
      <c r="D966" s="148"/>
      <c r="E966" s="128" t="s">
        <v>24</v>
      </c>
      <c r="F966" s="129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  <c r="AA966" s="107"/>
      <c r="AB966" s="107"/>
      <c r="AC966" s="107"/>
      <c r="AD966" s="107"/>
      <c r="AE966" s="107"/>
      <c r="AF966" s="107"/>
      <c r="AG966" s="107"/>
      <c r="AH966" s="107"/>
      <c r="AI966" s="107"/>
      <c r="AJ966" s="130"/>
      <c r="AK966" s="148"/>
      <c r="AL966" s="151"/>
      <c r="AM966" s="151"/>
      <c r="AN966" s="151"/>
      <c r="AO966" s="151"/>
      <c r="AP966" s="151"/>
      <c r="AQ966" s="145"/>
    </row>
    <row r="967" spans="1:43" ht="9" customHeight="1" x14ac:dyDescent="0.2">
      <c r="A967" s="148"/>
      <c r="B967" s="148"/>
      <c r="C967" s="148"/>
      <c r="D967" s="148"/>
      <c r="E967" s="128" t="s">
        <v>25</v>
      </c>
      <c r="F967" s="129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  <c r="AA967" s="107"/>
      <c r="AB967" s="107"/>
      <c r="AC967" s="107"/>
      <c r="AD967" s="107"/>
      <c r="AE967" s="107"/>
      <c r="AF967" s="107"/>
      <c r="AG967" s="107"/>
      <c r="AH967" s="107"/>
      <c r="AI967" s="107"/>
      <c r="AJ967" s="130"/>
      <c r="AK967" s="148"/>
      <c r="AL967" s="151"/>
      <c r="AM967" s="151"/>
      <c r="AN967" s="151"/>
      <c r="AO967" s="151"/>
      <c r="AP967" s="151"/>
      <c r="AQ967" s="145"/>
    </row>
    <row r="968" spans="1:43" ht="9" customHeight="1" thickBot="1" x14ac:dyDescent="0.25">
      <c r="A968" s="149"/>
      <c r="B968" s="149"/>
      <c r="C968" s="149"/>
      <c r="D968" s="149"/>
      <c r="E968" s="131" t="s">
        <v>26</v>
      </c>
      <c r="F968" s="132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  <c r="AA968" s="133"/>
      <c r="AB968" s="133"/>
      <c r="AC968" s="133"/>
      <c r="AD968" s="133"/>
      <c r="AE968" s="133"/>
      <c r="AF968" s="133"/>
      <c r="AG968" s="133"/>
      <c r="AH968" s="133"/>
      <c r="AI968" s="133"/>
      <c r="AJ968" s="134"/>
      <c r="AK968" s="149"/>
      <c r="AL968" s="152"/>
      <c r="AM968" s="152"/>
      <c r="AN968" s="152"/>
      <c r="AO968" s="152"/>
      <c r="AP968" s="152"/>
      <c r="AQ968" s="146"/>
    </row>
    <row r="969" spans="1:43" ht="9" customHeight="1" x14ac:dyDescent="0.2">
      <c r="A969" s="147">
        <v>240</v>
      </c>
      <c r="B969" s="161">
        <v>19260</v>
      </c>
      <c r="C969" s="168" t="s">
        <v>328</v>
      </c>
      <c r="D969" s="168" t="s">
        <v>329</v>
      </c>
      <c r="E969" s="124" t="s">
        <v>22</v>
      </c>
      <c r="F969" s="125">
        <v>8</v>
      </c>
      <c r="G969" s="126">
        <v>8</v>
      </c>
      <c r="H969" s="126"/>
      <c r="I969" s="126"/>
      <c r="J969" s="126">
        <v>8</v>
      </c>
      <c r="K969" s="126">
        <v>8</v>
      </c>
      <c r="L969" s="126">
        <v>8</v>
      </c>
      <c r="M969" s="126">
        <v>8</v>
      </c>
      <c r="N969" s="126">
        <v>8</v>
      </c>
      <c r="O969" s="126"/>
      <c r="P969" s="126"/>
      <c r="Q969" s="126">
        <v>8</v>
      </c>
      <c r="R969" s="126">
        <v>8</v>
      </c>
      <c r="S969" s="126">
        <v>8</v>
      </c>
      <c r="T969" s="126">
        <v>8</v>
      </c>
      <c r="U969" s="126">
        <v>8</v>
      </c>
      <c r="V969" s="126"/>
      <c r="W969" s="126"/>
      <c r="X969" s="126">
        <v>8</v>
      </c>
      <c r="Y969" s="126">
        <v>8</v>
      </c>
      <c r="Z969" s="126">
        <v>8</v>
      </c>
      <c r="AA969" s="126">
        <v>8</v>
      </c>
      <c r="AB969" s="126">
        <v>8</v>
      </c>
      <c r="AC969" s="126"/>
      <c r="AD969" s="126"/>
      <c r="AE969" s="126">
        <v>8</v>
      </c>
      <c r="AF969" s="126">
        <v>8</v>
      </c>
      <c r="AG969" s="126">
        <v>8</v>
      </c>
      <c r="AH969" s="126">
        <v>8</v>
      </c>
      <c r="AI969" s="126"/>
      <c r="AJ969" s="127"/>
      <c r="AK969" s="153">
        <f>COUNTIF(F969:AJ969,"&gt;0")</f>
        <v>21</v>
      </c>
      <c r="AL969" s="150">
        <f>SUM(F969:AJ969)</f>
        <v>168</v>
      </c>
      <c r="AM969" s="150">
        <f>SUM(F971:AJ971)</f>
        <v>0</v>
      </c>
      <c r="AN969" s="150">
        <f>SUM(F972:AJ972)</f>
        <v>0</v>
      </c>
      <c r="AO969" s="150">
        <f>SUM(F970:AJ970)</f>
        <v>0</v>
      </c>
      <c r="AP969" s="150">
        <f>VLOOKUP($M$1&amp;" "&amp;$P$1&amp;" "&amp;AQ969,'Вспомогательная таблица'!A:AL,38,0)</f>
        <v>168</v>
      </c>
      <c r="AQ969" s="144" t="s">
        <v>47</v>
      </c>
    </row>
    <row r="970" spans="1:43" ht="9" customHeight="1" x14ac:dyDescent="0.2">
      <c r="A970" s="148"/>
      <c r="B970" s="162"/>
      <c r="C970" s="162"/>
      <c r="D970" s="162"/>
      <c r="E970" s="128" t="s">
        <v>24</v>
      </c>
      <c r="F970" s="129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  <c r="AA970" s="107"/>
      <c r="AB970" s="107"/>
      <c r="AC970" s="107"/>
      <c r="AD970" s="107"/>
      <c r="AE970" s="107"/>
      <c r="AF970" s="107"/>
      <c r="AG970" s="107"/>
      <c r="AH970" s="107"/>
      <c r="AI970" s="107"/>
      <c r="AJ970" s="130"/>
      <c r="AK970" s="148"/>
      <c r="AL970" s="151"/>
      <c r="AM970" s="151"/>
      <c r="AN970" s="151"/>
      <c r="AO970" s="151"/>
      <c r="AP970" s="151"/>
      <c r="AQ970" s="145"/>
    </row>
    <row r="971" spans="1:43" ht="9" customHeight="1" x14ac:dyDescent="0.2">
      <c r="A971" s="148"/>
      <c r="B971" s="162"/>
      <c r="C971" s="162"/>
      <c r="D971" s="162"/>
      <c r="E971" s="128" t="s">
        <v>25</v>
      </c>
      <c r="F971" s="129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  <c r="AA971" s="107"/>
      <c r="AB971" s="107"/>
      <c r="AC971" s="107"/>
      <c r="AD971" s="107"/>
      <c r="AE971" s="107"/>
      <c r="AF971" s="107"/>
      <c r="AG971" s="107"/>
      <c r="AH971" s="107"/>
      <c r="AI971" s="107"/>
      <c r="AJ971" s="130"/>
      <c r="AK971" s="148"/>
      <c r="AL971" s="151"/>
      <c r="AM971" s="151"/>
      <c r="AN971" s="151"/>
      <c r="AO971" s="151"/>
      <c r="AP971" s="151"/>
      <c r="AQ971" s="145"/>
    </row>
    <row r="972" spans="1:43" ht="9" customHeight="1" thickBot="1" x14ac:dyDescent="0.25">
      <c r="A972" s="149"/>
      <c r="B972" s="163"/>
      <c r="C972" s="163"/>
      <c r="D972" s="163"/>
      <c r="E972" s="131" t="s">
        <v>26</v>
      </c>
      <c r="F972" s="132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  <c r="AA972" s="133"/>
      <c r="AB972" s="133"/>
      <c r="AC972" s="133"/>
      <c r="AD972" s="133"/>
      <c r="AE972" s="133"/>
      <c r="AF972" s="133"/>
      <c r="AG972" s="133"/>
      <c r="AH972" s="133"/>
      <c r="AI972" s="133"/>
      <c r="AJ972" s="134"/>
      <c r="AK972" s="149"/>
      <c r="AL972" s="152"/>
      <c r="AM972" s="152"/>
      <c r="AN972" s="152"/>
      <c r="AO972" s="152"/>
      <c r="AP972" s="152"/>
      <c r="AQ972" s="146"/>
    </row>
    <row r="973" spans="1:43" ht="9" customHeight="1" x14ac:dyDescent="0.2">
      <c r="A973" s="147">
        <v>241</v>
      </c>
      <c r="B973" s="153">
        <v>30886</v>
      </c>
      <c r="C973" s="154" t="s">
        <v>330</v>
      </c>
      <c r="D973" s="154" t="s">
        <v>317</v>
      </c>
      <c r="E973" s="124" t="s">
        <v>22</v>
      </c>
      <c r="F973" s="125">
        <v>8</v>
      </c>
      <c r="G973" s="126">
        <v>8</v>
      </c>
      <c r="H973" s="126"/>
      <c r="I973" s="126"/>
      <c r="J973" s="126">
        <v>8</v>
      </c>
      <c r="K973" s="126">
        <v>8</v>
      </c>
      <c r="L973" s="126">
        <v>8</v>
      </c>
      <c r="M973" s="126">
        <v>8</v>
      </c>
      <c r="N973" s="126">
        <v>8</v>
      </c>
      <c r="O973" s="126"/>
      <c r="P973" s="126"/>
      <c r="Q973" s="126">
        <v>8</v>
      </c>
      <c r="R973" s="126">
        <v>8</v>
      </c>
      <c r="S973" s="126">
        <v>8</v>
      </c>
      <c r="T973" s="126">
        <v>8</v>
      </c>
      <c r="U973" s="126">
        <v>8</v>
      </c>
      <c r="V973" s="126"/>
      <c r="W973" s="126"/>
      <c r="X973" s="126">
        <v>8</v>
      </c>
      <c r="Y973" s="126">
        <v>8</v>
      </c>
      <c r="Z973" s="126">
        <v>8</v>
      </c>
      <c r="AA973" s="126">
        <v>8</v>
      </c>
      <c r="AB973" s="126">
        <v>8</v>
      </c>
      <c r="AC973" s="126"/>
      <c r="AD973" s="126"/>
      <c r="AE973" s="126">
        <v>8</v>
      </c>
      <c r="AF973" s="126">
        <v>8</v>
      </c>
      <c r="AG973" s="126">
        <v>8</v>
      </c>
      <c r="AH973" s="126">
        <v>8</v>
      </c>
      <c r="AI973" s="126"/>
      <c r="AJ973" s="127"/>
      <c r="AK973" s="153">
        <f>COUNTIF(F973:AJ973,"&gt;0")</f>
        <v>21</v>
      </c>
      <c r="AL973" s="150">
        <f>SUM(F973:AJ973)</f>
        <v>168</v>
      </c>
      <c r="AM973" s="150">
        <f>SUM(F975:AJ975)</f>
        <v>0</v>
      </c>
      <c r="AN973" s="150">
        <f>SUM(F976:AJ976)</f>
        <v>0</v>
      </c>
      <c r="AO973" s="150">
        <f>SUM(F974:AJ974)</f>
        <v>0</v>
      </c>
      <c r="AP973" s="150">
        <f>VLOOKUP($M$1&amp;" "&amp;$P$1&amp;" "&amp;AQ973,'Вспомогательная таблица'!A:AL,38,0)</f>
        <v>168</v>
      </c>
      <c r="AQ973" s="144" t="s">
        <v>23</v>
      </c>
    </row>
    <row r="974" spans="1:43" ht="9" customHeight="1" x14ac:dyDescent="0.2">
      <c r="A974" s="148"/>
      <c r="B974" s="148"/>
      <c r="C974" s="148"/>
      <c r="D974" s="148"/>
      <c r="E974" s="128" t="s">
        <v>24</v>
      </c>
      <c r="F974" s="129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  <c r="AA974" s="107"/>
      <c r="AB974" s="107"/>
      <c r="AC974" s="107"/>
      <c r="AD974" s="107"/>
      <c r="AE974" s="107"/>
      <c r="AF974" s="107"/>
      <c r="AG974" s="107"/>
      <c r="AH974" s="107"/>
      <c r="AI974" s="107"/>
      <c r="AJ974" s="130"/>
      <c r="AK974" s="148"/>
      <c r="AL974" s="151"/>
      <c r="AM974" s="151"/>
      <c r="AN974" s="151"/>
      <c r="AO974" s="151"/>
      <c r="AP974" s="151"/>
      <c r="AQ974" s="145"/>
    </row>
    <row r="975" spans="1:43" ht="9" customHeight="1" x14ac:dyDescent="0.2">
      <c r="A975" s="148"/>
      <c r="B975" s="148"/>
      <c r="C975" s="148"/>
      <c r="D975" s="148"/>
      <c r="E975" s="128" t="s">
        <v>25</v>
      </c>
      <c r="F975" s="129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  <c r="AA975" s="107"/>
      <c r="AB975" s="107"/>
      <c r="AC975" s="107"/>
      <c r="AD975" s="107"/>
      <c r="AE975" s="107"/>
      <c r="AF975" s="107"/>
      <c r="AG975" s="107"/>
      <c r="AH975" s="107"/>
      <c r="AI975" s="107"/>
      <c r="AJ975" s="130"/>
      <c r="AK975" s="148"/>
      <c r="AL975" s="151"/>
      <c r="AM975" s="151"/>
      <c r="AN975" s="151"/>
      <c r="AO975" s="151"/>
      <c r="AP975" s="151"/>
      <c r="AQ975" s="145"/>
    </row>
    <row r="976" spans="1:43" ht="9" customHeight="1" thickBot="1" x14ac:dyDescent="0.25">
      <c r="A976" s="149"/>
      <c r="B976" s="149"/>
      <c r="C976" s="149"/>
      <c r="D976" s="149"/>
      <c r="E976" s="131" t="s">
        <v>26</v>
      </c>
      <c r="F976" s="132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  <c r="AA976" s="133"/>
      <c r="AB976" s="133"/>
      <c r="AC976" s="133"/>
      <c r="AD976" s="133"/>
      <c r="AE976" s="133"/>
      <c r="AF976" s="133"/>
      <c r="AG976" s="133"/>
      <c r="AH976" s="133"/>
      <c r="AI976" s="133"/>
      <c r="AJ976" s="134"/>
      <c r="AK976" s="149"/>
      <c r="AL976" s="152"/>
      <c r="AM976" s="152"/>
      <c r="AN976" s="152"/>
      <c r="AO976" s="152"/>
      <c r="AP976" s="152"/>
      <c r="AQ976" s="146"/>
    </row>
    <row r="977" spans="1:43" ht="9" customHeight="1" x14ac:dyDescent="0.2">
      <c r="A977" s="147">
        <v>242</v>
      </c>
      <c r="B977" s="153">
        <v>20002</v>
      </c>
      <c r="C977" s="154" t="s">
        <v>331</v>
      </c>
      <c r="D977" s="154" t="s">
        <v>332</v>
      </c>
      <c r="E977" s="124" t="s">
        <v>22</v>
      </c>
      <c r="F977" s="125"/>
      <c r="G977" s="126">
        <v>11</v>
      </c>
      <c r="H977" s="126">
        <v>11</v>
      </c>
      <c r="I977" s="126"/>
      <c r="J977" s="126"/>
      <c r="K977" s="126">
        <v>11</v>
      </c>
      <c r="L977" s="126">
        <v>11</v>
      </c>
      <c r="M977" s="126"/>
      <c r="N977" s="126"/>
      <c r="O977" s="126">
        <v>11</v>
      </c>
      <c r="P977" s="126">
        <v>11</v>
      </c>
      <c r="Q977" s="126"/>
      <c r="R977" s="126"/>
      <c r="S977" s="126">
        <v>11</v>
      </c>
      <c r="T977" s="126">
        <v>11</v>
      </c>
      <c r="U977" s="126"/>
      <c r="V977" s="126"/>
      <c r="W977" s="126">
        <v>11</v>
      </c>
      <c r="X977" s="126">
        <v>11</v>
      </c>
      <c r="Y977" s="126"/>
      <c r="Z977" s="126"/>
      <c r="AA977" s="126">
        <v>11</v>
      </c>
      <c r="AB977" s="126">
        <v>11</v>
      </c>
      <c r="AC977" s="126"/>
      <c r="AD977" s="126"/>
      <c r="AE977" s="126">
        <v>11</v>
      </c>
      <c r="AF977" s="126">
        <v>11</v>
      </c>
      <c r="AG977" s="126"/>
      <c r="AH977" s="126"/>
      <c r="AI977" s="126"/>
      <c r="AJ977" s="127"/>
      <c r="AK977" s="153">
        <f>COUNTIF(F977:AJ977,"&gt;0")</f>
        <v>14</v>
      </c>
      <c r="AL977" s="150">
        <f>SUM(F977:AJ977)</f>
        <v>154</v>
      </c>
      <c r="AM977" s="150">
        <f>SUM(F979:AJ979)</f>
        <v>0</v>
      </c>
      <c r="AN977" s="150">
        <f>SUM(F980:AJ980)</f>
        <v>0</v>
      </c>
      <c r="AO977" s="150">
        <f>SUM(F978:AJ978)</f>
        <v>56</v>
      </c>
      <c r="AP977" s="150">
        <f>VLOOKUP($M$1&amp;" "&amp;$P$1&amp;" "&amp;AQ977,'Вспомогательная таблица'!A:AL,38,0)</f>
        <v>154</v>
      </c>
      <c r="AQ977" s="144" t="s">
        <v>43</v>
      </c>
    </row>
    <row r="978" spans="1:43" ht="9" customHeight="1" x14ac:dyDescent="0.2">
      <c r="A978" s="148"/>
      <c r="B978" s="148"/>
      <c r="C978" s="148"/>
      <c r="D978" s="148"/>
      <c r="E978" s="128" t="s">
        <v>24</v>
      </c>
      <c r="F978" s="129"/>
      <c r="G978" s="107"/>
      <c r="H978" s="107">
        <v>8</v>
      </c>
      <c r="I978" s="107"/>
      <c r="J978" s="107"/>
      <c r="K978" s="107"/>
      <c r="L978" s="107">
        <v>8</v>
      </c>
      <c r="M978" s="107"/>
      <c r="N978" s="107"/>
      <c r="O978" s="107"/>
      <c r="P978" s="107">
        <v>8</v>
      </c>
      <c r="Q978" s="107"/>
      <c r="R978" s="107"/>
      <c r="S978" s="107"/>
      <c r="T978" s="107">
        <v>8</v>
      </c>
      <c r="U978" s="107"/>
      <c r="V978" s="107"/>
      <c r="W978" s="107"/>
      <c r="X978" s="107">
        <v>8</v>
      </c>
      <c r="Y978" s="107"/>
      <c r="Z978" s="107"/>
      <c r="AA978" s="107"/>
      <c r="AB978" s="107">
        <v>8</v>
      </c>
      <c r="AC978" s="107"/>
      <c r="AD978" s="107"/>
      <c r="AE978" s="107"/>
      <c r="AF978" s="107">
        <v>8</v>
      </c>
      <c r="AG978" s="107"/>
      <c r="AH978" s="107"/>
      <c r="AI978" s="107"/>
      <c r="AJ978" s="130"/>
      <c r="AK978" s="148"/>
      <c r="AL978" s="151"/>
      <c r="AM978" s="151"/>
      <c r="AN978" s="151"/>
      <c r="AO978" s="151"/>
      <c r="AP978" s="151"/>
      <c r="AQ978" s="145"/>
    </row>
    <row r="979" spans="1:43" ht="9" customHeight="1" x14ac:dyDescent="0.2">
      <c r="A979" s="148"/>
      <c r="B979" s="148"/>
      <c r="C979" s="148"/>
      <c r="D979" s="148"/>
      <c r="E979" s="128" t="s">
        <v>25</v>
      </c>
      <c r="F979" s="129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  <c r="AA979" s="107"/>
      <c r="AB979" s="107"/>
      <c r="AC979" s="107"/>
      <c r="AD979" s="107"/>
      <c r="AE979" s="107"/>
      <c r="AF979" s="107"/>
      <c r="AG979" s="107"/>
      <c r="AH979" s="107"/>
      <c r="AI979" s="107"/>
      <c r="AJ979" s="130"/>
      <c r="AK979" s="148"/>
      <c r="AL979" s="151"/>
      <c r="AM979" s="151"/>
      <c r="AN979" s="151"/>
      <c r="AO979" s="151"/>
      <c r="AP979" s="151"/>
      <c r="AQ979" s="145"/>
    </row>
    <row r="980" spans="1:43" ht="9" customHeight="1" thickBot="1" x14ac:dyDescent="0.25">
      <c r="A980" s="149"/>
      <c r="B980" s="149"/>
      <c r="C980" s="149"/>
      <c r="D980" s="149"/>
      <c r="E980" s="131" t="s">
        <v>26</v>
      </c>
      <c r="F980" s="132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  <c r="AA980" s="133"/>
      <c r="AB980" s="133"/>
      <c r="AC980" s="133"/>
      <c r="AD980" s="133"/>
      <c r="AE980" s="133"/>
      <c r="AF980" s="133"/>
      <c r="AG980" s="133"/>
      <c r="AH980" s="133"/>
      <c r="AI980" s="133"/>
      <c r="AJ980" s="134"/>
      <c r="AK980" s="149"/>
      <c r="AL980" s="152"/>
      <c r="AM980" s="152"/>
      <c r="AN980" s="152"/>
      <c r="AO980" s="152"/>
      <c r="AP980" s="152"/>
      <c r="AQ980" s="146"/>
    </row>
    <row r="981" spans="1:43" ht="9" customHeight="1" x14ac:dyDescent="0.2">
      <c r="A981" s="147">
        <v>243</v>
      </c>
      <c r="B981" s="161">
        <v>20255</v>
      </c>
      <c r="C981" s="154" t="s">
        <v>333</v>
      </c>
      <c r="D981" s="154" t="s">
        <v>317</v>
      </c>
      <c r="E981" s="124" t="s">
        <v>22</v>
      </c>
      <c r="F981" s="125"/>
      <c r="G981" s="126">
        <v>11</v>
      </c>
      <c r="H981" s="126">
        <v>11</v>
      </c>
      <c r="I981" s="126"/>
      <c r="J981" s="126"/>
      <c r="K981" s="126">
        <v>11</v>
      </c>
      <c r="L981" s="126">
        <v>11</v>
      </c>
      <c r="M981" s="126"/>
      <c r="N981" s="126"/>
      <c r="O981" s="126">
        <v>11</v>
      </c>
      <c r="P981" s="126">
        <v>11</v>
      </c>
      <c r="Q981" s="126"/>
      <c r="R981" s="126"/>
      <c r="S981" s="126">
        <v>11</v>
      </c>
      <c r="T981" s="126">
        <v>11</v>
      </c>
      <c r="U981" s="126"/>
      <c r="V981" s="126"/>
      <c r="W981" s="126">
        <v>11</v>
      </c>
      <c r="X981" s="126">
        <v>11</v>
      </c>
      <c r="Y981" s="126"/>
      <c r="Z981" s="126"/>
      <c r="AA981" s="126">
        <v>11</v>
      </c>
      <c r="AB981" s="126">
        <v>11</v>
      </c>
      <c r="AC981" s="126"/>
      <c r="AD981" s="126"/>
      <c r="AE981" s="126">
        <v>11</v>
      </c>
      <c r="AF981" s="126">
        <v>11</v>
      </c>
      <c r="AG981" s="126"/>
      <c r="AH981" s="126"/>
      <c r="AI981" s="126"/>
      <c r="AJ981" s="127"/>
      <c r="AK981" s="153">
        <f>COUNTIF(F981:AJ981,"&gt;0")</f>
        <v>14</v>
      </c>
      <c r="AL981" s="150">
        <f>SUM(F981:AJ981)</f>
        <v>154</v>
      </c>
      <c r="AM981" s="150">
        <f>SUM(F983:AJ983)</f>
        <v>0</v>
      </c>
      <c r="AN981" s="150">
        <f>SUM(F984:AJ984)</f>
        <v>0</v>
      </c>
      <c r="AO981" s="150">
        <f>SUM(F982:AJ982)</f>
        <v>0</v>
      </c>
      <c r="AP981" s="150">
        <f>VLOOKUP($M$1&amp;" "&amp;$P$1&amp;" "&amp;AQ981,'Вспомогательная таблица'!A:AL,38,0)</f>
        <v>154</v>
      </c>
      <c r="AQ981" s="144" t="s">
        <v>245</v>
      </c>
    </row>
    <row r="982" spans="1:43" ht="9" customHeight="1" x14ac:dyDescent="0.2">
      <c r="A982" s="148"/>
      <c r="B982" s="162"/>
      <c r="C982" s="148"/>
      <c r="D982" s="148"/>
      <c r="E982" s="128" t="s">
        <v>24</v>
      </c>
      <c r="F982" s="129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  <c r="AA982" s="107"/>
      <c r="AB982" s="107"/>
      <c r="AC982" s="107"/>
      <c r="AD982" s="107"/>
      <c r="AE982" s="107"/>
      <c r="AF982" s="107"/>
      <c r="AG982" s="107"/>
      <c r="AH982" s="107"/>
      <c r="AI982" s="107"/>
      <c r="AJ982" s="130"/>
      <c r="AK982" s="148"/>
      <c r="AL982" s="151"/>
      <c r="AM982" s="151"/>
      <c r="AN982" s="151"/>
      <c r="AO982" s="151"/>
      <c r="AP982" s="151"/>
      <c r="AQ982" s="145"/>
    </row>
    <row r="983" spans="1:43" ht="9" customHeight="1" x14ac:dyDescent="0.2">
      <c r="A983" s="148"/>
      <c r="B983" s="162"/>
      <c r="C983" s="148"/>
      <c r="D983" s="148"/>
      <c r="E983" s="128" t="s">
        <v>25</v>
      </c>
      <c r="F983" s="129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  <c r="AA983" s="107"/>
      <c r="AB983" s="107"/>
      <c r="AC983" s="107"/>
      <c r="AD983" s="107"/>
      <c r="AE983" s="107"/>
      <c r="AF983" s="107"/>
      <c r="AG983" s="107"/>
      <c r="AH983" s="107"/>
      <c r="AI983" s="107"/>
      <c r="AJ983" s="130"/>
      <c r="AK983" s="148"/>
      <c r="AL983" s="151"/>
      <c r="AM983" s="151"/>
      <c r="AN983" s="151"/>
      <c r="AO983" s="151"/>
      <c r="AP983" s="151"/>
      <c r="AQ983" s="145"/>
    </row>
    <row r="984" spans="1:43" ht="9" customHeight="1" thickBot="1" x14ac:dyDescent="0.25">
      <c r="A984" s="149"/>
      <c r="B984" s="163"/>
      <c r="C984" s="149"/>
      <c r="D984" s="149"/>
      <c r="E984" s="131" t="s">
        <v>26</v>
      </c>
      <c r="F984" s="132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  <c r="AA984" s="133"/>
      <c r="AB984" s="133"/>
      <c r="AC984" s="133"/>
      <c r="AD984" s="133"/>
      <c r="AE984" s="133"/>
      <c r="AF984" s="133"/>
      <c r="AG984" s="133"/>
      <c r="AH984" s="133"/>
      <c r="AI984" s="133"/>
      <c r="AJ984" s="134"/>
      <c r="AK984" s="149"/>
      <c r="AL984" s="152"/>
      <c r="AM984" s="152"/>
      <c r="AN984" s="152"/>
      <c r="AO984" s="152"/>
      <c r="AP984" s="152"/>
      <c r="AQ984" s="146"/>
    </row>
    <row r="985" spans="1:43" ht="9" customHeight="1" x14ac:dyDescent="0.2">
      <c r="A985" s="147">
        <v>244</v>
      </c>
      <c r="B985" s="153">
        <v>80007088</v>
      </c>
      <c r="C985" s="154" t="s">
        <v>334</v>
      </c>
      <c r="D985" s="154" t="s">
        <v>335</v>
      </c>
      <c r="E985" s="124" t="s">
        <v>22</v>
      </c>
      <c r="F985" s="125"/>
      <c r="G985" s="126">
        <v>11</v>
      </c>
      <c r="H985" s="126">
        <v>11</v>
      </c>
      <c r="I985" s="126"/>
      <c r="J985" s="126"/>
      <c r="K985" s="126">
        <v>11</v>
      </c>
      <c r="L985" s="126">
        <v>11</v>
      </c>
      <c r="M985" s="126"/>
      <c r="N985" s="126"/>
      <c r="O985" s="126">
        <v>11</v>
      </c>
      <c r="P985" s="126">
        <v>11</v>
      </c>
      <c r="Q985" s="126"/>
      <c r="R985" s="126"/>
      <c r="S985" s="126">
        <v>11</v>
      </c>
      <c r="T985" s="126">
        <v>11</v>
      </c>
      <c r="U985" s="126"/>
      <c r="V985" s="126"/>
      <c r="W985" s="126">
        <v>11</v>
      </c>
      <c r="X985" s="126">
        <v>11</v>
      </c>
      <c r="Y985" s="126"/>
      <c r="Z985" s="126"/>
      <c r="AA985" s="126">
        <v>11</v>
      </c>
      <c r="AB985" s="126">
        <v>11</v>
      </c>
      <c r="AC985" s="126"/>
      <c r="AD985" s="126"/>
      <c r="AE985" s="126">
        <v>11</v>
      </c>
      <c r="AF985" s="126">
        <v>11</v>
      </c>
      <c r="AG985" s="126"/>
      <c r="AH985" s="126"/>
      <c r="AI985" s="126"/>
      <c r="AJ985" s="127"/>
      <c r="AK985" s="153">
        <f>COUNTIF(F985:AJ985,"&gt;0")</f>
        <v>14</v>
      </c>
      <c r="AL985" s="150">
        <f>SUM(F985:AJ985)</f>
        <v>154</v>
      </c>
      <c r="AM985" s="150">
        <f>SUM(F987:AJ987)</f>
        <v>0</v>
      </c>
      <c r="AN985" s="150">
        <f>SUM(F988:AJ988)</f>
        <v>0</v>
      </c>
      <c r="AO985" s="150">
        <f>SUM(F986:AJ986)</f>
        <v>0</v>
      </c>
      <c r="AP985" s="150">
        <f>VLOOKUP($M$1&amp;" "&amp;$P$1&amp;" "&amp;AQ985,'Вспомогательная таблица'!A:AL,38,0)</f>
        <v>154</v>
      </c>
      <c r="AQ985" s="144" t="s">
        <v>245</v>
      </c>
    </row>
    <row r="986" spans="1:43" ht="9" customHeight="1" x14ac:dyDescent="0.2">
      <c r="A986" s="148"/>
      <c r="B986" s="148"/>
      <c r="C986" s="148"/>
      <c r="D986" s="148"/>
      <c r="E986" s="128" t="s">
        <v>24</v>
      </c>
      <c r="F986" s="129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  <c r="AA986" s="107"/>
      <c r="AB986" s="107"/>
      <c r="AC986" s="107"/>
      <c r="AD986" s="107"/>
      <c r="AE986" s="107"/>
      <c r="AF986" s="107"/>
      <c r="AG986" s="107"/>
      <c r="AH986" s="107"/>
      <c r="AI986" s="107"/>
      <c r="AJ986" s="130"/>
      <c r="AK986" s="148"/>
      <c r="AL986" s="151"/>
      <c r="AM986" s="151"/>
      <c r="AN986" s="151"/>
      <c r="AO986" s="151"/>
      <c r="AP986" s="151"/>
      <c r="AQ986" s="145"/>
    </row>
    <row r="987" spans="1:43" ht="9" customHeight="1" x14ac:dyDescent="0.2">
      <c r="A987" s="148"/>
      <c r="B987" s="148"/>
      <c r="C987" s="148"/>
      <c r="D987" s="148"/>
      <c r="E987" s="128" t="s">
        <v>25</v>
      </c>
      <c r="F987" s="129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  <c r="AA987" s="107"/>
      <c r="AB987" s="107"/>
      <c r="AC987" s="107"/>
      <c r="AD987" s="107"/>
      <c r="AE987" s="107"/>
      <c r="AF987" s="107"/>
      <c r="AG987" s="107"/>
      <c r="AH987" s="107"/>
      <c r="AI987" s="107"/>
      <c r="AJ987" s="130"/>
      <c r="AK987" s="148"/>
      <c r="AL987" s="151"/>
      <c r="AM987" s="151"/>
      <c r="AN987" s="151"/>
      <c r="AO987" s="151"/>
      <c r="AP987" s="151"/>
      <c r="AQ987" s="145"/>
    </row>
    <row r="988" spans="1:43" ht="9" customHeight="1" thickBot="1" x14ac:dyDescent="0.25">
      <c r="A988" s="149"/>
      <c r="B988" s="149"/>
      <c r="C988" s="149"/>
      <c r="D988" s="149"/>
      <c r="E988" s="131" t="s">
        <v>26</v>
      </c>
      <c r="F988" s="132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  <c r="AA988" s="133"/>
      <c r="AB988" s="133"/>
      <c r="AC988" s="133"/>
      <c r="AD988" s="133"/>
      <c r="AE988" s="133"/>
      <c r="AF988" s="133"/>
      <c r="AG988" s="133"/>
      <c r="AH988" s="133"/>
      <c r="AI988" s="133"/>
      <c r="AJ988" s="134"/>
      <c r="AK988" s="149"/>
      <c r="AL988" s="152"/>
      <c r="AM988" s="152"/>
      <c r="AN988" s="152"/>
      <c r="AO988" s="152"/>
      <c r="AP988" s="152"/>
      <c r="AQ988" s="146"/>
    </row>
    <row r="989" spans="1:43" ht="9" customHeight="1" x14ac:dyDescent="0.2">
      <c r="A989" s="147">
        <v>245</v>
      </c>
      <c r="B989" s="161">
        <v>20549</v>
      </c>
      <c r="C989" s="168" t="s">
        <v>336</v>
      </c>
      <c r="D989" s="154" t="s">
        <v>337</v>
      </c>
      <c r="E989" s="124" t="s">
        <v>22</v>
      </c>
      <c r="F989" s="125">
        <v>8</v>
      </c>
      <c r="G989" s="126">
        <v>8</v>
      </c>
      <c r="H989" s="126"/>
      <c r="I989" s="126"/>
      <c r="J989" s="126">
        <v>8</v>
      </c>
      <c r="K989" s="126">
        <v>8</v>
      </c>
      <c r="L989" s="126">
        <v>8</v>
      </c>
      <c r="M989" s="126">
        <v>8</v>
      </c>
      <c r="N989" s="126">
        <v>8</v>
      </c>
      <c r="O989" s="126"/>
      <c r="P989" s="126"/>
      <c r="Q989" s="126">
        <v>8</v>
      </c>
      <c r="R989" s="126">
        <v>8</v>
      </c>
      <c r="S989" s="126">
        <v>8</v>
      </c>
      <c r="T989" s="126">
        <v>8</v>
      </c>
      <c r="U989" s="126">
        <v>8</v>
      </c>
      <c r="V989" s="126"/>
      <c r="W989" s="126"/>
      <c r="X989" s="126">
        <v>8</v>
      </c>
      <c r="Y989" s="126">
        <v>8</v>
      </c>
      <c r="Z989" s="126">
        <v>8</v>
      </c>
      <c r="AA989" s="126">
        <v>8</v>
      </c>
      <c r="AB989" s="126">
        <v>8</v>
      </c>
      <c r="AC989" s="126"/>
      <c r="AD989" s="126"/>
      <c r="AE989" s="126">
        <v>8</v>
      </c>
      <c r="AF989" s="126">
        <v>8</v>
      </c>
      <c r="AG989" s="126">
        <v>8</v>
      </c>
      <c r="AH989" s="126">
        <v>8</v>
      </c>
      <c r="AI989" s="126"/>
      <c r="AJ989" s="127"/>
      <c r="AK989" s="153">
        <f>COUNTIF(F989:AJ989,"&gt;0")</f>
        <v>21</v>
      </c>
      <c r="AL989" s="150">
        <f>SUM(F989:AJ989)</f>
        <v>168</v>
      </c>
      <c r="AM989" s="150">
        <f>SUM(F991:AJ991)</f>
        <v>0</v>
      </c>
      <c r="AN989" s="150">
        <f>SUM(F992:AJ992)</f>
        <v>0</v>
      </c>
      <c r="AO989" s="150">
        <f>SUM(F990:AJ990)</f>
        <v>0</v>
      </c>
      <c r="AP989" s="150">
        <f>VLOOKUP($M$1&amp;" "&amp;$P$1&amp;" "&amp;AQ989,'Вспомогательная таблица'!A:AL,38,0)</f>
        <v>168</v>
      </c>
      <c r="AQ989" s="144" t="s">
        <v>47</v>
      </c>
    </row>
    <row r="990" spans="1:43" ht="9" customHeight="1" x14ac:dyDescent="0.2">
      <c r="A990" s="148"/>
      <c r="B990" s="162"/>
      <c r="C990" s="162"/>
      <c r="D990" s="148"/>
      <c r="E990" s="128" t="s">
        <v>24</v>
      </c>
      <c r="F990" s="129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  <c r="AA990" s="107"/>
      <c r="AB990" s="107"/>
      <c r="AC990" s="107"/>
      <c r="AD990" s="107"/>
      <c r="AE990" s="107"/>
      <c r="AF990" s="107"/>
      <c r="AG990" s="107"/>
      <c r="AH990" s="107"/>
      <c r="AI990" s="107"/>
      <c r="AJ990" s="130"/>
      <c r="AK990" s="148"/>
      <c r="AL990" s="151"/>
      <c r="AM990" s="151"/>
      <c r="AN990" s="151"/>
      <c r="AO990" s="151"/>
      <c r="AP990" s="151"/>
      <c r="AQ990" s="145"/>
    </row>
    <row r="991" spans="1:43" ht="9" customHeight="1" x14ac:dyDescent="0.2">
      <c r="A991" s="148"/>
      <c r="B991" s="162"/>
      <c r="C991" s="162"/>
      <c r="D991" s="148"/>
      <c r="E991" s="128" t="s">
        <v>25</v>
      </c>
      <c r="F991" s="129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  <c r="AA991" s="107"/>
      <c r="AB991" s="107"/>
      <c r="AC991" s="107"/>
      <c r="AD991" s="107"/>
      <c r="AE991" s="107"/>
      <c r="AF991" s="107"/>
      <c r="AG991" s="107"/>
      <c r="AH991" s="107"/>
      <c r="AI991" s="107"/>
      <c r="AJ991" s="130"/>
      <c r="AK991" s="148"/>
      <c r="AL991" s="151"/>
      <c r="AM991" s="151"/>
      <c r="AN991" s="151"/>
      <c r="AO991" s="151"/>
      <c r="AP991" s="151"/>
      <c r="AQ991" s="145"/>
    </row>
    <row r="992" spans="1:43" ht="9" customHeight="1" thickBot="1" x14ac:dyDescent="0.25">
      <c r="A992" s="149"/>
      <c r="B992" s="163"/>
      <c r="C992" s="163"/>
      <c r="D992" s="149"/>
      <c r="E992" s="131" t="s">
        <v>26</v>
      </c>
      <c r="F992" s="132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  <c r="AA992" s="133"/>
      <c r="AB992" s="133"/>
      <c r="AC992" s="133"/>
      <c r="AD992" s="133"/>
      <c r="AE992" s="133"/>
      <c r="AF992" s="133"/>
      <c r="AG992" s="133"/>
      <c r="AH992" s="133"/>
      <c r="AI992" s="133"/>
      <c r="AJ992" s="134"/>
      <c r="AK992" s="149"/>
      <c r="AL992" s="152"/>
      <c r="AM992" s="152"/>
      <c r="AN992" s="152"/>
      <c r="AO992" s="152"/>
      <c r="AP992" s="152"/>
      <c r="AQ992" s="146"/>
    </row>
    <row r="993" spans="1:43" ht="9" customHeight="1" x14ac:dyDescent="0.2">
      <c r="A993" s="147">
        <v>246</v>
      </c>
      <c r="B993" s="153">
        <v>19521</v>
      </c>
      <c r="C993" s="154" t="s">
        <v>338</v>
      </c>
      <c r="D993" s="154" t="s">
        <v>339</v>
      </c>
      <c r="E993" s="124" t="s">
        <v>22</v>
      </c>
      <c r="F993" s="125">
        <v>8</v>
      </c>
      <c r="G993" s="126">
        <v>8</v>
      </c>
      <c r="H993" s="126"/>
      <c r="I993" s="126"/>
      <c r="J993" s="126">
        <v>8</v>
      </c>
      <c r="K993" s="126">
        <v>8</v>
      </c>
      <c r="L993" s="126">
        <v>8</v>
      </c>
      <c r="M993" s="126">
        <v>8</v>
      </c>
      <c r="N993" s="126">
        <v>8</v>
      </c>
      <c r="O993" s="126"/>
      <c r="P993" s="126"/>
      <c r="Q993" s="126">
        <v>8</v>
      </c>
      <c r="R993" s="126">
        <v>8</v>
      </c>
      <c r="S993" s="126">
        <v>8</v>
      </c>
      <c r="T993" s="126">
        <v>8</v>
      </c>
      <c r="U993" s="126">
        <v>8</v>
      </c>
      <c r="V993" s="126"/>
      <c r="W993" s="126"/>
      <c r="X993" s="126">
        <v>8</v>
      </c>
      <c r="Y993" s="126">
        <v>8</v>
      </c>
      <c r="Z993" s="126">
        <v>8</v>
      </c>
      <c r="AA993" s="126">
        <v>8</v>
      </c>
      <c r="AB993" s="126">
        <v>8</v>
      </c>
      <c r="AC993" s="126"/>
      <c r="AD993" s="126"/>
      <c r="AE993" s="126">
        <v>8</v>
      </c>
      <c r="AF993" s="126">
        <v>8</v>
      </c>
      <c r="AG993" s="126">
        <v>8</v>
      </c>
      <c r="AH993" s="126">
        <v>8</v>
      </c>
      <c r="AI993" s="126"/>
      <c r="AJ993" s="127"/>
      <c r="AK993" s="153">
        <f>COUNTIF(F993:AJ993,"&gt;0")</f>
        <v>21</v>
      </c>
      <c r="AL993" s="150">
        <f>SUM(F993:AJ993)</f>
        <v>168</v>
      </c>
      <c r="AM993" s="150">
        <f>SUM(F995:AJ995)</f>
        <v>0</v>
      </c>
      <c r="AN993" s="150">
        <f>SUM(F996:AJ996)</f>
        <v>0</v>
      </c>
      <c r="AO993" s="150">
        <f>SUM(F994:AJ994)</f>
        <v>0</v>
      </c>
      <c r="AP993" s="150">
        <f>VLOOKUP($M$1&amp;" "&amp;$P$1&amp;" "&amp;AQ993,'Вспомогательная таблица'!A:AL,38,0)</f>
        <v>168</v>
      </c>
      <c r="AQ993" s="144" t="s">
        <v>47</v>
      </c>
    </row>
    <row r="994" spans="1:43" ht="9" customHeight="1" x14ac:dyDescent="0.2">
      <c r="A994" s="148"/>
      <c r="B994" s="148"/>
      <c r="C994" s="148"/>
      <c r="D994" s="148"/>
      <c r="E994" s="128" t="s">
        <v>24</v>
      </c>
      <c r="F994" s="129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  <c r="AA994" s="107"/>
      <c r="AB994" s="107"/>
      <c r="AC994" s="107"/>
      <c r="AD994" s="107"/>
      <c r="AE994" s="107"/>
      <c r="AF994" s="107"/>
      <c r="AG994" s="107"/>
      <c r="AH994" s="107"/>
      <c r="AI994" s="107"/>
      <c r="AJ994" s="130"/>
      <c r="AK994" s="148"/>
      <c r="AL994" s="151"/>
      <c r="AM994" s="151"/>
      <c r="AN994" s="151"/>
      <c r="AO994" s="151"/>
      <c r="AP994" s="151"/>
      <c r="AQ994" s="145"/>
    </row>
    <row r="995" spans="1:43" ht="9" customHeight="1" x14ac:dyDescent="0.2">
      <c r="A995" s="148"/>
      <c r="B995" s="148"/>
      <c r="C995" s="148"/>
      <c r="D995" s="148"/>
      <c r="E995" s="128" t="s">
        <v>25</v>
      </c>
      <c r="F995" s="129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  <c r="AA995" s="107"/>
      <c r="AB995" s="107"/>
      <c r="AC995" s="107"/>
      <c r="AD995" s="107"/>
      <c r="AE995" s="107"/>
      <c r="AF995" s="107"/>
      <c r="AG995" s="107"/>
      <c r="AH995" s="107"/>
      <c r="AI995" s="107"/>
      <c r="AJ995" s="130"/>
      <c r="AK995" s="148"/>
      <c r="AL995" s="151"/>
      <c r="AM995" s="151"/>
      <c r="AN995" s="151"/>
      <c r="AO995" s="151"/>
      <c r="AP995" s="151"/>
      <c r="AQ995" s="145"/>
    </row>
    <row r="996" spans="1:43" ht="9" customHeight="1" thickBot="1" x14ac:dyDescent="0.25">
      <c r="A996" s="149"/>
      <c r="B996" s="149"/>
      <c r="C996" s="149"/>
      <c r="D996" s="149"/>
      <c r="E996" s="131" t="s">
        <v>26</v>
      </c>
      <c r="F996" s="132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  <c r="AA996" s="133"/>
      <c r="AB996" s="133"/>
      <c r="AC996" s="133"/>
      <c r="AD996" s="133"/>
      <c r="AE996" s="133"/>
      <c r="AF996" s="133"/>
      <c r="AG996" s="133"/>
      <c r="AH996" s="133"/>
      <c r="AI996" s="133"/>
      <c r="AJ996" s="134"/>
      <c r="AK996" s="149"/>
      <c r="AL996" s="152"/>
      <c r="AM996" s="152"/>
      <c r="AN996" s="152"/>
      <c r="AO996" s="152"/>
      <c r="AP996" s="152"/>
      <c r="AQ996" s="146"/>
    </row>
    <row r="997" spans="1:43" ht="9" customHeight="1" x14ac:dyDescent="0.2">
      <c r="A997" s="147">
        <v>247</v>
      </c>
      <c r="B997" s="153">
        <v>25083</v>
      </c>
      <c r="C997" s="154" t="s">
        <v>340</v>
      </c>
      <c r="D997" s="154" t="s">
        <v>313</v>
      </c>
      <c r="E997" s="124" t="s">
        <v>22</v>
      </c>
      <c r="F997" s="125"/>
      <c r="G997" s="126">
        <v>11</v>
      </c>
      <c r="H997" s="126">
        <v>11</v>
      </c>
      <c r="I997" s="126"/>
      <c r="J997" s="126"/>
      <c r="K997" s="126">
        <v>11</v>
      </c>
      <c r="L997" s="126">
        <v>11</v>
      </c>
      <c r="M997" s="126"/>
      <c r="N997" s="126"/>
      <c r="O997" s="126">
        <v>11</v>
      </c>
      <c r="P997" s="126">
        <v>11</v>
      </c>
      <c r="Q997" s="126"/>
      <c r="R997" s="126"/>
      <c r="S997" s="126">
        <v>11</v>
      </c>
      <c r="T997" s="126">
        <v>11</v>
      </c>
      <c r="U997" s="126"/>
      <c r="V997" s="126"/>
      <c r="W997" s="126">
        <v>11</v>
      </c>
      <c r="X997" s="126">
        <v>11</v>
      </c>
      <c r="Y997" s="126"/>
      <c r="Z997" s="126"/>
      <c r="AA997" s="126">
        <v>11</v>
      </c>
      <c r="AB997" s="126">
        <v>11</v>
      </c>
      <c r="AC997" s="126"/>
      <c r="AD997" s="126"/>
      <c r="AE997" s="126">
        <v>11</v>
      </c>
      <c r="AF997" s="126">
        <v>11</v>
      </c>
      <c r="AG997" s="126"/>
      <c r="AH997" s="126"/>
      <c r="AI997" s="126"/>
      <c r="AJ997" s="127"/>
      <c r="AK997" s="153">
        <f>COUNTIF(F997:AJ997,"&gt;0")</f>
        <v>14</v>
      </c>
      <c r="AL997" s="150">
        <f>SUM(F997:AJ997)</f>
        <v>154</v>
      </c>
      <c r="AM997" s="150">
        <f>SUM(F999:AJ999)</f>
        <v>0</v>
      </c>
      <c r="AN997" s="150">
        <f>SUM(F1000:AJ1000)</f>
        <v>0</v>
      </c>
      <c r="AO997" s="150">
        <f>SUM(F998:AJ998)</f>
        <v>0</v>
      </c>
      <c r="AP997" s="150">
        <f>VLOOKUP($M$1&amp;" "&amp;$P$1&amp;" "&amp;AQ997,'Вспомогательная таблица'!A:AL,38,0)</f>
        <v>154</v>
      </c>
      <c r="AQ997" s="144" t="s">
        <v>245</v>
      </c>
    </row>
    <row r="998" spans="1:43" ht="9" customHeight="1" x14ac:dyDescent="0.2">
      <c r="A998" s="148"/>
      <c r="B998" s="148"/>
      <c r="C998" s="148"/>
      <c r="D998" s="148"/>
      <c r="E998" s="128" t="s">
        <v>24</v>
      </c>
      <c r="F998" s="129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  <c r="AA998" s="107"/>
      <c r="AB998" s="107"/>
      <c r="AC998" s="107"/>
      <c r="AD998" s="107"/>
      <c r="AE998" s="107"/>
      <c r="AF998" s="107"/>
      <c r="AG998" s="107"/>
      <c r="AH998" s="107"/>
      <c r="AI998" s="107"/>
      <c r="AJ998" s="130"/>
      <c r="AK998" s="148"/>
      <c r="AL998" s="151"/>
      <c r="AM998" s="151"/>
      <c r="AN998" s="151"/>
      <c r="AO998" s="151"/>
      <c r="AP998" s="151"/>
      <c r="AQ998" s="145"/>
    </row>
    <row r="999" spans="1:43" ht="9" customHeight="1" x14ac:dyDescent="0.2">
      <c r="A999" s="148"/>
      <c r="B999" s="148"/>
      <c r="C999" s="148"/>
      <c r="D999" s="148"/>
      <c r="E999" s="128" t="s">
        <v>25</v>
      </c>
      <c r="F999" s="129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  <c r="AA999" s="107"/>
      <c r="AB999" s="107"/>
      <c r="AC999" s="107"/>
      <c r="AD999" s="107"/>
      <c r="AE999" s="107"/>
      <c r="AF999" s="107"/>
      <c r="AG999" s="107"/>
      <c r="AH999" s="107"/>
      <c r="AI999" s="107"/>
      <c r="AJ999" s="130"/>
      <c r="AK999" s="148"/>
      <c r="AL999" s="151"/>
      <c r="AM999" s="151"/>
      <c r="AN999" s="151"/>
      <c r="AO999" s="151"/>
      <c r="AP999" s="151"/>
      <c r="AQ999" s="145"/>
    </row>
    <row r="1000" spans="1:43" ht="9" customHeight="1" thickBot="1" x14ac:dyDescent="0.25">
      <c r="A1000" s="149"/>
      <c r="B1000" s="149"/>
      <c r="C1000" s="149"/>
      <c r="D1000" s="149"/>
      <c r="E1000" s="131" t="s">
        <v>26</v>
      </c>
      <c r="F1000" s="132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  <c r="AA1000" s="133"/>
      <c r="AB1000" s="133"/>
      <c r="AC1000" s="133"/>
      <c r="AD1000" s="133"/>
      <c r="AE1000" s="133"/>
      <c r="AF1000" s="133"/>
      <c r="AG1000" s="133"/>
      <c r="AH1000" s="133"/>
      <c r="AI1000" s="133"/>
      <c r="AJ1000" s="134"/>
      <c r="AK1000" s="149"/>
      <c r="AL1000" s="152"/>
      <c r="AM1000" s="152"/>
      <c r="AN1000" s="152"/>
      <c r="AO1000" s="152"/>
      <c r="AP1000" s="152"/>
      <c r="AQ1000" s="146"/>
    </row>
    <row r="1001" spans="1:43" ht="9" customHeight="1" x14ac:dyDescent="0.2">
      <c r="A1001" s="147">
        <v>248</v>
      </c>
      <c r="B1001" s="153">
        <v>24426</v>
      </c>
      <c r="C1001" s="154" t="s">
        <v>341</v>
      </c>
      <c r="D1001" s="154" t="s">
        <v>310</v>
      </c>
      <c r="E1001" s="124" t="s">
        <v>22</v>
      </c>
      <c r="F1001" s="125">
        <v>8</v>
      </c>
      <c r="G1001" s="126">
        <v>8</v>
      </c>
      <c r="H1001" s="126"/>
      <c r="I1001" s="126"/>
      <c r="J1001" s="126">
        <v>8</v>
      </c>
      <c r="K1001" s="126">
        <v>8</v>
      </c>
      <c r="L1001" s="126">
        <v>8</v>
      </c>
      <c r="M1001" s="126">
        <v>8</v>
      </c>
      <c r="N1001" s="126">
        <v>8</v>
      </c>
      <c r="O1001" s="126"/>
      <c r="P1001" s="126"/>
      <c r="Q1001" s="126">
        <v>8</v>
      </c>
      <c r="R1001" s="126">
        <v>8</v>
      </c>
      <c r="S1001" s="126">
        <v>8</v>
      </c>
      <c r="T1001" s="126">
        <v>8</v>
      </c>
      <c r="U1001" s="126">
        <v>8</v>
      </c>
      <c r="V1001" s="126"/>
      <c r="W1001" s="126"/>
      <c r="X1001" s="126">
        <v>8</v>
      </c>
      <c r="Y1001" s="126">
        <v>8</v>
      </c>
      <c r="Z1001" s="126">
        <v>8</v>
      </c>
      <c r="AA1001" s="126">
        <v>8</v>
      </c>
      <c r="AB1001" s="126">
        <v>8</v>
      </c>
      <c r="AC1001" s="126"/>
      <c r="AD1001" s="126"/>
      <c r="AE1001" s="126">
        <v>8</v>
      </c>
      <c r="AF1001" s="126">
        <v>8</v>
      </c>
      <c r="AG1001" s="126">
        <v>8</v>
      </c>
      <c r="AH1001" s="126">
        <v>8</v>
      </c>
      <c r="AI1001" s="126"/>
      <c r="AJ1001" s="127"/>
      <c r="AK1001" s="153">
        <f>COUNTIF(F1001:AJ1001,"&gt;0")</f>
        <v>21</v>
      </c>
      <c r="AL1001" s="150">
        <f>SUM(F1001:AJ1001)</f>
        <v>168</v>
      </c>
      <c r="AM1001" s="150">
        <f>SUM(F1003:AJ1003)</f>
        <v>0</v>
      </c>
      <c r="AN1001" s="150">
        <f>SUM(F1004:AJ1004)</f>
        <v>0</v>
      </c>
      <c r="AO1001" s="150">
        <f>SUM(F1002:AJ1002)</f>
        <v>0</v>
      </c>
      <c r="AP1001" s="150">
        <f>VLOOKUP($M$1&amp;" "&amp;$P$1&amp;" "&amp;AQ1001,'Вспомогательная таблица'!A:AL,38,0)</f>
        <v>168</v>
      </c>
      <c r="AQ1001" s="144" t="s">
        <v>47</v>
      </c>
    </row>
    <row r="1002" spans="1:43" ht="9" customHeight="1" x14ac:dyDescent="0.2">
      <c r="A1002" s="148"/>
      <c r="B1002" s="148"/>
      <c r="C1002" s="148"/>
      <c r="D1002" s="148"/>
      <c r="E1002" s="128" t="s">
        <v>24</v>
      </c>
      <c r="F1002" s="129"/>
      <c r="G1002" s="107"/>
      <c r="H1002" s="107"/>
      <c r="I1002" s="107"/>
      <c r="J1002" s="107"/>
      <c r="K1002" s="107"/>
      <c r="L1002" s="107"/>
      <c r="M1002" s="107"/>
      <c r="N1002" s="107"/>
      <c r="O1002" s="107"/>
      <c r="P1002" s="107"/>
      <c r="Q1002" s="107"/>
      <c r="R1002" s="107"/>
      <c r="S1002" s="107"/>
      <c r="T1002" s="107"/>
      <c r="U1002" s="107"/>
      <c r="V1002" s="107"/>
      <c r="W1002" s="107"/>
      <c r="X1002" s="107"/>
      <c r="Y1002" s="107"/>
      <c r="Z1002" s="107"/>
      <c r="AA1002" s="107"/>
      <c r="AB1002" s="107"/>
      <c r="AC1002" s="107"/>
      <c r="AD1002" s="107"/>
      <c r="AE1002" s="107"/>
      <c r="AF1002" s="107"/>
      <c r="AG1002" s="107"/>
      <c r="AH1002" s="107"/>
      <c r="AI1002" s="107"/>
      <c r="AJ1002" s="130"/>
      <c r="AK1002" s="148"/>
      <c r="AL1002" s="151"/>
      <c r="AM1002" s="151"/>
      <c r="AN1002" s="151"/>
      <c r="AO1002" s="151"/>
      <c r="AP1002" s="151"/>
      <c r="AQ1002" s="145"/>
    </row>
    <row r="1003" spans="1:43" ht="9" customHeight="1" x14ac:dyDescent="0.2">
      <c r="A1003" s="148"/>
      <c r="B1003" s="148"/>
      <c r="C1003" s="148"/>
      <c r="D1003" s="148"/>
      <c r="E1003" s="128" t="s">
        <v>25</v>
      </c>
      <c r="F1003" s="129"/>
      <c r="G1003" s="107"/>
      <c r="H1003" s="107"/>
      <c r="I1003" s="107"/>
      <c r="J1003" s="107"/>
      <c r="K1003" s="107"/>
      <c r="L1003" s="107"/>
      <c r="M1003" s="107"/>
      <c r="N1003" s="107"/>
      <c r="O1003" s="107"/>
      <c r="P1003" s="107"/>
      <c r="Q1003" s="107"/>
      <c r="R1003" s="107"/>
      <c r="S1003" s="107"/>
      <c r="T1003" s="107"/>
      <c r="U1003" s="107"/>
      <c r="V1003" s="107"/>
      <c r="W1003" s="107"/>
      <c r="X1003" s="107"/>
      <c r="Y1003" s="107"/>
      <c r="Z1003" s="107"/>
      <c r="AA1003" s="107"/>
      <c r="AB1003" s="107"/>
      <c r="AC1003" s="107"/>
      <c r="AD1003" s="107"/>
      <c r="AE1003" s="107"/>
      <c r="AF1003" s="107"/>
      <c r="AG1003" s="107"/>
      <c r="AH1003" s="107"/>
      <c r="AI1003" s="107"/>
      <c r="AJ1003" s="130"/>
      <c r="AK1003" s="148"/>
      <c r="AL1003" s="151"/>
      <c r="AM1003" s="151"/>
      <c r="AN1003" s="151"/>
      <c r="AO1003" s="151"/>
      <c r="AP1003" s="151"/>
      <c r="AQ1003" s="145"/>
    </row>
    <row r="1004" spans="1:43" ht="9" customHeight="1" thickBot="1" x14ac:dyDescent="0.25">
      <c r="A1004" s="149"/>
      <c r="B1004" s="149"/>
      <c r="C1004" s="149"/>
      <c r="D1004" s="149"/>
      <c r="E1004" s="131" t="s">
        <v>26</v>
      </c>
      <c r="F1004" s="132"/>
      <c r="G1004" s="133"/>
      <c r="H1004" s="133"/>
      <c r="I1004" s="133"/>
      <c r="J1004" s="133"/>
      <c r="K1004" s="133"/>
      <c r="L1004" s="133"/>
      <c r="M1004" s="133"/>
      <c r="N1004" s="133"/>
      <c r="O1004" s="133"/>
      <c r="P1004" s="133"/>
      <c r="Q1004" s="133"/>
      <c r="R1004" s="133"/>
      <c r="S1004" s="133"/>
      <c r="T1004" s="133"/>
      <c r="U1004" s="133"/>
      <c r="V1004" s="133"/>
      <c r="W1004" s="133"/>
      <c r="X1004" s="133"/>
      <c r="Y1004" s="133"/>
      <c r="Z1004" s="133"/>
      <c r="AA1004" s="133"/>
      <c r="AB1004" s="133"/>
      <c r="AC1004" s="133"/>
      <c r="AD1004" s="133"/>
      <c r="AE1004" s="133"/>
      <c r="AF1004" s="133"/>
      <c r="AG1004" s="133"/>
      <c r="AH1004" s="133"/>
      <c r="AI1004" s="133"/>
      <c r="AJ1004" s="134"/>
      <c r="AK1004" s="149"/>
      <c r="AL1004" s="152"/>
      <c r="AM1004" s="152"/>
      <c r="AN1004" s="152"/>
      <c r="AO1004" s="152"/>
      <c r="AP1004" s="152"/>
      <c r="AQ1004" s="146"/>
    </row>
    <row r="1005" spans="1:43" ht="9" customHeight="1" x14ac:dyDescent="0.2">
      <c r="A1005" s="147">
        <v>249</v>
      </c>
      <c r="B1005" s="153">
        <v>18887</v>
      </c>
      <c r="C1005" s="154" t="s">
        <v>342</v>
      </c>
      <c r="D1005" s="154" t="s">
        <v>343</v>
      </c>
      <c r="E1005" s="124" t="s">
        <v>22</v>
      </c>
      <c r="F1005" s="125">
        <v>8</v>
      </c>
      <c r="G1005" s="126">
        <v>8</v>
      </c>
      <c r="H1005" s="126"/>
      <c r="I1005" s="126"/>
      <c r="J1005" s="126">
        <v>8</v>
      </c>
      <c r="K1005" s="126">
        <v>8</v>
      </c>
      <c r="L1005" s="126">
        <v>8</v>
      </c>
      <c r="M1005" s="126">
        <v>8</v>
      </c>
      <c r="N1005" s="126">
        <v>8</v>
      </c>
      <c r="O1005" s="126"/>
      <c r="P1005" s="126"/>
      <c r="Q1005" s="126">
        <v>8</v>
      </c>
      <c r="R1005" s="126">
        <v>8</v>
      </c>
      <c r="S1005" s="126">
        <v>8</v>
      </c>
      <c r="T1005" s="126">
        <v>8</v>
      </c>
      <c r="U1005" s="126">
        <v>8</v>
      </c>
      <c r="V1005" s="126"/>
      <c r="W1005" s="126"/>
      <c r="X1005" s="126">
        <v>8</v>
      </c>
      <c r="Y1005" s="126">
        <v>8</v>
      </c>
      <c r="Z1005" s="126">
        <v>8</v>
      </c>
      <c r="AA1005" s="126">
        <v>8</v>
      </c>
      <c r="AB1005" s="126">
        <v>8</v>
      </c>
      <c r="AC1005" s="126"/>
      <c r="AD1005" s="126"/>
      <c r="AE1005" s="126">
        <v>8</v>
      </c>
      <c r="AF1005" s="126">
        <v>8</v>
      </c>
      <c r="AG1005" s="126">
        <v>8</v>
      </c>
      <c r="AH1005" s="126">
        <v>8</v>
      </c>
      <c r="AI1005" s="126"/>
      <c r="AJ1005" s="127"/>
      <c r="AK1005" s="153">
        <f>COUNTIF(F1005:AJ1005,"&gt;0")</f>
        <v>21</v>
      </c>
      <c r="AL1005" s="150">
        <f>SUM(F1005:AJ1005)</f>
        <v>168</v>
      </c>
      <c r="AM1005" s="150">
        <f>SUM(F1007:AJ1007)</f>
        <v>0</v>
      </c>
      <c r="AN1005" s="150">
        <f>SUM(F1008:AJ1008)</f>
        <v>0</v>
      </c>
      <c r="AO1005" s="150">
        <f>SUM(F1006:AJ1006)</f>
        <v>0</v>
      </c>
      <c r="AP1005" s="150">
        <f>VLOOKUP($M$1&amp;" "&amp;$P$1&amp;" "&amp;AQ1005,'Вспомогательная таблица'!A:AL,38,0)</f>
        <v>168</v>
      </c>
      <c r="AQ1005" s="144" t="s">
        <v>47</v>
      </c>
    </row>
    <row r="1006" spans="1:43" ht="9" customHeight="1" x14ac:dyDescent="0.2">
      <c r="A1006" s="148"/>
      <c r="B1006" s="148"/>
      <c r="C1006" s="148"/>
      <c r="D1006" s="148"/>
      <c r="E1006" s="128" t="s">
        <v>24</v>
      </c>
      <c r="F1006" s="129"/>
      <c r="G1006" s="107"/>
      <c r="H1006" s="107"/>
      <c r="I1006" s="107"/>
      <c r="J1006" s="107"/>
      <c r="K1006" s="107"/>
      <c r="L1006" s="107"/>
      <c r="M1006" s="107"/>
      <c r="N1006" s="107"/>
      <c r="O1006" s="107"/>
      <c r="P1006" s="107"/>
      <c r="Q1006" s="107"/>
      <c r="R1006" s="107"/>
      <c r="S1006" s="107"/>
      <c r="T1006" s="107"/>
      <c r="U1006" s="107"/>
      <c r="V1006" s="107"/>
      <c r="W1006" s="107"/>
      <c r="X1006" s="107"/>
      <c r="Y1006" s="107"/>
      <c r="Z1006" s="107"/>
      <c r="AA1006" s="107"/>
      <c r="AB1006" s="107"/>
      <c r="AC1006" s="107"/>
      <c r="AD1006" s="107"/>
      <c r="AE1006" s="107"/>
      <c r="AF1006" s="107"/>
      <c r="AG1006" s="107"/>
      <c r="AH1006" s="107"/>
      <c r="AI1006" s="107"/>
      <c r="AJ1006" s="130"/>
      <c r="AK1006" s="148"/>
      <c r="AL1006" s="151"/>
      <c r="AM1006" s="151"/>
      <c r="AN1006" s="151"/>
      <c r="AO1006" s="151"/>
      <c r="AP1006" s="151"/>
      <c r="AQ1006" s="145"/>
    </row>
    <row r="1007" spans="1:43" ht="9" customHeight="1" x14ac:dyDescent="0.2">
      <c r="A1007" s="148"/>
      <c r="B1007" s="148"/>
      <c r="C1007" s="148"/>
      <c r="D1007" s="148"/>
      <c r="E1007" s="128" t="s">
        <v>25</v>
      </c>
      <c r="F1007" s="129"/>
      <c r="G1007" s="107"/>
      <c r="H1007" s="107"/>
      <c r="I1007" s="107"/>
      <c r="J1007" s="107"/>
      <c r="K1007" s="107"/>
      <c r="L1007" s="107"/>
      <c r="M1007" s="107"/>
      <c r="N1007" s="107"/>
      <c r="O1007" s="107"/>
      <c r="P1007" s="107"/>
      <c r="Q1007" s="107"/>
      <c r="R1007" s="107"/>
      <c r="S1007" s="107"/>
      <c r="T1007" s="107"/>
      <c r="U1007" s="107"/>
      <c r="V1007" s="107"/>
      <c r="W1007" s="107"/>
      <c r="X1007" s="107"/>
      <c r="Y1007" s="107"/>
      <c r="Z1007" s="107"/>
      <c r="AA1007" s="107"/>
      <c r="AB1007" s="107"/>
      <c r="AC1007" s="107"/>
      <c r="AD1007" s="107"/>
      <c r="AE1007" s="107"/>
      <c r="AF1007" s="107"/>
      <c r="AG1007" s="107"/>
      <c r="AH1007" s="107"/>
      <c r="AI1007" s="107"/>
      <c r="AJ1007" s="130"/>
      <c r="AK1007" s="148"/>
      <c r="AL1007" s="151"/>
      <c r="AM1007" s="151"/>
      <c r="AN1007" s="151"/>
      <c r="AO1007" s="151"/>
      <c r="AP1007" s="151"/>
      <c r="AQ1007" s="145"/>
    </row>
    <row r="1008" spans="1:43" ht="9" customHeight="1" thickBot="1" x14ac:dyDescent="0.25">
      <c r="A1008" s="149"/>
      <c r="B1008" s="149"/>
      <c r="C1008" s="149"/>
      <c r="D1008" s="149"/>
      <c r="E1008" s="131" t="s">
        <v>26</v>
      </c>
      <c r="F1008" s="132"/>
      <c r="G1008" s="133"/>
      <c r="H1008" s="133"/>
      <c r="I1008" s="133"/>
      <c r="J1008" s="133"/>
      <c r="K1008" s="133"/>
      <c r="L1008" s="133"/>
      <c r="M1008" s="133"/>
      <c r="N1008" s="133"/>
      <c r="O1008" s="133"/>
      <c r="P1008" s="133"/>
      <c r="Q1008" s="133"/>
      <c r="R1008" s="133"/>
      <c r="S1008" s="133"/>
      <c r="T1008" s="133"/>
      <c r="U1008" s="133"/>
      <c r="V1008" s="133"/>
      <c r="W1008" s="133"/>
      <c r="X1008" s="133"/>
      <c r="Y1008" s="133"/>
      <c r="Z1008" s="133"/>
      <c r="AA1008" s="133"/>
      <c r="AB1008" s="133"/>
      <c r="AC1008" s="133"/>
      <c r="AD1008" s="133"/>
      <c r="AE1008" s="133"/>
      <c r="AF1008" s="133"/>
      <c r="AG1008" s="133"/>
      <c r="AH1008" s="133"/>
      <c r="AI1008" s="133"/>
      <c r="AJ1008" s="134"/>
      <c r="AK1008" s="149"/>
      <c r="AL1008" s="152"/>
      <c r="AM1008" s="152"/>
      <c r="AN1008" s="152"/>
      <c r="AO1008" s="152"/>
      <c r="AP1008" s="152"/>
      <c r="AQ1008" s="146"/>
    </row>
    <row r="1009" spans="1:43" ht="9" customHeight="1" x14ac:dyDescent="0.2">
      <c r="A1009" s="147">
        <v>250</v>
      </c>
      <c r="B1009" s="153">
        <v>31761</v>
      </c>
      <c r="C1009" s="154" t="s">
        <v>344</v>
      </c>
      <c r="D1009" s="154" t="s">
        <v>323</v>
      </c>
      <c r="E1009" s="124" t="s">
        <v>22</v>
      </c>
      <c r="F1009" s="125">
        <v>8</v>
      </c>
      <c r="G1009" s="126">
        <v>8</v>
      </c>
      <c r="H1009" s="126"/>
      <c r="I1009" s="126"/>
      <c r="J1009" s="126">
        <v>8</v>
      </c>
      <c r="K1009" s="126">
        <v>8</v>
      </c>
      <c r="L1009" s="126">
        <v>8</v>
      </c>
      <c r="M1009" s="126">
        <v>8</v>
      </c>
      <c r="N1009" s="126">
        <v>8</v>
      </c>
      <c r="O1009" s="126"/>
      <c r="P1009" s="126"/>
      <c r="Q1009" s="126">
        <v>8</v>
      </c>
      <c r="R1009" s="126">
        <v>8</v>
      </c>
      <c r="S1009" s="126">
        <v>8</v>
      </c>
      <c r="T1009" s="126">
        <v>8</v>
      </c>
      <c r="U1009" s="126">
        <v>8</v>
      </c>
      <c r="V1009" s="126"/>
      <c r="W1009" s="126"/>
      <c r="X1009" s="126">
        <v>8</v>
      </c>
      <c r="Y1009" s="126">
        <v>8</v>
      </c>
      <c r="Z1009" s="126">
        <v>8</v>
      </c>
      <c r="AA1009" s="126">
        <v>8</v>
      </c>
      <c r="AB1009" s="126">
        <v>8</v>
      </c>
      <c r="AC1009" s="126"/>
      <c r="AD1009" s="126"/>
      <c r="AE1009" s="126">
        <v>8</v>
      </c>
      <c r="AF1009" s="126">
        <v>8</v>
      </c>
      <c r="AG1009" s="126">
        <v>8</v>
      </c>
      <c r="AH1009" s="126">
        <v>8</v>
      </c>
      <c r="AI1009" s="126"/>
      <c r="AJ1009" s="127"/>
      <c r="AK1009" s="153">
        <f>COUNTIF(F1009:AJ1009,"&gt;0")</f>
        <v>21</v>
      </c>
      <c r="AL1009" s="150">
        <f>SUM(F1009:AJ1009)</f>
        <v>168</v>
      </c>
      <c r="AM1009" s="150">
        <f>SUM(F1011:AJ1011)</f>
        <v>0</v>
      </c>
      <c r="AN1009" s="150">
        <f>SUM(F1012:AJ1012)</f>
        <v>0</v>
      </c>
      <c r="AO1009" s="150">
        <f>SUM(F1010:AJ1010)</f>
        <v>0</v>
      </c>
      <c r="AP1009" s="150">
        <f>VLOOKUP($M$1&amp;" "&amp;$P$1&amp;" "&amp;AQ1009,'Вспомогательная таблица'!A:AL,38,0)</f>
        <v>168</v>
      </c>
      <c r="AQ1009" s="144" t="s">
        <v>47</v>
      </c>
    </row>
    <row r="1010" spans="1:43" ht="9" customHeight="1" x14ac:dyDescent="0.2">
      <c r="A1010" s="148"/>
      <c r="B1010" s="148"/>
      <c r="C1010" s="148"/>
      <c r="D1010" s="148"/>
      <c r="E1010" s="128" t="s">
        <v>24</v>
      </c>
      <c r="F1010" s="129"/>
      <c r="G1010" s="107"/>
      <c r="H1010" s="107"/>
      <c r="I1010" s="107"/>
      <c r="J1010" s="107"/>
      <c r="K1010" s="107"/>
      <c r="L1010" s="107"/>
      <c r="M1010" s="107"/>
      <c r="N1010" s="107"/>
      <c r="O1010" s="107"/>
      <c r="P1010" s="107"/>
      <c r="Q1010" s="107"/>
      <c r="R1010" s="107"/>
      <c r="S1010" s="107"/>
      <c r="T1010" s="107"/>
      <c r="U1010" s="107"/>
      <c r="V1010" s="107"/>
      <c r="W1010" s="107"/>
      <c r="X1010" s="107"/>
      <c r="Y1010" s="107"/>
      <c r="Z1010" s="107"/>
      <c r="AA1010" s="107"/>
      <c r="AB1010" s="107"/>
      <c r="AC1010" s="107"/>
      <c r="AD1010" s="107"/>
      <c r="AE1010" s="107"/>
      <c r="AF1010" s="107"/>
      <c r="AG1010" s="107"/>
      <c r="AH1010" s="107"/>
      <c r="AI1010" s="107"/>
      <c r="AJ1010" s="130"/>
      <c r="AK1010" s="148"/>
      <c r="AL1010" s="151"/>
      <c r="AM1010" s="151"/>
      <c r="AN1010" s="151"/>
      <c r="AO1010" s="151"/>
      <c r="AP1010" s="151"/>
      <c r="AQ1010" s="145"/>
    </row>
    <row r="1011" spans="1:43" ht="9" customHeight="1" x14ac:dyDescent="0.2">
      <c r="A1011" s="148"/>
      <c r="B1011" s="148"/>
      <c r="C1011" s="148"/>
      <c r="D1011" s="148"/>
      <c r="E1011" s="128" t="s">
        <v>25</v>
      </c>
      <c r="F1011" s="129"/>
      <c r="G1011" s="107"/>
      <c r="H1011" s="107"/>
      <c r="I1011" s="107"/>
      <c r="J1011" s="107"/>
      <c r="K1011" s="107"/>
      <c r="L1011" s="107"/>
      <c r="M1011" s="107"/>
      <c r="N1011" s="107"/>
      <c r="O1011" s="107"/>
      <c r="P1011" s="107"/>
      <c r="Q1011" s="107"/>
      <c r="R1011" s="107"/>
      <c r="S1011" s="107"/>
      <c r="T1011" s="107"/>
      <c r="U1011" s="107"/>
      <c r="V1011" s="107"/>
      <c r="W1011" s="107"/>
      <c r="X1011" s="107"/>
      <c r="Y1011" s="107"/>
      <c r="Z1011" s="107"/>
      <c r="AA1011" s="107"/>
      <c r="AB1011" s="107"/>
      <c r="AC1011" s="107"/>
      <c r="AD1011" s="107"/>
      <c r="AE1011" s="107"/>
      <c r="AF1011" s="107"/>
      <c r="AG1011" s="107"/>
      <c r="AH1011" s="107"/>
      <c r="AI1011" s="107"/>
      <c r="AJ1011" s="130"/>
      <c r="AK1011" s="148"/>
      <c r="AL1011" s="151"/>
      <c r="AM1011" s="151"/>
      <c r="AN1011" s="151"/>
      <c r="AO1011" s="151"/>
      <c r="AP1011" s="151"/>
      <c r="AQ1011" s="145"/>
    </row>
    <row r="1012" spans="1:43" ht="9" customHeight="1" thickBot="1" x14ac:dyDescent="0.25">
      <c r="A1012" s="149"/>
      <c r="B1012" s="149"/>
      <c r="C1012" s="149"/>
      <c r="D1012" s="149"/>
      <c r="E1012" s="131" t="s">
        <v>26</v>
      </c>
      <c r="F1012" s="132"/>
      <c r="G1012" s="133"/>
      <c r="H1012" s="133"/>
      <c r="I1012" s="133"/>
      <c r="J1012" s="133"/>
      <c r="K1012" s="133"/>
      <c r="L1012" s="133"/>
      <c r="M1012" s="133"/>
      <c r="N1012" s="133"/>
      <c r="O1012" s="133"/>
      <c r="P1012" s="133"/>
      <c r="Q1012" s="133"/>
      <c r="R1012" s="133"/>
      <c r="S1012" s="133"/>
      <c r="T1012" s="133"/>
      <c r="U1012" s="133"/>
      <c r="V1012" s="133"/>
      <c r="W1012" s="133"/>
      <c r="X1012" s="133"/>
      <c r="Y1012" s="133"/>
      <c r="Z1012" s="133"/>
      <c r="AA1012" s="133"/>
      <c r="AB1012" s="133"/>
      <c r="AC1012" s="133"/>
      <c r="AD1012" s="133"/>
      <c r="AE1012" s="133"/>
      <c r="AF1012" s="133"/>
      <c r="AG1012" s="133"/>
      <c r="AH1012" s="133"/>
      <c r="AI1012" s="133"/>
      <c r="AJ1012" s="134"/>
      <c r="AK1012" s="149"/>
      <c r="AL1012" s="152"/>
      <c r="AM1012" s="152"/>
      <c r="AN1012" s="152"/>
      <c r="AO1012" s="152"/>
      <c r="AP1012" s="152"/>
      <c r="AQ1012" s="146"/>
    </row>
    <row r="1013" spans="1:43" ht="9" customHeight="1" x14ac:dyDescent="0.2">
      <c r="A1013" s="147">
        <v>251</v>
      </c>
      <c r="B1013" s="161">
        <v>19943</v>
      </c>
      <c r="C1013" s="154" t="s">
        <v>345</v>
      </c>
      <c r="D1013" s="154" t="s">
        <v>32</v>
      </c>
      <c r="E1013" s="124" t="s">
        <v>22</v>
      </c>
      <c r="F1013" s="125"/>
      <c r="G1013" s="126">
        <v>11</v>
      </c>
      <c r="H1013" s="126">
        <v>11</v>
      </c>
      <c r="I1013" s="126"/>
      <c r="J1013" s="126"/>
      <c r="K1013" s="126">
        <v>11</v>
      </c>
      <c r="L1013" s="126">
        <v>11</v>
      </c>
      <c r="M1013" s="126"/>
      <c r="N1013" s="126"/>
      <c r="O1013" s="126">
        <v>11</v>
      </c>
      <c r="P1013" s="126">
        <v>11</v>
      </c>
      <c r="Q1013" s="126"/>
      <c r="R1013" s="126"/>
      <c r="S1013" s="126">
        <v>11</v>
      </c>
      <c r="T1013" s="126">
        <v>11</v>
      </c>
      <c r="U1013" s="126"/>
      <c r="V1013" s="126"/>
      <c r="W1013" s="126">
        <v>11</v>
      </c>
      <c r="X1013" s="126">
        <v>11</v>
      </c>
      <c r="Y1013" s="126"/>
      <c r="Z1013" s="126"/>
      <c r="AA1013" s="126">
        <v>11</v>
      </c>
      <c r="AB1013" s="126">
        <v>11</v>
      </c>
      <c r="AC1013" s="126"/>
      <c r="AD1013" s="126"/>
      <c r="AE1013" s="126">
        <v>11</v>
      </c>
      <c r="AF1013" s="126">
        <v>11</v>
      </c>
      <c r="AG1013" s="126"/>
      <c r="AH1013" s="126"/>
      <c r="AI1013" s="126"/>
      <c r="AJ1013" s="127"/>
      <c r="AK1013" s="153">
        <f>COUNTIF(F1013:AJ1013,"&gt;0")</f>
        <v>14</v>
      </c>
      <c r="AL1013" s="150">
        <f>SUM(F1013:AJ1013)</f>
        <v>154</v>
      </c>
      <c r="AM1013" s="150">
        <f>SUM(F1015:AJ1015)</f>
        <v>0</v>
      </c>
      <c r="AN1013" s="150">
        <f>SUM(F1016:AJ1016)</f>
        <v>0</v>
      </c>
      <c r="AO1013" s="150">
        <f>SUM(F1014:AJ1014)</f>
        <v>0</v>
      </c>
      <c r="AP1013" s="150">
        <f>VLOOKUP($M$1&amp;" "&amp;$P$1&amp;" "&amp;AQ1013,'Вспомогательная таблица'!A:AL,38,0)</f>
        <v>154</v>
      </c>
      <c r="AQ1013" s="144" t="s">
        <v>245</v>
      </c>
    </row>
    <row r="1014" spans="1:43" ht="9" customHeight="1" x14ac:dyDescent="0.2">
      <c r="A1014" s="148"/>
      <c r="B1014" s="162"/>
      <c r="C1014" s="148"/>
      <c r="D1014" s="148"/>
      <c r="E1014" s="128" t="s">
        <v>24</v>
      </c>
      <c r="F1014" s="129"/>
      <c r="G1014" s="107"/>
      <c r="H1014" s="107"/>
      <c r="I1014" s="107"/>
      <c r="J1014" s="107"/>
      <c r="K1014" s="107"/>
      <c r="L1014" s="107"/>
      <c r="M1014" s="107"/>
      <c r="N1014" s="107"/>
      <c r="O1014" s="107"/>
      <c r="P1014" s="107"/>
      <c r="Q1014" s="107"/>
      <c r="R1014" s="107"/>
      <c r="S1014" s="107"/>
      <c r="T1014" s="107"/>
      <c r="U1014" s="107"/>
      <c r="V1014" s="107"/>
      <c r="W1014" s="107"/>
      <c r="X1014" s="107"/>
      <c r="Y1014" s="107"/>
      <c r="Z1014" s="107"/>
      <c r="AA1014" s="107"/>
      <c r="AB1014" s="107"/>
      <c r="AC1014" s="107"/>
      <c r="AD1014" s="107"/>
      <c r="AE1014" s="107"/>
      <c r="AF1014" s="107"/>
      <c r="AG1014" s="107"/>
      <c r="AH1014" s="107"/>
      <c r="AI1014" s="107"/>
      <c r="AJ1014" s="130"/>
      <c r="AK1014" s="148"/>
      <c r="AL1014" s="151"/>
      <c r="AM1014" s="151"/>
      <c r="AN1014" s="151"/>
      <c r="AO1014" s="151"/>
      <c r="AP1014" s="151"/>
      <c r="AQ1014" s="145"/>
    </row>
    <row r="1015" spans="1:43" ht="9" customHeight="1" x14ac:dyDescent="0.2">
      <c r="A1015" s="148"/>
      <c r="B1015" s="162"/>
      <c r="C1015" s="148"/>
      <c r="D1015" s="148"/>
      <c r="E1015" s="128" t="s">
        <v>25</v>
      </c>
      <c r="F1015" s="129"/>
      <c r="G1015" s="107"/>
      <c r="H1015" s="107"/>
      <c r="I1015" s="107"/>
      <c r="J1015" s="107"/>
      <c r="K1015" s="107"/>
      <c r="L1015" s="107"/>
      <c r="M1015" s="107"/>
      <c r="N1015" s="107"/>
      <c r="O1015" s="107"/>
      <c r="P1015" s="107"/>
      <c r="Q1015" s="107"/>
      <c r="R1015" s="107"/>
      <c r="S1015" s="107"/>
      <c r="T1015" s="107"/>
      <c r="U1015" s="107"/>
      <c r="V1015" s="107"/>
      <c r="W1015" s="107"/>
      <c r="X1015" s="107"/>
      <c r="Y1015" s="107"/>
      <c r="Z1015" s="107"/>
      <c r="AA1015" s="107"/>
      <c r="AB1015" s="107"/>
      <c r="AC1015" s="107"/>
      <c r="AD1015" s="107"/>
      <c r="AE1015" s="107"/>
      <c r="AF1015" s="107"/>
      <c r="AG1015" s="107"/>
      <c r="AH1015" s="107"/>
      <c r="AI1015" s="107"/>
      <c r="AJ1015" s="130"/>
      <c r="AK1015" s="148"/>
      <c r="AL1015" s="151"/>
      <c r="AM1015" s="151"/>
      <c r="AN1015" s="151"/>
      <c r="AO1015" s="151"/>
      <c r="AP1015" s="151"/>
      <c r="AQ1015" s="145"/>
    </row>
    <row r="1016" spans="1:43" ht="9" customHeight="1" thickBot="1" x14ac:dyDescent="0.25">
      <c r="A1016" s="149"/>
      <c r="B1016" s="163"/>
      <c r="C1016" s="149"/>
      <c r="D1016" s="149"/>
      <c r="E1016" s="131" t="s">
        <v>26</v>
      </c>
      <c r="F1016" s="132"/>
      <c r="G1016" s="133"/>
      <c r="H1016" s="133"/>
      <c r="I1016" s="133"/>
      <c r="J1016" s="133"/>
      <c r="K1016" s="133"/>
      <c r="L1016" s="133"/>
      <c r="M1016" s="133"/>
      <c r="N1016" s="133"/>
      <c r="O1016" s="133"/>
      <c r="P1016" s="133"/>
      <c r="Q1016" s="133"/>
      <c r="R1016" s="133"/>
      <c r="S1016" s="133"/>
      <c r="T1016" s="133"/>
      <c r="U1016" s="133"/>
      <c r="V1016" s="133"/>
      <c r="W1016" s="133"/>
      <c r="X1016" s="133"/>
      <c r="Y1016" s="133"/>
      <c r="Z1016" s="133"/>
      <c r="AA1016" s="133"/>
      <c r="AB1016" s="133"/>
      <c r="AC1016" s="133"/>
      <c r="AD1016" s="133"/>
      <c r="AE1016" s="133"/>
      <c r="AF1016" s="133"/>
      <c r="AG1016" s="133"/>
      <c r="AH1016" s="133"/>
      <c r="AI1016" s="133"/>
      <c r="AJ1016" s="134"/>
      <c r="AK1016" s="149"/>
      <c r="AL1016" s="152"/>
      <c r="AM1016" s="152"/>
      <c r="AN1016" s="152"/>
      <c r="AO1016" s="152"/>
      <c r="AP1016" s="152"/>
      <c r="AQ1016" s="146"/>
    </row>
    <row r="1017" spans="1:43" ht="9" customHeight="1" x14ac:dyDescent="0.2">
      <c r="A1017" s="147">
        <v>252</v>
      </c>
      <c r="B1017" s="153">
        <v>24469</v>
      </c>
      <c r="C1017" s="154" t="s">
        <v>346</v>
      </c>
      <c r="D1017" s="154" t="s">
        <v>317</v>
      </c>
      <c r="E1017" s="124" t="s">
        <v>22</v>
      </c>
      <c r="F1017" s="125">
        <v>11</v>
      </c>
      <c r="G1017" s="126"/>
      <c r="H1017" s="126"/>
      <c r="I1017" s="126">
        <v>11</v>
      </c>
      <c r="J1017" s="126">
        <v>11</v>
      </c>
      <c r="K1017" s="126"/>
      <c r="L1017" s="126"/>
      <c r="M1017" s="126">
        <v>11</v>
      </c>
      <c r="N1017" s="126">
        <v>11</v>
      </c>
      <c r="O1017" s="126"/>
      <c r="P1017" s="126"/>
      <c r="Q1017" s="126">
        <v>11</v>
      </c>
      <c r="R1017" s="126">
        <v>11</v>
      </c>
      <c r="S1017" s="126"/>
      <c r="T1017" s="126"/>
      <c r="U1017" s="126">
        <v>11</v>
      </c>
      <c r="V1017" s="126">
        <v>11</v>
      </c>
      <c r="W1017" s="126"/>
      <c r="X1017" s="126"/>
      <c r="Y1017" s="126">
        <v>11</v>
      </c>
      <c r="Z1017" s="126">
        <v>11</v>
      </c>
      <c r="AA1017" s="126"/>
      <c r="AB1017" s="126"/>
      <c r="AC1017" s="126">
        <v>11</v>
      </c>
      <c r="AD1017" s="126">
        <v>11</v>
      </c>
      <c r="AE1017" s="126"/>
      <c r="AF1017" s="126"/>
      <c r="AG1017" s="126">
        <v>11</v>
      </c>
      <c r="AH1017" s="126">
        <v>11</v>
      </c>
      <c r="AI1017" s="126"/>
      <c r="AJ1017" s="127"/>
      <c r="AK1017" s="153">
        <f>COUNTIF(F1017:AJ1017,"&gt;0")</f>
        <v>15</v>
      </c>
      <c r="AL1017" s="150">
        <f>SUM(F1017:AJ1017)</f>
        <v>165</v>
      </c>
      <c r="AM1017" s="150">
        <f>SUM(F1019:AJ1019)</f>
        <v>0</v>
      </c>
      <c r="AN1017" s="150">
        <f>SUM(F1020:AJ1020)</f>
        <v>0</v>
      </c>
      <c r="AO1017" s="150">
        <f>SUM(F1018:AJ1018)</f>
        <v>0</v>
      </c>
      <c r="AP1017" s="150">
        <f>VLOOKUP($M$1&amp;" "&amp;$P$1&amp;" "&amp;AQ1017,'Вспомогательная таблица'!A:AL,38,0)</f>
        <v>165</v>
      </c>
      <c r="AQ1017" s="144" t="s">
        <v>241</v>
      </c>
    </row>
    <row r="1018" spans="1:43" ht="9" customHeight="1" x14ac:dyDescent="0.2">
      <c r="A1018" s="148"/>
      <c r="B1018" s="148"/>
      <c r="C1018" s="148"/>
      <c r="D1018" s="148"/>
      <c r="E1018" s="128" t="s">
        <v>24</v>
      </c>
      <c r="F1018" s="129"/>
      <c r="G1018" s="107"/>
      <c r="H1018" s="107"/>
      <c r="I1018" s="107"/>
      <c r="J1018" s="107"/>
      <c r="K1018" s="107"/>
      <c r="L1018" s="107"/>
      <c r="M1018" s="107"/>
      <c r="N1018" s="107"/>
      <c r="O1018" s="107"/>
      <c r="P1018" s="107"/>
      <c r="Q1018" s="107"/>
      <c r="R1018" s="107"/>
      <c r="S1018" s="107"/>
      <c r="T1018" s="107"/>
      <c r="U1018" s="107"/>
      <c r="V1018" s="107"/>
      <c r="W1018" s="107"/>
      <c r="X1018" s="107"/>
      <c r="Y1018" s="107"/>
      <c r="Z1018" s="107"/>
      <c r="AA1018" s="107"/>
      <c r="AB1018" s="107"/>
      <c r="AC1018" s="107"/>
      <c r="AD1018" s="107"/>
      <c r="AE1018" s="107"/>
      <c r="AF1018" s="107"/>
      <c r="AG1018" s="107"/>
      <c r="AH1018" s="107"/>
      <c r="AI1018" s="107"/>
      <c r="AJ1018" s="130"/>
      <c r="AK1018" s="148"/>
      <c r="AL1018" s="151"/>
      <c r="AM1018" s="151"/>
      <c r="AN1018" s="151"/>
      <c r="AO1018" s="151"/>
      <c r="AP1018" s="151"/>
      <c r="AQ1018" s="145"/>
    </row>
    <row r="1019" spans="1:43" ht="9" customHeight="1" x14ac:dyDescent="0.2">
      <c r="A1019" s="148"/>
      <c r="B1019" s="148"/>
      <c r="C1019" s="148"/>
      <c r="D1019" s="148"/>
      <c r="E1019" s="128" t="s">
        <v>25</v>
      </c>
      <c r="F1019" s="129"/>
      <c r="G1019" s="107"/>
      <c r="H1019" s="107"/>
      <c r="I1019" s="107"/>
      <c r="J1019" s="107"/>
      <c r="K1019" s="107"/>
      <c r="L1019" s="107"/>
      <c r="M1019" s="107"/>
      <c r="N1019" s="107"/>
      <c r="O1019" s="107"/>
      <c r="P1019" s="107"/>
      <c r="Q1019" s="107"/>
      <c r="R1019" s="107"/>
      <c r="S1019" s="107"/>
      <c r="T1019" s="107"/>
      <c r="U1019" s="107"/>
      <c r="V1019" s="107"/>
      <c r="W1019" s="107"/>
      <c r="X1019" s="107"/>
      <c r="Y1019" s="107"/>
      <c r="Z1019" s="107"/>
      <c r="AA1019" s="107"/>
      <c r="AB1019" s="107"/>
      <c r="AC1019" s="107"/>
      <c r="AD1019" s="107"/>
      <c r="AE1019" s="107"/>
      <c r="AF1019" s="107"/>
      <c r="AG1019" s="107"/>
      <c r="AH1019" s="107"/>
      <c r="AI1019" s="107"/>
      <c r="AJ1019" s="130"/>
      <c r="AK1019" s="148"/>
      <c r="AL1019" s="151"/>
      <c r="AM1019" s="151"/>
      <c r="AN1019" s="151"/>
      <c r="AO1019" s="151"/>
      <c r="AP1019" s="151"/>
      <c r="AQ1019" s="145"/>
    </row>
    <row r="1020" spans="1:43" ht="9" customHeight="1" thickBot="1" x14ac:dyDescent="0.25">
      <c r="A1020" s="149"/>
      <c r="B1020" s="149"/>
      <c r="C1020" s="149"/>
      <c r="D1020" s="149"/>
      <c r="E1020" s="131" t="s">
        <v>26</v>
      </c>
      <c r="F1020" s="132"/>
      <c r="G1020" s="133"/>
      <c r="H1020" s="133"/>
      <c r="I1020" s="133"/>
      <c r="J1020" s="133"/>
      <c r="K1020" s="133"/>
      <c r="L1020" s="133"/>
      <c r="M1020" s="133"/>
      <c r="N1020" s="133"/>
      <c r="O1020" s="133"/>
      <c r="P1020" s="133"/>
      <c r="Q1020" s="133"/>
      <c r="R1020" s="133"/>
      <c r="S1020" s="133"/>
      <c r="T1020" s="133"/>
      <c r="U1020" s="133"/>
      <c r="V1020" s="133"/>
      <c r="W1020" s="133"/>
      <c r="X1020" s="133"/>
      <c r="Y1020" s="133"/>
      <c r="Z1020" s="133"/>
      <c r="AA1020" s="133"/>
      <c r="AB1020" s="133"/>
      <c r="AC1020" s="133"/>
      <c r="AD1020" s="133"/>
      <c r="AE1020" s="133"/>
      <c r="AF1020" s="133"/>
      <c r="AG1020" s="133"/>
      <c r="AH1020" s="133"/>
      <c r="AI1020" s="133"/>
      <c r="AJ1020" s="134"/>
      <c r="AK1020" s="149"/>
      <c r="AL1020" s="152"/>
      <c r="AM1020" s="152"/>
      <c r="AN1020" s="152"/>
      <c r="AO1020" s="152"/>
      <c r="AP1020" s="152"/>
      <c r="AQ1020" s="146"/>
    </row>
    <row r="1021" spans="1:43" ht="9" customHeight="1" x14ac:dyDescent="0.2">
      <c r="A1021" s="147">
        <v>253</v>
      </c>
      <c r="B1021" s="161">
        <v>20252</v>
      </c>
      <c r="C1021" s="154" t="s">
        <v>347</v>
      </c>
      <c r="D1021" s="154" t="s">
        <v>323</v>
      </c>
      <c r="E1021" s="124" t="s">
        <v>22</v>
      </c>
      <c r="F1021" s="125">
        <v>8</v>
      </c>
      <c r="G1021" s="126">
        <v>8</v>
      </c>
      <c r="H1021" s="126"/>
      <c r="I1021" s="126"/>
      <c r="J1021" s="126">
        <v>8</v>
      </c>
      <c r="K1021" s="126">
        <v>8</v>
      </c>
      <c r="L1021" s="126">
        <v>8</v>
      </c>
      <c r="M1021" s="126">
        <v>8</v>
      </c>
      <c r="N1021" s="126">
        <v>8</v>
      </c>
      <c r="O1021" s="126"/>
      <c r="P1021" s="126"/>
      <c r="Q1021" s="126">
        <v>8</v>
      </c>
      <c r="R1021" s="126">
        <v>8</v>
      </c>
      <c r="S1021" s="126">
        <v>8</v>
      </c>
      <c r="T1021" s="126">
        <v>8</v>
      </c>
      <c r="U1021" s="126">
        <v>8</v>
      </c>
      <c r="V1021" s="126"/>
      <c r="W1021" s="126"/>
      <c r="X1021" s="126">
        <v>8</v>
      </c>
      <c r="Y1021" s="126">
        <v>8</v>
      </c>
      <c r="Z1021" s="126">
        <v>8</v>
      </c>
      <c r="AA1021" s="126">
        <v>8</v>
      </c>
      <c r="AB1021" s="126">
        <v>8</v>
      </c>
      <c r="AC1021" s="126"/>
      <c r="AD1021" s="126"/>
      <c r="AE1021" s="126">
        <v>8</v>
      </c>
      <c r="AF1021" s="126">
        <v>8</v>
      </c>
      <c r="AG1021" s="126">
        <v>8</v>
      </c>
      <c r="AH1021" s="126">
        <v>8</v>
      </c>
      <c r="AI1021" s="126"/>
      <c r="AJ1021" s="127"/>
      <c r="AK1021" s="153">
        <f>COUNTIF(F1021:AJ1021,"&gt;0")</f>
        <v>21</v>
      </c>
      <c r="AL1021" s="150">
        <f>SUM(F1021:AJ1021)</f>
        <v>168</v>
      </c>
      <c r="AM1021" s="150">
        <f>SUM(F1023:AJ1023)</f>
        <v>0</v>
      </c>
      <c r="AN1021" s="150">
        <f>SUM(F1024:AJ1024)</f>
        <v>0</v>
      </c>
      <c r="AO1021" s="150">
        <f>SUM(F1022:AJ1022)</f>
        <v>0</v>
      </c>
      <c r="AP1021" s="150">
        <f>VLOOKUP($M$1&amp;" "&amp;$P$1&amp;" "&amp;AQ1021,'Вспомогательная таблица'!A:AL,38,0)</f>
        <v>168</v>
      </c>
      <c r="AQ1021" s="144" t="s">
        <v>47</v>
      </c>
    </row>
    <row r="1022" spans="1:43" ht="9" customHeight="1" x14ac:dyDescent="0.2">
      <c r="A1022" s="148"/>
      <c r="B1022" s="162"/>
      <c r="C1022" s="148"/>
      <c r="D1022" s="148"/>
      <c r="E1022" s="128" t="s">
        <v>24</v>
      </c>
      <c r="F1022" s="129"/>
      <c r="G1022" s="107"/>
      <c r="H1022" s="107"/>
      <c r="I1022" s="107"/>
      <c r="J1022" s="107"/>
      <c r="K1022" s="107"/>
      <c r="L1022" s="107"/>
      <c r="M1022" s="107"/>
      <c r="N1022" s="107"/>
      <c r="O1022" s="107"/>
      <c r="P1022" s="107"/>
      <c r="Q1022" s="107"/>
      <c r="R1022" s="107"/>
      <c r="S1022" s="107"/>
      <c r="T1022" s="107"/>
      <c r="U1022" s="107"/>
      <c r="V1022" s="107"/>
      <c r="W1022" s="107"/>
      <c r="X1022" s="107"/>
      <c r="Y1022" s="107"/>
      <c r="Z1022" s="107"/>
      <c r="AA1022" s="107"/>
      <c r="AB1022" s="107"/>
      <c r="AC1022" s="107"/>
      <c r="AD1022" s="107"/>
      <c r="AE1022" s="107"/>
      <c r="AF1022" s="107"/>
      <c r="AG1022" s="107"/>
      <c r="AH1022" s="107"/>
      <c r="AI1022" s="107"/>
      <c r="AJ1022" s="130"/>
      <c r="AK1022" s="148"/>
      <c r="AL1022" s="151"/>
      <c r="AM1022" s="151"/>
      <c r="AN1022" s="151"/>
      <c r="AO1022" s="151"/>
      <c r="AP1022" s="151"/>
      <c r="AQ1022" s="145"/>
    </row>
    <row r="1023" spans="1:43" ht="9" customHeight="1" x14ac:dyDescent="0.2">
      <c r="A1023" s="148"/>
      <c r="B1023" s="162"/>
      <c r="C1023" s="148"/>
      <c r="D1023" s="148"/>
      <c r="E1023" s="128" t="s">
        <v>25</v>
      </c>
      <c r="F1023" s="129"/>
      <c r="G1023" s="107"/>
      <c r="H1023" s="107"/>
      <c r="I1023" s="107"/>
      <c r="J1023" s="107"/>
      <c r="K1023" s="107"/>
      <c r="L1023" s="107"/>
      <c r="M1023" s="107"/>
      <c r="N1023" s="107"/>
      <c r="O1023" s="107"/>
      <c r="P1023" s="107"/>
      <c r="Q1023" s="107"/>
      <c r="R1023" s="107"/>
      <c r="S1023" s="107"/>
      <c r="T1023" s="107"/>
      <c r="U1023" s="107"/>
      <c r="V1023" s="107"/>
      <c r="W1023" s="107"/>
      <c r="X1023" s="107"/>
      <c r="Y1023" s="107"/>
      <c r="Z1023" s="107"/>
      <c r="AA1023" s="107"/>
      <c r="AB1023" s="107"/>
      <c r="AC1023" s="107"/>
      <c r="AD1023" s="107"/>
      <c r="AE1023" s="107"/>
      <c r="AF1023" s="107"/>
      <c r="AG1023" s="107"/>
      <c r="AH1023" s="107"/>
      <c r="AI1023" s="107"/>
      <c r="AJ1023" s="130"/>
      <c r="AK1023" s="148"/>
      <c r="AL1023" s="151"/>
      <c r="AM1023" s="151"/>
      <c r="AN1023" s="151"/>
      <c r="AO1023" s="151"/>
      <c r="AP1023" s="151"/>
      <c r="AQ1023" s="145"/>
    </row>
    <row r="1024" spans="1:43" ht="9" customHeight="1" thickBot="1" x14ac:dyDescent="0.25">
      <c r="A1024" s="149"/>
      <c r="B1024" s="163"/>
      <c r="C1024" s="149"/>
      <c r="D1024" s="149"/>
      <c r="E1024" s="131" t="s">
        <v>26</v>
      </c>
      <c r="F1024" s="132"/>
      <c r="G1024" s="133"/>
      <c r="H1024" s="133"/>
      <c r="I1024" s="133"/>
      <c r="J1024" s="133"/>
      <c r="K1024" s="133"/>
      <c r="L1024" s="133"/>
      <c r="M1024" s="133"/>
      <c r="N1024" s="133"/>
      <c r="O1024" s="133"/>
      <c r="P1024" s="133"/>
      <c r="Q1024" s="133"/>
      <c r="R1024" s="133"/>
      <c r="S1024" s="133"/>
      <c r="T1024" s="133"/>
      <c r="U1024" s="133"/>
      <c r="V1024" s="133"/>
      <c r="W1024" s="133"/>
      <c r="X1024" s="133"/>
      <c r="Y1024" s="133"/>
      <c r="Z1024" s="133"/>
      <c r="AA1024" s="133"/>
      <c r="AB1024" s="133"/>
      <c r="AC1024" s="133"/>
      <c r="AD1024" s="133"/>
      <c r="AE1024" s="133"/>
      <c r="AF1024" s="133"/>
      <c r="AG1024" s="133"/>
      <c r="AH1024" s="133"/>
      <c r="AI1024" s="133"/>
      <c r="AJ1024" s="134"/>
      <c r="AK1024" s="149"/>
      <c r="AL1024" s="152"/>
      <c r="AM1024" s="152"/>
      <c r="AN1024" s="152"/>
      <c r="AO1024" s="152"/>
      <c r="AP1024" s="152"/>
      <c r="AQ1024" s="146"/>
    </row>
    <row r="1025" spans="1:43" ht="9" customHeight="1" x14ac:dyDescent="0.2">
      <c r="A1025" s="147">
        <v>254</v>
      </c>
      <c r="B1025" s="161">
        <v>19043</v>
      </c>
      <c r="C1025" s="168" t="s">
        <v>348</v>
      </c>
      <c r="D1025" s="154" t="s">
        <v>258</v>
      </c>
      <c r="E1025" s="124" t="s">
        <v>22</v>
      </c>
      <c r="F1025" s="125">
        <v>8</v>
      </c>
      <c r="G1025" s="126">
        <v>8</v>
      </c>
      <c r="H1025" s="126"/>
      <c r="I1025" s="126"/>
      <c r="J1025" s="126">
        <v>8</v>
      </c>
      <c r="K1025" s="126">
        <v>8</v>
      </c>
      <c r="L1025" s="126">
        <v>8</v>
      </c>
      <c r="M1025" s="126">
        <v>8</v>
      </c>
      <c r="N1025" s="126">
        <v>8</v>
      </c>
      <c r="O1025" s="126"/>
      <c r="P1025" s="126"/>
      <c r="Q1025" s="126">
        <v>8</v>
      </c>
      <c r="R1025" s="126">
        <v>8</v>
      </c>
      <c r="S1025" s="126">
        <v>8</v>
      </c>
      <c r="T1025" s="126">
        <v>8</v>
      </c>
      <c r="U1025" s="126">
        <v>8</v>
      </c>
      <c r="V1025" s="126"/>
      <c r="W1025" s="126"/>
      <c r="X1025" s="126">
        <v>8</v>
      </c>
      <c r="Y1025" s="126">
        <v>8</v>
      </c>
      <c r="Z1025" s="126">
        <v>8</v>
      </c>
      <c r="AA1025" s="126">
        <v>8</v>
      </c>
      <c r="AB1025" s="126">
        <v>8</v>
      </c>
      <c r="AC1025" s="126"/>
      <c r="AD1025" s="126"/>
      <c r="AE1025" s="126">
        <v>8</v>
      </c>
      <c r="AF1025" s="126">
        <v>8</v>
      </c>
      <c r="AG1025" s="126">
        <v>8</v>
      </c>
      <c r="AH1025" s="126">
        <v>8</v>
      </c>
      <c r="AI1025" s="126"/>
      <c r="AJ1025" s="127"/>
      <c r="AK1025" s="153">
        <f>COUNTIF(F1025:AJ1025,"&gt;0")</f>
        <v>21</v>
      </c>
      <c r="AL1025" s="150">
        <f>SUM(F1025:AJ1025)</f>
        <v>168</v>
      </c>
      <c r="AM1025" s="150">
        <f>SUM(F1027:AJ1027)</f>
        <v>0</v>
      </c>
      <c r="AN1025" s="150">
        <f>SUM(F1028:AJ1028)</f>
        <v>0</v>
      </c>
      <c r="AO1025" s="150">
        <f>SUM(F1026:AJ1026)</f>
        <v>0</v>
      </c>
      <c r="AP1025" s="150">
        <f>VLOOKUP($M$1&amp;" "&amp;$P$1&amp;" "&amp;AQ1025,'Вспомогательная таблица'!A:AL,38,0)</f>
        <v>168</v>
      </c>
      <c r="AQ1025" s="144" t="s">
        <v>47</v>
      </c>
    </row>
    <row r="1026" spans="1:43" ht="9" customHeight="1" x14ac:dyDescent="0.2">
      <c r="A1026" s="148"/>
      <c r="B1026" s="162"/>
      <c r="C1026" s="162"/>
      <c r="D1026" s="148"/>
      <c r="E1026" s="128" t="s">
        <v>24</v>
      </c>
      <c r="F1026" s="129"/>
      <c r="G1026" s="107"/>
      <c r="H1026" s="107"/>
      <c r="I1026" s="107"/>
      <c r="J1026" s="107"/>
      <c r="K1026" s="107"/>
      <c r="L1026" s="107"/>
      <c r="M1026" s="107"/>
      <c r="N1026" s="107"/>
      <c r="O1026" s="107"/>
      <c r="P1026" s="107"/>
      <c r="Q1026" s="107"/>
      <c r="R1026" s="107"/>
      <c r="S1026" s="107"/>
      <c r="T1026" s="107"/>
      <c r="U1026" s="107"/>
      <c r="V1026" s="107"/>
      <c r="W1026" s="107"/>
      <c r="X1026" s="107"/>
      <c r="Y1026" s="107"/>
      <c r="Z1026" s="107"/>
      <c r="AA1026" s="107"/>
      <c r="AB1026" s="107"/>
      <c r="AC1026" s="107"/>
      <c r="AD1026" s="107"/>
      <c r="AE1026" s="107"/>
      <c r="AF1026" s="107"/>
      <c r="AG1026" s="107"/>
      <c r="AH1026" s="107"/>
      <c r="AI1026" s="107"/>
      <c r="AJ1026" s="130"/>
      <c r="AK1026" s="148"/>
      <c r="AL1026" s="151"/>
      <c r="AM1026" s="151"/>
      <c r="AN1026" s="151"/>
      <c r="AO1026" s="151"/>
      <c r="AP1026" s="151"/>
      <c r="AQ1026" s="145"/>
    </row>
    <row r="1027" spans="1:43" ht="9" customHeight="1" x14ac:dyDescent="0.2">
      <c r="A1027" s="148"/>
      <c r="B1027" s="162"/>
      <c r="C1027" s="162"/>
      <c r="D1027" s="148"/>
      <c r="E1027" s="128" t="s">
        <v>25</v>
      </c>
      <c r="F1027" s="129"/>
      <c r="G1027" s="107"/>
      <c r="H1027" s="107"/>
      <c r="I1027" s="107"/>
      <c r="J1027" s="107"/>
      <c r="K1027" s="107"/>
      <c r="L1027" s="107"/>
      <c r="M1027" s="107"/>
      <c r="N1027" s="107"/>
      <c r="O1027" s="107"/>
      <c r="P1027" s="107"/>
      <c r="Q1027" s="107"/>
      <c r="R1027" s="107"/>
      <c r="S1027" s="107"/>
      <c r="T1027" s="107"/>
      <c r="U1027" s="107"/>
      <c r="V1027" s="107"/>
      <c r="W1027" s="107"/>
      <c r="X1027" s="107"/>
      <c r="Y1027" s="107"/>
      <c r="Z1027" s="107"/>
      <c r="AA1027" s="107"/>
      <c r="AB1027" s="107"/>
      <c r="AC1027" s="107"/>
      <c r="AD1027" s="107"/>
      <c r="AE1027" s="107"/>
      <c r="AF1027" s="107"/>
      <c r="AG1027" s="107"/>
      <c r="AH1027" s="107"/>
      <c r="AI1027" s="107"/>
      <c r="AJ1027" s="130"/>
      <c r="AK1027" s="148"/>
      <c r="AL1027" s="151"/>
      <c r="AM1027" s="151"/>
      <c r="AN1027" s="151"/>
      <c r="AO1027" s="151"/>
      <c r="AP1027" s="151"/>
      <c r="AQ1027" s="145"/>
    </row>
    <row r="1028" spans="1:43" ht="9" customHeight="1" thickBot="1" x14ac:dyDescent="0.25">
      <c r="A1028" s="149"/>
      <c r="B1028" s="163"/>
      <c r="C1028" s="163"/>
      <c r="D1028" s="149"/>
      <c r="E1028" s="131" t="s">
        <v>26</v>
      </c>
      <c r="F1028" s="132"/>
      <c r="G1028" s="133"/>
      <c r="H1028" s="133"/>
      <c r="I1028" s="133"/>
      <c r="J1028" s="133"/>
      <c r="K1028" s="133"/>
      <c r="L1028" s="133"/>
      <c r="M1028" s="133"/>
      <c r="N1028" s="133"/>
      <c r="O1028" s="133"/>
      <c r="P1028" s="133"/>
      <c r="Q1028" s="133"/>
      <c r="R1028" s="133"/>
      <c r="S1028" s="133"/>
      <c r="T1028" s="133"/>
      <c r="U1028" s="133"/>
      <c r="V1028" s="133"/>
      <c r="W1028" s="133"/>
      <c r="X1028" s="133"/>
      <c r="Y1028" s="133"/>
      <c r="Z1028" s="133"/>
      <c r="AA1028" s="133"/>
      <c r="AB1028" s="133"/>
      <c r="AC1028" s="133"/>
      <c r="AD1028" s="133"/>
      <c r="AE1028" s="133"/>
      <c r="AF1028" s="133"/>
      <c r="AG1028" s="133"/>
      <c r="AH1028" s="133"/>
      <c r="AI1028" s="133"/>
      <c r="AJ1028" s="134"/>
      <c r="AK1028" s="149"/>
      <c r="AL1028" s="152"/>
      <c r="AM1028" s="152"/>
      <c r="AN1028" s="152"/>
      <c r="AO1028" s="152"/>
      <c r="AP1028" s="152"/>
      <c r="AQ1028" s="146"/>
    </row>
    <row r="1029" spans="1:43" ht="9" customHeight="1" x14ac:dyDescent="0.2">
      <c r="A1029" s="147">
        <v>255</v>
      </c>
      <c r="B1029" s="161">
        <v>20628</v>
      </c>
      <c r="C1029" s="168" t="s">
        <v>349</v>
      </c>
      <c r="D1029" s="154" t="s">
        <v>350</v>
      </c>
      <c r="E1029" s="124" t="s">
        <v>22</v>
      </c>
      <c r="F1029" s="125">
        <v>8</v>
      </c>
      <c r="G1029" s="126">
        <v>8</v>
      </c>
      <c r="H1029" s="126"/>
      <c r="I1029" s="126"/>
      <c r="J1029" s="126">
        <v>8</v>
      </c>
      <c r="K1029" s="126">
        <v>8</v>
      </c>
      <c r="L1029" s="126">
        <v>8</v>
      </c>
      <c r="M1029" s="126">
        <v>8</v>
      </c>
      <c r="N1029" s="126">
        <v>8</v>
      </c>
      <c r="O1029" s="126"/>
      <c r="P1029" s="126"/>
      <c r="Q1029" s="126">
        <v>8</v>
      </c>
      <c r="R1029" s="126">
        <v>8</v>
      </c>
      <c r="S1029" s="126">
        <v>8</v>
      </c>
      <c r="T1029" s="126">
        <v>8</v>
      </c>
      <c r="U1029" s="126">
        <v>8</v>
      </c>
      <c r="V1029" s="126"/>
      <c r="W1029" s="126"/>
      <c r="X1029" s="126">
        <v>8</v>
      </c>
      <c r="Y1029" s="126">
        <v>8</v>
      </c>
      <c r="Z1029" s="126">
        <v>8</v>
      </c>
      <c r="AA1029" s="126">
        <v>8</v>
      </c>
      <c r="AB1029" s="126">
        <v>8</v>
      </c>
      <c r="AC1029" s="126"/>
      <c r="AD1029" s="126"/>
      <c r="AE1029" s="126">
        <v>8</v>
      </c>
      <c r="AF1029" s="126">
        <v>8</v>
      </c>
      <c r="AG1029" s="126">
        <v>8</v>
      </c>
      <c r="AH1029" s="126">
        <v>8</v>
      </c>
      <c r="AI1029" s="126"/>
      <c r="AJ1029" s="127"/>
      <c r="AK1029" s="153">
        <f>COUNTIF(F1029:AJ1029,"&gt;0")</f>
        <v>21</v>
      </c>
      <c r="AL1029" s="150">
        <f>SUM(F1029:AJ1029)</f>
        <v>168</v>
      </c>
      <c r="AM1029" s="150">
        <f>SUM(F1031:AJ1031)</f>
        <v>0</v>
      </c>
      <c r="AN1029" s="150">
        <f>SUM(F1032:AJ1032)</f>
        <v>0</v>
      </c>
      <c r="AO1029" s="150">
        <f>SUM(F1030:AJ1030)</f>
        <v>0</v>
      </c>
      <c r="AP1029" s="150">
        <f>VLOOKUP($M$1&amp;" "&amp;$P$1&amp;" "&amp;AQ1029,'Вспомогательная таблица'!A:AL,38,0)</f>
        <v>168</v>
      </c>
      <c r="AQ1029" s="144" t="s">
        <v>47</v>
      </c>
    </row>
    <row r="1030" spans="1:43" ht="9" customHeight="1" x14ac:dyDescent="0.2">
      <c r="A1030" s="148"/>
      <c r="B1030" s="162"/>
      <c r="C1030" s="162"/>
      <c r="D1030" s="148"/>
      <c r="E1030" s="128" t="s">
        <v>24</v>
      </c>
      <c r="F1030" s="129"/>
      <c r="G1030" s="107"/>
      <c r="H1030" s="107"/>
      <c r="I1030" s="107"/>
      <c r="J1030" s="107"/>
      <c r="K1030" s="107"/>
      <c r="L1030" s="107"/>
      <c r="M1030" s="107"/>
      <c r="N1030" s="107"/>
      <c r="O1030" s="107"/>
      <c r="P1030" s="107"/>
      <c r="Q1030" s="107"/>
      <c r="R1030" s="107"/>
      <c r="S1030" s="107"/>
      <c r="T1030" s="107"/>
      <c r="U1030" s="107"/>
      <c r="V1030" s="107"/>
      <c r="W1030" s="107"/>
      <c r="X1030" s="107"/>
      <c r="Y1030" s="107"/>
      <c r="Z1030" s="107"/>
      <c r="AA1030" s="107"/>
      <c r="AB1030" s="107"/>
      <c r="AC1030" s="107"/>
      <c r="AD1030" s="107"/>
      <c r="AE1030" s="107"/>
      <c r="AF1030" s="107"/>
      <c r="AG1030" s="107"/>
      <c r="AH1030" s="107"/>
      <c r="AI1030" s="107"/>
      <c r="AJ1030" s="130"/>
      <c r="AK1030" s="148"/>
      <c r="AL1030" s="151"/>
      <c r="AM1030" s="151"/>
      <c r="AN1030" s="151"/>
      <c r="AO1030" s="151"/>
      <c r="AP1030" s="151"/>
      <c r="AQ1030" s="145"/>
    </row>
    <row r="1031" spans="1:43" ht="9" customHeight="1" x14ac:dyDescent="0.2">
      <c r="A1031" s="148"/>
      <c r="B1031" s="162"/>
      <c r="C1031" s="162"/>
      <c r="D1031" s="148"/>
      <c r="E1031" s="128" t="s">
        <v>25</v>
      </c>
      <c r="F1031" s="129"/>
      <c r="G1031" s="107"/>
      <c r="H1031" s="107"/>
      <c r="I1031" s="107"/>
      <c r="J1031" s="107"/>
      <c r="K1031" s="107"/>
      <c r="L1031" s="107"/>
      <c r="M1031" s="107"/>
      <c r="N1031" s="107"/>
      <c r="O1031" s="107"/>
      <c r="P1031" s="107"/>
      <c r="Q1031" s="107"/>
      <c r="R1031" s="107"/>
      <c r="S1031" s="107"/>
      <c r="T1031" s="107"/>
      <c r="U1031" s="107"/>
      <c r="V1031" s="107"/>
      <c r="W1031" s="107"/>
      <c r="X1031" s="107"/>
      <c r="Y1031" s="107"/>
      <c r="Z1031" s="107"/>
      <c r="AA1031" s="107"/>
      <c r="AB1031" s="107"/>
      <c r="AC1031" s="107"/>
      <c r="AD1031" s="107"/>
      <c r="AE1031" s="107"/>
      <c r="AF1031" s="107"/>
      <c r="AG1031" s="107"/>
      <c r="AH1031" s="107"/>
      <c r="AI1031" s="107"/>
      <c r="AJ1031" s="130"/>
      <c r="AK1031" s="148"/>
      <c r="AL1031" s="151"/>
      <c r="AM1031" s="151"/>
      <c r="AN1031" s="151"/>
      <c r="AO1031" s="151"/>
      <c r="AP1031" s="151"/>
      <c r="AQ1031" s="145"/>
    </row>
    <row r="1032" spans="1:43" ht="9" customHeight="1" thickBot="1" x14ac:dyDescent="0.25">
      <c r="A1032" s="149"/>
      <c r="B1032" s="163"/>
      <c r="C1032" s="163"/>
      <c r="D1032" s="149"/>
      <c r="E1032" s="131" t="s">
        <v>26</v>
      </c>
      <c r="F1032" s="132"/>
      <c r="G1032" s="133"/>
      <c r="H1032" s="133"/>
      <c r="I1032" s="133"/>
      <c r="J1032" s="133"/>
      <c r="K1032" s="133"/>
      <c r="L1032" s="133"/>
      <c r="M1032" s="133"/>
      <c r="N1032" s="133"/>
      <c r="O1032" s="133"/>
      <c r="P1032" s="133"/>
      <c r="Q1032" s="133"/>
      <c r="R1032" s="133"/>
      <c r="S1032" s="133"/>
      <c r="T1032" s="133"/>
      <c r="U1032" s="133"/>
      <c r="V1032" s="133"/>
      <c r="W1032" s="133"/>
      <c r="X1032" s="133"/>
      <c r="Y1032" s="133"/>
      <c r="Z1032" s="133"/>
      <c r="AA1032" s="133"/>
      <c r="AB1032" s="133"/>
      <c r="AC1032" s="133"/>
      <c r="AD1032" s="133"/>
      <c r="AE1032" s="133"/>
      <c r="AF1032" s="133"/>
      <c r="AG1032" s="133"/>
      <c r="AH1032" s="133"/>
      <c r="AI1032" s="133"/>
      <c r="AJ1032" s="134"/>
      <c r="AK1032" s="149"/>
      <c r="AL1032" s="152"/>
      <c r="AM1032" s="152"/>
      <c r="AN1032" s="152"/>
      <c r="AO1032" s="152"/>
      <c r="AP1032" s="152"/>
      <c r="AQ1032" s="146"/>
    </row>
    <row r="1033" spans="1:43" ht="9" customHeight="1" x14ac:dyDescent="0.2">
      <c r="A1033" s="147">
        <v>256</v>
      </c>
      <c r="B1033" s="153">
        <v>20408</v>
      </c>
      <c r="C1033" s="154" t="s">
        <v>351</v>
      </c>
      <c r="D1033" s="154" t="s">
        <v>317</v>
      </c>
      <c r="E1033" s="124" t="s">
        <v>22</v>
      </c>
      <c r="F1033" s="125">
        <v>8</v>
      </c>
      <c r="G1033" s="126">
        <v>8</v>
      </c>
      <c r="H1033" s="126"/>
      <c r="I1033" s="126"/>
      <c r="J1033" s="126">
        <v>8</v>
      </c>
      <c r="K1033" s="126">
        <v>8</v>
      </c>
      <c r="L1033" s="126">
        <v>8</v>
      </c>
      <c r="M1033" s="126">
        <v>8</v>
      </c>
      <c r="N1033" s="126">
        <v>8</v>
      </c>
      <c r="O1033" s="126"/>
      <c r="P1033" s="126"/>
      <c r="Q1033" s="126">
        <v>8</v>
      </c>
      <c r="R1033" s="126">
        <v>8</v>
      </c>
      <c r="S1033" s="126">
        <v>8</v>
      </c>
      <c r="T1033" s="126">
        <v>8</v>
      </c>
      <c r="U1033" s="126">
        <v>8</v>
      </c>
      <c r="V1033" s="126"/>
      <c r="W1033" s="126"/>
      <c r="X1033" s="126">
        <v>8</v>
      </c>
      <c r="Y1033" s="126">
        <v>8</v>
      </c>
      <c r="Z1033" s="126">
        <v>8</v>
      </c>
      <c r="AA1033" s="126">
        <v>8</v>
      </c>
      <c r="AB1033" s="126">
        <v>8</v>
      </c>
      <c r="AC1033" s="126"/>
      <c r="AD1033" s="126"/>
      <c r="AE1033" s="126">
        <v>8</v>
      </c>
      <c r="AF1033" s="126">
        <v>8</v>
      </c>
      <c r="AG1033" s="126">
        <v>8</v>
      </c>
      <c r="AH1033" s="126">
        <v>8</v>
      </c>
      <c r="AI1033" s="126"/>
      <c r="AJ1033" s="127"/>
      <c r="AK1033" s="153">
        <f>COUNTIF(F1033:AJ1033,"&gt;0")</f>
        <v>21</v>
      </c>
      <c r="AL1033" s="150">
        <f>SUM(F1033:AJ1033)</f>
        <v>168</v>
      </c>
      <c r="AM1033" s="150">
        <f>SUM(F1035:AJ1035)</f>
        <v>0</v>
      </c>
      <c r="AN1033" s="150">
        <f>SUM(F1036:AJ1036)</f>
        <v>0</v>
      </c>
      <c r="AO1033" s="150">
        <f>SUM(F1034:AJ1034)</f>
        <v>0</v>
      </c>
      <c r="AP1033" s="150">
        <f>VLOOKUP($M$1&amp;" "&amp;$P$1&amp;" "&amp;AQ1033,'Вспомогательная таблица'!A:AL,38,0)</f>
        <v>168</v>
      </c>
      <c r="AQ1033" s="144" t="s">
        <v>47</v>
      </c>
    </row>
    <row r="1034" spans="1:43" ht="9" customHeight="1" x14ac:dyDescent="0.2">
      <c r="A1034" s="148"/>
      <c r="B1034" s="148"/>
      <c r="C1034" s="148"/>
      <c r="D1034" s="148"/>
      <c r="E1034" s="128" t="s">
        <v>24</v>
      </c>
      <c r="F1034" s="129"/>
      <c r="G1034" s="107"/>
      <c r="H1034" s="107"/>
      <c r="I1034" s="107"/>
      <c r="J1034" s="107"/>
      <c r="K1034" s="107"/>
      <c r="L1034" s="107"/>
      <c r="M1034" s="107"/>
      <c r="N1034" s="107"/>
      <c r="O1034" s="107"/>
      <c r="P1034" s="107"/>
      <c r="Q1034" s="107"/>
      <c r="R1034" s="107"/>
      <c r="S1034" s="107"/>
      <c r="T1034" s="107"/>
      <c r="U1034" s="107"/>
      <c r="V1034" s="107"/>
      <c r="W1034" s="107"/>
      <c r="X1034" s="107"/>
      <c r="Y1034" s="107"/>
      <c r="Z1034" s="107"/>
      <c r="AA1034" s="107"/>
      <c r="AB1034" s="107"/>
      <c r="AC1034" s="107"/>
      <c r="AD1034" s="107"/>
      <c r="AE1034" s="107"/>
      <c r="AF1034" s="107"/>
      <c r="AG1034" s="107"/>
      <c r="AH1034" s="107"/>
      <c r="AI1034" s="107"/>
      <c r="AJ1034" s="130"/>
      <c r="AK1034" s="148"/>
      <c r="AL1034" s="151"/>
      <c r="AM1034" s="151"/>
      <c r="AN1034" s="151"/>
      <c r="AO1034" s="151"/>
      <c r="AP1034" s="151"/>
      <c r="AQ1034" s="145"/>
    </row>
    <row r="1035" spans="1:43" ht="9" customHeight="1" x14ac:dyDescent="0.2">
      <c r="A1035" s="148"/>
      <c r="B1035" s="148"/>
      <c r="C1035" s="148"/>
      <c r="D1035" s="148"/>
      <c r="E1035" s="128" t="s">
        <v>25</v>
      </c>
      <c r="F1035" s="129"/>
      <c r="G1035" s="107"/>
      <c r="H1035" s="107"/>
      <c r="I1035" s="107"/>
      <c r="J1035" s="107"/>
      <c r="K1035" s="107"/>
      <c r="L1035" s="107"/>
      <c r="M1035" s="107"/>
      <c r="N1035" s="107"/>
      <c r="O1035" s="107"/>
      <c r="P1035" s="107"/>
      <c r="Q1035" s="107"/>
      <c r="R1035" s="107"/>
      <c r="S1035" s="107"/>
      <c r="T1035" s="107"/>
      <c r="U1035" s="107"/>
      <c r="V1035" s="107"/>
      <c r="W1035" s="107"/>
      <c r="X1035" s="107"/>
      <c r="Y1035" s="107"/>
      <c r="Z1035" s="107"/>
      <c r="AA1035" s="107"/>
      <c r="AB1035" s="107"/>
      <c r="AC1035" s="107"/>
      <c r="AD1035" s="107"/>
      <c r="AE1035" s="107"/>
      <c r="AF1035" s="107"/>
      <c r="AG1035" s="107"/>
      <c r="AH1035" s="107"/>
      <c r="AI1035" s="107"/>
      <c r="AJ1035" s="130"/>
      <c r="AK1035" s="148"/>
      <c r="AL1035" s="151"/>
      <c r="AM1035" s="151"/>
      <c r="AN1035" s="151"/>
      <c r="AO1035" s="151"/>
      <c r="AP1035" s="151"/>
      <c r="AQ1035" s="145"/>
    </row>
    <row r="1036" spans="1:43" ht="9" customHeight="1" thickBot="1" x14ac:dyDescent="0.25">
      <c r="A1036" s="149"/>
      <c r="B1036" s="149"/>
      <c r="C1036" s="149"/>
      <c r="D1036" s="149"/>
      <c r="E1036" s="131" t="s">
        <v>26</v>
      </c>
      <c r="F1036" s="132"/>
      <c r="G1036" s="133"/>
      <c r="H1036" s="133"/>
      <c r="I1036" s="133"/>
      <c r="J1036" s="133"/>
      <c r="K1036" s="133"/>
      <c r="L1036" s="133"/>
      <c r="M1036" s="133"/>
      <c r="N1036" s="133"/>
      <c r="O1036" s="133"/>
      <c r="P1036" s="133"/>
      <c r="Q1036" s="133"/>
      <c r="R1036" s="133"/>
      <c r="S1036" s="133"/>
      <c r="T1036" s="133"/>
      <c r="U1036" s="133"/>
      <c r="V1036" s="133"/>
      <c r="W1036" s="133"/>
      <c r="X1036" s="133"/>
      <c r="Y1036" s="133"/>
      <c r="Z1036" s="133"/>
      <c r="AA1036" s="133"/>
      <c r="AB1036" s="133"/>
      <c r="AC1036" s="133"/>
      <c r="AD1036" s="133"/>
      <c r="AE1036" s="133"/>
      <c r="AF1036" s="133"/>
      <c r="AG1036" s="133"/>
      <c r="AH1036" s="133"/>
      <c r="AI1036" s="133"/>
      <c r="AJ1036" s="134"/>
      <c r="AK1036" s="149"/>
      <c r="AL1036" s="152"/>
      <c r="AM1036" s="152"/>
      <c r="AN1036" s="152"/>
      <c r="AO1036" s="152"/>
      <c r="AP1036" s="152"/>
      <c r="AQ1036" s="146"/>
    </row>
    <row r="1037" spans="1:43" ht="9" customHeight="1" x14ac:dyDescent="0.2">
      <c r="A1037" s="147">
        <v>257</v>
      </c>
      <c r="B1037" s="153">
        <v>24937</v>
      </c>
      <c r="C1037" s="154" t="s">
        <v>352</v>
      </c>
      <c r="D1037" s="154" t="s">
        <v>317</v>
      </c>
      <c r="E1037" s="124" t="s">
        <v>22</v>
      </c>
      <c r="F1037" s="125"/>
      <c r="G1037" s="126">
        <v>11</v>
      </c>
      <c r="H1037" s="126">
        <v>11</v>
      </c>
      <c r="I1037" s="126"/>
      <c r="J1037" s="126"/>
      <c r="K1037" s="126">
        <v>11</v>
      </c>
      <c r="L1037" s="126">
        <v>11</v>
      </c>
      <c r="M1037" s="126"/>
      <c r="N1037" s="126"/>
      <c r="O1037" s="126">
        <v>11</v>
      </c>
      <c r="P1037" s="126">
        <v>11</v>
      </c>
      <c r="Q1037" s="126"/>
      <c r="R1037" s="126"/>
      <c r="S1037" s="126">
        <v>11</v>
      </c>
      <c r="T1037" s="126">
        <v>11</v>
      </c>
      <c r="U1037" s="126"/>
      <c r="V1037" s="126"/>
      <c r="W1037" s="126">
        <v>11</v>
      </c>
      <c r="X1037" s="126">
        <v>11</v>
      </c>
      <c r="Y1037" s="126"/>
      <c r="Z1037" s="126"/>
      <c r="AA1037" s="126">
        <v>11</v>
      </c>
      <c r="AB1037" s="126">
        <v>11</v>
      </c>
      <c r="AC1037" s="126"/>
      <c r="AD1037" s="126"/>
      <c r="AE1037" s="126">
        <v>11</v>
      </c>
      <c r="AF1037" s="126">
        <v>11</v>
      </c>
      <c r="AG1037" s="126"/>
      <c r="AH1037" s="126"/>
      <c r="AI1037" s="126"/>
      <c r="AJ1037" s="127"/>
      <c r="AK1037" s="153">
        <f>COUNTIF(F1037:AJ1037,"&gt;0")</f>
        <v>14</v>
      </c>
      <c r="AL1037" s="150">
        <f>SUM(F1037:AJ1037)</f>
        <v>154</v>
      </c>
      <c r="AM1037" s="150">
        <f>SUM(F1039:AJ1039)</f>
        <v>0</v>
      </c>
      <c r="AN1037" s="150">
        <f>SUM(F1040:AJ1040)</f>
        <v>0</v>
      </c>
      <c r="AO1037" s="150">
        <f>SUM(F1038:AJ1038)</f>
        <v>0</v>
      </c>
      <c r="AP1037" s="150">
        <f>VLOOKUP($M$1&amp;" "&amp;$P$1&amp;" "&amp;AQ1037,'Вспомогательная таблица'!A:AL,38,0)</f>
        <v>154</v>
      </c>
      <c r="AQ1037" s="144" t="s">
        <v>245</v>
      </c>
    </row>
    <row r="1038" spans="1:43" ht="9" customHeight="1" x14ac:dyDescent="0.2">
      <c r="A1038" s="148"/>
      <c r="B1038" s="148"/>
      <c r="C1038" s="148"/>
      <c r="D1038" s="148"/>
      <c r="E1038" s="128" t="s">
        <v>24</v>
      </c>
      <c r="F1038" s="129"/>
      <c r="G1038" s="107"/>
      <c r="H1038" s="107"/>
      <c r="I1038" s="107"/>
      <c r="J1038" s="107"/>
      <c r="K1038" s="107"/>
      <c r="L1038" s="107"/>
      <c r="M1038" s="107"/>
      <c r="N1038" s="107"/>
      <c r="O1038" s="107"/>
      <c r="P1038" s="107"/>
      <c r="Q1038" s="107"/>
      <c r="R1038" s="107"/>
      <c r="S1038" s="107"/>
      <c r="T1038" s="107"/>
      <c r="U1038" s="107"/>
      <c r="V1038" s="107"/>
      <c r="W1038" s="107"/>
      <c r="X1038" s="107"/>
      <c r="Y1038" s="107"/>
      <c r="Z1038" s="107"/>
      <c r="AA1038" s="107"/>
      <c r="AB1038" s="107"/>
      <c r="AC1038" s="107"/>
      <c r="AD1038" s="107"/>
      <c r="AE1038" s="107"/>
      <c r="AF1038" s="107"/>
      <c r="AG1038" s="107"/>
      <c r="AH1038" s="107"/>
      <c r="AI1038" s="107"/>
      <c r="AJ1038" s="130"/>
      <c r="AK1038" s="148"/>
      <c r="AL1038" s="151"/>
      <c r="AM1038" s="151"/>
      <c r="AN1038" s="151"/>
      <c r="AO1038" s="151"/>
      <c r="AP1038" s="151"/>
      <c r="AQ1038" s="145"/>
    </row>
    <row r="1039" spans="1:43" ht="9" customHeight="1" x14ac:dyDescent="0.2">
      <c r="A1039" s="148"/>
      <c r="B1039" s="148"/>
      <c r="C1039" s="148"/>
      <c r="D1039" s="148"/>
      <c r="E1039" s="128" t="s">
        <v>25</v>
      </c>
      <c r="F1039" s="129"/>
      <c r="G1039" s="107"/>
      <c r="H1039" s="107"/>
      <c r="I1039" s="107"/>
      <c r="J1039" s="107"/>
      <c r="K1039" s="107"/>
      <c r="L1039" s="107"/>
      <c r="M1039" s="107"/>
      <c r="N1039" s="107"/>
      <c r="O1039" s="107"/>
      <c r="P1039" s="107"/>
      <c r="Q1039" s="107"/>
      <c r="R1039" s="107"/>
      <c r="S1039" s="107"/>
      <c r="T1039" s="107"/>
      <c r="U1039" s="107"/>
      <c r="V1039" s="107"/>
      <c r="W1039" s="107"/>
      <c r="X1039" s="107"/>
      <c r="Y1039" s="107"/>
      <c r="Z1039" s="107"/>
      <c r="AA1039" s="107"/>
      <c r="AB1039" s="107"/>
      <c r="AC1039" s="107"/>
      <c r="AD1039" s="107"/>
      <c r="AE1039" s="107"/>
      <c r="AF1039" s="107"/>
      <c r="AG1039" s="107"/>
      <c r="AH1039" s="107"/>
      <c r="AI1039" s="107"/>
      <c r="AJ1039" s="130"/>
      <c r="AK1039" s="148"/>
      <c r="AL1039" s="151"/>
      <c r="AM1039" s="151"/>
      <c r="AN1039" s="151"/>
      <c r="AO1039" s="151"/>
      <c r="AP1039" s="151"/>
      <c r="AQ1039" s="145"/>
    </row>
    <row r="1040" spans="1:43" ht="9" customHeight="1" thickBot="1" x14ac:dyDescent="0.25">
      <c r="A1040" s="149"/>
      <c r="B1040" s="149"/>
      <c r="C1040" s="149"/>
      <c r="D1040" s="149"/>
      <c r="E1040" s="131" t="s">
        <v>26</v>
      </c>
      <c r="F1040" s="132"/>
      <c r="G1040" s="133"/>
      <c r="H1040" s="133"/>
      <c r="I1040" s="133"/>
      <c r="J1040" s="133"/>
      <c r="K1040" s="133"/>
      <c r="L1040" s="133"/>
      <c r="M1040" s="133"/>
      <c r="N1040" s="133"/>
      <c r="O1040" s="133"/>
      <c r="P1040" s="133"/>
      <c r="Q1040" s="133"/>
      <c r="R1040" s="133"/>
      <c r="S1040" s="133"/>
      <c r="T1040" s="133"/>
      <c r="U1040" s="133"/>
      <c r="V1040" s="133"/>
      <c r="W1040" s="133"/>
      <c r="X1040" s="133"/>
      <c r="Y1040" s="133"/>
      <c r="Z1040" s="133"/>
      <c r="AA1040" s="133"/>
      <c r="AB1040" s="133"/>
      <c r="AC1040" s="133"/>
      <c r="AD1040" s="133"/>
      <c r="AE1040" s="133"/>
      <c r="AF1040" s="133"/>
      <c r="AG1040" s="133"/>
      <c r="AH1040" s="133"/>
      <c r="AI1040" s="133"/>
      <c r="AJ1040" s="134"/>
      <c r="AK1040" s="149"/>
      <c r="AL1040" s="152"/>
      <c r="AM1040" s="152"/>
      <c r="AN1040" s="152"/>
      <c r="AO1040" s="152"/>
      <c r="AP1040" s="152"/>
      <c r="AQ1040" s="146"/>
    </row>
    <row r="1041" spans="1:43" ht="9" customHeight="1" x14ac:dyDescent="0.2">
      <c r="A1041" s="147">
        <v>258</v>
      </c>
      <c r="B1041" s="153">
        <v>32830</v>
      </c>
      <c r="C1041" s="154" t="s">
        <v>353</v>
      </c>
      <c r="D1041" s="154" t="s">
        <v>317</v>
      </c>
      <c r="E1041" s="124" t="s">
        <v>22</v>
      </c>
      <c r="F1041" s="125"/>
      <c r="G1041" s="126">
        <v>11</v>
      </c>
      <c r="H1041" s="126">
        <v>11</v>
      </c>
      <c r="I1041" s="126"/>
      <c r="J1041" s="126"/>
      <c r="K1041" s="126">
        <v>11</v>
      </c>
      <c r="L1041" s="126">
        <v>11</v>
      </c>
      <c r="M1041" s="126"/>
      <c r="N1041" s="126"/>
      <c r="O1041" s="126">
        <v>11</v>
      </c>
      <c r="P1041" s="126">
        <v>11</v>
      </c>
      <c r="Q1041" s="126"/>
      <c r="R1041" s="126"/>
      <c r="S1041" s="126">
        <v>11</v>
      </c>
      <c r="T1041" s="126">
        <v>11</v>
      </c>
      <c r="U1041" s="126"/>
      <c r="V1041" s="126"/>
      <c r="W1041" s="126">
        <v>11</v>
      </c>
      <c r="X1041" s="126">
        <v>11</v>
      </c>
      <c r="Y1041" s="126"/>
      <c r="Z1041" s="126"/>
      <c r="AA1041" s="126">
        <v>11</v>
      </c>
      <c r="AB1041" s="126">
        <v>11</v>
      </c>
      <c r="AC1041" s="126"/>
      <c r="AD1041" s="126"/>
      <c r="AE1041" s="126">
        <v>11</v>
      </c>
      <c r="AF1041" s="126">
        <v>11</v>
      </c>
      <c r="AG1041" s="126"/>
      <c r="AH1041" s="126"/>
      <c r="AI1041" s="126"/>
      <c r="AJ1041" s="127"/>
      <c r="AK1041" s="153">
        <f>COUNTIF(F1041:AJ1041,"&gt;0")</f>
        <v>14</v>
      </c>
      <c r="AL1041" s="150">
        <f>SUM(F1041:AJ1041)</f>
        <v>154</v>
      </c>
      <c r="AM1041" s="150">
        <f>SUM(F1043:AJ1043)</f>
        <v>0</v>
      </c>
      <c r="AN1041" s="150">
        <f>SUM(F1044:AJ1044)</f>
        <v>0</v>
      </c>
      <c r="AO1041" s="150">
        <f>SUM(F1042:AJ1042)</f>
        <v>0</v>
      </c>
      <c r="AP1041" s="150">
        <f>VLOOKUP($M$1&amp;" "&amp;$P$1&amp;" "&amp;AQ1041,'Вспомогательная таблица'!A:AL,38,0)</f>
        <v>154</v>
      </c>
      <c r="AQ1041" s="144" t="s">
        <v>245</v>
      </c>
    </row>
    <row r="1042" spans="1:43" ht="9" customHeight="1" x14ac:dyDescent="0.2">
      <c r="A1042" s="148"/>
      <c r="B1042" s="148"/>
      <c r="C1042" s="148"/>
      <c r="D1042" s="148"/>
      <c r="E1042" s="128" t="s">
        <v>24</v>
      </c>
      <c r="F1042" s="129"/>
      <c r="G1042" s="107"/>
      <c r="H1042" s="107"/>
      <c r="I1042" s="107"/>
      <c r="J1042" s="107"/>
      <c r="K1042" s="107"/>
      <c r="L1042" s="107"/>
      <c r="M1042" s="107"/>
      <c r="N1042" s="107"/>
      <c r="O1042" s="107"/>
      <c r="P1042" s="107"/>
      <c r="Q1042" s="107"/>
      <c r="R1042" s="107"/>
      <c r="S1042" s="107"/>
      <c r="T1042" s="107"/>
      <c r="U1042" s="107"/>
      <c r="V1042" s="107"/>
      <c r="W1042" s="107"/>
      <c r="X1042" s="107"/>
      <c r="Y1042" s="107"/>
      <c r="Z1042" s="107"/>
      <c r="AA1042" s="107"/>
      <c r="AB1042" s="107"/>
      <c r="AC1042" s="107"/>
      <c r="AD1042" s="107"/>
      <c r="AE1042" s="107"/>
      <c r="AF1042" s="107"/>
      <c r="AG1042" s="107"/>
      <c r="AH1042" s="107"/>
      <c r="AI1042" s="107"/>
      <c r="AJ1042" s="130"/>
      <c r="AK1042" s="148"/>
      <c r="AL1042" s="151"/>
      <c r="AM1042" s="151"/>
      <c r="AN1042" s="151"/>
      <c r="AO1042" s="151"/>
      <c r="AP1042" s="151"/>
      <c r="AQ1042" s="145"/>
    </row>
    <row r="1043" spans="1:43" ht="9" customHeight="1" x14ac:dyDescent="0.2">
      <c r="A1043" s="148"/>
      <c r="B1043" s="148"/>
      <c r="C1043" s="148"/>
      <c r="D1043" s="148"/>
      <c r="E1043" s="128" t="s">
        <v>25</v>
      </c>
      <c r="F1043" s="129"/>
      <c r="G1043" s="107"/>
      <c r="H1043" s="107"/>
      <c r="I1043" s="107"/>
      <c r="J1043" s="107"/>
      <c r="K1043" s="107"/>
      <c r="L1043" s="107"/>
      <c r="M1043" s="107"/>
      <c r="N1043" s="107"/>
      <c r="O1043" s="107"/>
      <c r="P1043" s="107"/>
      <c r="Q1043" s="107"/>
      <c r="R1043" s="107"/>
      <c r="S1043" s="107"/>
      <c r="T1043" s="107"/>
      <c r="U1043" s="107"/>
      <c r="V1043" s="107"/>
      <c r="W1043" s="107"/>
      <c r="X1043" s="107"/>
      <c r="Y1043" s="107"/>
      <c r="Z1043" s="107"/>
      <c r="AA1043" s="107"/>
      <c r="AB1043" s="107"/>
      <c r="AC1043" s="107"/>
      <c r="AD1043" s="107"/>
      <c r="AE1043" s="107"/>
      <c r="AF1043" s="107"/>
      <c r="AG1043" s="107"/>
      <c r="AH1043" s="107"/>
      <c r="AI1043" s="107"/>
      <c r="AJ1043" s="130"/>
      <c r="AK1043" s="148"/>
      <c r="AL1043" s="151"/>
      <c r="AM1043" s="151"/>
      <c r="AN1043" s="151"/>
      <c r="AO1043" s="151"/>
      <c r="AP1043" s="151"/>
      <c r="AQ1043" s="145"/>
    </row>
    <row r="1044" spans="1:43" ht="9" customHeight="1" thickBot="1" x14ac:dyDescent="0.25">
      <c r="A1044" s="149"/>
      <c r="B1044" s="149"/>
      <c r="C1044" s="149"/>
      <c r="D1044" s="149"/>
      <c r="E1044" s="131" t="s">
        <v>26</v>
      </c>
      <c r="F1044" s="132"/>
      <c r="G1044" s="133"/>
      <c r="H1044" s="133"/>
      <c r="I1044" s="133"/>
      <c r="J1044" s="133"/>
      <c r="K1044" s="133"/>
      <c r="L1044" s="133"/>
      <c r="M1044" s="133"/>
      <c r="N1044" s="133"/>
      <c r="O1044" s="133"/>
      <c r="P1044" s="133"/>
      <c r="Q1044" s="133"/>
      <c r="R1044" s="133"/>
      <c r="S1044" s="133"/>
      <c r="T1044" s="133"/>
      <c r="U1044" s="133"/>
      <c r="V1044" s="133"/>
      <c r="W1044" s="133"/>
      <c r="X1044" s="133"/>
      <c r="Y1044" s="133"/>
      <c r="Z1044" s="133"/>
      <c r="AA1044" s="133"/>
      <c r="AB1044" s="133"/>
      <c r="AC1044" s="133"/>
      <c r="AD1044" s="133"/>
      <c r="AE1044" s="133"/>
      <c r="AF1044" s="133"/>
      <c r="AG1044" s="133"/>
      <c r="AH1044" s="133"/>
      <c r="AI1044" s="133"/>
      <c r="AJ1044" s="134"/>
      <c r="AK1044" s="149"/>
      <c r="AL1044" s="152"/>
      <c r="AM1044" s="152"/>
      <c r="AN1044" s="152"/>
      <c r="AO1044" s="152"/>
      <c r="AP1044" s="152"/>
      <c r="AQ1044" s="146"/>
    </row>
    <row r="1045" spans="1:43" ht="9" customHeight="1" x14ac:dyDescent="0.2">
      <c r="A1045" s="147">
        <v>259</v>
      </c>
      <c r="B1045" s="153">
        <v>28695</v>
      </c>
      <c r="C1045" s="154" t="s">
        <v>354</v>
      </c>
      <c r="D1045" s="154" t="s">
        <v>317</v>
      </c>
      <c r="E1045" s="124" t="s">
        <v>22</v>
      </c>
      <c r="F1045" s="125">
        <v>8</v>
      </c>
      <c r="G1045" s="126">
        <v>8</v>
      </c>
      <c r="H1045" s="126"/>
      <c r="I1045" s="126"/>
      <c r="J1045" s="126">
        <v>8</v>
      </c>
      <c r="K1045" s="126">
        <v>8</v>
      </c>
      <c r="L1045" s="126">
        <v>8</v>
      </c>
      <c r="M1045" s="126">
        <v>8</v>
      </c>
      <c r="N1045" s="126">
        <v>8</v>
      </c>
      <c r="O1045" s="126"/>
      <c r="P1045" s="126"/>
      <c r="Q1045" s="126">
        <v>8</v>
      </c>
      <c r="R1045" s="126">
        <v>8</v>
      </c>
      <c r="S1045" s="126">
        <v>8</v>
      </c>
      <c r="T1045" s="126">
        <v>8</v>
      </c>
      <c r="U1045" s="126">
        <v>8</v>
      </c>
      <c r="V1045" s="126"/>
      <c r="W1045" s="126"/>
      <c r="X1045" s="126">
        <v>8</v>
      </c>
      <c r="Y1045" s="126">
        <v>8</v>
      </c>
      <c r="Z1045" s="126">
        <v>8</v>
      </c>
      <c r="AA1045" s="126">
        <v>8</v>
      </c>
      <c r="AB1045" s="126">
        <v>8</v>
      </c>
      <c r="AC1045" s="126"/>
      <c r="AD1045" s="126"/>
      <c r="AE1045" s="126">
        <v>8</v>
      </c>
      <c r="AF1045" s="126">
        <v>8</v>
      </c>
      <c r="AG1045" s="126">
        <v>8</v>
      </c>
      <c r="AH1045" s="126">
        <v>8</v>
      </c>
      <c r="AI1045" s="126"/>
      <c r="AJ1045" s="127"/>
      <c r="AK1045" s="153">
        <f>COUNTIF(F1045:AJ1045,"&gt;0")</f>
        <v>21</v>
      </c>
      <c r="AL1045" s="150">
        <f>SUM(F1045:AJ1045)</f>
        <v>168</v>
      </c>
      <c r="AM1045" s="150">
        <f>SUM(F1047:AJ1047)</f>
        <v>0</v>
      </c>
      <c r="AN1045" s="150">
        <f>SUM(F1048:AJ1048)</f>
        <v>0</v>
      </c>
      <c r="AO1045" s="150">
        <f>SUM(F1046:AJ1046)</f>
        <v>0</v>
      </c>
      <c r="AP1045" s="150">
        <f>VLOOKUP($M$1&amp;" "&amp;$P$1&amp;" "&amp;AQ1045,'Вспомогательная таблица'!A:AL,38,0)</f>
        <v>168</v>
      </c>
      <c r="AQ1045" s="144" t="s">
        <v>23</v>
      </c>
    </row>
    <row r="1046" spans="1:43" ht="9" customHeight="1" x14ac:dyDescent="0.2">
      <c r="A1046" s="148"/>
      <c r="B1046" s="148"/>
      <c r="C1046" s="148"/>
      <c r="D1046" s="148"/>
      <c r="E1046" s="128" t="s">
        <v>24</v>
      </c>
      <c r="F1046" s="129"/>
      <c r="G1046" s="107"/>
      <c r="H1046" s="107"/>
      <c r="I1046" s="107"/>
      <c r="J1046" s="107"/>
      <c r="K1046" s="107"/>
      <c r="L1046" s="107"/>
      <c r="M1046" s="107"/>
      <c r="N1046" s="107"/>
      <c r="O1046" s="107"/>
      <c r="P1046" s="107"/>
      <c r="Q1046" s="107"/>
      <c r="R1046" s="107"/>
      <c r="S1046" s="107"/>
      <c r="T1046" s="107"/>
      <c r="U1046" s="107"/>
      <c r="V1046" s="107"/>
      <c r="W1046" s="107"/>
      <c r="X1046" s="107"/>
      <c r="Y1046" s="107"/>
      <c r="Z1046" s="107"/>
      <c r="AA1046" s="107"/>
      <c r="AB1046" s="107"/>
      <c r="AC1046" s="107"/>
      <c r="AD1046" s="107"/>
      <c r="AE1046" s="107"/>
      <c r="AF1046" s="107"/>
      <c r="AG1046" s="107"/>
      <c r="AH1046" s="107"/>
      <c r="AI1046" s="107"/>
      <c r="AJ1046" s="130"/>
      <c r="AK1046" s="148"/>
      <c r="AL1046" s="151"/>
      <c r="AM1046" s="151"/>
      <c r="AN1046" s="151"/>
      <c r="AO1046" s="151"/>
      <c r="AP1046" s="151"/>
      <c r="AQ1046" s="145"/>
    </row>
    <row r="1047" spans="1:43" ht="9" customHeight="1" x14ac:dyDescent="0.2">
      <c r="A1047" s="148"/>
      <c r="B1047" s="148"/>
      <c r="C1047" s="148"/>
      <c r="D1047" s="148"/>
      <c r="E1047" s="128" t="s">
        <v>25</v>
      </c>
      <c r="F1047" s="129"/>
      <c r="G1047" s="107"/>
      <c r="H1047" s="107"/>
      <c r="I1047" s="107"/>
      <c r="J1047" s="107"/>
      <c r="K1047" s="107"/>
      <c r="L1047" s="107"/>
      <c r="M1047" s="107"/>
      <c r="N1047" s="107"/>
      <c r="O1047" s="107"/>
      <c r="P1047" s="107"/>
      <c r="Q1047" s="107"/>
      <c r="R1047" s="107"/>
      <c r="S1047" s="107"/>
      <c r="T1047" s="107"/>
      <c r="U1047" s="107"/>
      <c r="V1047" s="107"/>
      <c r="W1047" s="107"/>
      <c r="X1047" s="107"/>
      <c r="Y1047" s="107"/>
      <c r="Z1047" s="107"/>
      <c r="AA1047" s="107"/>
      <c r="AB1047" s="107"/>
      <c r="AC1047" s="107"/>
      <c r="AD1047" s="107"/>
      <c r="AE1047" s="107"/>
      <c r="AF1047" s="107"/>
      <c r="AG1047" s="107"/>
      <c r="AH1047" s="107"/>
      <c r="AI1047" s="107"/>
      <c r="AJ1047" s="130"/>
      <c r="AK1047" s="148"/>
      <c r="AL1047" s="151"/>
      <c r="AM1047" s="151"/>
      <c r="AN1047" s="151"/>
      <c r="AO1047" s="151"/>
      <c r="AP1047" s="151"/>
      <c r="AQ1047" s="145"/>
    </row>
    <row r="1048" spans="1:43" ht="9" customHeight="1" thickBot="1" x14ac:dyDescent="0.25">
      <c r="A1048" s="149"/>
      <c r="B1048" s="149"/>
      <c r="C1048" s="149"/>
      <c r="D1048" s="149"/>
      <c r="E1048" s="131" t="s">
        <v>26</v>
      </c>
      <c r="F1048" s="132"/>
      <c r="G1048" s="133"/>
      <c r="H1048" s="133"/>
      <c r="I1048" s="133"/>
      <c r="J1048" s="133"/>
      <c r="K1048" s="133"/>
      <c r="L1048" s="133"/>
      <c r="M1048" s="133"/>
      <c r="N1048" s="133"/>
      <c r="O1048" s="133"/>
      <c r="P1048" s="133"/>
      <c r="Q1048" s="133"/>
      <c r="R1048" s="133"/>
      <c r="S1048" s="133"/>
      <c r="T1048" s="133"/>
      <c r="U1048" s="133"/>
      <c r="V1048" s="133"/>
      <c r="W1048" s="133"/>
      <c r="X1048" s="133"/>
      <c r="Y1048" s="133"/>
      <c r="Z1048" s="133"/>
      <c r="AA1048" s="133"/>
      <c r="AB1048" s="133"/>
      <c r="AC1048" s="133"/>
      <c r="AD1048" s="133"/>
      <c r="AE1048" s="133"/>
      <c r="AF1048" s="133"/>
      <c r="AG1048" s="133"/>
      <c r="AH1048" s="133"/>
      <c r="AI1048" s="133"/>
      <c r="AJ1048" s="134"/>
      <c r="AK1048" s="149"/>
      <c r="AL1048" s="152"/>
      <c r="AM1048" s="152"/>
      <c r="AN1048" s="152"/>
      <c r="AO1048" s="152"/>
      <c r="AP1048" s="152"/>
      <c r="AQ1048" s="146"/>
    </row>
    <row r="1049" spans="1:43" ht="9" customHeight="1" x14ac:dyDescent="0.2">
      <c r="A1049" s="147">
        <v>260</v>
      </c>
      <c r="B1049" s="153">
        <v>20365</v>
      </c>
      <c r="C1049" s="154" t="s">
        <v>355</v>
      </c>
      <c r="D1049" s="154" t="s">
        <v>350</v>
      </c>
      <c r="E1049" s="124" t="s">
        <v>22</v>
      </c>
      <c r="F1049" s="125">
        <v>8</v>
      </c>
      <c r="G1049" s="126">
        <v>8</v>
      </c>
      <c r="H1049" s="126"/>
      <c r="I1049" s="126"/>
      <c r="J1049" s="126">
        <v>8</v>
      </c>
      <c r="K1049" s="126">
        <v>8</v>
      </c>
      <c r="L1049" s="126">
        <v>8</v>
      </c>
      <c r="M1049" s="126">
        <v>8</v>
      </c>
      <c r="N1049" s="126">
        <v>8</v>
      </c>
      <c r="O1049" s="126"/>
      <c r="P1049" s="126"/>
      <c r="Q1049" s="126">
        <v>8</v>
      </c>
      <c r="R1049" s="126">
        <v>8</v>
      </c>
      <c r="S1049" s="126">
        <v>8</v>
      </c>
      <c r="T1049" s="126">
        <v>8</v>
      </c>
      <c r="U1049" s="126">
        <v>8</v>
      </c>
      <c r="V1049" s="126"/>
      <c r="W1049" s="126"/>
      <c r="X1049" s="126">
        <v>8</v>
      </c>
      <c r="Y1049" s="126">
        <v>8</v>
      </c>
      <c r="Z1049" s="126">
        <v>8</v>
      </c>
      <c r="AA1049" s="126">
        <v>8</v>
      </c>
      <c r="AB1049" s="126">
        <v>8</v>
      </c>
      <c r="AC1049" s="126"/>
      <c r="AD1049" s="126"/>
      <c r="AE1049" s="126">
        <v>8</v>
      </c>
      <c r="AF1049" s="126">
        <v>8</v>
      </c>
      <c r="AG1049" s="126">
        <v>8</v>
      </c>
      <c r="AH1049" s="126">
        <v>8</v>
      </c>
      <c r="AI1049" s="126"/>
      <c r="AJ1049" s="127"/>
      <c r="AK1049" s="153">
        <f>COUNTIF(F1049:AJ1049,"&gt;0")</f>
        <v>21</v>
      </c>
      <c r="AL1049" s="150">
        <f>SUM(F1049:AJ1049)</f>
        <v>168</v>
      </c>
      <c r="AM1049" s="150">
        <f>SUM(F1051:AJ1051)</f>
        <v>0</v>
      </c>
      <c r="AN1049" s="150">
        <f>SUM(F1052:AJ1052)</f>
        <v>0</v>
      </c>
      <c r="AO1049" s="150">
        <f>SUM(F1050:AJ1050)</f>
        <v>0</v>
      </c>
      <c r="AP1049" s="150">
        <f>VLOOKUP($M$1&amp;" "&amp;$P$1&amp;" "&amp;AQ1049,'Вспомогательная таблица'!A:AL,38,0)</f>
        <v>168</v>
      </c>
      <c r="AQ1049" s="144" t="s">
        <v>47</v>
      </c>
    </row>
    <row r="1050" spans="1:43" ht="9" customHeight="1" x14ac:dyDescent="0.2">
      <c r="A1050" s="148"/>
      <c r="B1050" s="148"/>
      <c r="C1050" s="148"/>
      <c r="D1050" s="148"/>
      <c r="E1050" s="128" t="s">
        <v>24</v>
      </c>
      <c r="F1050" s="129"/>
      <c r="G1050" s="107"/>
      <c r="H1050" s="107"/>
      <c r="I1050" s="107"/>
      <c r="J1050" s="107"/>
      <c r="K1050" s="107"/>
      <c r="L1050" s="107"/>
      <c r="M1050" s="107"/>
      <c r="N1050" s="107"/>
      <c r="O1050" s="107"/>
      <c r="P1050" s="107"/>
      <c r="Q1050" s="107"/>
      <c r="R1050" s="107"/>
      <c r="S1050" s="107"/>
      <c r="T1050" s="107"/>
      <c r="U1050" s="107"/>
      <c r="V1050" s="107"/>
      <c r="W1050" s="107"/>
      <c r="X1050" s="107"/>
      <c r="Y1050" s="107"/>
      <c r="Z1050" s="107"/>
      <c r="AA1050" s="107"/>
      <c r="AB1050" s="107"/>
      <c r="AC1050" s="107"/>
      <c r="AD1050" s="107"/>
      <c r="AE1050" s="107"/>
      <c r="AF1050" s="107"/>
      <c r="AG1050" s="107"/>
      <c r="AH1050" s="107"/>
      <c r="AI1050" s="107"/>
      <c r="AJ1050" s="130"/>
      <c r="AK1050" s="148"/>
      <c r="AL1050" s="151"/>
      <c r="AM1050" s="151"/>
      <c r="AN1050" s="151"/>
      <c r="AO1050" s="151"/>
      <c r="AP1050" s="151"/>
      <c r="AQ1050" s="145"/>
    </row>
    <row r="1051" spans="1:43" ht="9" customHeight="1" x14ac:dyDescent="0.2">
      <c r="A1051" s="148"/>
      <c r="B1051" s="148"/>
      <c r="C1051" s="148"/>
      <c r="D1051" s="148"/>
      <c r="E1051" s="128" t="s">
        <v>25</v>
      </c>
      <c r="F1051" s="129"/>
      <c r="G1051" s="107"/>
      <c r="H1051" s="107"/>
      <c r="I1051" s="107"/>
      <c r="J1051" s="107"/>
      <c r="K1051" s="107"/>
      <c r="L1051" s="107"/>
      <c r="M1051" s="107"/>
      <c r="N1051" s="107"/>
      <c r="O1051" s="107"/>
      <c r="P1051" s="107"/>
      <c r="Q1051" s="107"/>
      <c r="R1051" s="107"/>
      <c r="S1051" s="107"/>
      <c r="T1051" s="107"/>
      <c r="U1051" s="107"/>
      <c r="V1051" s="107"/>
      <c r="W1051" s="107"/>
      <c r="X1051" s="107"/>
      <c r="Y1051" s="107"/>
      <c r="Z1051" s="107"/>
      <c r="AA1051" s="107"/>
      <c r="AB1051" s="107"/>
      <c r="AC1051" s="107"/>
      <c r="AD1051" s="107"/>
      <c r="AE1051" s="107"/>
      <c r="AF1051" s="107"/>
      <c r="AG1051" s="107"/>
      <c r="AH1051" s="107"/>
      <c r="AI1051" s="107"/>
      <c r="AJ1051" s="130"/>
      <c r="AK1051" s="148"/>
      <c r="AL1051" s="151"/>
      <c r="AM1051" s="151"/>
      <c r="AN1051" s="151"/>
      <c r="AO1051" s="151"/>
      <c r="AP1051" s="151"/>
      <c r="AQ1051" s="145"/>
    </row>
    <row r="1052" spans="1:43" ht="9" customHeight="1" thickBot="1" x14ac:dyDescent="0.25">
      <c r="A1052" s="149"/>
      <c r="B1052" s="149"/>
      <c r="C1052" s="149"/>
      <c r="D1052" s="149"/>
      <c r="E1052" s="131" t="s">
        <v>26</v>
      </c>
      <c r="F1052" s="132"/>
      <c r="G1052" s="133"/>
      <c r="H1052" s="133"/>
      <c r="I1052" s="133"/>
      <c r="J1052" s="133"/>
      <c r="K1052" s="133"/>
      <c r="L1052" s="133"/>
      <c r="M1052" s="133"/>
      <c r="N1052" s="133"/>
      <c r="O1052" s="133"/>
      <c r="P1052" s="133"/>
      <c r="Q1052" s="133"/>
      <c r="R1052" s="133"/>
      <c r="S1052" s="133"/>
      <c r="T1052" s="133"/>
      <c r="U1052" s="133"/>
      <c r="V1052" s="133"/>
      <c r="W1052" s="133"/>
      <c r="X1052" s="133"/>
      <c r="Y1052" s="133"/>
      <c r="Z1052" s="133"/>
      <c r="AA1052" s="133"/>
      <c r="AB1052" s="133"/>
      <c r="AC1052" s="133"/>
      <c r="AD1052" s="133"/>
      <c r="AE1052" s="133"/>
      <c r="AF1052" s="133"/>
      <c r="AG1052" s="133"/>
      <c r="AH1052" s="133"/>
      <c r="AI1052" s="133"/>
      <c r="AJ1052" s="134"/>
      <c r="AK1052" s="149"/>
      <c r="AL1052" s="152"/>
      <c r="AM1052" s="152"/>
      <c r="AN1052" s="152"/>
      <c r="AO1052" s="152"/>
      <c r="AP1052" s="152"/>
      <c r="AQ1052" s="146"/>
    </row>
    <row r="1053" spans="1:43" ht="9" customHeight="1" x14ac:dyDescent="0.2">
      <c r="A1053" s="147">
        <v>261</v>
      </c>
      <c r="B1053" s="153">
        <v>19065</v>
      </c>
      <c r="C1053" s="154" t="s">
        <v>356</v>
      </c>
      <c r="D1053" s="154" t="s">
        <v>310</v>
      </c>
      <c r="E1053" s="124" t="s">
        <v>22</v>
      </c>
      <c r="F1053" s="125">
        <v>8</v>
      </c>
      <c r="G1053" s="126">
        <v>8</v>
      </c>
      <c r="H1053" s="126"/>
      <c r="I1053" s="126"/>
      <c r="J1053" s="126">
        <v>8</v>
      </c>
      <c r="K1053" s="126">
        <v>8</v>
      </c>
      <c r="L1053" s="126">
        <v>8</v>
      </c>
      <c r="M1053" s="126">
        <v>8</v>
      </c>
      <c r="N1053" s="126">
        <v>8</v>
      </c>
      <c r="O1053" s="126"/>
      <c r="P1053" s="126"/>
      <c r="Q1053" s="126">
        <v>8</v>
      </c>
      <c r="R1053" s="126">
        <v>8</v>
      </c>
      <c r="S1053" s="126">
        <v>8</v>
      </c>
      <c r="T1053" s="126">
        <v>8</v>
      </c>
      <c r="U1053" s="126">
        <v>8</v>
      </c>
      <c r="V1053" s="126"/>
      <c r="W1053" s="126"/>
      <c r="X1053" s="126">
        <v>8</v>
      </c>
      <c r="Y1053" s="126">
        <v>8</v>
      </c>
      <c r="Z1053" s="126">
        <v>8</v>
      </c>
      <c r="AA1053" s="126">
        <v>8</v>
      </c>
      <c r="AB1053" s="126">
        <v>8</v>
      </c>
      <c r="AC1053" s="126"/>
      <c r="AD1053" s="126"/>
      <c r="AE1053" s="126">
        <v>8</v>
      </c>
      <c r="AF1053" s="126">
        <v>8</v>
      </c>
      <c r="AG1053" s="126">
        <v>8</v>
      </c>
      <c r="AH1053" s="126">
        <v>8</v>
      </c>
      <c r="AI1053" s="126"/>
      <c r="AJ1053" s="127"/>
      <c r="AK1053" s="153">
        <f>COUNTIF(F1053:AJ1053,"&gt;0")</f>
        <v>21</v>
      </c>
      <c r="AL1053" s="150">
        <f>SUM(F1053:AJ1053)</f>
        <v>168</v>
      </c>
      <c r="AM1053" s="150">
        <f>SUM(F1055:AJ1055)</f>
        <v>0</v>
      </c>
      <c r="AN1053" s="150">
        <f>SUM(F1056:AJ1056)</f>
        <v>0</v>
      </c>
      <c r="AO1053" s="150">
        <f>SUM(F1054:AJ1054)</f>
        <v>0</v>
      </c>
      <c r="AP1053" s="150">
        <f>VLOOKUP($M$1&amp;" "&amp;$P$1&amp;" "&amp;AQ1053,'Вспомогательная таблица'!A:AL,38,0)</f>
        <v>168</v>
      </c>
      <c r="AQ1053" s="144" t="s">
        <v>47</v>
      </c>
    </row>
    <row r="1054" spans="1:43" ht="9" customHeight="1" x14ac:dyDescent="0.2">
      <c r="A1054" s="148"/>
      <c r="B1054" s="148"/>
      <c r="C1054" s="148"/>
      <c r="D1054" s="148"/>
      <c r="E1054" s="128" t="s">
        <v>24</v>
      </c>
      <c r="F1054" s="129"/>
      <c r="G1054" s="107"/>
      <c r="H1054" s="107"/>
      <c r="I1054" s="107"/>
      <c r="J1054" s="107"/>
      <c r="K1054" s="107"/>
      <c r="L1054" s="107"/>
      <c r="M1054" s="107"/>
      <c r="N1054" s="107"/>
      <c r="O1054" s="107"/>
      <c r="P1054" s="107"/>
      <c r="Q1054" s="107"/>
      <c r="R1054" s="107"/>
      <c r="S1054" s="107"/>
      <c r="T1054" s="107"/>
      <c r="U1054" s="107"/>
      <c r="V1054" s="107"/>
      <c r="W1054" s="107"/>
      <c r="X1054" s="107"/>
      <c r="Y1054" s="107"/>
      <c r="Z1054" s="107"/>
      <c r="AA1054" s="107"/>
      <c r="AB1054" s="107"/>
      <c r="AC1054" s="107"/>
      <c r="AD1054" s="107"/>
      <c r="AE1054" s="107"/>
      <c r="AF1054" s="107"/>
      <c r="AG1054" s="107"/>
      <c r="AH1054" s="107"/>
      <c r="AI1054" s="107"/>
      <c r="AJ1054" s="130"/>
      <c r="AK1054" s="148"/>
      <c r="AL1054" s="151"/>
      <c r="AM1054" s="151"/>
      <c r="AN1054" s="151"/>
      <c r="AO1054" s="151"/>
      <c r="AP1054" s="151"/>
      <c r="AQ1054" s="145"/>
    </row>
    <row r="1055" spans="1:43" ht="9" customHeight="1" x14ac:dyDescent="0.2">
      <c r="A1055" s="148"/>
      <c r="B1055" s="148"/>
      <c r="C1055" s="148"/>
      <c r="D1055" s="148"/>
      <c r="E1055" s="128" t="s">
        <v>25</v>
      </c>
      <c r="F1055" s="129"/>
      <c r="G1055" s="107"/>
      <c r="H1055" s="107"/>
      <c r="I1055" s="107"/>
      <c r="J1055" s="107"/>
      <c r="K1055" s="107"/>
      <c r="L1055" s="107"/>
      <c r="M1055" s="107"/>
      <c r="N1055" s="107"/>
      <c r="O1055" s="107"/>
      <c r="P1055" s="107"/>
      <c r="Q1055" s="107"/>
      <c r="R1055" s="107"/>
      <c r="S1055" s="107"/>
      <c r="T1055" s="107"/>
      <c r="U1055" s="107"/>
      <c r="V1055" s="107"/>
      <c r="W1055" s="107"/>
      <c r="X1055" s="107"/>
      <c r="Y1055" s="107"/>
      <c r="Z1055" s="107"/>
      <c r="AA1055" s="107"/>
      <c r="AB1055" s="107"/>
      <c r="AC1055" s="107"/>
      <c r="AD1055" s="107"/>
      <c r="AE1055" s="107"/>
      <c r="AF1055" s="107"/>
      <c r="AG1055" s="107"/>
      <c r="AH1055" s="107"/>
      <c r="AI1055" s="107"/>
      <c r="AJ1055" s="130"/>
      <c r="AK1055" s="148"/>
      <c r="AL1055" s="151"/>
      <c r="AM1055" s="151"/>
      <c r="AN1055" s="151"/>
      <c r="AO1055" s="151"/>
      <c r="AP1055" s="151"/>
      <c r="AQ1055" s="145"/>
    </row>
    <row r="1056" spans="1:43" ht="9" customHeight="1" thickBot="1" x14ac:dyDescent="0.25">
      <c r="A1056" s="149"/>
      <c r="B1056" s="149"/>
      <c r="C1056" s="149"/>
      <c r="D1056" s="149"/>
      <c r="E1056" s="131" t="s">
        <v>26</v>
      </c>
      <c r="F1056" s="132"/>
      <c r="G1056" s="133"/>
      <c r="H1056" s="133"/>
      <c r="I1056" s="133"/>
      <c r="J1056" s="133"/>
      <c r="K1056" s="133"/>
      <c r="L1056" s="133"/>
      <c r="M1056" s="133"/>
      <c r="N1056" s="133"/>
      <c r="O1056" s="133"/>
      <c r="P1056" s="133"/>
      <c r="Q1056" s="133"/>
      <c r="R1056" s="133"/>
      <c r="S1056" s="133"/>
      <c r="T1056" s="133"/>
      <c r="U1056" s="133"/>
      <c r="V1056" s="133"/>
      <c r="W1056" s="133"/>
      <c r="X1056" s="133"/>
      <c r="Y1056" s="133"/>
      <c r="Z1056" s="133"/>
      <c r="AA1056" s="133"/>
      <c r="AB1056" s="133"/>
      <c r="AC1056" s="133"/>
      <c r="AD1056" s="133"/>
      <c r="AE1056" s="133"/>
      <c r="AF1056" s="133"/>
      <c r="AG1056" s="133"/>
      <c r="AH1056" s="133"/>
      <c r="AI1056" s="133"/>
      <c r="AJ1056" s="134"/>
      <c r="AK1056" s="149"/>
      <c r="AL1056" s="152"/>
      <c r="AM1056" s="152"/>
      <c r="AN1056" s="152"/>
      <c r="AO1056" s="152"/>
      <c r="AP1056" s="152"/>
      <c r="AQ1056" s="146"/>
    </row>
    <row r="1057" spans="1:43" ht="9" customHeight="1" x14ac:dyDescent="0.2">
      <c r="A1057" s="147">
        <v>262</v>
      </c>
      <c r="B1057" s="153">
        <v>28610</v>
      </c>
      <c r="C1057" s="154" t="s">
        <v>357</v>
      </c>
      <c r="D1057" s="154" t="s">
        <v>313</v>
      </c>
      <c r="E1057" s="124" t="s">
        <v>22</v>
      </c>
      <c r="F1057" s="125"/>
      <c r="G1057" s="126">
        <v>11</v>
      </c>
      <c r="H1057" s="126">
        <v>11</v>
      </c>
      <c r="I1057" s="126"/>
      <c r="J1057" s="126"/>
      <c r="K1057" s="126">
        <v>11</v>
      </c>
      <c r="L1057" s="126">
        <v>11</v>
      </c>
      <c r="M1057" s="126"/>
      <c r="N1057" s="126"/>
      <c r="O1057" s="126">
        <v>11</v>
      </c>
      <c r="P1057" s="126">
        <v>11</v>
      </c>
      <c r="Q1057" s="126"/>
      <c r="R1057" s="126"/>
      <c r="S1057" s="126">
        <v>11</v>
      </c>
      <c r="T1057" s="126">
        <v>11</v>
      </c>
      <c r="U1057" s="126"/>
      <c r="V1057" s="126"/>
      <c r="W1057" s="126">
        <v>11</v>
      </c>
      <c r="X1057" s="126">
        <v>11</v>
      </c>
      <c r="Y1057" s="126"/>
      <c r="Z1057" s="126"/>
      <c r="AA1057" s="126">
        <v>11</v>
      </c>
      <c r="AB1057" s="126">
        <v>11</v>
      </c>
      <c r="AC1057" s="126"/>
      <c r="AD1057" s="126"/>
      <c r="AE1057" s="126">
        <v>11</v>
      </c>
      <c r="AF1057" s="126">
        <v>11</v>
      </c>
      <c r="AG1057" s="126"/>
      <c r="AH1057" s="126"/>
      <c r="AI1057" s="126"/>
      <c r="AJ1057" s="127"/>
      <c r="AK1057" s="153">
        <f>COUNTIF(F1057:AJ1057,"&gt;0")</f>
        <v>14</v>
      </c>
      <c r="AL1057" s="150">
        <f>SUM(F1057:AJ1057)</f>
        <v>154</v>
      </c>
      <c r="AM1057" s="150">
        <f>SUM(F1059:AJ1059)</f>
        <v>0</v>
      </c>
      <c r="AN1057" s="150">
        <f>SUM(F1060:AJ1060)</f>
        <v>0</v>
      </c>
      <c r="AO1057" s="150">
        <f>SUM(F1058:AJ1058)</f>
        <v>0</v>
      </c>
      <c r="AP1057" s="150">
        <f>VLOOKUP($M$1&amp;" "&amp;$P$1&amp;" "&amp;AQ1057,'Вспомогательная таблица'!A:AL,38,0)</f>
        <v>154</v>
      </c>
      <c r="AQ1057" s="144" t="s">
        <v>245</v>
      </c>
    </row>
    <row r="1058" spans="1:43" ht="9" customHeight="1" x14ac:dyDescent="0.2">
      <c r="A1058" s="148"/>
      <c r="B1058" s="148"/>
      <c r="C1058" s="148"/>
      <c r="D1058" s="148"/>
      <c r="E1058" s="128" t="s">
        <v>24</v>
      </c>
      <c r="F1058" s="129"/>
      <c r="G1058" s="107"/>
      <c r="H1058" s="107"/>
      <c r="I1058" s="107"/>
      <c r="J1058" s="107"/>
      <c r="K1058" s="107"/>
      <c r="L1058" s="107"/>
      <c r="M1058" s="107"/>
      <c r="N1058" s="107"/>
      <c r="O1058" s="107"/>
      <c r="P1058" s="107"/>
      <c r="Q1058" s="107"/>
      <c r="R1058" s="107"/>
      <c r="S1058" s="107"/>
      <c r="T1058" s="107"/>
      <c r="U1058" s="107"/>
      <c r="V1058" s="107"/>
      <c r="W1058" s="107"/>
      <c r="X1058" s="107"/>
      <c r="Y1058" s="107"/>
      <c r="Z1058" s="107"/>
      <c r="AA1058" s="107"/>
      <c r="AB1058" s="107"/>
      <c r="AC1058" s="107"/>
      <c r="AD1058" s="107"/>
      <c r="AE1058" s="107"/>
      <c r="AF1058" s="107"/>
      <c r="AG1058" s="107"/>
      <c r="AH1058" s="107"/>
      <c r="AI1058" s="107"/>
      <c r="AJ1058" s="130"/>
      <c r="AK1058" s="148"/>
      <c r="AL1058" s="151"/>
      <c r="AM1058" s="151"/>
      <c r="AN1058" s="151"/>
      <c r="AO1058" s="151"/>
      <c r="AP1058" s="151"/>
      <c r="AQ1058" s="145"/>
    </row>
    <row r="1059" spans="1:43" ht="9" customHeight="1" x14ac:dyDescent="0.2">
      <c r="A1059" s="148"/>
      <c r="B1059" s="148"/>
      <c r="C1059" s="148"/>
      <c r="D1059" s="148"/>
      <c r="E1059" s="128" t="s">
        <v>25</v>
      </c>
      <c r="F1059" s="129"/>
      <c r="G1059" s="107"/>
      <c r="H1059" s="107"/>
      <c r="I1059" s="107"/>
      <c r="J1059" s="107"/>
      <c r="K1059" s="107"/>
      <c r="L1059" s="107"/>
      <c r="M1059" s="107"/>
      <c r="N1059" s="107"/>
      <c r="O1059" s="107"/>
      <c r="P1059" s="107"/>
      <c r="Q1059" s="107"/>
      <c r="R1059" s="107"/>
      <c r="S1059" s="107"/>
      <c r="T1059" s="107"/>
      <c r="U1059" s="107"/>
      <c r="V1059" s="107"/>
      <c r="W1059" s="107"/>
      <c r="X1059" s="107"/>
      <c r="Y1059" s="107"/>
      <c r="Z1059" s="107"/>
      <c r="AA1059" s="107"/>
      <c r="AB1059" s="107"/>
      <c r="AC1059" s="107"/>
      <c r="AD1059" s="107"/>
      <c r="AE1059" s="107"/>
      <c r="AF1059" s="107"/>
      <c r="AG1059" s="107"/>
      <c r="AH1059" s="107"/>
      <c r="AI1059" s="107"/>
      <c r="AJ1059" s="130"/>
      <c r="AK1059" s="148"/>
      <c r="AL1059" s="151"/>
      <c r="AM1059" s="151"/>
      <c r="AN1059" s="151"/>
      <c r="AO1059" s="151"/>
      <c r="AP1059" s="151"/>
      <c r="AQ1059" s="145"/>
    </row>
    <row r="1060" spans="1:43" ht="9" customHeight="1" thickBot="1" x14ac:dyDescent="0.25">
      <c r="A1060" s="149"/>
      <c r="B1060" s="149"/>
      <c r="C1060" s="149"/>
      <c r="D1060" s="149"/>
      <c r="E1060" s="131" t="s">
        <v>26</v>
      </c>
      <c r="F1060" s="132"/>
      <c r="G1060" s="133"/>
      <c r="H1060" s="133"/>
      <c r="I1060" s="133"/>
      <c r="J1060" s="133"/>
      <c r="K1060" s="133"/>
      <c r="L1060" s="133"/>
      <c r="M1060" s="133"/>
      <c r="N1060" s="133"/>
      <c r="O1060" s="133"/>
      <c r="P1060" s="133"/>
      <c r="Q1060" s="133"/>
      <c r="R1060" s="133"/>
      <c r="S1060" s="133"/>
      <c r="T1060" s="133"/>
      <c r="U1060" s="133"/>
      <c r="V1060" s="133"/>
      <c r="W1060" s="133"/>
      <c r="X1060" s="133"/>
      <c r="Y1060" s="133"/>
      <c r="Z1060" s="133"/>
      <c r="AA1060" s="133"/>
      <c r="AB1060" s="133"/>
      <c r="AC1060" s="133"/>
      <c r="AD1060" s="133"/>
      <c r="AE1060" s="133"/>
      <c r="AF1060" s="133"/>
      <c r="AG1060" s="133"/>
      <c r="AH1060" s="133"/>
      <c r="AI1060" s="133"/>
      <c r="AJ1060" s="134"/>
      <c r="AK1060" s="149"/>
      <c r="AL1060" s="152"/>
      <c r="AM1060" s="152"/>
      <c r="AN1060" s="152"/>
      <c r="AO1060" s="152"/>
      <c r="AP1060" s="152"/>
      <c r="AQ1060" s="146"/>
    </row>
    <row r="1061" spans="1:43" ht="9" customHeight="1" x14ac:dyDescent="0.2">
      <c r="A1061" s="147">
        <v>263</v>
      </c>
      <c r="B1061" s="153">
        <v>20313</v>
      </c>
      <c r="C1061" s="154" t="s">
        <v>358</v>
      </c>
      <c r="D1061" s="154" t="s">
        <v>307</v>
      </c>
      <c r="E1061" s="124" t="s">
        <v>22</v>
      </c>
      <c r="F1061" s="125">
        <v>8</v>
      </c>
      <c r="G1061" s="126">
        <v>8</v>
      </c>
      <c r="H1061" s="126"/>
      <c r="I1061" s="126"/>
      <c r="J1061" s="126">
        <v>8</v>
      </c>
      <c r="K1061" s="126">
        <v>8</v>
      </c>
      <c r="L1061" s="126">
        <v>8</v>
      </c>
      <c r="M1061" s="126">
        <v>8</v>
      </c>
      <c r="N1061" s="126">
        <v>8</v>
      </c>
      <c r="O1061" s="126"/>
      <c r="P1061" s="126"/>
      <c r="Q1061" s="126">
        <v>8</v>
      </c>
      <c r="R1061" s="126">
        <v>8</v>
      </c>
      <c r="S1061" s="126">
        <v>8</v>
      </c>
      <c r="T1061" s="126">
        <v>8</v>
      </c>
      <c r="U1061" s="126">
        <v>8</v>
      </c>
      <c r="V1061" s="126"/>
      <c r="W1061" s="126"/>
      <c r="X1061" s="126">
        <v>8</v>
      </c>
      <c r="Y1061" s="126">
        <v>8</v>
      </c>
      <c r="Z1061" s="126">
        <v>8</v>
      </c>
      <c r="AA1061" s="126">
        <v>8</v>
      </c>
      <c r="AB1061" s="126">
        <v>8</v>
      </c>
      <c r="AC1061" s="126"/>
      <c r="AD1061" s="126"/>
      <c r="AE1061" s="126">
        <v>8</v>
      </c>
      <c r="AF1061" s="126">
        <v>8</v>
      </c>
      <c r="AG1061" s="126">
        <v>8</v>
      </c>
      <c r="AH1061" s="126">
        <v>8</v>
      </c>
      <c r="AI1061" s="126"/>
      <c r="AJ1061" s="127"/>
      <c r="AK1061" s="153">
        <f>COUNTIF(F1061:AJ1061,"&gt;0")</f>
        <v>21</v>
      </c>
      <c r="AL1061" s="150">
        <f>SUM(F1061:AJ1061)</f>
        <v>168</v>
      </c>
      <c r="AM1061" s="150">
        <f>SUM(F1063:AJ1063)</f>
        <v>0</v>
      </c>
      <c r="AN1061" s="150">
        <f>SUM(F1064:AJ1064)</f>
        <v>0</v>
      </c>
      <c r="AO1061" s="150">
        <f>SUM(F1062:AJ1062)</f>
        <v>0</v>
      </c>
      <c r="AP1061" s="150">
        <f>VLOOKUP($M$1&amp;" "&amp;$P$1&amp;" "&amp;AQ1061,'Вспомогательная таблица'!A:AL,38,0)</f>
        <v>168</v>
      </c>
      <c r="AQ1061" s="144" t="s">
        <v>23</v>
      </c>
    </row>
    <row r="1062" spans="1:43" ht="9" customHeight="1" x14ac:dyDescent="0.2">
      <c r="A1062" s="148"/>
      <c r="B1062" s="148"/>
      <c r="C1062" s="148"/>
      <c r="D1062" s="148"/>
      <c r="E1062" s="128" t="s">
        <v>24</v>
      </c>
      <c r="F1062" s="129"/>
      <c r="G1062" s="107"/>
      <c r="H1062" s="107"/>
      <c r="I1062" s="107"/>
      <c r="J1062" s="107"/>
      <c r="K1062" s="107"/>
      <c r="L1062" s="107"/>
      <c r="M1062" s="107"/>
      <c r="N1062" s="107"/>
      <c r="O1062" s="107"/>
      <c r="P1062" s="107"/>
      <c r="Q1062" s="107"/>
      <c r="R1062" s="107"/>
      <c r="S1062" s="107"/>
      <c r="T1062" s="107"/>
      <c r="U1062" s="107"/>
      <c r="V1062" s="107"/>
      <c r="W1062" s="107"/>
      <c r="X1062" s="107"/>
      <c r="Y1062" s="107"/>
      <c r="Z1062" s="107"/>
      <c r="AA1062" s="107"/>
      <c r="AB1062" s="107"/>
      <c r="AC1062" s="107"/>
      <c r="AD1062" s="107"/>
      <c r="AE1062" s="107"/>
      <c r="AF1062" s="107"/>
      <c r="AG1062" s="107"/>
      <c r="AH1062" s="107"/>
      <c r="AI1062" s="107"/>
      <c r="AJ1062" s="130"/>
      <c r="AK1062" s="148"/>
      <c r="AL1062" s="151"/>
      <c r="AM1062" s="151"/>
      <c r="AN1062" s="151"/>
      <c r="AO1062" s="151"/>
      <c r="AP1062" s="151"/>
      <c r="AQ1062" s="145"/>
    </row>
    <row r="1063" spans="1:43" ht="9" customHeight="1" x14ac:dyDescent="0.2">
      <c r="A1063" s="148"/>
      <c r="B1063" s="148"/>
      <c r="C1063" s="148"/>
      <c r="D1063" s="148"/>
      <c r="E1063" s="128" t="s">
        <v>25</v>
      </c>
      <c r="F1063" s="129"/>
      <c r="G1063" s="107"/>
      <c r="H1063" s="107"/>
      <c r="I1063" s="107"/>
      <c r="J1063" s="107"/>
      <c r="K1063" s="107"/>
      <c r="L1063" s="107"/>
      <c r="M1063" s="107"/>
      <c r="N1063" s="107"/>
      <c r="O1063" s="107"/>
      <c r="P1063" s="107"/>
      <c r="Q1063" s="107"/>
      <c r="R1063" s="107"/>
      <c r="S1063" s="107"/>
      <c r="T1063" s="107"/>
      <c r="U1063" s="107"/>
      <c r="V1063" s="107"/>
      <c r="W1063" s="107"/>
      <c r="X1063" s="107"/>
      <c r="Y1063" s="107"/>
      <c r="Z1063" s="107"/>
      <c r="AA1063" s="107"/>
      <c r="AB1063" s="107"/>
      <c r="AC1063" s="107"/>
      <c r="AD1063" s="107"/>
      <c r="AE1063" s="107"/>
      <c r="AF1063" s="107"/>
      <c r="AG1063" s="107"/>
      <c r="AH1063" s="107"/>
      <c r="AI1063" s="107"/>
      <c r="AJ1063" s="130"/>
      <c r="AK1063" s="148"/>
      <c r="AL1063" s="151"/>
      <c r="AM1063" s="151"/>
      <c r="AN1063" s="151"/>
      <c r="AO1063" s="151"/>
      <c r="AP1063" s="151"/>
      <c r="AQ1063" s="145"/>
    </row>
    <row r="1064" spans="1:43" ht="9" customHeight="1" thickBot="1" x14ac:dyDescent="0.25">
      <c r="A1064" s="149"/>
      <c r="B1064" s="149"/>
      <c r="C1064" s="149"/>
      <c r="D1064" s="149"/>
      <c r="E1064" s="131" t="s">
        <v>26</v>
      </c>
      <c r="F1064" s="132"/>
      <c r="G1064" s="133"/>
      <c r="H1064" s="133"/>
      <c r="I1064" s="133"/>
      <c r="J1064" s="133"/>
      <c r="K1064" s="133"/>
      <c r="L1064" s="133"/>
      <c r="M1064" s="133"/>
      <c r="N1064" s="133"/>
      <c r="O1064" s="133"/>
      <c r="P1064" s="133"/>
      <c r="Q1064" s="133"/>
      <c r="R1064" s="133"/>
      <c r="S1064" s="133"/>
      <c r="T1064" s="133"/>
      <c r="U1064" s="133"/>
      <c r="V1064" s="133"/>
      <c r="W1064" s="133"/>
      <c r="X1064" s="133"/>
      <c r="Y1064" s="133"/>
      <c r="Z1064" s="133"/>
      <c r="AA1064" s="133"/>
      <c r="AB1064" s="133"/>
      <c r="AC1064" s="133"/>
      <c r="AD1064" s="133"/>
      <c r="AE1064" s="133"/>
      <c r="AF1064" s="133"/>
      <c r="AG1064" s="133"/>
      <c r="AH1064" s="133"/>
      <c r="AI1064" s="133"/>
      <c r="AJ1064" s="134"/>
      <c r="AK1064" s="149"/>
      <c r="AL1064" s="152"/>
      <c r="AM1064" s="152"/>
      <c r="AN1064" s="152"/>
      <c r="AO1064" s="152"/>
      <c r="AP1064" s="152"/>
      <c r="AQ1064" s="146"/>
    </row>
    <row r="1065" spans="1:43" ht="9" customHeight="1" x14ac:dyDescent="0.2">
      <c r="A1065" s="147">
        <v>264</v>
      </c>
      <c r="B1065" s="153">
        <v>20213</v>
      </c>
      <c r="C1065" s="154" t="s">
        <v>359</v>
      </c>
      <c r="D1065" s="154" t="s">
        <v>332</v>
      </c>
      <c r="E1065" s="124" t="s">
        <v>22</v>
      </c>
      <c r="F1065" s="125">
        <v>11</v>
      </c>
      <c r="G1065" s="126">
        <v>11</v>
      </c>
      <c r="H1065" s="126"/>
      <c r="I1065" s="126"/>
      <c r="J1065" s="126">
        <v>11</v>
      </c>
      <c r="K1065" s="126">
        <v>11</v>
      </c>
      <c r="L1065" s="126"/>
      <c r="M1065" s="126"/>
      <c r="N1065" s="126">
        <v>11</v>
      </c>
      <c r="O1065" s="126">
        <v>11</v>
      </c>
      <c r="P1065" s="126"/>
      <c r="Q1065" s="126"/>
      <c r="R1065" s="126">
        <v>11</v>
      </c>
      <c r="S1065" s="126">
        <v>11</v>
      </c>
      <c r="T1065" s="126"/>
      <c r="U1065" s="126"/>
      <c r="V1065" s="126">
        <v>11</v>
      </c>
      <c r="W1065" s="126">
        <v>11</v>
      </c>
      <c r="X1065" s="126"/>
      <c r="Y1065" s="126"/>
      <c r="Z1065" s="126">
        <v>11</v>
      </c>
      <c r="AA1065" s="126">
        <v>11</v>
      </c>
      <c r="AB1065" s="126"/>
      <c r="AC1065" s="126"/>
      <c r="AD1065" s="126">
        <v>11</v>
      </c>
      <c r="AE1065" s="126">
        <v>11</v>
      </c>
      <c r="AF1065" s="126"/>
      <c r="AG1065" s="126"/>
      <c r="AH1065" s="126">
        <v>11</v>
      </c>
      <c r="AI1065" s="126"/>
      <c r="AJ1065" s="127"/>
      <c r="AK1065" s="153">
        <f>COUNTIF(F1065:AJ1065,"&gt;0")</f>
        <v>15</v>
      </c>
      <c r="AL1065" s="150">
        <f>SUM(F1065:AJ1065)</f>
        <v>165</v>
      </c>
      <c r="AM1065" s="150">
        <f>SUM(F1067:AJ1067)</f>
        <v>0</v>
      </c>
      <c r="AN1065" s="150">
        <f>SUM(F1068:AJ1068)</f>
        <v>0</v>
      </c>
      <c r="AO1065" s="150">
        <f>SUM(F1066:AJ1066)</f>
        <v>56</v>
      </c>
      <c r="AP1065" s="150">
        <f>VLOOKUP($M$1&amp;" "&amp;$P$1&amp;" "&amp;AQ1065,'Вспомогательная таблица'!A:AL,38,0)</f>
        <v>165</v>
      </c>
      <c r="AQ1065" s="144" t="s">
        <v>53</v>
      </c>
    </row>
    <row r="1066" spans="1:43" ht="9" customHeight="1" x14ac:dyDescent="0.2">
      <c r="A1066" s="148"/>
      <c r="B1066" s="148"/>
      <c r="C1066" s="148"/>
      <c r="D1066" s="148"/>
      <c r="E1066" s="128" t="s">
        <v>24</v>
      </c>
      <c r="F1066" s="129"/>
      <c r="G1066" s="107">
        <v>8</v>
      </c>
      <c r="H1066" s="107"/>
      <c r="I1066" s="107"/>
      <c r="J1066" s="107"/>
      <c r="K1066" s="107">
        <v>8</v>
      </c>
      <c r="L1066" s="107"/>
      <c r="M1066" s="107"/>
      <c r="N1066" s="107"/>
      <c r="O1066" s="107">
        <v>8</v>
      </c>
      <c r="P1066" s="107"/>
      <c r="Q1066" s="107"/>
      <c r="R1066" s="107"/>
      <c r="S1066" s="107">
        <v>8</v>
      </c>
      <c r="T1066" s="107"/>
      <c r="U1066" s="107"/>
      <c r="V1066" s="107"/>
      <c r="W1066" s="107">
        <v>8</v>
      </c>
      <c r="X1066" s="107"/>
      <c r="Y1066" s="107"/>
      <c r="Z1066" s="107"/>
      <c r="AA1066" s="107">
        <v>8</v>
      </c>
      <c r="AB1066" s="107"/>
      <c r="AC1066" s="107"/>
      <c r="AD1066" s="107"/>
      <c r="AE1066" s="107">
        <v>8</v>
      </c>
      <c r="AF1066" s="107"/>
      <c r="AG1066" s="107"/>
      <c r="AH1066" s="107"/>
      <c r="AI1066" s="107"/>
      <c r="AJ1066" s="130"/>
      <c r="AK1066" s="148"/>
      <c r="AL1066" s="151"/>
      <c r="AM1066" s="151"/>
      <c r="AN1066" s="151"/>
      <c r="AO1066" s="151"/>
      <c r="AP1066" s="151"/>
      <c r="AQ1066" s="145"/>
    </row>
    <row r="1067" spans="1:43" ht="9" customHeight="1" x14ac:dyDescent="0.2">
      <c r="A1067" s="148"/>
      <c r="B1067" s="148"/>
      <c r="C1067" s="148"/>
      <c r="D1067" s="148"/>
      <c r="E1067" s="128" t="s">
        <v>25</v>
      </c>
      <c r="F1067" s="129"/>
      <c r="G1067" s="107"/>
      <c r="H1067" s="107"/>
      <c r="I1067" s="107"/>
      <c r="J1067" s="107"/>
      <c r="K1067" s="107"/>
      <c r="L1067" s="107"/>
      <c r="M1067" s="107"/>
      <c r="N1067" s="107"/>
      <c r="O1067" s="107"/>
      <c r="P1067" s="107"/>
      <c r="Q1067" s="107"/>
      <c r="R1067" s="107"/>
      <c r="S1067" s="107"/>
      <c r="T1067" s="107"/>
      <c r="U1067" s="107"/>
      <c r="V1067" s="107"/>
      <c r="W1067" s="107"/>
      <c r="X1067" s="107"/>
      <c r="Y1067" s="107"/>
      <c r="Z1067" s="107"/>
      <c r="AA1067" s="107"/>
      <c r="AB1067" s="107"/>
      <c r="AC1067" s="107"/>
      <c r="AD1067" s="107"/>
      <c r="AE1067" s="107"/>
      <c r="AF1067" s="107"/>
      <c r="AG1067" s="107"/>
      <c r="AH1067" s="107"/>
      <c r="AI1067" s="107"/>
      <c r="AJ1067" s="130"/>
      <c r="AK1067" s="148"/>
      <c r="AL1067" s="151"/>
      <c r="AM1067" s="151"/>
      <c r="AN1067" s="151"/>
      <c r="AO1067" s="151"/>
      <c r="AP1067" s="151"/>
      <c r="AQ1067" s="145"/>
    </row>
    <row r="1068" spans="1:43" ht="9" customHeight="1" thickBot="1" x14ac:dyDescent="0.25">
      <c r="A1068" s="149"/>
      <c r="B1068" s="149"/>
      <c r="C1068" s="149"/>
      <c r="D1068" s="149"/>
      <c r="E1068" s="131" t="s">
        <v>26</v>
      </c>
      <c r="F1068" s="132"/>
      <c r="G1068" s="133"/>
      <c r="H1068" s="133"/>
      <c r="I1068" s="133"/>
      <c r="J1068" s="133"/>
      <c r="K1068" s="133"/>
      <c r="L1068" s="133"/>
      <c r="M1068" s="133"/>
      <c r="N1068" s="133"/>
      <c r="O1068" s="133"/>
      <c r="P1068" s="133"/>
      <c r="Q1068" s="133"/>
      <c r="R1068" s="133"/>
      <c r="S1068" s="133"/>
      <c r="T1068" s="133"/>
      <c r="U1068" s="133"/>
      <c r="V1068" s="133"/>
      <c r="W1068" s="133"/>
      <c r="X1068" s="133"/>
      <c r="Y1068" s="133"/>
      <c r="Z1068" s="133"/>
      <c r="AA1068" s="133"/>
      <c r="AB1068" s="133"/>
      <c r="AC1068" s="133"/>
      <c r="AD1068" s="133"/>
      <c r="AE1068" s="133"/>
      <c r="AF1068" s="133"/>
      <c r="AG1068" s="133"/>
      <c r="AH1068" s="133"/>
      <c r="AI1068" s="133"/>
      <c r="AJ1068" s="134"/>
      <c r="AK1068" s="149"/>
      <c r="AL1068" s="152"/>
      <c r="AM1068" s="152"/>
      <c r="AN1068" s="152"/>
      <c r="AO1068" s="152"/>
      <c r="AP1068" s="152"/>
      <c r="AQ1068" s="146"/>
    </row>
    <row r="1069" spans="1:43" ht="9" customHeight="1" x14ac:dyDescent="0.2">
      <c r="A1069" s="147">
        <v>265</v>
      </c>
      <c r="B1069" s="153">
        <v>80009759</v>
      </c>
      <c r="C1069" s="154" t="s">
        <v>360</v>
      </c>
      <c r="D1069" s="154" t="s">
        <v>332</v>
      </c>
      <c r="E1069" s="124" t="s">
        <v>22</v>
      </c>
      <c r="F1069" s="125"/>
      <c r="G1069" s="126">
        <v>11</v>
      </c>
      <c r="H1069" s="126">
        <v>11</v>
      </c>
      <c r="I1069" s="126"/>
      <c r="J1069" s="126"/>
      <c r="K1069" s="126">
        <v>11</v>
      </c>
      <c r="L1069" s="126">
        <v>11</v>
      </c>
      <c r="M1069" s="126"/>
      <c r="N1069" s="126"/>
      <c r="O1069" s="126">
        <v>11</v>
      </c>
      <c r="P1069" s="126">
        <v>11</v>
      </c>
      <c r="Q1069" s="126"/>
      <c r="R1069" s="126"/>
      <c r="S1069" s="126">
        <v>11</v>
      </c>
      <c r="T1069" s="126">
        <v>11</v>
      </c>
      <c r="U1069" s="126"/>
      <c r="V1069" s="126"/>
      <c r="W1069" s="126">
        <v>11</v>
      </c>
      <c r="X1069" s="126">
        <v>11</v>
      </c>
      <c r="Y1069" s="126"/>
      <c r="Z1069" s="126"/>
      <c r="AA1069" s="126">
        <v>11</v>
      </c>
      <c r="AB1069" s="126">
        <v>11</v>
      </c>
      <c r="AC1069" s="126"/>
      <c r="AD1069" s="126"/>
      <c r="AE1069" s="126">
        <v>11</v>
      </c>
      <c r="AF1069" s="126">
        <v>11</v>
      </c>
      <c r="AG1069" s="126"/>
      <c r="AH1069" s="126"/>
      <c r="AI1069" s="126"/>
      <c r="AJ1069" s="127"/>
      <c r="AK1069" s="153">
        <f>COUNTIF(F1069:AJ1069,"&gt;0")</f>
        <v>14</v>
      </c>
      <c r="AL1069" s="150">
        <f>SUM(F1069:AJ1069)</f>
        <v>154</v>
      </c>
      <c r="AM1069" s="150">
        <f>SUM(F1071:AJ1071)</f>
        <v>0</v>
      </c>
      <c r="AN1069" s="150">
        <f>SUM(F1072:AJ1072)</f>
        <v>0</v>
      </c>
      <c r="AO1069" s="150">
        <f>SUM(F1070:AJ1070)</f>
        <v>56</v>
      </c>
      <c r="AP1069" s="150">
        <f>VLOOKUP($M$1&amp;" "&amp;$P$1&amp;" "&amp;AQ1069,'Вспомогательная таблица'!A:AL,38,0)</f>
        <v>154</v>
      </c>
      <c r="AQ1069" s="144" t="s">
        <v>43</v>
      </c>
    </row>
    <row r="1070" spans="1:43" ht="9" customHeight="1" x14ac:dyDescent="0.2">
      <c r="A1070" s="148"/>
      <c r="B1070" s="148"/>
      <c r="C1070" s="148"/>
      <c r="D1070" s="148"/>
      <c r="E1070" s="128" t="s">
        <v>24</v>
      </c>
      <c r="F1070" s="129"/>
      <c r="G1070" s="107"/>
      <c r="H1070" s="107">
        <v>8</v>
      </c>
      <c r="I1070" s="107"/>
      <c r="J1070" s="107"/>
      <c r="K1070" s="107"/>
      <c r="L1070" s="107">
        <v>8</v>
      </c>
      <c r="M1070" s="107"/>
      <c r="N1070" s="107"/>
      <c r="O1070" s="107"/>
      <c r="P1070" s="107">
        <v>8</v>
      </c>
      <c r="Q1070" s="107"/>
      <c r="R1070" s="107"/>
      <c r="S1070" s="107"/>
      <c r="T1070" s="107">
        <v>8</v>
      </c>
      <c r="U1070" s="107"/>
      <c r="V1070" s="107"/>
      <c r="W1070" s="107"/>
      <c r="X1070" s="107">
        <v>8</v>
      </c>
      <c r="Y1070" s="107"/>
      <c r="Z1070" s="107"/>
      <c r="AA1070" s="107"/>
      <c r="AB1070" s="107">
        <v>8</v>
      </c>
      <c r="AC1070" s="107"/>
      <c r="AD1070" s="107"/>
      <c r="AE1070" s="107"/>
      <c r="AF1070" s="107">
        <v>8</v>
      </c>
      <c r="AG1070" s="107"/>
      <c r="AH1070" s="107"/>
      <c r="AI1070" s="107"/>
      <c r="AJ1070" s="130"/>
      <c r="AK1070" s="148"/>
      <c r="AL1070" s="151"/>
      <c r="AM1070" s="151"/>
      <c r="AN1070" s="151"/>
      <c r="AO1070" s="151"/>
      <c r="AP1070" s="151"/>
      <c r="AQ1070" s="145"/>
    </row>
    <row r="1071" spans="1:43" ht="9" customHeight="1" x14ac:dyDescent="0.2">
      <c r="A1071" s="148"/>
      <c r="B1071" s="148"/>
      <c r="C1071" s="148"/>
      <c r="D1071" s="148"/>
      <c r="E1071" s="128" t="s">
        <v>25</v>
      </c>
      <c r="F1071" s="129"/>
      <c r="G1071" s="107"/>
      <c r="H1071" s="107"/>
      <c r="I1071" s="107"/>
      <c r="J1071" s="107"/>
      <c r="K1071" s="107"/>
      <c r="L1071" s="107"/>
      <c r="M1071" s="107"/>
      <c r="N1071" s="107"/>
      <c r="O1071" s="107"/>
      <c r="P1071" s="107"/>
      <c r="Q1071" s="107"/>
      <c r="R1071" s="107"/>
      <c r="S1071" s="107"/>
      <c r="T1071" s="107"/>
      <c r="U1071" s="107"/>
      <c r="V1071" s="107"/>
      <c r="W1071" s="107"/>
      <c r="X1071" s="107"/>
      <c r="Y1071" s="107"/>
      <c r="Z1071" s="107"/>
      <c r="AA1071" s="107"/>
      <c r="AB1071" s="107"/>
      <c r="AC1071" s="107"/>
      <c r="AD1071" s="107"/>
      <c r="AE1071" s="107"/>
      <c r="AF1071" s="107"/>
      <c r="AG1071" s="107"/>
      <c r="AH1071" s="107"/>
      <c r="AI1071" s="107"/>
      <c r="AJ1071" s="130"/>
      <c r="AK1071" s="148"/>
      <c r="AL1071" s="151"/>
      <c r="AM1071" s="151"/>
      <c r="AN1071" s="151"/>
      <c r="AO1071" s="151"/>
      <c r="AP1071" s="151"/>
      <c r="AQ1071" s="145"/>
    </row>
    <row r="1072" spans="1:43" ht="9" customHeight="1" thickBot="1" x14ac:dyDescent="0.25">
      <c r="A1072" s="149"/>
      <c r="B1072" s="149"/>
      <c r="C1072" s="149"/>
      <c r="D1072" s="149"/>
      <c r="E1072" s="131" t="s">
        <v>26</v>
      </c>
      <c r="F1072" s="132"/>
      <c r="G1072" s="133"/>
      <c r="H1072" s="133"/>
      <c r="I1072" s="133"/>
      <c r="J1072" s="133"/>
      <c r="K1072" s="133"/>
      <c r="L1072" s="133"/>
      <c r="M1072" s="133"/>
      <c r="N1072" s="133"/>
      <c r="O1072" s="133"/>
      <c r="P1072" s="133"/>
      <c r="Q1072" s="133"/>
      <c r="R1072" s="133"/>
      <c r="S1072" s="133"/>
      <c r="T1072" s="133"/>
      <c r="U1072" s="133"/>
      <c r="V1072" s="133"/>
      <c r="W1072" s="133"/>
      <c r="X1072" s="133"/>
      <c r="Y1072" s="133"/>
      <c r="Z1072" s="133"/>
      <c r="AA1072" s="133"/>
      <c r="AB1072" s="133"/>
      <c r="AC1072" s="133"/>
      <c r="AD1072" s="133"/>
      <c r="AE1072" s="133"/>
      <c r="AF1072" s="133"/>
      <c r="AG1072" s="133"/>
      <c r="AH1072" s="133"/>
      <c r="AI1072" s="133"/>
      <c r="AJ1072" s="134"/>
      <c r="AK1072" s="149"/>
      <c r="AL1072" s="152"/>
      <c r="AM1072" s="152"/>
      <c r="AN1072" s="152"/>
      <c r="AO1072" s="152"/>
      <c r="AP1072" s="152"/>
      <c r="AQ1072" s="146"/>
    </row>
    <row r="1073" spans="1:43" ht="9" customHeight="1" x14ac:dyDescent="0.2">
      <c r="A1073" s="147">
        <v>266</v>
      </c>
      <c r="B1073" s="153">
        <v>20125</v>
      </c>
      <c r="C1073" s="154" t="s">
        <v>361</v>
      </c>
      <c r="D1073" s="154" t="s">
        <v>350</v>
      </c>
      <c r="E1073" s="124" t="s">
        <v>22</v>
      </c>
      <c r="F1073" s="125">
        <v>8</v>
      </c>
      <c r="G1073" s="126">
        <v>8</v>
      </c>
      <c r="H1073" s="126"/>
      <c r="I1073" s="126"/>
      <c r="J1073" s="126">
        <v>8</v>
      </c>
      <c r="K1073" s="126">
        <v>8</v>
      </c>
      <c r="L1073" s="126">
        <v>8</v>
      </c>
      <c r="M1073" s="126">
        <v>8</v>
      </c>
      <c r="N1073" s="126">
        <v>8</v>
      </c>
      <c r="O1073" s="126"/>
      <c r="P1073" s="126"/>
      <c r="Q1073" s="126">
        <v>8</v>
      </c>
      <c r="R1073" s="126">
        <v>8</v>
      </c>
      <c r="S1073" s="126">
        <v>8</v>
      </c>
      <c r="T1073" s="126">
        <v>8</v>
      </c>
      <c r="U1073" s="126">
        <v>8</v>
      </c>
      <c r="V1073" s="126"/>
      <c r="W1073" s="126"/>
      <c r="X1073" s="126">
        <v>8</v>
      </c>
      <c r="Y1073" s="126">
        <v>8</v>
      </c>
      <c r="Z1073" s="126">
        <v>8</v>
      </c>
      <c r="AA1073" s="126">
        <v>8</v>
      </c>
      <c r="AB1073" s="126">
        <v>8</v>
      </c>
      <c r="AC1073" s="126"/>
      <c r="AD1073" s="126"/>
      <c r="AE1073" s="126">
        <v>8</v>
      </c>
      <c r="AF1073" s="126">
        <v>8</v>
      </c>
      <c r="AG1073" s="126">
        <v>8</v>
      </c>
      <c r="AH1073" s="126">
        <v>8</v>
      </c>
      <c r="AI1073" s="126"/>
      <c r="AJ1073" s="127"/>
      <c r="AK1073" s="153">
        <f>COUNTIF(F1073:AJ1073,"&gt;0")</f>
        <v>21</v>
      </c>
      <c r="AL1073" s="150">
        <f>SUM(F1073:AJ1073)</f>
        <v>168</v>
      </c>
      <c r="AM1073" s="150">
        <f>SUM(F1075:AJ1075)</f>
        <v>0</v>
      </c>
      <c r="AN1073" s="150">
        <f>SUM(F1076:AJ1076)</f>
        <v>0</v>
      </c>
      <c r="AO1073" s="150">
        <f>SUM(F1074:AJ1074)</f>
        <v>0</v>
      </c>
      <c r="AP1073" s="150">
        <f>VLOOKUP($M$1&amp;" "&amp;$P$1&amp;" "&amp;AQ1073,'Вспомогательная таблица'!A:AL,38,0)</f>
        <v>168</v>
      </c>
      <c r="AQ1073" s="144" t="s">
        <v>47</v>
      </c>
    </row>
    <row r="1074" spans="1:43" ht="9" customHeight="1" x14ac:dyDescent="0.2">
      <c r="A1074" s="148"/>
      <c r="B1074" s="148"/>
      <c r="C1074" s="148"/>
      <c r="D1074" s="148"/>
      <c r="E1074" s="128" t="s">
        <v>24</v>
      </c>
      <c r="F1074" s="129"/>
      <c r="G1074" s="107"/>
      <c r="H1074" s="107"/>
      <c r="I1074" s="107"/>
      <c r="J1074" s="107"/>
      <c r="K1074" s="107"/>
      <c r="L1074" s="107"/>
      <c r="M1074" s="107"/>
      <c r="N1074" s="107"/>
      <c r="O1074" s="107"/>
      <c r="P1074" s="107"/>
      <c r="Q1074" s="107"/>
      <c r="R1074" s="107"/>
      <c r="S1074" s="107"/>
      <c r="T1074" s="107"/>
      <c r="U1074" s="107"/>
      <c r="V1074" s="107"/>
      <c r="W1074" s="107"/>
      <c r="X1074" s="107"/>
      <c r="Y1074" s="107"/>
      <c r="Z1074" s="107"/>
      <c r="AA1074" s="107"/>
      <c r="AB1074" s="107"/>
      <c r="AC1074" s="107"/>
      <c r="AD1074" s="107"/>
      <c r="AE1074" s="107"/>
      <c r="AF1074" s="107"/>
      <c r="AG1074" s="107"/>
      <c r="AH1074" s="107"/>
      <c r="AI1074" s="107"/>
      <c r="AJ1074" s="130"/>
      <c r="AK1074" s="148"/>
      <c r="AL1074" s="151"/>
      <c r="AM1074" s="151"/>
      <c r="AN1074" s="151"/>
      <c r="AO1074" s="151"/>
      <c r="AP1074" s="151"/>
      <c r="AQ1074" s="145"/>
    </row>
    <row r="1075" spans="1:43" ht="9" customHeight="1" x14ac:dyDescent="0.2">
      <c r="A1075" s="148"/>
      <c r="B1075" s="148"/>
      <c r="C1075" s="148"/>
      <c r="D1075" s="148"/>
      <c r="E1075" s="128" t="s">
        <v>25</v>
      </c>
      <c r="F1075" s="129"/>
      <c r="G1075" s="107"/>
      <c r="H1075" s="107"/>
      <c r="I1075" s="107"/>
      <c r="J1075" s="107"/>
      <c r="K1075" s="107"/>
      <c r="L1075" s="107"/>
      <c r="M1075" s="107"/>
      <c r="N1075" s="107"/>
      <c r="O1075" s="107"/>
      <c r="P1075" s="107"/>
      <c r="Q1075" s="107"/>
      <c r="R1075" s="107"/>
      <c r="S1075" s="107"/>
      <c r="T1075" s="107"/>
      <c r="U1075" s="107"/>
      <c r="V1075" s="107"/>
      <c r="W1075" s="107"/>
      <c r="X1075" s="107"/>
      <c r="Y1075" s="107"/>
      <c r="Z1075" s="107"/>
      <c r="AA1075" s="107"/>
      <c r="AB1075" s="107"/>
      <c r="AC1075" s="107"/>
      <c r="AD1075" s="107"/>
      <c r="AE1075" s="107"/>
      <c r="AF1075" s="107"/>
      <c r="AG1075" s="107"/>
      <c r="AH1075" s="107"/>
      <c r="AI1075" s="107"/>
      <c r="AJ1075" s="130"/>
      <c r="AK1075" s="148"/>
      <c r="AL1075" s="151"/>
      <c r="AM1075" s="151"/>
      <c r="AN1075" s="151"/>
      <c r="AO1075" s="151"/>
      <c r="AP1075" s="151"/>
      <c r="AQ1075" s="145"/>
    </row>
    <row r="1076" spans="1:43" ht="9" customHeight="1" thickBot="1" x14ac:dyDescent="0.25">
      <c r="A1076" s="149"/>
      <c r="B1076" s="149"/>
      <c r="C1076" s="149"/>
      <c r="D1076" s="149"/>
      <c r="E1076" s="131" t="s">
        <v>26</v>
      </c>
      <c r="F1076" s="132"/>
      <c r="G1076" s="133"/>
      <c r="H1076" s="133"/>
      <c r="I1076" s="133"/>
      <c r="J1076" s="133"/>
      <c r="K1076" s="133"/>
      <c r="L1076" s="133"/>
      <c r="M1076" s="133"/>
      <c r="N1076" s="133"/>
      <c r="O1076" s="133"/>
      <c r="P1076" s="133"/>
      <c r="Q1076" s="133"/>
      <c r="R1076" s="133"/>
      <c r="S1076" s="133"/>
      <c r="T1076" s="133"/>
      <c r="U1076" s="133"/>
      <c r="V1076" s="133"/>
      <c r="W1076" s="133"/>
      <c r="X1076" s="133"/>
      <c r="Y1076" s="133"/>
      <c r="Z1076" s="133"/>
      <c r="AA1076" s="133"/>
      <c r="AB1076" s="133"/>
      <c r="AC1076" s="133"/>
      <c r="AD1076" s="133"/>
      <c r="AE1076" s="133"/>
      <c r="AF1076" s="133"/>
      <c r="AG1076" s="133"/>
      <c r="AH1076" s="133"/>
      <c r="AI1076" s="133"/>
      <c r="AJ1076" s="134"/>
      <c r="AK1076" s="149"/>
      <c r="AL1076" s="152"/>
      <c r="AM1076" s="152"/>
      <c r="AN1076" s="152"/>
      <c r="AO1076" s="152"/>
      <c r="AP1076" s="152"/>
      <c r="AQ1076" s="146"/>
    </row>
    <row r="1077" spans="1:43" ht="9" customHeight="1" x14ac:dyDescent="0.2">
      <c r="A1077" s="147">
        <v>267</v>
      </c>
      <c r="B1077" s="153">
        <v>19507</v>
      </c>
      <c r="C1077" s="154" t="s">
        <v>362</v>
      </c>
      <c r="D1077" s="154" t="s">
        <v>323</v>
      </c>
      <c r="E1077" s="124" t="s">
        <v>22</v>
      </c>
      <c r="F1077" s="125">
        <v>8</v>
      </c>
      <c r="G1077" s="126">
        <v>8</v>
      </c>
      <c r="H1077" s="126"/>
      <c r="I1077" s="126"/>
      <c r="J1077" s="126">
        <v>8</v>
      </c>
      <c r="K1077" s="126">
        <v>8</v>
      </c>
      <c r="L1077" s="126">
        <v>8</v>
      </c>
      <c r="M1077" s="126">
        <v>8</v>
      </c>
      <c r="N1077" s="126">
        <v>8</v>
      </c>
      <c r="O1077" s="126"/>
      <c r="P1077" s="126"/>
      <c r="Q1077" s="126">
        <v>8</v>
      </c>
      <c r="R1077" s="126">
        <v>8</v>
      </c>
      <c r="S1077" s="126">
        <v>8</v>
      </c>
      <c r="T1077" s="126">
        <v>8</v>
      </c>
      <c r="U1077" s="126">
        <v>8</v>
      </c>
      <c r="V1077" s="126"/>
      <c r="W1077" s="126"/>
      <c r="X1077" s="126">
        <v>8</v>
      </c>
      <c r="Y1077" s="126">
        <v>8</v>
      </c>
      <c r="Z1077" s="126">
        <v>8</v>
      </c>
      <c r="AA1077" s="126">
        <v>8</v>
      </c>
      <c r="AB1077" s="126">
        <v>8</v>
      </c>
      <c r="AC1077" s="126"/>
      <c r="AD1077" s="126"/>
      <c r="AE1077" s="126">
        <v>8</v>
      </c>
      <c r="AF1077" s="126">
        <v>8</v>
      </c>
      <c r="AG1077" s="126">
        <v>8</v>
      </c>
      <c r="AH1077" s="126">
        <v>8</v>
      </c>
      <c r="AI1077" s="126"/>
      <c r="AJ1077" s="127"/>
      <c r="AK1077" s="153">
        <f>COUNTIF(F1077:AJ1077,"&gt;0")</f>
        <v>21</v>
      </c>
      <c r="AL1077" s="150">
        <f>SUM(F1077:AJ1077)</f>
        <v>168</v>
      </c>
      <c r="AM1077" s="150">
        <f>SUM(F1079:AJ1079)</f>
        <v>0</v>
      </c>
      <c r="AN1077" s="150">
        <f>SUM(F1080:AJ1080)</f>
        <v>0</v>
      </c>
      <c r="AO1077" s="150">
        <f>SUM(F1078:AJ1078)</f>
        <v>0</v>
      </c>
      <c r="AP1077" s="150">
        <f>VLOOKUP($M$1&amp;" "&amp;$P$1&amp;" "&amp;AQ1077,'Вспомогательная таблица'!A:AL,38,0)</f>
        <v>168</v>
      </c>
      <c r="AQ1077" s="144" t="s">
        <v>23</v>
      </c>
    </row>
    <row r="1078" spans="1:43" ht="9" customHeight="1" x14ac:dyDescent="0.2">
      <c r="A1078" s="148"/>
      <c r="B1078" s="148"/>
      <c r="C1078" s="148"/>
      <c r="D1078" s="148"/>
      <c r="E1078" s="128" t="s">
        <v>24</v>
      </c>
      <c r="F1078" s="129"/>
      <c r="G1078" s="107"/>
      <c r="H1078" s="107"/>
      <c r="I1078" s="107"/>
      <c r="J1078" s="107"/>
      <c r="K1078" s="107"/>
      <c r="L1078" s="107"/>
      <c r="M1078" s="107"/>
      <c r="N1078" s="107"/>
      <c r="O1078" s="107"/>
      <c r="P1078" s="107"/>
      <c r="Q1078" s="107"/>
      <c r="R1078" s="107"/>
      <c r="S1078" s="107"/>
      <c r="T1078" s="107"/>
      <c r="U1078" s="107"/>
      <c r="V1078" s="107"/>
      <c r="W1078" s="107"/>
      <c r="X1078" s="107"/>
      <c r="Y1078" s="107"/>
      <c r="Z1078" s="107"/>
      <c r="AA1078" s="107"/>
      <c r="AB1078" s="107"/>
      <c r="AC1078" s="107"/>
      <c r="AD1078" s="107"/>
      <c r="AE1078" s="107"/>
      <c r="AF1078" s="107"/>
      <c r="AG1078" s="107"/>
      <c r="AH1078" s="107"/>
      <c r="AI1078" s="107"/>
      <c r="AJ1078" s="130"/>
      <c r="AK1078" s="148"/>
      <c r="AL1078" s="151"/>
      <c r="AM1078" s="151"/>
      <c r="AN1078" s="151"/>
      <c r="AO1078" s="151"/>
      <c r="AP1078" s="151"/>
      <c r="AQ1078" s="145"/>
    </row>
    <row r="1079" spans="1:43" ht="9" customHeight="1" x14ac:dyDescent="0.2">
      <c r="A1079" s="148"/>
      <c r="B1079" s="148"/>
      <c r="C1079" s="148"/>
      <c r="D1079" s="148"/>
      <c r="E1079" s="128" t="s">
        <v>25</v>
      </c>
      <c r="F1079" s="129"/>
      <c r="G1079" s="107"/>
      <c r="H1079" s="107"/>
      <c r="I1079" s="107"/>
      <c r="J1079" s="107"/>
      <c r="K1079" s="107"/>
      <c r="L1079" s="107"/>
      <c r="M1079" s="107"/>
      <c r="N1079" s="107"/>
      <c r="O1079" s="107"/>
      <c r="P1079" s="107"/>
      <c r="Q1079" s="107"/>
      <c r="R1079" s="107"/>
      <c r="S1079" s="107"/>
      <c r="T1079" s="107"/>
      <c r="U1079" s="107"/>
      <c r="V1079" s="107"/>
      <c r="W1079" s="107"/>
      <c r="X1079" s="107"/>
      <c r="Y1079" s="107"/>
      <c r="Z1079" s="107"/>
      <c r="AA1079" s="107"/>
      <c r="AB1079" s="107"/>
      <c r="AC1079" s="107"/>
      <c r="AD1079" s="107"/>
      <c r="AE1079" s="107"/>
      <c r="AF1079" s="107"/>
      <c r="AG1079" s="107"/>
      <c r="AH1079" s="107"/>
      <c r="AI1079" s="107"/>
      <c r="AJ1079" s="130"/>
      <c r="AK1079" s="148"/>
      <c r="AL1079" s="151"/>
      <c r="AM1079" s="151"/>
      <c r="AN1079" s="151"/>
      <c r="AO1079" s="151"/>
      <c r="AP1079" s="151"/>
      <c r="AQ1079" s="145"/>
    </row>
    <row r="1080" spans="1:43" ht="9" customHeight="1" thickBot="1" x14ac:dyDescent="0.25">
      <c r="A1080" s="149"/>
      <c r="B1080" s="149"/>
      <c r="C1080" s="149"/>
      <c r="D1080" s="149"/>
      <c r="E1080" s="131" t="s">
        <v>26</v>
      </c>
      <c r="F1080" s="132"/>
      <c r="G1080" s="133"/>
      <c r="H1080" s="133"/>
      <c r="I1080" s="133"/>
      <c r="J1080" s="133"/>
      <c r="K1080" s="133"/>
      <c r="L1080" s="133"/>
      <c r="M1080" s="133"/>
      <c r="N1080" s="133"/>
      <c r="O1080" s="133"/>
      <c r="P1080" s="133"/>
      <c r="Q1080" s="133"/>
      <c r="R1080" s="133"/>
      <c r="S1080" s="133"/>
      <c r="T1080" s="133"/>
      <c r="U1080" s="133"/>
      <c r="V1080" s="133"/>
      <c r="W1080" s="133"/>
      <c r="X1080" s="133"/>
      <c r="Y1080" s="133"/>
      <c r="Z1080" s="133"/>
      <c r="AA1080" s="133"/>
      <c r="AB1080" s="133"/>
      <c r="AC1080" s="133"/>
      <c r="AD1080" s="133"/>
      <c r="AE1080" s="133"/>
      <c r="AF1080" s="133"/>
      <c r="AG1080" s="133"/>
      <c r="AH1080" s="133"/>
      <c r="AI1080" s="133"/>
      <c r="AJ1080" s="134"/>
      <c r="AK1080" s="149"/>
      <c r="AL1080" s="152"/>
      <c r="AM1080" s="152"/>
      <c r="AN1080" s="152"/>
      <c r="AO1080" s="152"/>
      <c r="AP1080" s="152"/>
      <c r="AQ1080" s="146"/>
    </row>
    <row r="1081" spans="1:43" ht="9" customHeight="1" x14ac:dyDescent="0.2">
      <c r="A1081" s="147">
        <v>268</v>
      </c>
      <c r="B1081" s="153">
        <v>20195</v>
      </c>
      <c r="C1081" s="154" t="s">
        <v>363</v>
      </c>
      <c r="D1081" s="154" t="s">
        <v>310</v>
      </c>
      <c r="E1081" s="124" t="s">
        <v>22</v>
      </c>
      <c r="F1081" s="125">
        <v>8</v>
      </c>
      <c r="G1081" s="126">
        <v>8</v>
      </c>
      <c r="H1081" s="126"/>
      <c r="I1081" s="126"/>
      <c r="J1081" s="126">
        <v>8</v>
      </c>
      <c r="K1081" s="126">
        <v>8</v>
      </c>
      <c r="L1081" s="126">
        <v>8</v>
      </c>
      <c r="M1081" s="126">
        <v>8</v>
      </c>
      <c r="N1081" s="126">
        <v>8</v>
      </c>
      <c r="O1081" s="126"/>
      <c r="P1081" s="126"/>
      <c r="Q1081" s="126">
        <v>8</v>
      </c>
      <c r="R1081" s="126">
        <v>8</v>
      </c>
      <c r="S1081" s="126">
        <v>8</v>
      </c>
      <c r="T1081" s="126">
        <v>8</v>
      </c>
      <c r="U1081" s="126">
        <v>8</v>
      </c>
      <c r="V1081" s="126"/>
      <c r="W1081" s="126"/>
      <c r="X1081" s="126">
        <v>8</v>
      </c>
      <c r="Y1081" s="126">
        <v>8</v>
      </c>
      <c r="Z1081" s="126">
        <v>8</v>
      </c>
      <c r="AA1081" s="126">
        <v>8</v>
      </c>
      <c r="AB1081" s="126">
        <v>8</v>
      </c>
      <c r="AC1081" s="126"/>
      <c r="AD1081" s="126"/>
      <c r="AE1081" s="126">
        <v>8</v>
      </c>
      <c r="AF1081" s="126">
        <v>8</v>
      </c>
      <c r="AG1081" s="126">
        <v>8</v>
      </c>
      <c r="AH1081" s="126">
        <v>8</v>
      </c>
      <c r="AI1081" s="126"/>
      <c r="AJ1081" s="127"/>
      <c r="AK1081" s="153">
        <f>COUNTIF(F1081:AJ1081,"&gt;0")</f>
        <v>21</v>
      </c>
      <c r="AL1081" s="150">
        <f>SUM(F1081:AJ1081)</f>
        <v>168</v>
      </c>
      <c r="AM1081" s="150">
        <f>SUM(F1083:AJ1083)</f>
        <v>0</v>
      </c>
      <c r="AN1081" s="150">
        <f>SUM(F1084:AJ1084)</f>
        <v>0</v>
      </c>
      <c r="AO1081" s="150">
        <f>SUM(F1082:AJ1082)</f>
        <v>0</v>
      </c>
      <c r="AP1081" s="150">
        <f>VLOOKUP($M$1&amp;" "&amp;$P$1&amp;" "&amp;AQ1081,'Вспомогательная таблица'!A:AL,38,0)</f>
        <v>168</v>
      </c>
      <c r="AQ1081" s="144" t="s">
        <v>47</v>
      </c>
    </row>
    <row r="1082" spans="1:43" ht="9" customHeight="1" x14ac:dyDescent="0.2">
      <c r="A1082" s="148"/>
      <c r="B1082" s="148"/>
      <c r="C1082" s="148"/>
      <c r="D1082" s="148"/>
      <c r="E1082" s="128" t="s">
        <v>24</v>
      </c>
      <c r="F1082" s="129"/>
      <c r="G1082" s="107"/>
      <c r="H1082" s="107"/>
      <c r="I1082" s="107"/>
      <c r="J1082" s="107"/>
      <c r="K1082" s="107"/>
      <c r="L1082" s="107"/>
      <c r="M1082" s="107"/>
      <c r="N1082" s="107"/>
      <c r="O1082" s="107"/>
      <c r="P1082" s="107"/>
      <c r="Q1082" s="107"/>
      <c r="R1082" s="107"/>
      <c r="S1082" s="107"/>
      <c r="T1082" s="107"/>
      <c r="U1082" s="107"/>
      <c r="V1082" s="107"/>
      <c r="W1082" s="107"/>
      <c r="X1082" s="107"/>
      <c r="Y1082" s="107"/>
      <c r="Z1082" s="107"/>
      <c r="AA1082" s="107"/>
      <c r="AB1082" s="107"/>
      <c r="AC1082" s="107"/>
      <c r="AD1082" s="107"/>
      <c r="AE1082" s="107"/>
      <c r="AF1082" s="107"/>
      <c r="AG1082" s="107"/>
      <c r="AH1082" s="107"/>
      <c r="AI1082" s="107"/>
      <c r="AJ1082" s="130"/>
      <c r="AK1082" s="148"/>
      <c r="AL1082" s="151"/>
      <c r="AM1082" s="151"/>
      <c r="AN1082" s="151"/>
      <c r="AO1082" s="151"/>
      <c r="AP1082" s="151"/>
      <c r="AQ1082" s="145"/>
    </row>
    <row r="1083" spans="1:43" ht="9" customHeight="1" x14ac:dyDescent="0.2">
      <c r="A1083" s="148"/>
      <c r="B1083" s="148"/>
      <c r="C1083" s="148"/>
      <c r="D1083" s="148"/>
      <c r="E1083" s="128" t="s">
        <v>25</v>
      </c>
      <c r="F1083" s="129"/>
      <c r="G1083" s="107"/>
      <c r="H1083" s="107"/>
      <c r="I1083" s="107"/>
      <c r="J1083" s="107"/>
      <c r="K1083" s="107"/>
      <c r="L1083" s="107"/>
      <c r="M1083" s="107"/>
      <c r="N1083" s="107"/>
      <c r="O1083" s="107"/>
      <c r="P1083" s="107"/>
      <c r="Q1083" s="107"/>
      <c r="R1083" s="107"/>
      <c r="S1083" s="107"/>
      <c r="T1083" s="107"/>
      <c r="U1083" s="107"/>
      <c r="V1083" s="107"/>
      <c r="W1083" s="107"/>
      <c r="X1083" s="107"/>
      <c r="Y1083" s="107"/>
      <c r="Z1083" s="107"/>
      <c r="AA1083" s="107"/>
      <c r="AB1083" s="107"/>
      <c r="AC1083" s="107"/>
      <c r="AD1083" s="107"/>
      <c r="AE1083" s="107"/>
      <c r="AF1083" s="107"/>
      <c r="AG1083" s="107"/>
      <c r="AH1083" s="107"/>
      <c r="AI1083" s="107"/>
      <c r="AJ1083" s="130"/>
      <c r="AK1083" s="148"/>
      <c r="AL1083" s="151"/>
      <c r="AM1083" s="151"/>
      <c r="AN1083" s="151"/>
      <c r="AO1083" s="151"/>
      <c r="AP1083" s="151"/>
      <c r="AQ1083" s="145"/>
    </row>
    <row r="1084" spans="1:43" ht="9" customHeight="1" thickBot="1" x14ac:dyDescent="0.25">
      <c r="A1084" s="149"/>
      <c r="B1084" s="149"/>
      <c r="C1084" s="149"/>
      <c r="D1084" s="149"/>
      <c r="E1084" s="131" t="s">
        <v>26</v>
      </c>
      <c r="F1084" s="132"/>
      <c r="G1084" s="133"/>
      <c r="H1084" s="133"/>
      <c r="I1084" s="133"/>
      <c r="J1084" s="133"/>
      <c r="K1084" s="133"/>
      <c r="L1084" s="133"/>
      <c r="M1084" s="133"/>
      <c r="N1084" s="133"/>
      <c r="O1084" s="133"/>
      <c r="P1084" s="133"/>
      <c r="Q1084" s="133"/>
      <c r="R1084" s="133"/>
      <c r="S1084" s="133"/>
      <c r="T1084" s="133"/>
      <c r="U1084" s="133"/>
      <c r="V1084" s="133"/>
      <c r="W1084" s="133"/>
      <c r="X1084" s="133"/>
      <c r="Y1084" s="133"/>
      <c r="Z1084" s="133"/>
      <c r="AA1084" s="133"/>
      <c r="AB1084" s="133"/>
      <c r="AC1084" s="133"/>
      <c r="AD1084" s="133"/>
      <c r="AE1084" s="133"/>
      <c r="AF1084" s="133"/>
      <c r="AG1084" s="133"/>
      <c r="AH1084" s="133"/>
      <c r="AI1084" s="133"/>
      <c r="AJ1084" s="134"/>
      <c r="AK1084" s="149"/>
      <c r="AL1084" s="152"/>
      <c r="AM1084" s="152"/>
      <c r="AN1084" s="152"/>
      <c r="AO1084" s="152"/>
      <c r="AP1084" s="152"/>
      <c r="AQ1084" s="146"/>
    </row>
    <row r="1085" spans="1:43" ht="9" customHeight="1" x14ac:dyDescent="0.2">
      <c r="A1085" s="147">
        <v>269</v>
      </c>
      <c r="B1085" s="153">
        <v>25505</v>
      </c>
      <c r="C1085" s="154" t="s">
        <v>364</v>
      </c>
      <c r="D1085" s="154" t="s">
        <v>365</v>
      </c>
      <c r="E1085" s="124" t="s">
        <v>22</v>
      </c>
      <c r="F1085" s="125">
        <v>8</v>
      </c>
      <c r="G1085" s="126">
        <v>8</v>
      </c>
      <c r="H1085" s="126"/>
      <c r="I1085" s="126"/>
      <c r="J1085" s="126">
        <v>8</v>
      </c>
      <c r="K1085" s="126">
        <v>8</v>
      </c>
      <c r="L1085" s="126">
        <v>8</v>
      </c>
      <c r="M1085" s="126">
        <v>8</v>
      </c>
      <c r="N1085" s="126">
        <v>8</v>
      </c>
      <c r="O1085" s="126"/>
      <c r="P1085" s="126"/>
      <c r="Q1085" s="126">
        <v>8</v>
      </c>
      <c r="R1085" s="126">
        <v>8</v>
      </c>
      <c r="S1085" s="126">
        <v>8</v>
      </c>
      <c r="T1085" s="126">
        <v>8</v>
      </c>
      <c r="U1085" s="126">
        <v>8</v>
      </c>
      <c r="V1085" s="126"/>
      <c r="W1085" s="126"/>
      <c r="X1085" s="126">
        <v>8</v>
      </c>
      <c r="Y1085" s="126">
        <v>8</v>
      </c>
      <c r="Z1085" s="126">
        <v>8</v>
      </c>
      <c r="AA1085" s="126">
        <v>8</v>
      </c>
      <c r="AB1085" s="126">
        <v>8</v>
      </c>
      <c r="AC1085" s="126"/>
      <c r="AD1085" s="126"/>
      <c r="AE1085" s="126">
        <v>8</v>
      </c>
      <c r="AF1085" s="126">
        <v>8</v>
      </c>
      <c r="AG1085" s="126">
        <v>8</v>
      </c>
      <c r="AH1085" s="126">
        <v>8</v>
      </c>
      <c r="AI1085" s="126"/>
      <c r="AJ1085" s="127"/>
      <c r="AK1085" s="153">
        <f>COUNTIF(F1085:AJ1085,"&gt;0")</f>
        <v>21</v>
      </c>
      <c r="AL1085" s="150">
        <f>SUM(F1085:AJ1085)</f>
        <v>168</v>
      </c>
      <c r="AM1085" s="150">
        <f>SUM(F1087:AJ1087)</f>
        <v>0</v>
      </c>
      <c r="AN1085" s="150">
        <f>SUM(F1088:AJ1088)</f>
        <v>0</v>
      </c>
      <c r="AO1085" s="150">
        <f>SUM(F1086:AJ1086)</f>
        <v>0</v>
      </c>
      <c r="AP1085" s="150">
        <f>VLOOKUP($M$1&amp;" "&amp;$P$1&amp;" "&amp;AQ1085,'Вспомогательная таблица'!A:AL,38,0)</f>
        <v>168</v>
      </c>
      <c r="AQ1085" s="144" t="s">
        <v>47</v>
      </c>
    </row>
    <row r="1086" spans="1:43" ht="9" customHeight="1" x14ac:dyDescent="0.2">
      <c r="A1086" s="148"/>
      <c r="B1086" s="148"/>
      <c r="C1086" s="148"/>
      <c r="D1086" s="148"/>
      <c r="E1086" s="128" t="s">
        <v>24</v>
      </c>
      <c r="F1086" s="129"/>
      <c r="G1086" s="107"/>
      <c r="H1086" s="107"/>
      <c r="I1086" s="107"/>
      <c r="J1086" s="107"/>
      <c r="K1086" s="107"/>
      <c r="L1086" s="107"/>
      <c r="M1086" s="107"/>
      <c r="N1086" s="107"/>
      <c r="O1086" s="107"/>
      <c r="P1086" s="107"/>
      <c r="Q1086" s="107"/>
      <c r="R1086" s="107"/>
      <c r="S1086" s="107"/>
      <c r="T1086" s="107"/>
      <c r="U1086" s="107"/>
      <c r="V1086" s="107"/>
      <c r="W1086" s="107"/>
      <c r="X1086" s="107"/>
      <c r="Y1086" s="107"/>
      <c r="Z1086" s="107"/>
      <c r="AA1086" s="107"/>
      <c r="AB1086" s="107"/>
      <c r="AC1086" s="107"/>
      <c r="AD1086" s="107"/>
      <c r="AE1086" s="107"/>
      <c r="AF1086" s="107"/>
      <c r="AG1086" s="107"/>
      <c r="AH1086" s="107"/>
      <c r="AI1086" s="107"/>
      <c r="AJ1086" s="130"/>
      <c r="AK1086" s="148"/>
      <c r="AL1086" s="151"/>
      <c r="AM1086" s="151"/>
      <c r="AN1086" s="151"/>
      <c r="AO1086" s="151"/>
      <c r="AP1086" s="151"/>
      <c r="AQ1086" s="145"/>
    </row>
    <row r="1087" spans="1:43" ht="9" customHeight="1" x14ac:dyDescent="0.2">
      <c r="A1087" s="148"/>
      <c r="B1087" s="148"/>
      <c r="C1087" s="148"/>
      <c r="D1087" s="148"/>
      <c r="E1087" s="128" t="s">
        <v>25</v>
      </c>
      <c r="F1087" s="129"/>
      <c r="G1087" s="107"/>
      <c r="H1087" s="107"/>
      <c r="I1087" s="107"/>
      <c r="J1087" s="107"/>
      <c r="K1087" s="107"/>
      <c r="L1087" s="107"/>
      <c r="M1087" s="107"/>
      <c r="N1087" s="107"/>
      <c r="O1087" s="107"/>
      <c r="P1087" s="107"/>
      <c r="Q1087" s="107"/>
      <c r="R1087" s="107"/>
      <c r="S1087" s="107"/>
      <c r="T1087" s="107"/>
      <c r="U1087" s="107"/>
      <c r="V1087" s="107"/>
      <c r="W1087" s="107"/>
      <c r="X1087" s="107"/>
      <c r="Y1087" s="107"/>
      <c r="Z1087" s="107"/>
      <c r="AA1087" s="107"/>
      <c r="AB1087" s="107"/>
      <c r="AC1087" s="107"/>
      <c r="AD1087" s="107"/>
      <c r="AE1087" s="107"/>
      <c r="AF1087" s="107"/>
      <c r="AG1087" s="107"/>
      <c r="AH1087" s="107"/>
      <c r="AI1087" s="107"/>
      <c r="AJ1087" s="130"/>
      <c r="AK1087" s="148"/>
      <c r="AL1087" s="151"/>
      <c r="AM1087" s="151"/>
      <c r="AN1087" s="151"/>
      <c r="AO1087" s="151"/>
      <c r="AP1087" s="151"/>
      <c r="AQ1087" s="145"/>
    </row>
    <row r="1088" spans="1:43" ht="9" customHeight="1" thickBot="1" x14ac:dyDescent="0.25">
      <c r="A1088" s="149"/>
      <c r="B1088" s="149"/>
      <c r="C1088" s="149"/>
      <c r="D1088" s="149"/>
      <c r="E1088" s="131" t="s">
        <v>26</v>
      </c>
      <c r="F1088" s="132"/>
      <c r="G1088" s="133"/>
      <c r="H1088" s="133"/>
      <c r="I1088" s="133"/>
      <c r="J1088" s="133"/>
      <c r="K1088" s="133"/>
      <c r="L1088" s="133"/>
      <c r="M1088" s="133"/>
      <c r="N1088" s="133"/>
      <c r="O1088" s="133"/>
      <c r="P1088" s="133"/>
      <c r="Q1088" s="133"/>
      <c r="R1088" s="133"/>
      <c r="S1088" s="133"/>
      <c r="T1088" s="133"/>
      <c r="U1088" s="133"/>
      <c r="V1088" s="133"/>
      <c r="W1088" s="133"/>
      <c r="X1088" s="133"/>
      <c r="Y1088" s="133"/>
      <c r="Z1088" s="133"/>
      <c r="AA1088" s="133"/>
      <c r="AB1088" s="133"/>
      <c r="AC1088" s="133"/>
      <c r="AD1088" s="133"/>
      <c r="AE1088" s="133"/>
      <c r="AF1088" s="133"/>
      <c r="AG1088" s="133"/>
      <c r="AH1088" s="133"/>
      <c r="AI1088" s="133"/>
      <c r="AJ1088" s="134"/>
      <c r="AK1088" s="149"/>
      <c r="AL1088" s="152"/>
      <c r="AM1088" s="152"/>
      <c r="AN1088" s="152"/>
      <c r="AO1088" s="152"/>
      <c r="AP1088" s="152"/>
      <c r="AQ1088" s="146"/>
    </row>
    <row r="1089" spans="1:43" ht="9" customHeight="1" x14ac:dyDescent="0.2">
      <c r="A1089" s="147">
        <v>270</v>
      </c>
      <c r="B1089" s="153">
        <v>20248</v>
      </c>
      <c r="C1089" s="154" t="s">
        <v>366</v>
      </c>
      <c r="D1089" s="154" t="s">
        <v>323</v>
      </c>
      <c r="E1089" s="124" t="s">
        <v>22</v>
      </c>
      <c r="F1089" s="125">
        <v>8</v>
      </c>
      <c r="G1089" s="126">
        <v>8</v>
      </c>
      <c r="H1089" s="126"/>
      <c r="I1089" s="126"/>
      <c r="J1089" s="126">
        <v>8</v>
      </c>
      <c r="K1089" s="126">
        <v>8</v>
      </c>
      <c r="L1089" s="126">
        <v>8</v>
      </c>
      <c r="M1089" s="126">
        <v>8</v>
      </c>
      <c r="N1089" s="126">
        <v>8</v>
      </c>
      <c r="O1089" s="126"/>
      <c r="P1089" s="126"/>
      <c r="Q1089" s="126">
        <v>8</v>
      </c>
      <c r="R1089" s="126">
        <v>8</v>
      </c>
      <c r="S1089" s="126">
        <v>8</v>
      </c>
      <c r="T1089" s="126">
        <v>8</v>
      </c>
      <c r="U1089" s="126">
        <v>8</v>
      </c>
      <c r="V1089" s="126"/>
      <c r="W1089" s="126"/>
      <c r="X1089" s="126">
        <v>8</v>
      </c>
      <c r="Y1089" s="126">
        <v>8</v>
      </c>
      <c r="Z1089" s="126">
        <v>8</v>
      </c>
      <c r="AA1089" s="126">
        <v>8</v>
      </c>
      <c r="AB1089" s="126">
        <v>8</v>
      </c>
      <c r="AC1089" s="126"/>
      <c r="AD1089" s="126"/>
      <c r="AE1089" s="126">
        <v>8</v>
      </c>
      <c r="AF1089" s="126">
        <v>8</v>
      </c>
      <c r="AG1089" s="126">
        <v>8</v>
      </c>
      <c r="AH1089" s="126">
        <v>8</v>
      </c>
      <c r="AI1089" s="126"/>
      <c r="AJ1089" s="127"/>
      <c r="AK1089" s="153">
        <f>COUNTIF(F1089:AJ1089,"&gt;0")</f>
        <v>21</v>
      </c>
      <c r="AL1089" s="150">
        <f>SUM(F1089:AJ1089)</f>
        <v>168</v>
      </c>
      <c r="AM1089" s="150">
        <f>SUM(F1091:AJ1091)</f>
        <v>0</v>
      </c>
      <c r="AN1089" s="150">
        <f>SUM(F1092:AJ1092)</f>
        <v>0</v>
      </c>
      <c r="AO1089" s="150">
        <f>SUM(F1090:AJ1090)</f>
        <v>0</v>
      </c>
      <c r="AP1089" s="150">
        <f>VLOOKUP($M$1&amp;" "&amp;$P$1&amp;" "&amp;AQ1089,'Вспомогательная таблица'!A:AL,38,0)</f>
        <v>168</v>
      </c>
      <c r="AQ1089" s="144" t="s">
        <v>47</v>
      </c>
    </row>
    <row r="1090" spans="1:43" ht="9" customHeight="1" x14ac:dyDescent="0.2">
      <c r="A1090" s="148"/>
      <c r="B1090" s="148"/>
      <c r="C1090" s="148"/>
      <c r="D1090" s="148"/>
      <c r="E1090" s="128" t="s">
        <v>24</v>
      </c>
      <c r="F1090" s="129"/>
      <c r="G1090" s="107"/>
      <c r="H1090" s="107"/>
      <c r="I1090" s="107"/>
      <c r="J1090" s="107"/>
      <c r="K1090" s="107"/>
      <c r="L1090" s="107"/>
      <c r="M1090" s="107"/>
      <c r="N1090" s="107"/>
      <c r="O1090" s="107"/>
      <c r="P1090" s="107"/>
      <c r="Q1090" s="107"/>
      <c r="R1090" s="107"/>
      <c r="S1090" s="107"/>
      <c r="T1090" s="107"/>
      <c r="U1090" s="107"/>
      <c r="V1090" s="107"/>
      <c r="W1090" s="107"/>
      <c r="X1090" s="107"/>
      <c r="Y1090" s="107"/>
      <c r="Z1090" s="107"/>
      <c r="AA1090" s="107"/>
      <c r="AB1090" s="107"/>
      <c r="AC1090" s="107"/>
      <c r="AD1090" s="107"/>
      <c r="AE1090" s="107"/>
      <c r="AF1090" s="107"/>
      <c r="AG1090" s="107"/>
      <c r="AH1090" s="107"/>
      <c r="AI1090" s="107"/>
      <c r="AJ1090" s="130"/>
      <c r="AK1090" s="148"/>
      <c r="AL1090" s="151"/>
      <c r="AM1090" s="151"/>
      <c r="AN1090" s="151"/>
      <c r="AO1090" s="151"/>
      <c r="AP1090" s="151"/>
      <c r="AQ1090" s="145"/>
    </row>
    <row r="1091" spans="1:43" ht="9" customHeight="1" x14ac:dyDescent="0.2">
      <c r="A1091" s="148"/>
      <c r="B1091" s="148"/>
      <c r="C1091" s="148"/>
      <c r="D1091" s="148"/>
      <c r="E1091" s="128" t="s">
        <v>25</v>
      </c>
      <c r="F1091" s="129"/>
      <c r="G1091" s="107"/>
      <c r="H1091" s="107"/>
      <c r="I1091" s="107"/>
      <c r="J1091" s="107"/>
      <c r="K1091" s="107"/>
      <c r="L1091" s="107"/>
      <c r="M1091" s="107"/>
      <c r="N1091" s="107"/>
      <c r="O1091" s="107"/>
      <c r="P1091" s="107"/>
      <c r="Q1091" s="107"/>
      <c r="R1091" s="107"/>
      <c r="S1091" s="107"/>
      <c r="T1091" s="107"/>
      <c r="U1091" s="107"/>
      <c r="V1091" s="107"/>
      <c r="W1091" s="107"/>
      <c r="X1091" s="107"/>
      <c r="Y1091" s="107"/>
      <c r="Z1091" s="107"/>
      <c r="AA1091" s="107"/>
      <c r="AB1091" s="107"/>
      <c r="AC1091" s="107"/>
      <c r="AD1091" s="107"/>
      <c r="AE1091" s="107"/>
      <c r="AF1091" s="107"/>
      <c r="AG1091" s="107"/>
      <c r="AH1091" s="107"/>
      <c r="AI1091" s="107"/>
      <c r="AJ1091" s="130"/>
      <c r="AK1091" s="148"/>
      <c r="AL1091" s="151"/>
      <c r="AM1091" s="151"/>
      <c r="AN1091" s="151"/>
      <c r="AO1091" s="151"/>
      <c r="AP1091" s="151"/>
      <c r="AQ1091" s="145"/>
    </row>
    <row r="1092" spans="1:43" ht="9" customHeight="1" thickBot="1" x14ac:dyDescent="0.25">
      <c r="A1092" s="149"/>
      <c r="B1092" s="149"/>
      <c r="C1092" s="149"/>
      <c r="D1092" s="149"/>
      <c r="E1092" s="131" t="s">
        <v>26</v>
      </c>
      <c r="F1092" s="132"/>
      <c r="G1092" s="133"/>
      <c r="H1092" s="133"/>
      <c r="I1092" s="133"/>
      <c r="J1092" s="133"/>
      <c r="K1092" s="133"/>
      <c r="L1092" s="133"/>
      <c r="M1092" s="133"/>
      <c r="N1092" s="133"/>
      <c r="O1092" s="133"/>
      <c r="P1092" s="133"/>
      <c r="Q1092" s="133"/>
      <c r="R1092" s="133"/>
      <c r="S1092" s="133"/>
      <c r="T1092" s="133"/>
      <c r="U1092" s="133"/>
      <c r="V1092" s="133"/>
      <c r="W1092" s="133"/>
      <c r="X1092" s="133"/>
      <c r="Y1092" s="133"/>
      <c r="Z1092" s="133"/>
      <c r="AA1092" s="133"/>
      <c r="AB1092" s="133"/>
      <c r="AC1092" s="133"/>
      <c r="AD1092" s="133"/>
      <c r="AE1092" s="133"/>
      <c r="AF1092" s="133"/>
      <c r="AG1092" s="133"/>
      <c r="AH1092" s="133"/>
      <c r="AI1092" s="133"/>
      <c r="AJ1092" s="134"/>
      <c r="AK1092" s="149"/>
      <c r="AL1092" s="152"/>
      <c r="AM1092" s="152"/>
      <c r="AN1092" s="152"/>
      <c r="AO1092" s="152"/>
      <c r="AP1092" s="152"/>
      <c r="AQ1092" s="146"/>
    </row>
    <row r="1093" spans="1:43" ht="9" customHeight="1" x14ac:dyDescent="0.2">
      <c r="A1093" s="147">
        <v>271</v>
      </c>
      <c r="B1093" s="153">
        <v>19543</v>
      </c>
      <c r="C1093" s="154" t="s">
        <v>367</v>
      </c>
      <c r="D1093" s="154" t="s">
        <v>37</v>
      </c>
      <c r="E1093" s="124" t="s">
        <v>22</v>
      </c>
      <c r="F1093" s="125">
        <v>8</v>
      </c>
      <c r="G1093" s="126">
        <v>8</v>
      </c>
      <c r="H1093" s="126"/>
      <c r="I1093" s="126"/>
      <c r="J1093" s="126">
        <v>8</v>
      </c>
      <c r="K1093" s="126">
        <v>8</v>
      </c>
      <c r="L1093" s="126">
        <v>8</v>
      </c>
      <c r="M1093" s="126">
        <v>8</v>
      </c>
      <c r="N1093" s="126">
        <v>8</v>
      </c>
      <c r="O1093" s="126"/>
      <c r="P1093" s="126"/>
      <c r="Q1093" s="126">
        <v>8</v>
      </c>
      <c r="R1093" s="126">
        <v>8</v>
      </c>
      <c r="S1093" s="126">
        <v>8</v>
      </c>
      <c r="T1093" s="126">
        <v>8</v>
      </c>
      <c r="U1093" s="126">
        <v>8</v>
      </c>
      <c r="V1093" s="126"/>
      <c r="W1093" s="126"/>
      <c r="X1093" s="126">
        <v>8</v>
      </c>
      <c r="Y1093" s="126">
        <v>8</v>
      </c>
      <c r="Z1093" s="126">
        <v>8</v>
      </c>
      <c r="AA1093" s="126">
        <v>8</v>
      </c>
      <c r="AB1093" s="126">
        <v>8</v>
      </c>
      <c r="AC1093" s="126"/>
      <c r="AD1093" s="126"/>
      <c r="AE1093" s="126">
        <v>8</v>
      </c>
      <c r="AF1093" s="126">
        <v>8</v>
      </c>
      <c r="AG1093" s="126">
        <v>8</v>
      </c>
      <c r="AH1093" s="126">
        <v>8</v>
      </c>
      <c r="AI1093" s="126"/>
      <c r="AJ1093" s="127"/>
      <c r="AK1093" s="153">
        <f>COUNTIF(F1093:AJ1093,"&gt;0")</f>
        <v>21</v>
      </c>
      <c r="AL1093" s="150">
        <f>SUM(F1093:AJ1093)</f>
        <v>168</v>
      </c>
      <c r="AM1093" s="150">
        <f>SUM(F1095:AJ1095)</f>
        <v>0</v>
      </c>
      <c r="AN1093" s="150">
        <f>SUM(F1096:AJ1096)</f>
        <v>0</v>
      </c>
      <c r="AO1093" s="150">
        <f>SUM(F1094:AJ1094)</f>
        <v>0</v>
      </c>
      <c r="AP1093" s="150">
        <f>VLOOKUP($M$1&amp;" "&amp;$P$1&amp;" "&amp;AQ1093,'Вспомогательная таблица'!A:AL,38,0)</f>
        <v>168</v>
      </c>
      <c r="AQ1093" s="144" t="s">
        <v>47</v>
      </c>
    </row>
    <row r="1094" spans="1:43" ht="9" customHeight="1" x14ac:dyDescent="0.2">
      <c r="A1094" s="148"/>
      <c r="B1094" s="148"/>
      <c r="C1094" s="148"/>
      <c r="D1094" s="148"/>
      <c r="E1094" s="128" t="s">
        <v>24</v>
      </c>
      <c r="F1094" s="129"/>
      <c r="G1094" s="107"/>
      <c r="H1094" s="107"/>
      <c r="I1094" s="107"/>
      <c r="J1094" s="107"/>
      <c r="K1094" s="107"/>
      <c r="L1094" s="107"/>
      <c r="M1094" s="107"/>
      <c r="N1094" s="107"/>
      <c r="O1094" s="107"/>
      <c r="P1094" s="107"/>
      <c r="Q1094" s="107"/>
      <c r="R1094" s="107"/>
      <c r="S1094" s="107"/>
      <c r="T1094" s="107"/>
      <c r="U1094" s="107"/>
      <c r="V1094" s="107"/>
      <c r="W1094" s="107"/>
      <c r="X1094" s="107"/>
      <c r="Y1094" s="107"/>
      <c r="Z1094" s="107"/>
      <c r="AA1094" s="107"/>
      <c r="AB1094" s="107"/>
      <c r="AC1094" s="107"/>
      <c r="AD1094" s="107"/>
      <c r="AE1094" s="107"/>
      <c r="AF1094" s="107"/>
      <c r="AG1094" s="107"/>
      <c r="AH1094" s="107"/>
      <c r="AI1094" s="107"/>
      <c r="AJ1094" s="130"/>
      <c r="AK1094" s="148"/>
      <c r="AL1094" s="151"/>
      <c r="AM1094" s="151"/>
      <c r="AN1094" s="151"/>
      <c r="AO1094" s="151"/>
      <c r="AP1094" s="151"/>
      <c r="AQ1094" s="145"/>
    </row>
    <row r="1095" spans="1:43" ht="9" customHeight="1" x14ac:dyDescent="0.2">
      <c r="A1095" s="148"/>
      <c r="B1095" s="148"/>
      <c r="C1095" s="148"/>
      <c r="D1095" s="148"/>
      <c r="E1095" s="128" t="s">
        <v>25</v>
      </c>
      <c r="F1095" s="129"/>
      <c r="G1095" s="107"/>
      <c r="H1095" s="107"/>
      <c r="I1095" s="107"/>
      <c r="J1095" s="107"/>
      <c r="K1095" s="107"/>
      <c r="L1095" s="107"/>
      <c r="M1095" s="107"/>
      <c r="N1095" s="107"/>
      <c r="O1095" s="107"/>
      <c r="P1095" s="107"/>
      <c r="Q1095" s="107"/>
      <c r="R1095" s="107"/>
      <c r="S1095" s="107"/>
      <c r="T1095" s="107"/>
      <c r="U1095" s="107"/>
      <c r="V1095" s="107"/>
      <c r="W1095" s="107"/>
      <c r="X1095" s="107"/>
      <c r="Y1095" s="107"/>
      <c r="Z1095" s="107"/>
      <c r="AA1095" s="107"/>
      <c r="AB1095" s="107"/>
      <c r="AC1095" s="107"/>
      <c r="AD1095" s="107"/>
      <c r="AE1095" s="107"/>
      <c r="AF1095" s="107"/>
      <c r="AG1095" s="107"/>
      <c r="AH1095" s="107"/>
      <c r="AI1095" s="107"/>
      <c r="AJ1095" s="130"/>
      <c r="AK1095" s="148"/>
      <c r="AL1095" s="151"/>
      <c r="AM1095" s="151"/>
      <c r="AN1095" s="151"/>
      <c r="AO1095" s="151"/>
      <c r="AP1095" s="151"/>
      <c r="AQ1095" s="145"/>
    </row>
    <row r="1096" spans="1:43" ht="9" customHeight="1" thickBot="1" x14ac:dyDescent="0.25">
      <c r="A1096" s="149"/>
      <c r="B1096" s="149"/>
      <c r="C1096" s="149"/>
      <c r="D1096" s="149"/>
      <c r="E1096" s="131" t="s">
        <v>26</v>
      </c>
      <c r="F1096" s="132"/>
      <c r="G1096" s="133"/>
      <c r="H1096" s="133"/>
      <c r="I1096" s="133"/>
      <c r="J1096" s="133"/>
      <c r="K1096" s="133"/>
      <c r="L1096" s="133"/>
      <c r="M1096" s="133"/>
      <c r="N1096" s="133"/>
      <c r="O1096" s="133"/>
      <c r="P1096" s="133"/>
      <c r="Q1096" s="133"/>
      <c r="R1096" s="133"/>
      <c r="S1096" s="133"/>
      <c r="T1096" s="133"/>
      <c r="U1096" s="133"/>
      <c r="V1096" s="133"/>
      <c r="W1096" s="133"/>
      <c r="X1096" s="133"/>
      <c r="Y1096" s="133"/>
      <c r="Z1096" s="133"/>
      <c r="AA1096" s="133"/>
      <c r="AB1096" s="133"/>
      <c r="AC1096" s="133"/>
      <c r="AD1096" s="133"/>
      <c r="AE1096" s="133"/>
      <c r="AF1096" s="133"/>
      <c r="AG1096" s="133"/>
      <c r="AH1096" s="133"/>
      <c r="AI1096" s="133"/>
      <c r="AJ1096" s="134"/>
      <c r="AK1096" s="149"/>
      <c r="AL1096" s="152"/>
      <c r="AM1096" s="152"/>
      <c r="AN1096" s="152"/>
      <c r="AO1096" s="152"/>
      <c r="AP1096" s="152"/>
      <c r="AQ1096" s="146"/>
    </row>
    <row r="1097" spans="1:43" ht="9" customHeight="1" x14ac:dyDescent="0.2">
      <c r="A1097" s="147">
        <v>272</v>
      </c>
      <c r="B1097" s="153">
        <v>20354</v>
      </c>
      <c r="C1097" s="154" t="s">
        <v>368</v>
      </c>
      <c r="D1097" s="154" t="s">
        <v>313</v>
      </c>
      <c r="E1097" s="124" t="s">
        <v>22</v>
      </c>
      <c r="F1097" s="125">
        <v>8</v>
      </c>
      <c r="G1097" s="126">
        <v>8</v>
      </c>
      <c r="H1097" s="126"/>
      <c r="I1097" s="126"/>
      <c r="J1097" s="126">
        <v>8</v>
      </c>
      <c r="K1097" s="126">
        <v>8</v>
      </c>
      <c r="L1097" s="126">
        <v>8</v>
      </c>
      <c r="M1097" s="126">
        <v>8</v>
      </c>
      <c r="N1097" s="126">
        <v>8</v>
      </c>
      <c r="O1097" s="126"/>
      <c r="P1097" s="126"/>
      <c r="Q1097" s="126">
        <v>8</v>
      </c>
      <c r="R1097" s="126">
        <v>8</v>
      </c>
      <c r="S1097" s="126">
        <v>8</v>
      </c>
      <c r="T1097" s="126">
        <v>8</v>
      </c>
      <c r="U1097" s="126">
        <v>8</v>
      </c>
      <c r="V1097" s="126"/>
      <c r="W1097" s="126"/>
      <c r="X1097" s="126">
        <v>8</v>
      </c>
      <c r="Y1097" s="126">
        <v>8</v>
      </c>
      <c r="Z1097" s="126">
        <v>8</v>
      </c>
      <c r="AA1097" s="126">
        <v>8</v>
      </c>
      <c r="AB1097" s="126">
        <v>8</v>
      </c>
      <c r="AC1097" s="126"/>
      <c r="AD1097" s="126"/>
      <c r="AE1097" s="126">
        <v>8</v>
      </c>
      <c r="AF1097" s="126">
        <v>8</v>
      </c>
      <c r="AG1097" s="126">
        <v>8</v>
      </c>
      <c r="AH1097" s="126">
        <v>8</v>
      </c>
      <c r="AI1097" s="126"/>
      <c r="AJ1097" s="127"/>
      <c r="AK1097" s="153">
        <f>COUNTIF(F1097:AJ1097,"&gt;0")</f>
        <v>21</v>
      </c>
      <c r="AL1097" s="150">
        <f>SUM(F1097:AJ1097)</f>
        <v>168</v>
      </c>
      <c r="AM1097" s="150">
        <f>SUM(F1099:AJ1099)</f>
        <v>0</v>
      </c>
      <c r="AN1097" s="150">
        <f>SUM(F1100:AJ1100)</f>
        <v>0</v>
      </c>
      <c r="AO1097" s="150">
        <f>SUM(F1098:AJ1098)</f>
        <v>0</v>
      </c>
      <c r="AP1097" s="150">
        <f>VLOOKUP($M$1&amp;" "&amp;$P$1&amp;" "&amp;AQ1097,'Вспомогательная таблица'!A:AL,38,0)</f>
        <v>168</v>
      </c>
      <c r="AQ1097" s="144" t="s">
        <v>47</v>
      </c>
    </row>
    <row r="1098" spans="1:43" ht="9" customHeight="1" x14ac:dyDescent="0.2">
      <c r="A1098" s="148"/>
      <c r="B1098" s="148"/>
      <c r="C1098" s="148"/>
      <c r="D1098" s="148"/>
      <c r="E1098" s="128" t="s">
        <v>24</v>
      </c>
      <c r="F1098" s="129"/>
      <c r="G1098" s="107"/>
      <c r="H1098" s="107"/>
      <c r="I1098" s="107"/>
      <c r="J1098" s="107"/>
      <c r="K1098" s="107"/>
      <c r="L1098" s="107"/>
      <c r="M1098" s="107"/>
      <c r="N1098" s="107"/>
      <c r="O1098" s="107"/>
      <c r="P1098" s="107"/>
      <c r="Q1098" s="107"/>
      <c r="R1098" s="107"/>
      <c r="S1098" s="107"/>
      <c r="T1098" s="107"/>
      <c r="U1098" s="107"/>
      <c r="V1098" s="107"/>
      <c r="W1098" s="107"/>
      <c r="X1098" s="107"/>
      <c r="Y1098" s="107"/>
      <c r="Z1098" s="107"/>
      <c r="AA1098" s="107"/>
      <c r="AB1098" s="107"/>
      <c r="AC1098" s="107"/>
      <c r="AD1098" s="107"/>
      <c r="AE1098" s="107"/>
      <c r="AF1098" s="107"/>
      <c r="AG1098" s="107"/>
      <c r="AH1098" s="107"/>
      <c r="AI1098" s="107"/>
      <c r="AJ1098" s="130"/>
      <c r="AK1098" s="148"/>
      <c r="AL1098" s="151"/>
      <c r="AM1098" s="151"/>
      <c r="AN1098" s="151"/>
      <c r="AO1098" s="151"/>
      <c r="AP1098" s="151"/>
      <c r="AQ1098" s="145"/>
    </row>
    <row r="1099" spans="1:43" ht="9" customHeight="1" x14ac:dyDescent="0.2">
      <c r="A1099" s="148"/>
      <c r="B1099" s="148"/>
      <c r="C1099" s="148"/>
      <c r="D1099" s="148"/>
      <c r="E1099" s="128" t="s">
        <v>25</v>
      </c>
      <c r="F1099" s="129"/>
      <c r="G1099" s="107"/>
      <c r="H1099" s="107"/>
      <c r="I1099" s="107"/>
      <c r="J1099" s="107"/>
      <c r="K1099" s="107"/>
      <c r="L1099" s="107"/>
      <c r="M1099" s="107"/>
      <c r="N1099" s="107"/>
      <c r="O1099" s="107"/>
      <c r="P1099" s="107"/>
      <c r="Q1099" s="107"/>
      <c r="R1099" s="107"/>
      <c r="S1099" s="107"/>
      <c r="T1099" s="107"/>
      <c r="U1099" s="107"/>
      <c r="V1099" s="107"/>
      <c r="W1099" s="107"/>
      <c r="X1099" s="107"/>
      <c r="Y1099" s="107"/>
      <c r="Z1099" s="107"/>
      <c r="AA1099" s="107"/>
      <c r="AB1099" s="107"/>
      <c r="AC1099" s="107"/>
      <c r="AD1099" s="107"/>
      <c r="AE1099" s="107"/>
      <c r="AF1099" s="107"/>
      <c r="AG1099" s="107"/>
      <c r="AH1099" s="107"/>
      <c r="AI1099" s="107"/>
      <c r="AJ1099" s="130"/>
      <c r="AK1099" s="148"/>
      <c r="AL1099" s="151"/>
      <c r="AM1099" s="151"/>
      <c r="AN1099" s="151"/>
      <c r="AO1099" s="151"/>
      <c r="AP1099" s="151"/>
      <c r="AQ1099" s="145"/>
    </row>
    <row r="1100" spans="1:43" ht="9" customHeight="1" thickBot="1" x14ac:dyDescent="0.25">
      <c r="A1100" s="149"/>
      <c r="B1100" s="149"/>
      <c r="C1100" s="149"/>
      <c r="D1100" s="149"/>
      <c r="E1100" s="131" t="s">
        <v>26</v>
      </c>
      <c r="F1100" s="132"/>
      <c r="G1100" s="133"/>
      <c r="H1100" s="133"/>
      <c r="I1100" s="133"/>
      <c r="J1100" s="133"/>
      <c r="K1100" s="133"/>
      <c r="L1100" s="133"/>
      <c r="M1100" s="133"/>
      <c r="N1100" s="133"/>
      <c r="O1100" s="133"/>
      <c r="P1100" s="133"/>
      <c r="Q1100" s="133"/>
      <c r="R1100" s="133"/>
      <c r="S1100" s="133"/>
      <c r="T1100" s="133"/>
      <c r="U1100" s="133"/>
      <c r="V1100" s="133"/>
      <c r="W1100" s="133"/>
      <c r="X1100" s="133"/>
      <c r="Y1100" s="133"/>
      <c r="Z1100" s="133"/>
      <c r="AA1100" s="133"/>
      <c r="AB1100" s="133"/>
      <c r="AC1100" s="133"/>
      <c r="AD1100" s="133"/>
      <c r="AE1100" s="133"/>
      <c r="AF1100" s="133"/>
      <c r="AG1100" s="133"/>
      <c r="AH1100" s="133"/>
      <c r="AI1100" s="133"/>
      <c r="AJ1100" s="134"/>
      <c r="AK1100" s="149"/>
      <c r="AL1100" s="152"/>
      <c r="AM1100" s="152"/>
      <c r="AN1100" s="152"/>
      <c r="AO1100" s="152"/>
      <c r="AP1100" s="152"/>
      <c r="AQ1100" s="146"/>
    </row>
    <row r="1101" spans="1:43" ht="9" customHeight="1" x14ac:dyDescent="0.2">
      <c r="A1101" s="147">
        <v>273</v>
      </c>
      <c r="B1101" s="153">
        <v>30797</v>
      </c>
      <c r="C1101" s="154" t="s">
        <v>369</v>
      </c>
      <c r="D1101" s="154" t="s">
        <v>317</v>
      </c>
      <c r="E1101" s="124" t="s">
        <v>22</v>
      </c>
      <c r="F1101" s="125">
        <v>11</v>
      </c>
      <c r="G1101" s="126"/>
      <c r="H1101" s="126"/>
      <c r="I1101" s="126">
        <v>11</v>
      </c>
      <c r="J1101" s="126">
        <v>11</v>
      </c>
      <c r="K1101" s="126"/>
      <c r="L1101" s="126"/>
      <c r="M1101" s="126">
        <v>11</v>
      </c>
      <c r="N1101" s="126">
        <v>11</v>
      </c>
      <c r="O1101" s="126"/>
      <c r="P1101" s="126"/>
      <c r="Q1101" s="126">
        <v>11</v>
      </c>
      <c r="R1101" s="126">
        <v>11</v>
      </c>
      <c r="S1101" s="126"/>
      <c r="T1101" s="126"/>
      <c r="U1101" s="126">
        <v>11</v>
      </c>
      <c r="V1101" s="126">
        <v>11</v>
      </c>
      <c r="W1101" s="126"/>
      <c r="X1101" s="126"/>
      <c r="Y1101" s="126">
        <v>11</v>
      </c>
      <c r="Z1101" s="126">
        <v>11</v>
      </c>
      <c r="AA1101" s="126"/>
      <c r="AB1101" s="126"/>
      <c r="AC1101" s="126">
        <v>11</v>
      </c>
      <c r="AD1101" s="126">
        <v>11</v>
      </c>
      <c r="AE1101" s="126"/>
      <c r="AF1101" s="126"/>
      <c r="AG1101" s="126">
        <v>11</v>
      </c>
      <c r="AH1101" s="126">
        <v>11</v>
      </c>
      <c r="AI1101" s="126"/>
      <c r="AJ1101" s="127"/>
      <c r="AK1101" s="153">
        <f>COUNTIF(F1101:AJ1101,"&gt;0")</f>
        <v>15</v>
      </c>
      <c r="AL1101" s="150">
        <f>SUM(F1101:AJ1101)</f>
        <v>165</v>
      </c>
      <c r="AM1101" s="150">
        <f>SUM(F1103:AJ1103)</f>
        <v>0</v>
      </c>
      <c r="AN1101" s="150">
        <f>SUM(F1104:AJ1104)</f>
        <v>0</v>
      </c>
      <c r="AO1101" s="150">
        <f>SUM(F1102:AJ1102)</f>
        <v>0</v>
      </c>
      <c r="AP1101" s="150">
        <f>VLOOKUP($M$1&amp;" "&amp;$P$1&amp;" "&amp;AQ1101,'Вспомогательная таблица'!A:AL,38,0)</f>
        <v>165</v>
      </c>
      <c r="AQ1101" s="144" t="s">
        <v>241</v>
      </c>
    </row>
    <row r="1102" spans="1:43" ht="9" customHeight="1" x14ac:dyDescent="0.2">
      <c r="A1102" s="148"/>
      <c r="B1102" s="148"/>
      <c r="C1102" s="148"/>
      <c r="D1102" s="148"/>
      <c r="E1102" s="128" t="s">
        <v>24</v>
      </c>
      <c r="F1102" s="129"/>
      <c r="G1102" s="107"/>
      <c r="H1102" s="107"/>
      <c r="I1102" s="107"/>
      <c r="J1102" s="107"/>
      <c r="K1102" s="107"/>
      <c r="L1102" s="107"/>
      <c r="M1102" s="107"/>
      <c r="N1102" s="107"/>
      <c r="O1102" s="107"/>
      <c r="P1102" s="107"/>
      <c r="Q1102" s="107"/>
      <c r="R1102" s="107"/>
      <c r="S1102" s="107"/>
      <c r="T1102" s="107"/>
      <c r="U1102" s="107"/>
      <c r="V1102" s="107"/>
      <c r="W1102" s="107"/>
      <c r="X1102" s="107"/>
      <c r="Y1102" s="107"/>
      <c r="Z1102" s="107"/>
      <c r="AA1102" s="107"/>
      <c r="AB1102" s="107"/>
      <c r="AC1102" s="107"/>
      <c r="AD1102" s="107"/>
      <c r="AE1102" s="107"/>
      <c r="AF1102" s="107"/>
      <c r="AG1102" s="107"/>
      <c r="AH1102" s="107"/>
      <c r="AI1102" s="107"/>
      <c r="AJ1102" s="130"/>
      <c r="AK1102" s="148"/>
      <c r="AL1102" s="151"/>
      <c r="AM1102" s="151"/>
      <c r="AN1102" s="151"/>
      <c r="AO1102" s="151"/>
      <c r="AP1102" s="151"/>
      <c r="AQ1102" s="145"/>
    </row>
    <row r="1103" spans="1:43" ht="9" customHeight="1" x14ac:dyDescent="0.2">
      <c r="A1103" s="148"/>
      <c r="B1103" s="148"/>
      <c r="C1103" s="148"/>
      <c r="D1103" s="148"/>
      <c r="E1103" s="128" t="s">
        <v>25</v>
      </c>
      <c r="F1103" s="129"/>
      <c r="G1103" s="107"/>
      <c r="H1103" s="107"/>
      <c r="I1103" s="107"/>
      <c r="J1103" s="107"/>
      <c r="K1103" s="107"/>
      <c r="L1103" s="107"/>
      <c r="M1103" s="107"/>
      <c r="N1103" s="107"/>
      <c r="O1103" s="107"/>
      <c r="P1103" s="107"/>
      <c r="Q1103" s="107"/>
      <c r="R1103" s="107"/>
      <c r="S1103" s="107"/>
      <c r="T1103" s="107"/>
      <c r="U1103" s="107"/>
      <c r="V1103" s="107"/>
      <c r="W1103" s="107"/>
      <c r="X1103" s="107"/>
      <c r="Y1103" s="107"/>
      <c r="Z1103" s="107"/>
      <c r="AA1103" s="107"/>
      <c r="AB1103" s="107"/>
      <c r="AC1103" s="107"/>
      <c r="AD1103" s="107"/>
      <c r="AE1103" s="107"/>
      <c r="AF1103" s="107"/>
      <c r="AG1103" s="107"/>
      <c r="AH1103" s="107"/>
      <c r="AI1103" s="107"/>
      <c r="AJ1103" s="130"/>
      <c r="AK1103" s="148"/>
      <c r="AL1103" s="151"/>
      <c r="AM1103" s="151"/>
      <c r="AN1103" s="151"/>
      <c r="AO1103" s="151"/>
      <c r="AP1103" s="151"/>
      <c r="AQ1103" s="145"/>
    </row>
    <row r="1104" spans="1:43" ht="9" customHeight="1" thickBot="1" x14ac:dyDescent="0.25">
      <c r="A1104" s="149"/>
      <c r="B1104" s="149"/>
      <c r="C1104" s="149"/>
      <c r="D1104" s="149"/>
      <c r="E1104" s="131" t="s">
        <v>26</v>
      </c>
      <c r="F1104" s="132"/>
      <c r="G1104" s="133"/>
      <c r="H1104" s="133"/>
      <c r="I1104" s="133"/>
      <c r="J1104" s="133"/>
      <c r="K1104" s="133"/>
      <c r="L1104" s="133"/>
      <c r="M1104" s="133"/>
      <c r="N1104" s="133"/>
      <c r="O1104" s="133"/>
      <c r="P1104" s="133"/>
      <c r="Q1104" s="133"/>
      <c r="R1104" s="133"/>
      <c r="S1104" s="133"/>
      <c r="T1104" s="133"/>
      <c r="U1104" s="133"/>
      <c r="V1104" s="133"/>
      <c r="W1104" s="133"/>
      <c r="X1104" s="133"/>
      <c r="Y1104" s="133"/>
      <c r="Z1104" s="133"/>
      <c r="AA1104" s="133"/>
      <c r="AB1104" s="133"/>
      <c r="AC1104" s="133"/>
      <c r="AD1104" s="133"/>
      <c r="AE1104" s="133"/>
      <c r="AF1104" s="133"/>
      <c r="AG1104" s="133"/>
      <c r="AH1104" s="133"/>
      <c r="AI1104" s="133"/>
      <c r="AJ1104" s="134"/>
      <c r="AK1104" s="149"/>
      <c r="AL1104" s="152"/>
      <c r="AM1104" s="152"/>
      <c r="AN1104" s="152"/>
      <c r="AO1104" s="152"/>
      <c r="AP1104" s="152"/>
      <c r="AQ1104" s="146"/>
    </row>
    <row r="1105" spans="1:43" ht="9" customHeight="1" x14ac:dyDescent="0.2">
      <c r="A1105" s="147">
        <v>274</v>
      </c>
      <c r="B1105" s="153">
        <v>25206</v>
      </c>
      <c r="C1105" s="154" t="s">
        <v>370</v>
      </c>
      <c r="D1105" s="154" t="s">
        <v>313</v>
      </c>
      <c r="E1105" s="124" t="s">
        <v>22</v>
      </c>
      <c r="F1105" s="125">
        <v>11</v>
      </c>
      <c r="G1105" s="126"/>
      <c r="H1105" s="126"/>
      <c r="I1105" s="126">
        <v>11</v>
      </c>
      <c r="J1105" s="126">
        <v>11</v>
      </c>
      <c r="K1105" s="126"/>
      <c r="L1105" s="126"/>
      <c r="M1105" s="126">
        <v>11</v>
      </c>
      <c r="N1105" s="126">
        <v>11</v>
      </c>
      <c r="O1105" s="126"/>
      <c r="P1105" s="126"/>
      <c r="Q1105" s="126">
        <v>11</v>
      </c>
      <c r="R1105" s="126">
        <v>11</v>
      </c>
      <c r="S1105" s="126"/>
      <c r="T1105" s="126"/>
      <c r="U1105" s="126">
        <v>11</v>
      </c>
      <c r="V1105" s="126">
        <v>11</v>
      </c>
      <c r="W1105" s="126"/>
      <c r="X1105" s="126"/>
      <c r="Y1105" s="126">
        <v>11</v>
      </c>
      <c r="Z1105" s="126">
        <v>11</v>
      </c>
      <c r="AA1105" s="126"/>
      <c r="AB1105" s="126"/>
      <c r="AC1105" s="126">
        <v>11</v>
      </c>
      <c r="AD1105" s="126">
        <v>11</v>
      </c>
      <c r="AE1105" s="126"/>
      <c r="AF1105" s="126"/>
      <c r="AG1105" s="126">
        <v>11</v>
      </c>
      <c r="AH1105" s="126">
        <v>11</v>
      </c>
      <c r="AI1105" s="126"/>
      <c r="AJ1105" s="127"/>
      <c r="AK1105" s="153">
        <f>COUNTIF(F1105:AJ1105,"&gt;0")</f>
        <v>15</v>
      </c>
      <c r="AL1105" s="150">
        <f>SUM(F1105:AJ1105)</f>
        <v>165</v>
      </c>
      <c r="AM1105" s="150">
        <f>SUM(F1107:AJ1107)</f>
        <v>0</v>
      </c>
      <c r="AN1105" s="150">
        <f>SUM(F1108:AJ1108)</f>
        <v>0</v>
      </c>
      <c r="AO1105" s="150">
        <f>SUM(F1106:AJ1106)</f>
        <v>0</v>
      </c>
      <c r="AP1105" s="150">
        <f>VLOOKUP($M$1&amp;" "&amp;$P$1&amp;" "&amp;AQ1105,'Вспомогательная таблица'!A:AL,38,0)</f>
        <v>165</v>
      </c>
      <c r="AQ1105" s="144" t="s">
        <v>241</v>
      </c>
    </row>
    <row r="1106" spans="1:43" ht="9" customHeight="1" x14ac:dyDescent="0.2">
      <c r="A1106" s="148"/>
      <c r="B1106" s="148"/>
      <c r="C1106" s="148"/>
      <c r="D1106" s="148"/>
      <c r="E1106" s="128" t="s">
        <v>24</v>
      </c>
      <c r="F1106" s="129"/>
      <c r="G1106" s="107"/>
      <c r="H1106" s="107"/>
      <c r="I1106" s="107"/>
      <c r="J1106" s="107"/>
      <c r="K1106" s="107"/>
      <c r="L1106" s="107"/>
      <c r="M1106" s="107"/>
      <c r="N1106" s="107"/>
      <c r="O1106" s="107"/>
      <c r="P1106" s="107"/>
      <c r="Q1106" s="107"/>
      <c r="R1106" s="107"/>
      <c r="S1106" s="107"/>
      <c r="T1106" s="107"/>
      <c r="U1106" s="107"/>
      <c r="V1106" s="107"/>
      <c r="W1106" s="107"/>
      <c r="X1106" s="107"/>
      <c r="Y1106" s="107"/>
      <c r="Z1106" s="107"/>
      <c r="AA1106" s="107"/>
      <c r="AB1106" s="107"/>
      <c r="AC1106" s="107"/>
      <c r="AD1106" s="107"/>
      <c r="AE1106" s="107"/>
      <c r="AF1106" s="107"/>
      <c r="AG1106" s="107"/>
      <c r="AH1106" s="107"/>
      <c r="AI1106" s="107"/>
      <c r="AJ1106" s="130"/>
      <c r="AK1106" s="148"/>
      <c r="AL1106" s="151"/>
      <c r="AM1106" s="151"/>
      <c r="AN1106" s="151"/>
      <c r="AO1106" s="151"/>
      <c r="AP1106" s="151"/>
      <c r="AQ1106" s="145"/>
    </row>
    <row r="1107" spans="1:43" ht="9" customHeight="1" x14ac:dyDescent="0.2">
      <c r="A1107" s="148"/>
      <c r="B1107" s="148"/>
      <c r="C1107" s="148"/>
      <c r="D1107" s="148"/>
      <c r="E1107" s="128" t="s">
        <v>25</v>
      </c>
      <c r="F1107" s="129"/>
      <c r="G1107" s="107"/>
      <c r="H1107" s="107"/>
      <c r="I1107" s="107"/>
      <c r="J1107" s="107"/>
      <c r="K1107" s="107"/>
      <c r="L1107" s="107"/>
      <c r="M1107" s="107"/>
      <c r="N1107" s="107"/>
      <c r="O1107" s="107"/>
      <c r="P1107" s="107"/>
      <c r="Q1107" s="107"/>
      <c r="R1107" s="107"/>
      <c r="S1107" s="107"/>
      <c r="T1107" s="107"/>
      <c r="U1107" s="107"/>
      <c r="V1107" s="107"/>
      <c r="W1107" s="107"/>
      <c r="X1107" s="107"/>
      <c r="Y1107" s="107"/>
      <c r="Z1107" s="107"/>
      <c r="AA1107" s="107"/>
      <c r="AB1107" s="107"/>
      <c r="AC1107" s="107"/>
      <c r="AD1107" s="107"/>
      <c r="AE1107" s="107"/>
      <c r="AF1107" s="107"/>
      <c r="AG1107" s="107"/>
      <c r="AH1107" s="107"/>
      <c r="AI1107" s="107"/>
      <c r="AJ1107" s="130"/>
      <c r="AK1107" s="148"/>
      <c r="AL1107" s="151"/>
      <c r="AM1107" s="151"/>
      <c r="AN1107" s="151"/>
      <c r="AO1107" s="151"/>
      <c r="AP1107" s="151"/>
      <c r="AQ1107" s="145"/>
    </row>
    <row r="1108" spans="1:43" ht="9" customHeight="1" thickBot="1" x14ac:dyDescent="0.25">
      <c r="A1108" s="149"/>
      <c r="B1108" s="149"/>
      <c r="C1108" s="149"/>
      <c r="D1108" s="149"/>
      <c r="E1108" s="131" t="s">
        <v>26</v>
      </c>
      <c r="F1108" s="132"/>
      <c r="G1108" s="133"/>
      <c r="H1108" s="133"/>
      <c r="I1108" s="133"/>
      <c r="J1108" s="133"/>
      <c r="K1108" s="133"/>
      <c r="L1108" s="133"/>
      <c r="M1108" s="133"/>
      <c r="N1108" s="133"/>
      <c r="O1108" s="133"/>
      <c r="P1108" s="133"/>
      <c r="Q1108" s="133"/>
      <c r="R1108" s="133"/>
      <c r="S1108" s="133"/>
      <c r="T1108" s="133"/>
      <c r="U1108" s="133"/>
      <c r="V1108" s="133"/>
      <c r="W1108" s="133"/>
      <c r="X1108" s="133"/>
      <c r="Y1108" s="133"/>
      <c r="Z1108" s="133"/>
      <c r="AA1108" s="133"/>
      <c r="AB1108" s="133"/>
      <c r="AC1108" s="133"/>
      <c r="AD1108" s="133"/>
      <c r="AE1108" s="133"/>
      <c r="AF1108" s="133"/>
      <c r="AG1108" s="133"/>
      <c r="AH1108" s="133"/>
      <c r="AI1108" s="133"/>
      <c r="AJ1108" s="134"/>
      <c r="AK1108" s="149"/>
      <c r="AL1108" s="152"/>
      <c r="AM1108" s="152"/>
      <c r="AN1108" s="152"/>
      <c r="AO1108" s="152"/>
      <c r="AP1108" s="152"/>
      <c r="AQ1108" s="146"/>
    </row>
    <row r="1109" spans="1:43" ht="9" customHeight="1" x14ac:dyDescent="0.2">
      <c r="A1109" s="147">
        <v>275</v>
      </c>
      <c r="B1109" s="153">
        <v>19376</v>
      </c>
      <c r="C1109" s="154" t="s">
        <v>371</v>
      </c>
      <c r="D1109" s="154" t="s">
        <v>313</v>
      </c>
      <c r="E1109" s="124" t="s">
        <v>22</v>
      </c>
      <c r="F1109" s="125"/>
      <c r="G1109" s="126">
        <v>11</v>
      </c>
      <c r="H1109" s="126">
        <v>11</v>
      </c>
      <c r="I1109" s="126"/>
      <c r="J1109" s="126"/>
      <c r="K1109" s="126">
        <v>11</v>
      </c>
      <c r="L1109" s="126">
        <v>11</v>
      </c>
      <c r="M1109" s="126"/>
      <c r="N1109" s="126"/>
      <c r="O1109" s="126">
        <v>11</v>
      </c>
      <c r="P1109" s="126">
        <v>11</v>
      </c>
      <c r="Q1109" s="126"/>
      <c r="R1109" s="126"/>
      <c r="S1109" s="126">
        <v>11</v>
      </c>
      <c r="T1109" s="126">
        <v>11</v>
      </c>
      <c r="U1109" s="126"/>
      <c r="V1109" s="126"/>
      <c r="W1109" s="126">
        <v>11</v>
      </c>
      <c r="X1109" s="126">
        <v>11</v>
      </c>
      <c r="Y1109" s="126"/>
      <c r="Z1109" s="126"/>
      <c r="AA1109" s="126">
        <v>11</v>
      </c>
      <c r="AB1109" s="126">
        <v>11</v>
      </c>
      <c r="AC1109" s="126"/>
      <c r="AD1109" s="126"/>
      <c r="AE1109" s="126">
        <v>11</v>
      </c>
      <c r="AF1109" s="126">
        <v>11</v>
      </c>
      <c r="AG1109" s="126"/>
      <c r="AH1109" s="126"/>
      <c r="AI1109" s="126"/>
      <c r="AJ1109" s="127"/>
      <c r="AK1109" s="153">
        <f>COUNTIF(F1109:AJ1109,"&gt;0")</f>
        <v>14</v>
      </c>
      <c r="AL1109" s="150">
        <f>SUM(F1109:AJ1109)</f>
        <v>154</v>
      </c>
      <c r="AM1109" s="150">
        <f>SUM(F1111:AJ1111)</f>
        <v>0</v>
      </c>
      <c r="AN1109" s="150">
        <f>SUM(F1112:AJ1112)</f>
        <v>0</v>
      </c>
      <c r="AO1109" s="150">
        <f>SUM(F1110:AJ1110)</f>
        <v>0</v>
      </c>
      <c r="AP1109" s="150">
        <f>VLOOKUP($M$1&amp;" "&amp;$P$1&amp;" "&amp;AQ1109,'Вспомогательная таблица'!A:AL,38,0)</f>
        <v>154</v>
      </c>
      <c r="AQ1109" s="144" t="s">
        <v>245</v>
      </c>
    </row>
    <row r="1110" spans="1:43" ht="9" customHeight="1" x14ac:dyDescent="0.2">
      <c r="A1110" s="148"/>
      <c r="B1110" s="148"/>
      <c r="C1110" s="148"/>
      <c r="D1110" s="148"/>
      <c r="E1110" s="128" t="s">
        <v>24</v>
      </c>
      <c r="F1110" s="129"/>
      <c r="G1110" s="107"/>
      <c r="H1110" s="107"/>
      <c r="I1110" s="107"/>
      <c r="J1110" s="107"/>
      <c r="K1110" s="107"/>
      <c r="L1110" s="107"/>
      <c r="M1110" s="107"/>
      <c r="N1110" s="107"/>
      <c r="O1110" s="107"/>
      <c r="P1110" s="107"/>
      <c r="Q1110" s="107"/>
      <c r="R1110" s="107"/>
      <c r="S1110" s="107"/>
      <c r="T1110" s="107"/>
      <c r="U1110" s="107"/>
      <c r="V1110" s="107"/>
      <c r="W1110" s="107"/>
      <c r="X1110" s="107"/>
      <c r="Y1110" s="107"/>
      <c r="Z1110" s="107"/>
      <c r="AA1110" s="107"/>
      <c r="AB1110" s="107"/>
      <c r="AC1110" s="107"/>
      <c r="AD1110" s="107"/>
      <c r="AE1110" s="107"/>
      <c r="AF1110" s="107"/>
      <c r="AG1110" s="107"/>
      <c r="AH1110" s="107"/>
      <c r="AI1110" s="107"/>
      <c r="AJ1110" s="130"/>
      <c r="AK1110" s="148"/>
      <c r="AL1110" s="151"/>
      <c r="AM1110" s="151"/>
      <c r="AN1110" s="151"/>
      <c r="AO1110" s="151"/>
      <c r="AP1110" s="151"/>
      <c r="AQ1110" s="145"/>
    </row>
    <row r="1111" spans="1:43" ht="9" customHeight="1" x14ac:dyDescent="0.2">
      <c r="A1111" s="148"/>
      <c r="B1111" s="148"/>
      <c r="C1111" s="148"/>
      <c r="D1111" s="148"/>
      <c r="E1111" s="128" t="s">
        <v>25</v>
      </c>
      <c r="F1111" s="129"/>
      <c r="G1111" s="107"/>
      <c r="H1111" s="107"/>
      <c r="I1111" s="107"/>
      <c r="J1111" s="107"/>
      <c r="K1111" s="107"/>
      <c r="L1111" s="107"/>
      <c r="M1111" s="107"/>
      <c r="N1111" s="107"/>
      <c r="O1111" s="107"/>
      <c r="P1111" s="107"/>
      <c r="Q1111" s="107"/>
      <c r="R1111" s="107"/>
      <c r="S1111" s="107"/>
      <c r="T1111" s="107"/>
      <c r="U1111" s="107"/>
      <c r="V1111" s="107"/>
      <c r="W1111" s="107"/>
      <c r="X1111" s="107"/>
      <c r="Y1111" s="107"/>
      <c r="Z1111" s="107"/>
      <c r="AA1111" s="107"/>
      <c r="AB1111" s="107"/>
      <c r="AC1111" s="107"/>
      <c r="AD1111" s="107"/>
      <c r="AE1111" s="107"/>
      <c r="AF1111" s="107"/>
      <c r="AG1111" s="107"/>
      <c r="AH1111" s="107"/>
      <c r="AI1111" s="107"/>
      <c r="AJ1111" s="130"/>
      <c r="AK1111" s="148"/>
      <c r="AL1111" s="151"/>
      <c r="AM1111" s="151"/>
      <c r="AN1111" s="151"/>
      <c r="AO1111" s="151"/>
      <c r="AP1111" s="151"/>
      <c r="AQ1111" s="145"/>
    </row>
    <row r="1112" spans="1:43" ht="9" customHeight="1" thickBot="1" x14ac:dyDescent="0.25">
      <c r="A1112" s="149"/>
      <c r="B1112" s="149"/>
      <c r="C1112" s="149"/>
      <c r="D1112" s="149"/>
      <c r="E1112" s="131" t="s">
        <v>26</v>
      </c>
      <c r="F1112" s="132"/>
      <c r="G1112" s="133"/>
      <c r="H1112" s="133"/>
      <c r="I1112" s="133"/>
      <c r="J1112" s="133"/>
      <c r="K1112" s="133"/>
      <c r="L1112" s="133"/>
      <c r="M1112" s="133"/>
      <c r="N1112" s="133"/>
      <c r="O1112" s="133"/>
      <c r="P1112" s="133"/>
      <c r="Q1112" s="133"/>
      <c r="R1112" s="133"/>
      <c r="S1112" s="133"/>
      <c r="T1112" s="133"/>
      <c r="U1112" s="133"/>
      <c r="V1112" s="133"/>
      <c r="W1112" s="133"/>
      <c r="X1112" s="133"/>
      <c r="Y1112" s="133"/>
      <c r="Z1112" s="133"/>
      <c r="AA1112" s="133"/>
      <c r="AB1112" s="133"/>
      <c r="AC1112" s="133"/>
      <c r="AD1112" s="133"/>
      <c r="AE1112" s="133"/>
      <c r="AF1112" s="133"/>
      <c r="AG1112" s="133"/>
      <c r="AH1112" s="133"/>
      <c r="AI1112" s="133"/>
      <c r="AJ1112" s="134"/>
      <c r="AK1112" s="149"/>
      <c r="AL1112" s="152"/>
      <c r="AM1112" s="152"/>
      <c r="AN1112" s="152"/>
      <c r="AO1112" s="152"/>
      <c r="AP1112" s="152"/>
      <c r="AQ1112" s="146"/>
    </row>
    <row r="1113" spans="1:43" ht="9" customHeight="1" x14ac:dyDescent="0.2">
      <c r="A1113" s="147">
        <v>276</v>
      </c>
      <c r="B1113" s="161">
        <v>19476</v>
      </c>
      <c r="C1113" s="154" t="s">
        <v>372</v>
      </c>
      <c r="D1113" s="154" t="s">
        <v>313</v>
      </c>
      <c r="E1113" s="124" t="s">
        <v>22</v>
      </c>
      <c r="F1113" s="125">
        <v>11</v>
      </c>
      <c r="G1113" s="126"/>
      <c r="H1113" s="126"/>
      <c r="I1113" s="126">
        <v>11</v>
      </c>
      <c r="J1113" s="126">
        <v>11</v>
      </c>
      <c r="K1113" s="126"/>
      <c r="L1113" s="126"/>
      <c r="M1113" s="126">
        <v>11</v>
      </c>
      <c r="N1113" s="126">
        <v>11</v>
      </c>
      <c r="O1113" s="126"/>
      <c r="P1113" s="126"/>
      <c r="Q1113" s="126">
        <v>11</v>
      </c>
      <c r="R1113" s="126">
        <v>11</v>
      </c>
      <c r="S1113" s="126"/>
      <c r="T1113" s="126"/>
      <c r="U1113" s="126">
        <v>11</v>
      </c>
      <c r="V1113" s="126">
        <v>11</v>
      </c>
      <c r="W1113" s="126"/>
      <c r="X1113" s="126"/>
      <c r="Y1113" s="126">
        <v>11</v>
      </c>
      <c r="Z1113" s="126">
        <v>11</v>
      </c>
      <c r="AA1113" s="126"/>
      <c r="AB1113" s="126"/>
      <c r="AC1113" s="126">
        <v>11</v>
      </c>
      <c r="AD1113" s="126">
        <v>11</v>
      </c>
      <c r="AE1113" s="126"/>
      <c r="AF1113" s="126"/>
      <c r="AG1113" s="126">
        <v>11</v>
      </c>
      <c r="AH1113" s="126">
        <v>11</v>
      </c>
      <c r="AI1113" s="126"/>
      <c r="AJ1113" s="127"/>
      <c r="AK1113" s="153">
        <f>COUNTIF(F1113:AJ1113,"&gt;0")</f>
        <v>15</v>
      </c>
      <c r="AL1113" s="150">
        <f>SUM(F1113:AJ1113)</f>
        <v>165</v>
      </c>
      <c r="AM1113" s="150">
        <f>SUM(F1115:AJ1115)</f>
        <v>0</v>
      </c>
      <c r="AN1113" s="150">
        <f>SUM(F1116:AJ1116)</f>
        <v>0</v>
      </c>
      <c r="AO1113" s="150">
        <f>SUM(F1114:AJ1114)</f>
        <v>0</v>
      </c>
      <c r="AP1113" s="150">
        <f>VLOOKUP($M$1&amp;" "&amp;$P$1&amp;" "&amp;AQ1113,'Вспомогательная таблица'!A:AL,38,0)</f>
        <v>165</v>
      </c>
      <c r="AQ1113" s="144" t="s">
        <v>241</v>
      </c>
    </row>
    <row r="1114" spans="1:43" ht="9" customHeight="1" x14ac:dyDescent="0.2">
      <c r="A1114" s="148"/>
      <c r="B1114" s="162"/>
      <c r="C1114" s="148"/>
      <c r="D1114" s="148"/>
      <c r="E1114" s="128" t="s">
        <v>24</v>
      </c>
      <c r="F1114" s="129"/>
      <c r="G1114" s="107"/>
      <c r="H1114" s="107"/>
      <c r="I1114" s="107"/>
      <c r="J1114" s="107"/>
      <c r="K1114" s="107"/>
      <c r="L1114" s="107"/>
      <c r="M1114" s="107"/>
      <c r="N1114" s="107"/>
      <c r="O1114" s="107"/>
      <c r="P1114" s="107"/>
      <c r="Q1114" s="107"/>
      <c r="R1114" s="107"/>
      <c r="S1114" s="107"/>
      <c r="T1114" s="107"/>
      <c r="U1114" s="107"/>
      <c r="V1114" s="107"/>
      <c r="W1114" s="107"/>
      <c r="X1114" s="107"/>
      <c r="Y1114" s="107"/>
      <c r="Z1114" s="107"/>
      <c r="AA1114" s="107"/>
      <c r="AB1114" s="107"/>
      <c r="AC1114" s="107"/>
      <c r="AD1114" s="107"/>
      <c r="AE1114" s="107"/>
      <c r="AF1114" s="107"/>
      <c r="AG1114" s="107"/>
      <c r="AH1114" s="107"/>
      <c r="AI1114" s="107"/>
      <c r="AJ1114" s="130"/>
      <c r="AK1114" s="148"/>
      <c r="AL1114" s="151"/>
      <c r="AM1114" s="151"/>
      <c r="AN1114" s="151"/>
      <c r="AO1114" s="151"/>
      <c r="AP1114" s="151"/>
      <c r="AQ1114" s="145"/>
    </row>
    <row r="1115" spans="1:43" ht="9" customHeight="1" x14ac:dyDescent="0.2">
      <c r="A1115" s="148"/>
      <c r="B1115" s="162"/>
      <c r="C1115" s="148"/>
      <c r="D1115" s="148"/>
      <c r="E1115" s="128" t="s">
        <v>25</v>
      </c>
      <c r="F1115" s="129"/>
      <c r="G1115" s="107"/>
      <c r="H1115" s="107"/>
      <c r="I1115" s="107"/>
      <c r="J1115" s="107"/>
      <c r="K1115" s="107"/>
      <c r="L1115" s="107"/>
      <c r="M1115" s="107"/>
      <c r="N1115" s="107"/>
      <c r="O1115" s="107"/>
      <c r="P1115" s="107"/>
      <c r="Q1115" s="107"/>
      <c r="R1115" s="107"/>
      <c r="S1115" s="107"/>
      <c r="T1115" s="107"/>
      <c r="U1115" s="107"/>
      <c r="V1115" s="107"/>
      <c r="W1115" s="107"/>
      <c r="X1115" s="107"/>
      <c r="Y1115" s="107"/>
      <c r="Z1115" s="107"/>
      <c r="AA1115" s="107"/>
      <c r="AB1115" s="107"/>
      <c r="AC1115" s="107"/>
      <c r="AD1115" s="107"/>
      <c r="AE1115" s="107"/>
      <c r="AF1115" s="107"/>
      <c r="AG1115" s="107"/>
      <c r="AH1115" s="107"/>
      <c r="AI1115" s="107"/>
      <c r="AJ1115" s="130"/>
      <c r="AK1115" s="148"/>
      <c r="AL1115" s="151"/>
      <c r="AM1115" s="151"/>
      <c r="AN1115" s="151"/>
      <c r="AO1115" s="151"/>
      <c r="AP1115" s="151"/>
      <c r="AQ1115" s="145"/>
    </row>
    <row r="1116" spans="1:43" ht="9" customHeight="1" thickBot="1" x14ac:dyDescent="0.25">
      <c r="A1116" s="149"/>
      <c r="B1116" s="163"/>
      <c r="C1116" s="149"/>
      <c r="D1116" s="149"/>
      <c r="E1116" s="131" t="s">
        <v>26</v>
      </c>
      <c r="F1116" s="132"/>
      <c r="G1116" s="133"/>
      <c r="H1116" s="133"/>
      <c r="I1116" s="133"/>
      <c r="J1116" s="133"/>
      <c r="K1116" s="133"/>
      <c r="L1116" s="133"/>
      <c r="M1116" s="133"/>
      <c r="N1116" s="133"/>
      <c r="O1116" s="133"/>
      <c r="P1116" s="133"/>
      <c r="Q1116" s="133"/>
      <c r="R1116" s="133"/>
      <c r="S1116" s="133"/>
      <c r="T1116" s="133"/>
      <c r="U1116" s="133"/>
      <c r="V1116" s="133"/>
      <c r="W1116" s="133"/>
      <c r="X1116" s="133"/>
      <c r="Y1116" s="133"/>
      <c r="Z1116" s="133"/>
      <c r="AA1116" s="133"/>
      <c r="AB1116" s="133"/>
      <c r="AC1116" s="133"/>
      <c r="AD1116" s="133"/>
      <c r="AE1116" s="133"/>
      <c r="AF1116" s="133"/>
      <c r="AG1116" s="133"/>
      <c r="AH1116" s="133"/>
      <c r="AI1116" s="133"/>
      <c r="AJ1116" s="134"/>
      <c r="AK1116" s="149"/>
      <c r="AL1116" s="152"/>
      <c r="AM1116" s="152"/>
      <c r="AN1116" s="152"/>
      <c r="AO1116" s="152"/>
      <c r="AP1116" s="152"/>
      <c r="AQ1116" s="146"/>
    </row>
    <row r="1117" spans="1:43" ht="9" customHeight="1" x14ac:dyDescent="0.2">
      <c r="A1117" s="147">
        <v>277</v>
      </c>
      <c r="B1117" s="153">
        <v>20380</v>
      </c>
      <c r="C1117" s="154" t="s">
        <v>373</v>
      </c>
      <c r="D1117" s="154" t="s">
        <v>313</v>
      </c>
      <c r="E1117" s="124" t="s">
        <v>22</v>
      </c>
      <c r="F1117" s="125">
        <v>11</v>
      </c>
      <c r="G1117" s="126"/>
      <c r="H1117" s="126"/>
      <c r="I1117" s="126">
        <v>11</v>
      </c>
      <c r="J1117" s="126">
        <v>11</v>
      </c>
      <c r="K1117" s="126"/>
      <c r="L1117" s="126"/>
      <c r="M1117" s="126">
        <v>11</v>
      </c>
      <c r="N1117" s="126">
        <v>11</v>
      </c>
      <c r="O1117" s="126"/>
      <c r="P1117" s="126"/>
      <c r="Q1117" s="126">
        <v>11</v>
      </c>
      <c r="R1117" s="126">
        <v>11</v>
      </c>
      <c r="S1117" s="126"/>
      <c r="T1117" s="126"/>
      <c r="U1117" s="126">
        <v>11</v>
      </c>
      <c r="V1117" s="126">
        <v>11</v>
      </c>
      <c r="W1117" s="126"/>
      <c r="X1117" s="126"/>
      <c r="Y1117" s="126">
        <v>11</v>
      </c>
      <c r="Z1117" s="126">
        <v>11</v>
      </c>
      <c r="AA1117" s="126"/>
      <c r="AB1117" s="126"/>
      <c r="AC1117" s="126">
        <v>11</v>
      </c>
      <c r="AD1117" s="126">
        <v>11</v>
      </c>
      <c r="AE1117" s="126"/>
      <c r="AF1117" s="126"/>
      <c r="AG1117" s="126">
        <v>11</v>
      </c>
      <c r="AH1117" s="126">
        <v>11</v>
      </c>
      <c r="AI1117" s="126"/>
      <c r="AJ1117" s="127"/>
      <c r="AK1117" s="153">
        <f>COUNTIF(F1117:AJ1117,"&gt;0")</f>
        <v>15</v>
      </c>
      <c r="AL1117" s="150">
        <f>SUM(F1117:AJ1117)</f>
        <v>165</v>
      </c>
      <c r="AM1117" s="150">
        <f>SUM(F1119:AJ1119)</f>
        <v>0</v>
      </c>
      <c r="AN1117" s="150">
        <f>SUM(F1120:AJ1120)</f>
        <v>0</v>
      </c>
      <c r="AO1117" s="150">
        <f>SUM(F1118:AJ1118)</f>
        <v>0</v>
      </c>
      <c r="AP1117" s="150">
        <f>VLOOKUP($M$1&amp;" "&amp;$P$1&amp;" "&amp;AQ1117,'Вспомогательная таблица'!A:AL,38,0)</f>
        <v>165</v>
      </c>
      <c r="AQ1117" s="144" t="s">
        <v>241</v>
      </c>
    </row>
    <row r="1118" spans="1:43" ht="9" customHeight="1" x14ac:dyDescent="0.2">
      <c r="A1118" s="148"/>
      <c r="B1118" s="148"/>
      <c r="C1118" s="148"/>
      <c r="D1118" s="148"/>
      <c r="E1118" s="128" t="s">
        <v>24</v>
      </c>
      <c r="F1118" s="129"/>
      <c r="G1118" s="107"/>
      <c r="H1118" s="107"/>
      <c r="I1118" s="107"/>
      <c r="J1118" s="107"/>
      <c r="K1118" s="107"/>
      <c r="L1118" s="107"/>
      <c r="M1118" s="107"/>
      <c r="N1118" s="107"/>
      <c r="O1118" s="107"/>
      <c r="P1118" s="107"/>
      <c r="Q1118" s="107"/>
      <c r="R1118" s="107"/>
      <c r="S1118" s="107"/>
      <c r="T1118" s="107"/>
      <c r="U1118" s="107"/>
      <c r="V1118" s="107"/>
      <c r="W1118" s="107"/>
      <c r="X1118" s="107"/>
      <c r="Y1118" s="107"/>
      <c r="Z1118" s="107"/>
      <c r="AA1118" s="107"/>
      <c r="AB1118" s="107"/>
      <c r="AC1118" s="107"/>
      <c r="AD1118" s="107"/>
      <c r="AE1118" s="107"/>
      <c r="AF1118" s="107"/>
      <c r="AG1118" s="107"/>
      <c r="AH1118" s="107"/>
      <c r="AI1118" s="107"/>
      <c r="AJ1118" s="130"/>
      <c r="AK1118" s="148"/>
      <c r="AL1118" s="151"/>
      <c r="AM1118" s="151"/>
      <c r="AN1118" s="151"/>
      <c r="AO1118" s="151"/>
      <c r="AP1118" s="151"/>
      <c r="AQ1118" s="145"/>
    </row>
    <row r="1119" spans="1:43" ht="9" customHeight="1" x14ac:dyDescent="0.2">
      <c r="A1119" s="148"/>
      <c r="B1119" s="148"/>
      <c r="C1119" s="148"/>
      <c r="D1119" s="148"/>
      <c r="E1119" s="128" t="s">
        <v>25</v>
      </c>
      <c r="F1119" s="129"/>
      <c r="G1119" s="107"/>
      <c r="H1119" s="107"/>
      <c r="I1119" s="107"/>
      <c r="J1119" s="107"/>
      <c r="K1119" s="107"/>
      <c r="L1119" s="107"/>
      <c r="M1119" s="107"/>
      <c r="N1119" s="107"/>
      <c r="O1119" s="107"/>
      <c r="P1119" s="107"/>
      <c r="Q1119" s="107"/>
      <c r="R1119" s="107"/>
      <c r="S1119" s="107"/>
      <c r="T1119" s="107"/>
      <c r="U1119" s="107"/>
      <c r="V1119" s="107"/>
      <c r="W1119" s="107"/>
      <c r="X1119" s="107"/>
      <c r="Y1119" s="107"/>
      <c r="Z1119" s="107"/>
      <c r="AA1119" s="107"/>
      <c r="AB1119" s="107"/>
      <c r="AC1119" s="107"/>
      <c r="AD1119" s="107"/>
      <c r="AE1119" s="107"/>
      <c r="AF1119" s="107"/>
      <c r="AG1119" s="107"/>
      <c r="AH1119" s="107"/>
      <c r="AI1119" s="107"/>
      <c r="AJ1119" s="130"/>
      <c r="AK1119" s="148"/>
      <c r="AL1119" s="151"/>
      <c r="AM1119" s="151"/>
      <c r="AN1119" s="151"/>
      <c r="AO1119" s="151"/>
      <c r="AP1119" s="151"/>
      <c r="AQ1119" s="145"/>
    </row>
    <row r="1120" spans="1:43" ht="9" customHeight="1" thickBot="1" x14ac:dyDescent="0.25">
      <c r="A1120" s="149"/>
      <c r="B1120" s="149"/>
      <c r="C1120" s="149"/>
      <c r="D1120" s="149"/>
      <c r="E1120" s="131" t="s">
        <v>26</v>
      </c>
      <c r="F1120" s="132"/>
      <c r="G1120" s="133"/>
      <c r="H1120" s="133"/>
      <c r="I1120" s="133"/>
      <c r="J1120" s="133"/>
      <c r="K1120" s="133"/>
      <c r="L1120" s="133"/>
      <c r="M1120" s="133"/>
      <c r="N1120" s="133"/>
      <c r="O1120" s="133"/>
      <c r="P1120" s="133"/>
      <c r="Q1120" s="133"/>
      <c r="R1120" s="133"/>
      <c r="S1120" s="133"/>
      <c r="T1120" s="133"/>
      <c r="U1120" s="133"/>
      <c r="V1120" s="133"/>
      <c r="W1120" s="133"/>
      <c r="X1120" s="133"/>
      <c r="Y1120" s="133"/>
      <c r="Z1120" s="133"/>
      <c r="AA1120" s="133"/>
      <c r="AB1120" s="133"/>
      <c r="AC1120" s="133"/>
      <c r="AD1120" s="133"/>
      <c r="AE1120" s="133"/>
      <c r="AF1120" s="133"/>
      <c r="AG1120" s="133"/>
      <c r="AH1120" s="133"/>
      <c r="AI1120" s="133"/>
      <c r="AJ1120" s="134"/>
      <c r="AK1120" s="149"/>
      <c r="AL1120" s="152"/>
      <c r="AM1120" s="152"/>
      <c r="AN1120" s="152"/>
      <c r="AO1120" s="152"/>
      <c r="AP1120" s="152"/>
      <c r="AQ1120" s="146"/>
    </row>
    <row r="1121" spans="1:43" ht="9" customHeight="1" x14ac:dyDescent="0.2">
      <c r="A1121" s="147">
        <v>278</v>
      </c>
      <c r="B1121" s="153">
        <v>19176</v>
      </c>
      <c r="C1121" s="154" t="s">
        <v>374</v>
      </c>
      <c r="D1121" s="154" t="s">
        <v>332</v>
      </c>
      <c r="E1121" s="124" t="s">
        <v>22</v>
      </c>
      <c r="F1121" s="125"/>
      <c r="G1121" s="126"/>
      <c r="H1121" s="126">
        <v>11</v>
      </c>
      <c r="I1121" s="126">
        <v>11</v>
      </c>
      <c r="J1121" s="126"/>
      <c r="K1121" s="126"/>
      <c r="L1121" s="126">
        <v>11</v>
      </c>
      <c r="M1121" s="126">
        <v>11</v>
      </c>
      <c r="N1121" s="126"/>
      <c r="O1121" s="126"/>
      <c r="P1121" s="126">
        <v>11</v>
      </c>
      <c r="Q1121" s="126">
        <v>11</v>
      </c>
      <c r="R1121" s="126"/>
      <c r="S1121" s="126"/>
      <c r="T1121" s="126">
        <v>11</v>
      </c>
      <c r="U1121" s="126">
        <v>11</v>
      </c>
      <c r="V1121" s="126"/>
      <c r="W1121" s="126"/>
      <c r="X1121" s="126">
        <v>11</v>
      </c>
      <c r="Y1121" s="126">
        <v>11</v>
      </c>
      <c r="Z1121" s="126"/>
      <c r="AA1121" s="126"/>
      <c r="AB1121" s="126">
        <v>11</v>
      </c>
      <c r="AC1121" s="126">
        <v>11</v>
      </c>
      <c r="AD1121" s="126"/>
      <c r="AE1121" s="126"/>
      <c r="AF1121" s="126">
        <v>11</v>
      </c>
      <c r="AG1121" s="126">
        <v>11</v>
      </c>
      <c r="AH1121" s="126"/>
      <c r="AI1121" s="126"/>
      <c r="AJ1121" s="127"/>
      <c r="AK1121" s="153">
        <f>COUNTIF(F1121:AJ1121,"&gt;0")</f>
        <v>14</v>
      </c>
      <c r="AL1121" s="150">
        <f>SUM(F1121:AJ1121)</f>
        <v>154</v>
      </c>
      <c r="AM1121" s="150">
        <f>SUM(F1123:AJ1123)</f>
        <v>0</v>
      </c>
      <c r="AN1121" s="150">
        <f>SUM(F1124:AJ1124)</f>
        <v>0</v>
      </c>
      <c r="AO1121" s="150">
        <f>SUM(F1122:AJ1122)</f>
        <v>56</v>
      </c>
      <c r="AP1121" s="150">
        <f>VLOOKUP($M$1&amp;" "&amp;$P$1&amp;" "&amp;AQ1121,'Вспомогательная таблица'!A:AL,38,0)</f>
        <v>154</v>
      </c>
      <c r="AQ1121" s="144" t="s">
        <v>51</v>
      </c>
    </row>
    <row r="1122" spans="1:43" ht="9" customHeight="1" x14ac:dyDescent="0.2">
      <c r="A1122" s="148"/>
      <c r="B1122" s="148"/>
      <c r="C1122" s="148"/>
      <c r="D1122" s="148"/>
      <c r="E1122" s="128" t="s">
        <v>24</v>
      </c>
      <c r="F1122" s="129"/>
      <c r="G1122" s="107"/>
      <c r="H1122" s="107"/>
      <c r="I1122" s="107">
        <v>8</v>
      </c>
      <c r="J1122" s="107"/>
      <c r="K1122" s="107"/>
      <c r="L1122" s="107"/>
      <c r="M1122" s="107">
        <v>8</v>
      </c>
      <c r="N1122" s="107"/>
      <c r="O1122" s="107"/>
      <c r="P1122" s="107"/>
      <c r="Q1122" s="107">
        <v>8</v>
      </c>
      <c r="R1122" s="107"/>
      <c r="S1122" s="107"/>
      <c r="T1122" s="107"/>
      <c r="U1122" s="107">
        <v>8</v>
      </c>
      <c r="V1122" s="107"/>
      <c r="W1122" s="107"/>
      <c r="X1122" s="107"/>
      <c r="Y1122" s="107">
        <v>8</v>
      </c>
      <c r="Z1122" s="107"/>
      <c r="AA1122" s="107"/>
      <c r="AB1122" s="107"/>
      <c r="AC1122" s="107">
        <v>8</v>
      </c>
      <c r="AD1122" s="107"/>
      <c r="AE1122" s="107"/>
      <c r="AF1122" s="107"/>
      <c r="AG1122" s="107">
        <v>8</v>
      </c>
      <c r="AH1122" s="107"/>
      <c r="AI1122" s="107"/>
      <c r="AJ1122" s="130"/>
      <c r="AK1122" s="148"/>
      <c r="AL1122" s="151"/>
      <c r="AM1122" s="151"/>
      <c r="AN1122" s="151"/>
      <c r="AO1122" s="151"/>
      <c r="AP1122" s="151"/>
      <c r="AQ1122" s="145"/>
    </row>
    <row r="1123" spans="1:43" ht="9" customHeight="1" x14ac:dyDescent="0.2">
      <c r="A1123" s="148"/>
      <c r="B1123" s="148"/>
      <c r="C1123" s="148"/>
      <c r="D1123" s="148"/>
      <c r="E1123" s="128" t="s">
        <v>25</v>
      </c>
      <c r="F1123" s="129"/>
      <c r="G1123" s="107"/>
      <c r="H1123" s="107"/>
      <c r="I1123" s="107"/>
      <c r="J1123" s="107"/>
      <c r="K1123" s="107"/>
      <c r="L1123" s="107"/>
      <c r="M1123" s="107"/>
      <c r="N1123" s="107"/>
      <c r="O1123" s="107"/>
      <c r="P1123" s="107"/>
      <c r="Q1123" s="107"/>
      <c r="R1123" s="107"/>
      <c r="S1123" s="107"/>
      <c r="T1123" s="107"/>
      <c r="U1123" s="107"/>
      <c r="V1123" s="107"/>
      <c r="W1123" s="107"/>
      <c r="X1123" s="107"/>
      <c r="Y1123" s="107"/>
      <c r="Z1123" s="107"/>
      <c r="AA1123" s="107"/>
      <c r="AB1123" s="107"/>
      <c r="AC1123" s="107"/>
      <c r="AD1123" s="107"/>
      <c r="AE1123" s="107"/>
      <c r="AF1123" s="107"/>
      <c r="AG1123" s="107"/>
      <c r="AH1123" s="107"/>
      <c r="AI1123" s="107"/>
      <c r="AJ1123" s="130"/>
      <c r="AK1123" s="148"/>
      <c r="AL1123" s="151"/>
      <c r="AM1123" s="151"/>
      <c r="AN1123" s="151"/>
      <c r="AO1123" s="151"/>
      <c r="AP1123" s="151"/>
      <c r="AQ1123" s="145"/>
    </row>
    <row r="1124" spans="1:43" ht="9" customHeight="1" thickBot="1" x14ac:dyDescent="0.25">
      <c r="A1124" s="149"/>
      <c r="B1124" s="149"/>
      <c r="C1124" s="149"/>
      <c r="D1124" s="149"/>
      <c r="E1124" s="131" t="s">
        <v>26</v>
      </c>
      <c r="F1124" s="132"/>
      <c r="G1124" s="133"/>
      <c r="H1124" s="133"/>
      <c r="I1124" s="133"/>
      <c r="J1124" s="133"/>
      <c r="K1124" s="133"/>
      <c r="L1124" s="133"/>
      <c r="M1124" s="133"/>
      <c r="N1124" s="133"/>
      <c r="O1124" s="133"/>
      <c r="P1124" s="133"/>
      <c r="Q1124" s="133"/>
      <c r="R1124" s="133"/>
      <c r="S1124" s="133"/>
      <c r="T1124" s="133"/>
      <c r="U1124" s="133"/>
      <c r="V1124" s="133"/>
      <c r="W1124" s="133"/>
      <c r="X1124" s="133"/>
      <c r="Y1124" s="133"/>
      <c r="Z1124" s="133"/>
      <c r="AA1124" s="133"/>
      <c r="AB1124" s="133"/>
      <c r="AC1124" s="133"/>
      <c r="AD1124" s="133"/>
      <c r="AE1124" s="133"/>
      <c r="AF1124" s="133"/>
      <c r="AG1124" s="133"/>
      <c r="AH1124" s="133"/>
      <c r="AI1124" s="133"/>
      <c r="AJ1124" s="134"/>
      <c r="AK1124" s="149"/>
      <c r="AL1124" s="152"/>
      <c r="AM1124" s="152"/>
      <c r="AN1124" s="152"/>
      <c r="AO1124" s="152"/>
      <c r="AP1124" s="152"/>
      <c r="AQ1124" s="146"/>
    </row>
    <row r="1125" spans="1:43" ht="9" customHeight="1" x14ac:dyDescent="0.2">
      <c r="A1125" s="147">
        <v>279</v>
      </c>
      <c r="B1125" s="153">
        <v>80009625</v>
      </c>
      <c r="C1125" s="154" t="s">
        <v>375</v>
      </c>
      <c r="D1125" s="154" t="s">
        <v>317</v>
      </c>
      <c r="E1125" s="124" t="s">
        <v>22</v>
      </c>
      <c r="F1125" s="125">
        <v>11</v>
      </c>
      <c r="G1125" s="126"/>
      <c r="H1125" s="126"/>
      <c r="I1125" s="126">
        <v>11</v>
      </c>
      <c r="J1125" s="126">
        <v>11</v>
      </c>
      <c r="K1125" s="126"/>
      <c r="L1125" s="126"/>
      <c r="M1125" s="126">
        <v>11</v>
      </c>
      <c r="N1125" s="126">
        <v>11</v>
      </c>
      <c r="O1125" s="126"/>
      <c r="P1125" s="126"/>
      <c r="Q1125" s="126">
        <v>11</v>
      </c>
      <c r="R1125" s="126">
        <v>11</v>
      </c>
      <c r="S1125" s="126"/>
      <c r="T1125" s="126"/>
      <c r="U1125" s="126">
        <v>11</v>
      </c>
      <c r="V1125" s="126">
        <v>11</v>
      </c>
      <c r="W1125" s="126"/>
      <c r="X1125" s="126"/>
      <c r="Y1125" s="126">
        <v>11</v>
      </c>
      <c r="Z1125" s="126">
        <v>11</v>
      </c>
      <c r="AA1125" s="126"/>
      <c r="AB1125" s="126"/>
      <c r="AC1125" s="126">
        <v>11</v>
      </c>
      <c r="AD1125" s="126">
        <v>11</v>
      </c>
      <c r="AE1125" s="126"/>
      <c r="AF1125" s="126"/>
      <c r="AG1125" s="126">
        <v>11</v>
      </c>
      <c r="AH1125" s="126">
        <v>11</v>
      </c>
      <c r="AI1125" s="126"/>
      <c r="AJ1125" s="127"/>
      <c r="AK1125" s="153">
        <f>COUNTIF(F1125:AJ1125,"&gt;0")</f>
        <v>15</v>
      </c>
      <c r="AL1125" s="150">
        <f>SUM(F1125:AJ1125)</f>
        <v>165</v>
      </c>
      <c r="AM1125" s="150">
        <f>SUM(F1127:AJ1127)</f>
        <v>0</v>
      </c>
      <c r="AN1125" s="150">
        <f>SUM(F1128:AJ1128)</f>
        <v>0</v>
      </c>
      <c r="AO1125" s="150">
        <f>SUM(F1126:AJ1126)</f>
        <v>0</v>
      </c>
      <c r="AP1125" s="150">
        <f>VLOOKUP($M$1&amp;" "&amp;$P$1&amp;" "&amp;AQ1125,'Вспомогательная таблица'!A:AL,38,0)</f>
        <v>165</v>
      </c>
      <c r="AQ1125" s="144" t="s">
        <v>241</v>
      </c>
    </row>
    <row r="1126" spans="1:43" ht="9" customHeight="1" x14ac:dyDescent="0.2">
      <c r="A1126" s="148"/>
      <c r="B1126" s="148"/>
      <c r="C1126" s="148"/>
      <c r="D1126" s="148"/>
      <c r="E1126" s="128" t="s">
        <v>24</v>
      </c>
      <c r="F1126" s="129"/>
      <c r="G1126" s="107"/>
      <c r="H1126" s="107"/>
      <c r="I1126" s="107"/>
      <c r="J1126" s="107"/>
      <c r="K1126" s="107"/>
      <c r="L1126" s="107"/>
      <c r="M1126" s="107"/>
      <c r="N1126" s="107"/>
      <c r="O1126" s="107"/>
      <c r="P1126" s="107"/>
      <c r="Q1126" s="107"/>
      <c r="R1126" s="107"/>
      <c r="S1126" s="107"/>
      <c r="T1126" s="107"/>
      <c r="U1126" s="107"/>
      <c r="V1126" s="107"/>
      <c r="W1126" s="107"/>
      <c r="X1126" s="107"/>
      <c r="Y1126" s="107"/>
      <c r="Z1126" s="107"/>
      <c r="AA1126" s="107"/>
      <c r="AB1126" s="107"/>
      <c r="AC1126" s="107"/>
      <c r="AD1126" s="107"/>
      <c r="AE1126" s="107"/>
      <c r="AF1126" s="107"/>
      <c r="AG1126" s="107"/>
      <c r="AH1126" s="107"/>
      <c r="AI1126" s="107"/>
      <c r="AJ1126" s="130"/>
      <c r="AK1126" s="148"/>
      <c r="AL1126" s="151"/>
      <c r="AM1126" s="151"/>
      <c r="AN1126" s="151"/>
      <c r="AO1126" s="151"/>
      <c r="AP1126" s="151"/>
      <c r="AQ1126" s="145"/>
    </row>
    <row r="1127" spans="1:43" ht="9" customHeight="1" x14ac:dyDescent="0.2">
      <c r="A1127" s="148"/>
      <c r="B1127" s="148"/>
      <c r="C1127" s="148"/>
      <c r="D1127" s="148"/>
      <c r="E1127" s="128" t="s">
        <v>25</v>
      </c>
      <c r="F1127" s="129"/>
      <c r="G1127" s="107"/>
      <c r="H1127" s="107"/>
      <c r="I1127" s="107"/>
      <c r="J1127" s="107"/>
      <c r="K1127" s="107"/>
      <c r="L1127" s="107"/>
      <c r="M1127" s="107"/>
      <c r="N1127" s="107"/>
      <c r="O1127" s="107"/>
      <c r="P1127" s="107"/>
      <c r="Q1127" s="107"/>
      <c r="R1127" s="107"/>
      <c r="S1127" s="107"/>
      <c r="T1127" s="107"/>
      <c r="U1127" s="107"/>
      <c r="V1127" s="107"/>
      <c r="W1127" s="107"/>
      <c r="X1127" s="107"/>
      <c r="Y1127" s="107"/>
      <c r="Z1127" s="107"/>
      <c r="AA1127" s="107"/>
      <c r="AB1127" s="107"/>
      <c r="AC1127" s="107"/>
      <c r="AD1127" s="107"/>
      <c r="AE1127" s="107"/>
      <c r="AF1127" s="107"/>
      <c r="AG1127" s="107"/>
      <c r="AH1127" s="107"/>
      <c r="AI1127" s="107"/>
      <c r="AJ1127" s="130"/>
      <c r="AK1127" s="148"/>
      <c r="AL1127" s="151"/>
      <c r="AM1127" s="151"/>
      <c r="AN1127" s="151"/>
      <c r="AO1127" s="151"/>
      <c r="AP1127" s="151"/>
      <c r="AQ1127" s="145"/>
    </row>
    <row r="1128" spans="1:43" ht="9" customHeight="1" thickBot="1" x14ac:dyDescent="0.25">
      <c r="A1128" s="149"/>
      <c r="B1128" s="149"/>
      <c r="C1128" s="149"/>
      <c r="D1128" s="149"/>
      <c r="E1128" s="131" t="s">
        <v>26</v>
      </c>
      <c r="F1128" s="132"/>
      <c r="G1128" s="133"/>
      <c r="H1128" s="133"/>
      <c r="I1128" s="133"/>
      <c r="J1128" s="133"/>
      <c r="K1128" s="133"/>
      <c r="L1128" s="133"/>
      <c r="M1128" s="133"/>
      <c r="N1128" s="133"/>
      <c r="O1128" s="133"/>
      <c r="P1128" s="133"/>
      <c r="Q1128" s="133"/>
      <c r="R1128" s="133"/>
      <c r="S1128" s="133"/>
      <c r="T1128" s="133"/>
      <c r="U1128" s="133"/>
      <c r="V1128" s="133"/>
      <c r="W1128" s="133"/>
      <c r="X1128" s="133"/>
      <c r="Y1128" s="133"/>
      <c r="Z1128" s="133"/>
      <c r="AA1128" s="133"/>
      <c r="AB1128" s="133"/>
      <c r="AC1128" s="133"/>
      <c r="AD1128" s="133"/>
      <c r="AE1128" s="133"/>
      <c r="AF1128" s="133"/>
      <c r="AG1128" s="133"/>
      <c r="AH1128" s="133"/>
      <c r="AI1128" s="133"/>
      <c r="AJ1128" s="134"/>
      <c r="AK1128" s="149"/>
      <c r="AL1128" s="152"/>
      <c r="AM1128" s="152"/>
      <c r="AN1128" s="152"/>
      <c r="AO1128" s="152"/>
      <c r="AP1128" s="152"/>
      <c r="AQ1128" s="146"/>
    </row>
    <row r="1129" spans="1:43" ht="9" customHeight="1" x14ac:dyDescent="0.2">
      <c r="A1129" s="147">
        <v>280</v>
      </c>
      <c r="B1129" s="153">
        <v>20300</v>
      </c>
      <c r="C1129" s="154" t="s">
        <v>376</v>
      </c>
      <c r="D1129" s="154" t="s">
        <v>377</v>
      </c>
      <c r="E1129" s="124" t="s">
        <v>22</v>
      </c>
      <c r="F1129" s="125">
        <v>8</v>
      </c>
      <c r="G1129" s="126">
        <v>8</v>
      </c>
      <c r="H1129" s="126"/>
      <c r="I1129" s="126"/>
      <c r="J1129" s="126">
        <v>8</v>
      </c>
      <c r="K1129" s="126">
        <v>8</v>
      </c>
      <c r="L1129" s="126">
        <v>8</v>
      </c>
      <c r="M1129" s="126">
        <v>8</v>
      </c>
      <c r="N1129" s="126">
        <v>8</v>
      </c>
      <c r="O1129" s="126"/>
      <c r="P1129" s="126"/>
      <c r="Q1129" s="126">
        <v>8</v>
      </c>
      <c r="R1129" s="126">
        <v>8</v>
      </c>
      <c r="S1129" s="126">
        <v>8</v>
      </c>
      <c r="T1129" s="126">
        <v>8</v>
      </c>
      <c r="U1129" s="126">
        <v>8</v>
      </c>
      <c r="V1129" s="126"/>
      <c r="W1129" s="126"/>
      <c r="X1129" s="126">
        <v>8</v>
      </c>
      <c r="Y1129" s="126">
        <v>8</v>
      </c>
      <c r="Z1129" s="126">
        <v>8</v>
      </c>
      <c r="AA1129" s="126">
        <v>8</v>
      </c>
      <c r="AB1129" s="126">
        <v>8</v>
      </c>
      <c r="AC1129" s="126"/>
      <c r="AD1129" s="126"/>
      <c r="AE1129" s="126">
        <v>8</v>
      </c>
      <c r="AF1129" s="126">
        <v>8</v>
      </c>
      <c r="AG1129" s="126">
        <v>8</v>
      </c>
      <c r="AH1129" s="126">
        <v>8</v>
      </c>
      <c r="AI1129" s="126"/>
      <c r="AJ1129" s="127"/>
      <c r="AK1129" s="153">
        <f>COUNTIF(F1129:AJ1129,"&gt;0")</f>
        <v>21</v>
      </c>
      <c r="AL1129" s="150">
        <f>SUM(F1129:AJ1129)</f>
        <v>168</v>
      </c>
      <c r="AM1129" s="150">
        <f>SUM(F1131:AJ1131)</f>
        <v>0</v>
      </c>
      <c r="AN1129" s="150">
        <f>SUM(F1132:AJ1132)</f>
        <v>0</v>
      </c>
      <c r="AO1129" s="150">
        <f>SUM(F1130:AJ1130)</f>
        <v>0</v>
      </c>
      <c r="AP1129" s="150">
        <f>VLOOKUP($M$1&amp;" "&amp;$P$1&amp;" "&amp;AQ1129,'Вспомогательная таблица'!A:AL,38,0)</f>
        <v>168</v>
      </c>
      <c r="AQ1129" s="144" t="s">
        <v>47</v>
      </c>
    </row>
    <row r="1130" spans="1:43" ht="9" customHeight="1" x14ac:dyDescent="0.2">
      <c r="A1130" s="148"/>
      <c r="B1130" s="148"/>
      <c r="C1130" s="148"/>
      <c r="D1130" s="148"/>
      <c r="E1130" s="128" t="s">
        <v>24</v>
      </c>
      <c r="F1130" s="129"/>
      <c r="G1130" s="107"/>
      <c r="H1130" s="107"/>
      <c r="I1130" s="107"/>
      <c r="J1130" s="107"/>
      <c r="K1130" s="107"/>
      <c r="L1130" s="107"/>
      <c r="M1130" s="107"/>
      <c r="N1130" s="107"/>
      <c r="O1130" s="107"/>
      <c r="P1130" s="107"/>
      <c r="Q1130" s="107"/>
      <c r="R1130" s="107"/>
      <c r="S1130" s="107"/>
      <c r="T1130" s="107"/>
      <c r="U1130" s="107"/>
      <c r="V1130" s="107"/>
      <c r="W1130" s="107"/>
      <c r="X1130" s="107"/>
      <c r="Y1130" s="107"/>
      <c r="Z1130" s="107"/>
      <c r="AA1130" s="107"/>
      <c r="AB1130" s="107"/>
      <c r="AC1130" s="107"/>
      <c r="AD1130" s="107"/>
      <c r="AE1130" s="107"/>
      <c r="AF1130" s="107"/>
      <c r="AG1130" s="107"/>
      <c r="AH1130" s="107"/>
      <c r="AI1130" s="107"/>
      <c r="AJ1130" s="130"/>
      <c r="AK1130" s="148"/>
      <c r="AL1130" s="151"/>
      <c r="AM1130" s="151"/>
      <c r="AN1130" s="151"/>
      <c r="AO1130" s="151"/>
      <c r="AP1130" s="151"/>
      <c r="AQ1130" s="145"/>
    </row>
    <row r="1131" spans="1:43" ht="9" customHeight="1" x14ac:dyDescent="0.2">
      <c r="A1131" s="148"/>
      <c r="B1131" s="148"/>
      <c r="C1131" s="148"/>
      <c r="D1131" s="148"/>
      <c r="E1131" s="128" t="s">
        <v>25</v>
      </c>
      <c r="F1131" s="129"/>
      <c r="G1131" s="107"/>
      <c r="H1131" s="107"/>
      <c r="I1131" s="107"/>
      <c r="J1131" s="107"/>
      <c r="K1131" s="107"/>
      <c r="L1131" s="107"/>
      <c r="M1131" s="107"/>
      <c r="N1131" s="107"/>
      <c r="O1131" s="107"/>
      <c r="P1131" s="107"/>
      <c r="Q1131" s="107"/>
      <c r="R1131" s="107"/>
      <c r="S1131" s="107"/>
      <c r="T1131" s="107"/>
      <c r="U1131" s="107"/>
      <c r="V1131" s="107"/>
      <c r="W1131" s="107"/>
      <c r="X1131" s="107"/>
      <c r="Y1131" s="107"/>
      <c r="Z1131" s="107"/>
      <c r="AA1131" s="107"/>
      <c r="AB1131" s="107"/>
      <c r="AC1131" s="107"/>
      <c r="AD1131" s="107"/>
      <c r="AE1131" s="107"/>
      <c r="AF1131" s="107"/>
      <c r="AG1131" s="107"/>
      <c r="AH1131" s="107"/>
      <c r="AI1131" s="107"/>
      <c r="AJ1131" s="130"/>
      <c r="AK1131" s="148"/>
      <c r="AL1131" s="151"/>
      <c r="AM1131" s="151"/>
      <c r="AN1131" s="151"/>
      <c r="AO1131" s="151"/>
      <c r="AP1131" s="151"/>
      <c r="AQ1131" s="145"/>
    </row>
    <row r="1132" spans="1:43" ht="9" customHeight="1" thickBot="1" x14ac:dyDescent="0.25">
      <c r="A1132" s="149"/>
      <c r="B1132" s="149"/>
      <c r="C1132" s="149"/>
      <c r="D1132" s="149"/>
      <c r="E1132" s="131" t="s">
        <v>26</v>
      </c>
      <c r="F1132" s="132"/>
      <c r="G1132" s="133"/>
      <c r="H1132" s="133"/>
      <c r="I1132" s="133"/>
      <c r="J1132" s="133"/>
      <c r="K1132" s="133"/>
      <c r="L1132" s="133"/>
      <c r="M1132" s="133"/>
      <c r="N1132" s="133"/>
      <c r="O1132" s="133"/>
      <c r="P1132" s="133"/>
      <c r="Q1132" s="133"/>
      <c r="R1132" s="133"/>
      <c r="S1132" s="133"/>
      <c r="T1132" s="133"/>
      <c r="U1132" s="133"/>
      <c r="V1132" s="133"/>
      <c r="W1132" s="133"/>
      <c r="X1132" s="133"/>
      <c r="Y1132" s="133"/>
      <c r="Z1132" s="133"/>
      <c r="AA1132" s="133"/>
      <c r="AB1132" s="133"/>
      <c r="AC1132" s="133"/>
      <c r="AD1132" s="133"/>
      <c r="AE1132" s="133"/>
      <c r="AF1132" s="133"/>
      <c r="AG1132" s="133"/>
      <c r="AH1132" s="133"/>
      <c r="AI1132" s="133"/>
      <c r="AJ1132" s="134"/>
      <c r="AK1132" s="149"/>
      <c r="AL1132" s="152"/>
      <c r="AM1132" s="152"/>
      <c r="AN1132" s="152"/>
      <c r="AO1132" s="152"/>
      <c r="AP1132" s="152"/>
      <c r="AQ1132" s="146"/>
    </row>
    <row r="1133" spans="1:43" ht="9" customHeight="1" x14ac:dyDescent="0.2">
      <c r="A1133" s="147">
        <v>281</v>
      </c>
      <c r="B1133" s="153">
        <v>20416</v>
      </c>
      <c r="C1133" s="154" t="s">
        <v>378</v>
      </c>
      <c r="D1133" s="154" t="s">
        <v>332</v>
      </c>
      <c r="E1133" s="124" t="s">
        <v>22</v>
      </c>
      <c r="F1133" s="125">
        <v>11</v>
      </c>
      <c r="G1133" s="126"/>
      <c r="H1133" s="126"/>
      <c r="I1133" s="126">
        <v>11</v>
      </c>
      <c r="J1133" s="126">
        <v>11</v>
      </c>
      <c r="K1133" s="126"/>
      <c r="L1133" s="126"/>
      <c r="M1133" s="126">
        <v>11</v>
      </c>
      <c r="N1133" s="126">
        <v>11</v>
      </c>
      <c r="O1133" s="126"/>
      <c r="P1133" s="126"/>
      <c r="Q1133" s="126">
        <v>11</v>
      </c>
      <c r="R1133" s="126">
        <v>11</v>
      </c>
      <c r="S1133" s="126"/>
      <c r="T1133" s="126"/>
      <c r="U1133" s="126">
        <v>11</v>
      </c>
      <c r="V1133" s="126">
        <v>11</v>
      </c>
      <c r="W1133" s="126"/>
      <c r="X1133" s="126"/>
      <c r="Y1133" s="126">
        <v>11</v>
      </c>
      <c r="Z1133" s="126">
        <v>11</v>
      </c>
      <c r="AA1133" s="126"/>
      <c r="AB1133" s="126"/>
      <c r="AC1133" s="126">
        <v>11</v>
      </c>
      <c r="AD1133" s="126">
        <v>11</v>
      </c>
      <c r="AE1133" s="126"/>
      <c r="AF1133" s="126"/>
      <c r="AG1133" s="126">
        <v>11</v>
      </c>
      <c r="AH1133" s="126">
        <v>11</v>
      </c>
      <c r="AI1133" s="126"/>
      <c r="AJ1133" s="127"/>
      <c r="AK1133" s="153">
        <f>COUNTIF(F1133:AJ1133,"&gt;0")</f>
        <v>15</v>
      </c>
      <c r="AL1133" s="150">
        <f>SUM(F1133:AJ1133)</f>
        <v>165</v>
      </c>
      <c r="AM1133" s="150">
        <f>SUM(F1135:AJ1135)</f>
        <v>0</v>
      </c>
      <c r="AN1133" s="150">
        <f>SUM(F1136:AJ1136)</f>
        <v>0</v>
      </c>
      <c r="AO1133" s="150">
        <f>SUM(F1134:AJ1134)</f>
        <v>64</v>
      </c>
      <c r="AP1133" s="150">
        <f>VLOOKUP($M$1&amp;" "&amp;$P$1&amp;" "&amp;AQ1133,'Вспомогательная таблица'!A:AL,38,0)</f>
        <v>165</v>
      </c>
      <c r="AQ1133" s="144" t="s">
        <v>49</v>
      </c>
    </row>
    <row r="1134" spans="1:43" ht="9" customHeight="1" x14ac:dyDescent="0.2">
      <c r="A1134" s="148"/>
      <c r="B1134" s="148"/>
      <c r="C1134" s="148"/>
      <c r="D1134" s="148"/>
      <c r="E1134" s="128" t="s">
        <v>24</v>
      </c>
      <c r="F1134" s="129">
        <v>8</v>
      </c>
      <c r="G1134" s="107"/>
      <c r="H1134" s="107"/>
      <c r="I1134" s="107"/>
      <c r="J1134" s="107">
        <v>8</v>
      </c>
      <c r="K1134" s="107"/>
      <c r="L1134" s="107"/>
      <c r="M1134" s="107"/>
      <c r="N1134" s="107">
        <v>8</v>
      </c>
      <c r="O1134" s="107"/>
      <c r="P1134" s="107"/>
      <c r="Q1134" s="107"/>
      <c r="R1134" s="107">
        <v>8</v>
      </c>
      <c r="S1134" s="107"/>
      <c r="T1134" s="107"/>
      <c r="U1134" s="107"/>
      <c r="V1134" s="107">
        <v>8</v>
      </c>
      <c r="W1134" s="107"/>
      <c r="X1134" s="107"/>
      <c r="Y1134" s="107"/>
      <c r="Z1134" s="107">
        <v>8</v>
      </c>
      <c r="AA1134" s="107"/>
      <c r="AB1134" s="107"/>
      <c r="AC1134" s="107"/>
      <c r="AD1134" s="107">
        <v>8</v>
      </c>
      <c r="AE1134" s="107"/>
      <c r="AF1134" s="107"/>
      <c r="AG1134" s="107"/>
      <c r="AH1134" s="107">
        <v>8</v>
      </c>
      <c r="AI1134" s="107"/>
      <c r="AJ1134" s="130"/>
      <c r="AK1134" s="148"/>
      <c r="AL1134" s="151"/>
      <c r="AM1134" s="151"/>
      <c r="AN1134" s="151"/>
      <c r="AO1134" s="151"/>
      <c r="AP1134" s="151"/>
      <c r="AQ1134" s="145"/>
    </row>
    <row r="1135" spans="1:43" ht="9" customHeight="1" x14ac:dyDescent="0.2">
      <c r="A1135" s="148"/>
      <c r="B1135" s="148"/>
      <c r="C1135" s="148"/>
      <c r="D1135" s="148"/>
      <c r="E1135" s="128" t="s">
        <v>25</v>
      </c>
      <c r="F1135" s="129"/>
      <c r="G1135" s="107"/>
      <c r="H1135" s="107"/>
      <c r="I1135" s="107"/>
      <c r="J1135" s="107"/>
      <c r="K1135" s="107"/>
      <c r="L1135" s="107"/>
      <c r="M1135" s="107"/>
      <c r="N1135" s="107"/>
      <c r="O1135" s="107"/>
      <c r="P1135" s="107"/>
      <c r="Q1135" s="107"/>
      <c r="R1135" s="107"/>
      <c r="S1135" s="107"/>
      <c r="T1135" s="107"/>
      <c r="U1135" s="107"/>
      <c r="V1135" s="107"/>
      <c r="W1135" s="107"/>
      <c r="X1135" s="107"/>
      <c r="Y1135" s="107"/>
      <c r="Z1135" s="107"/>
      <c r="AA1135" s="107"/>
      <c r="AB1135" s="107"/>
      <c r="AC1135" s="107"/>
      <c r="AD1135" s="107"/>
      <c r="AE1135" s="107"/>
      <c r="AF1135" s="107"/>
      <c r="AG1135" s="107"/>
      <c r="AH1135" s="107"/>
      <c r="AI1135" s="107"/>
      <c r="AJ1135" s="130"/>
      <c r="AK1135" s="148"/>
      <c r="AL1135" s="151"/>
      <c r="AM1135" s="151"/>
      <c r="AN1135" s="151"/>
      <c r="AO1135" s="151"/>
      <c r="AP1135" s="151"/>
      <c r="AQ1135" s="145"/>
    </row>
    <row r="1136" spans="1:43" ht="9" customHeight="1" thickBot="1" x14ac:dyDescent="0.25">
      <c r="A1136" s="149"/>
      <c r="B1136" s="149"/>
      <c r="C1136" s="149"/>
      <c r="D1136" s="149"/>
      <c r="E1136" s="131" t="s">
        <v>26</v>
      </c>
      <c r="F1136" s="132"/>
      <c r="G1136" s="133"/>
      <c r="H1136" s="133"/>
      <c r="I1136" s="133"/>
      <c r="J1136" s="133"/>
      <c r="K1136" s="133"/>
      <c r="L1136" s="133"/>
      <c r="M1136" s="133"/>
      <c r="N1136" s="133"/>
      <c r="O1136" s="133"/>
      <c r="P1136" s="133"/>
      <c r="Q1136" s="133"/>
      <c r="R1136" s="133"/>
      <c r="S1136" s="133"/>
      <c r="T1136" s="133"/>
      <c r="U1136" s="133"/>
      <c r="V1136" s="133"/>
      <c r="W1136" s="133"/>
      <c r="X1136" s="133"/>
      <c r="Y1136" s="133"/>
      <c r="Z1136" s="133"/>
      <c r="AA1136" s="133"/>
      <c r="AB1136" s="133"/>
      <c r="AC1136" s="133"/>
      <c r="AD1136" s="133"/>
      <c r="AE1136" s="133"/>
      <c r="AF1136" s="133"/>
      <c r="AG1136" s="133"/>
      <c r="AH1136" s="133"/>
      <c r="AI1136" s="133"/>
      <c r="AJ1136" s="134"/>
      <c r="AK1136" s="149"/>
      <c r="AL1136" s="152"/>
      <c r="AM1136" s="152"/>
      <c r="AN1136" s="152"/>
      <c r="AO1136" s="152"/>
      <c r="AP1136" s="152"/>
      <c r="AQ1136" s="146"/>
    </row>
    <row r="1137" spans="1:43" ht="9" customHeight="1" x14ac:dyDescent="0.2">
      <c r="A1137" s="147">
        <v>282</v>
      </c>
      <c r="B1137" s="153">
        <v>19195</v>
      </c>
      <c r="C1137" s="154" t="s">
        <v>379</v>
      </c>
      <c r="D1137" s="154" t="s">
        <v>365</v>
      </c>
      <c r="E1137" s="124" t="s">
        <v>22</v>
      </c>
      <c r="F1137" s="125">
        <v>11</v>
      </c>
      <c r="G1137" s="126"/>
      <c r="H1137" s="126"/>
      <c r="I1137" s="126">
        <v>11</v>
      </c>
      <c r="J1137" s="126">
        <v>11</v>
      </c>
      <c r="K1137" s="126"/>
      <c r="L1137" s="126"/>
      <c r="M1137" s="126">
        <v>11</v>
      </c>
      <c r="N1137" s="126">
        <v>11</v>
      </c>
      <c r="O1137" s="126"/>
      <c r="P1137" s="126"/>
      <c r="Q1137" s="126">
        <v>11</v>
      </c>
      <c r="R1137" s="126">
        <v>11</v>
      </c>
      <c r="S1137" s="126"/>
      <c r="T1137" s="126"/>
      <c r="U1137" s="126">
        <v>11</v>
      </c>
      <c r="V1137" s="126">
        <v>11</v>
      </c>
      <c r="W1137" s="126"/>
      <c r="X1137" s="126"/>
      <c r="Y1137" s="126">
        <v>11</v>
      </c>
      <c r="Z1137" s="126">
        <v>11</v>
      </c>
      <c r="AA1137" s="126"/>
      <c r="AB1137" s="126"/>
      <c r="AC1137" s="126">
        <v>11</v>
      </c>
      <c r="AD1137" s="126">
        <v>11</v>
      </c>
      <c r="AE1137" s="126"/>
      <c r="AF1137" s="126"/>
      <c r="AG1137" s="126">
        <v>11</v>
      </c>
      <c r="AH1137" s="126">
        <v>11</v>
      </c>
      <c r="AI1137" s="126"/>
      <c r="AJ1137" s="127"/>
      <c r="AK1137" s="153">
        <f>COUNTIF(F1137:AJ1137,"&gt;0")</f>
        <v>15</v>
      </c>
      <c r="AL1137" s="150">
        <f>SUM(F1137:AJ1137)</f>
        <v>165</v>
      </c>
      <c r="AM1137" s="150">
        <f>SUM(F1139:AJ1139)</f>
        <v>0</v>
      </c>
      <c r="AN1137" s="150">
        <f>SUM(F1140:AJ1140)</f>
        <v>0</v>
      </c>
      <c r="AO1137" s="150">
        <f>SUM(F1138:AJ1138)</f>
        <v>0</v>
      </c>
      <c r="AP1137" s="150">
        <f>VLOOKUP($M$1&amp;" "&amp;$P$1&amp;" "&amp;AQ1137,'Вспомогательная таблица'!A:AL,38,0)</f>
        <v>165</v>
      </c>
      <c r="AQ1137" s="144" t="s">
        <v>241</v>
      </c>
    </row>
    <row r="1138" spans="1:43" ht="9" customHeight="1" x14ac:dyDescent="0.2">
      <c r="A1138" s="148"/>
      <c r="B1138" s="148"/>
      <c r="C1138" s="148"/>
      <c r="D1138" s="148"/>
      <c r="E1138" s="128" t="s">
        <v>24</v>
      </c>
      <c r="F1138" s="129"/>
      <c r="G1138" s="107"/>
      <c r="H1138" s="107"/>
      <c r="I1138" s="107"/>
      <c r="J1138" s="107"/>
      <c r="K1138" s="107"/>
      <c r="L1138" s="107"/>
      <c r="M1138" s="107"/>
      <c r="N1138" s="107"/>
      <c r="O1138" s="107"/>
      <c r="P1138" s="107"/>
      <c r="Q1138" s="107"/>
      <c r="R1138" s="107"/>
      <c r="S1138" s="107"/>
      <c r="T1138" s="107"/>
      <c r="U1138" s="107"/>
      <c r="V1138" s="107"/>
      <c r="W1138" s="107"/>
      <c r="X1138" s="107"/>
      <c r="Y1138" s="107"/>
      <c r="Z1138" s="107"/>
      <c r="AA1138" s="107"/>
      <c r="AB1138" s="107"/>
      <c r="AC1138" s="107"/>
      <c r="AD1138" s="107"/>
      <c r="AE1138" s="107"/>
      <c r="AF1138" s="107"/>
      <c r="AG1138" s="107"/>
      <c r="AH1138" s="107"/>
      <c r="AI1138" s="107"/>
      <c r="AJ1138" s="130"/>
      <c r="AK1138" s="148"/>
      <c r="AL1138" s="151"/>
      <c r="AM1138" s="151"/>
      <c r="AN1138" s="151"/>
      <c r="AO1138" s="151"/>
      <c r="AP1138" s="151"/>
      <c r="AQ1138" s="145"/>
    </row>
    <row r="1139" spans="1:43" ht="9" customHeight="1" x14ac:dyDescent="0.2">
      <c r="A1139" s="148"/>
      <c r="B1139" s="148"/>
      <c r="C1139" s="148"/>
      <c r="D1139" s="148"/>
      <c r="E1139" s="128" t="s">
        <v>25</v>
      </c>
      <c r="F1139" s="129"/>
      <c r="G1139" s="107"/>
      <c r="H1139" s="107"/>
      <c r="I1139" s="107"/>
      <c r="J1139" s="107"/>
      <c r="K1139" s="107"/>
      <c r="L1139" s="107"/>
      <c r="M1139" s="107"/>
      <c r="N1139" s="107"/>
      <c r="O1139" s="107"/>
      <c r="P1139" s="107"/>
      <c r="Q1139" s="107"/>
      <c r="R1139" s="107"/>
      <c r="S1139" s="107"/>
      <c r="T1139" s="107"/>
      <c r="U1139" s="107"/>
      <c r="V1139" s="107"/>
      <c r="W1139" s="107"/>
      <c r="X1139" s="107"/>
      <c r="Y1139" s="107"/>
      <c r="Z1139" s="107"/>
      <c r="AA1139" s="107"/>
      <c r="AB1139" s="107"/>
      <c r="AC1139" s="107"/>
      <c r="AD1139" s="107"/>
      <c r="AE1139" s="107"/>
      <c r="AF1139" s="107"/>
      <c r="AG1139" s="107"/>
      <c r="AH1139" s="107"/>
      <c r="AI1139" s="107"/>
      <c r="AJ1139" s="130"/>
      <c r="AK1139" s="148"/>
      <c r="AL1139" s="151"/>
      <c r="AM1139" s="151"/>
      <c r="AN1139" s="151"/>
      <c r="AO1139" s="151"/>
      <c r="AP1139" s="151"/>
      <c r="AQ1139" s="145"/>
    </row>
    <row r="1140" spans="1:43" ht="9" customHeight="1" thickBot="1" x14ac:dyDescent="0.25">
      <c r="A1140" s="149"/>
      <c r="B1140" s="149"/>
      <c r="C1140" s="149"/>
      <c r="D1140" s="149"/>
      <c r="E1140" s="131" t="s">
        <v>26</v>
      </c>
      <c r="F1140" s="132"/>
      <c r="G1140" s="133"/>
      <c r="H1140" s="133"/>
      <c r="I1140" s="133"/>
      <c r="J1140" s="133"/>
      <c r="K1140" s="133"/>
      <c r="L1140" s="133"/>
      <c r="M1140" s="133"/>
      <c r="N1140" s="133"/>
      <c r="O1140" s="133"/>
      <c r="P1140" s="133"/>
      <c r="Q1140" s="133"/>
      <c r="R1140" s="133"/>
      <c r="S1140" s="133"/>
      <c r="T1140" s="133"/>
      <c r="U1140" s="133"/>
      <c r="V1140" s="133"/>
      <c r="W1140" s="133"/>
      <c r="X1140" s="133"/>
      <c r="Y1140" s="133"/>
      <c r="Z1140" s="133"/>
      <c r="AA1140" s="133"/>
      <c r="AB1140" s="133"/>
      <c r="AC1140" s="133"/>
      <c r="AD1140" s="133"/>
      <c r="AE1140" s="133"/>
      <c r="AF1140" s="133"/>
      <c r="AG1140" s="133"/>
      <c r="AH1140" s="133"/>
      <c r="AI1140" s="133"/>
      <c r="AJ1140" s="134"/>
      <c r="AK1140" s="149"/>
      <c r="AL1140" s="152"/>
      <c r="AM1140" s="152"/>
      <c r="AN1140" s="152"/>
      <c r="AO1140" s="152"/>
      <c r="AP1140" s="152"/>
      <c r="AQ1140" s="146"/>
    </row>
    <row r="1141" spans="1:43" ht="9" customHeight="1" x14ac:dyDescent="0.2">
      <c r="A1141" s="147">
        <v>283</v>
      </c>
      <c r="B1141" s="153">
        <v>20081</v>
      </c>
      <c r="C1141" s="154" t="s">
        <v>380</v>
      </c>
      <c r="D1141" s="154" t="s">
        <v>381</v>
      </c>
      <c r="E1141" s="124" t="s">
        <v>22</v>
      </c>
      <c r="F1141" s="125">
        <v>11</v>
      </c>
      <c r="G1141" s="126">
        <v>11</v>
      </c>
      <c r="H1141" s="126"/>
      <c r="I1141" s="126"/>
      <c r="J1141" s="126">
        <v>11</v>
      </c>
      <c r="K1141" s="126">
        <v>11</v>
      </c>
      <c r="L1141" s="126"/>
      <c r="M1141" s="126"/>
      <c r="N1141" s="126">
        <v>11</v>
      </c>
      <c r="O1141" s="126">
        <v>11</v>
      </c>
      <c r="P1141" s="126"/>
      <c r="Q1141" s="126"/>
      <c r="R1141" s="126">
        <v>11</v>
      </c>
      <c r="S1141" s="126">
        <v>11</v>
      </c>
      <c r="T1141" s="126"/>
      <c r="U1141" s="126"/>
      <c r="V1141" s="126">
        <v>11</v>
      </c>
      <c r="W1141" s="126">
        <v>11</v>
      </c>
      <c r="X1141" s="126"/>
      <c r="Y1141" s="126"/>
      <c r="Z1141" s="126">
        <v>11</v>
      </c>
      <c r="AA1141" s="126">
        <v>11</v>
      </c>
      <c r="AB1141" s="126"/>
      <c r="AC1141" s="126"/>
      <c r="AD1141" s="126">
        <v>11</v>
      </c>
      <c r="AE1141" s="126">
        <v>11</v>
      </c>
      <c r="AF1141" s="126"/>
      <c r="AG1141" s="126"/>
      <c r="AH1141" s="126">
        <v>11</v>
      </c>
      <c r="AI1141" s="126"/>
      <c r="AJ1141" s="127"/>
      <c r="AK1141" s="153">
        <f>COUNTIF(F1141:AJ1141,"&gt;0")</f>
        <v>15</v>
      </c>
      <c r="AL1141" s="150">
        <f>SUM(F1141:AJ1141)</f>
        <v>165</v>
      </c>
      <c r="AM1141" s="150">
        <f>SUM(F1143:AJ1143)</f>
        <v>0</v>
      </c>
      <c r="AN1141" s="150">
        <f>SUM(F1144:AJ1144)</f>
        <v>0</v>
      </c>
      <c r="AO1141" s="150">
        <f>SUM(F1142:AJ1142)</f>
        <v>56</v>
      </c>
      <c r="AP1141" s="150">
        <f>VLOOKUP($M$1&amp;" "&amp;$P$1&amp;" "&amp;AQ1141,'Вспомогательная таблица'!A:AL,38,0)</f>
        <v>165</v>
      </c>
      <c r="AQ1141" s="144" t="s">
        <v>53</v>
      </c>
    </row>
    <row r="1142" spans="1:43" ht="9" customHeight="1" x14ac:dyDescent="0.2">
      <c r="A1142" s="148"/>
      <c r="B1142" s="148"/>
      <c r="C1142" s="148"/>
      <c r="D1142" s="148"/>
      <c r="E1142" s="128" t="s">
        <v>24</v>
      </c>
      <c r="F1142" s="129"/>
      <c r="G1142" s="107">
        <v>8</v>
      </c>
      <c r="H1142" s="107"/>
      <c r="I1142" s="107"/>
      <c r="J1142" s="107"/>
      <c r="K1142" s="107">
        <v>8</v>
      </c>
      <c r="L1142" s="107"/>
      <c r="M1142" s="107"/>
      <c r="N1142" s="107"/>
      <c r="O1142" s="107">
        <v>8</v>
      </c>
      <c r="P1142" s="107"/>
      <c r="Q1142" s="107"/>
      <c r="R1142" s="107"/>
      <c r="S1142" s="107">
        <v>8</v>
      </c>
      <c r="T1142" s="107"/>
      <c r="U1142" s="107"/>
      <c r="V1142" s="107"/>
      <c r="W1142" s="107">
        <v>8</v>
      </c>
      <c r="X1142" s="107"/>
      <c r="Y1142" s="107"/>
      <c r="Z1142" s="107"/>
      <c r="AA1142" s="107">
        <v>8</v>
      </c>
      <c r="AB1142" s="107"/>
      <c r="AC1142" s="107"/>
      <c r="AD1142" s="107"/>
      <c r="AE1142" s="107">
        <v>8</v>
      </c>
      <c r="AF1142" s="107"/>
      <c r="AG1142" s="107"/>
      <c r="AH1142" s="107"/>
      <c r="AI1142" s="107"/>
      <c r="AJ1142" s="130"/>
      <c r="AK1142" s="148"/>
      <c r="AL1142" s="151"/>
      <c r="AM1142" s="151"/>
      <c r="AN1142" s="151"/>
      <c r="AO1142" s="151"/>
      <c r="AP1142" s="151"/>
      <c r="AQ1142" s="145"/>
    </row>
    <row r="1143" spans="1:43" ht="9" customHeight="1" x14ac:dyDescent="0.2">
      <c r="A1143" s="148"/>
      <c r="B1143" s="148"/>
      <c r="C1143" s="148"/>
      <c r="D1143" s="148"/>
      <c r="E1143" s="128" t="s">
        <v>25</v>
      </c>
      <c r="F1143" s="129"/>
      <c r="G1143" s="107"/>
      <c r="H1143" s="107"/>
      <c r="I1143" s="107"/>
      <c r="J1143" s="107"/>
      <c r="K1143" s="107"/>
      <c r="L1143" s="107"/>
      <c r="M1143" s="107"/>
      <c r="N1143" s="107"/>
      <c r="O1143" s="107"/>
      <c r="P1143" s="107"/>
      <c r="Q1143" s="107"/>
      <c r="R1143" s="107"/>
      <c r="S1143" s="107"/>
      <c r="T1143" s="107"/>
      <c r="U1143" s="107"/>
      <c r="V1143" s="107"/>
      <c r="W1143" s="107"/>
      <c r="X1143" s="107"/>
      <c r="Y1143" s="107"/>
      <c r="Z1143" s="107"/>
      <c r="AA1143" s="107"/>
      <c r="AB1143" s="107"/>
      <c r="AC1143" s="107"/>
      <c r="AD1143" s="107"/>
      <c r="AE1143" s="107"/>
      <c r="AF1143" s="107"/>
      <c r="AG1143" s="107"/>
      <c r="AH1143" s="107"/>
      <c r="AI1143" s="107"/>
      <c r="AJ1143" s="130"/>
      <c r="AK1143" s="148"/>
      <c r="AL1143" s="151"/>
      <c r="AM1143" s="151"/>
      <c r="AN1143" s="151"/>
      <c r="AO1143" s="151"/>
      <c r="AP1143" s="151"/>
      <c r="AQ1143" s="145"/>
    </row>
    <row r="1144" spans="1:43" ht="9" customHeight="1" thickBot="1" x14ac:dyDescent="0.25">
      <c r="A1144" s="149"/>
      <c r="B1144" s="149"/>
      <c r="C1144" s="149"/>
      <c r="D1144" s="149"/>
      <c r="E1144" s="131" t="s">
        <v>26</v>
      </c>
      <c r="F1144" s="132"/>
      <c r="G1144" s="133"/>
      <c r="H1144" s="133"/>
      <c r="I1144" s="133"/>
      <c r="J1144" s="133"/>
      <c r="K1144" s="133"/>
      <c r="L1144" s="133"/>
      <c r="M1144" s="133"/>
      <c r="N1144" s="133"/>
      <c r="O1144" s="133"/>
      <c r="P1144" s="133"/>
      <c r="Q1144" s="133"/>
      <c r="R1144" s="133"/>
      <c r="S1144" s="133"/>
      <c r="T1144" s="133"/>
      <c r="U1144" s="133"/>
      <c r="V1144" s="133"/>
      <c r="W1144" s="133"/>
      <c r="X1144" s="133"/>
      <c r="Y1144" s="133"/>
      <c r="Z1144" s="133"/>
      <c r="AA1144" s="133"/>
      <c r="AB1144" s="133"/>
      <c r="AC1144" s="133"/>
      <c r="AD1144" s="133"/>
      <c r="AE1144" s="133"/>
      <c r="AF1144" s="133"/>
      <c r="AG1144" s="133"/>
      <c r="AH1144" s="133"/>
      <c r="AI1144" s="133"/>
      <c r="AJ1144" s="134"/>
      <c r="AK1144" s="149"/>
      <c r="AL1144" s="152"/>
      <c r="AM1144" s="152"/>
      <c r="AN1144" s="152"/>
      <c r="AO1144" s="152"/>
      <c r="AP1144" s="152"/>
      <c r="AQ1144" s="146"/>
    </row>
    <row r="1145" spans="1:43" ht="9" customHeight="1" x14ac:dyDescent="0.2">
      <c r="A1145" s="147">
        <v>284</v>
      </c>
      <c r="B1145" s="153">
        <v>18878</v>
      </c>
      <c r="C1145" s="154" t="s">
        <v>382</v>
      </c>
      <c r="D1145" s="154" t="s">
        <v>381</v>
      </c>
      <c r="E1145" s="124" t="s">
        <v>22</v>
      </c>
      <c r="F1145" s="125">
        <v>11</v>
      </c>
      <c r="G1145" s="126">
        <v>11</v>
      </c>
      <c r="H1145" s="126"/>
      <c r="I1145" s="126"/>
      <c r="J1145" s="126">
        <v>11</v>
      </c>
      <c r="K1145" s="126">
        <v>11</v>
      </c>
      <c r="L1145" s="126"/>
      <c r="M1145" s="126"/>
      <c r="N1145" s="126">
        <v>11</v>
      </c>
      <c r="O1145" s="126">
        <v>11</v>
      </c>
      <c r="P1145" s="126"/>
      <c r="Q1145" s="126"/>
      <c r="R1145" s="126">
        <v>11</v>
      </c>
      <c r="S1145" s="126">
        <v>11</v>
      </c>
      <c r="T1145" s="126"/>
      <c r="U1145" s="126"/>
      <c r="V1145" s="126">
        <v>11</v>
      </c>
      <c r="W1145" s="126">
        <v>11</v>
      </c>
      <c r="X1145" s="126"/>
      <c r="Y1145" s="126"/>
      <c r="Z1145" s="126">
        <v>11</v>
      </c>
      <c r="AA1145" s="126">
        <v>11</v>
      </c>
      <c r="AB1145" s="126"/>
      <c r="AC1145" s="126"/>
      <c r="AD1145" s="126">
        <v>11</v>
      </c>
      <c r="AE1145" s="126">
        <v>11</v>
      </c>
      <c r="AF1145" s="126"/>
      <c r="AG1145" s="126"/>
      <c r="AH1145" s="126">
        <v>11</v>
      </c>
      <c r="AI1145" s="126"/>
      <c r="AJ1145" s="127"/>
      <c r="AK1145" s="153">
        <f>COUNTIF(F1145:AJ1145,"&gt;0")</f>
        <v>15</v>
      </c>
      <c r="AL1145" s="150">
        <f>SUM(F1145:AJ1145)</f>
        <v>165</v>
      </c>
      <c r="AM1145" s="150">
        <f>SUM(F1147:AJ1147)</f>
        <v>0</v>
      </c>
      <c r="AN1145" s="150">
        <f>SUM(F1148:AJ1148)</f>
        <v>0</v>
      </c>
      <c r="AO1145" s="150">
        <f>SUM(F1146:AJ1146)</f>
        <v>56</v>
      </c>
      <c r="AP1145" s="150">
        <f>VLOOKUP($M$1&amp;" "&amp;$P$1&amp;" "&amp;AQ1145,'Вспомогательная таблица'!A:AL,38,0)</f>
        <v>165</v>
      </c>
      <c r="AQ1145" s="144" t="s">
        <v>53</v>
      </c>
    </row>
    <row r="1146" spans="1:43" ht="9" customHeight="1" x14ac:dyDescent="0.2">
      <c r="A1146" s="148"/>
      <c r="B1146" s="148"/>
      <c r="C1146" s="148"/>
      <c r="D1146" s="148"/>
      <c r="E1146" s="128" t="s">
        <v>24</v>
      </c>
      <c r="F1146" s="129"/>
      <c r="G1146" s="107">
        <v>8</v>
      </c>
      <c r="H1146" s="107"/>
      <c r="I1146" s="107"/>
      <c r="J1146" s="107"/>
      <c r="K1146" s="107">
        <v>8</v>
      </c>
      <c r="L1146" s="107"/>
      <c r="M1146" s="107"/>
      <c r="N1146" s="107"/>
      <c r="O1146" s="107">
        <v>8</v>
      </c>
      <c r="P1146" s="107"/>
      <c r="Q1146" s="107"/>
      <c r="R1146" s="107"/>
      <c r="S1146" s="107">
        <v>8</v>
      </c>
      <c r="T1146" s="107"/>
      <c r="U1146" s="107"/>
      <c r="V1146" s="107"/>
      <c r="W1146" s="107">
        <v>8</v>
      </c>
      <c r="X1146" s="107"/>
      <c r="Y1146" s="107"/>
      <c r="Z1146" s="107"/>
      <c r="AA1146" s="107">
        <v>8</v>
      </c>
      <c r="AB1146" s="107"/>
      <c r="AC1146" s="107"/>
      <c r="AD1146" s="107"/>
      <c r="AE1146" s="107">
        <v>8</v>
      </c>
      <c r="AF1146" s="107"/>
      <c r="AG1146" s="107"/>
      <c r="AH1146" s="107"/>
      <c r="AI1146" s="107"/>
      <c r="AJ1146" s="130"/>
      <c r="AK1146" s="148"/>
      <c r="AL1146" s="151"/>
      <c r="AM1146" s="151"/>
      <c r="AN1146" s="151"/>
      <c r="AO1146" s="151"/>
      <c r="AP1146" s="151"/>
      <c r="AQ1146" s="145"/>
    </row>
    <row r="1147" spans="1:43" ht="9" customHeight="1" x14ac:dyDescent="0.2">
      <c r="A1147" s="148"/>
      <c r="B1147" s="148"/>
      <c r="C1147" s="148"/>
      <c r="D1147" s="148"/>
      <c r="E1147" s="128" t="s">
        <v>25</v>
      </c>
      <c r="F1147" s="129"/>
      <c r="G1147" s="107"/>
      <c r="H1147" s="107"/>
      <c r="I1147" s="107"/>
      <c r="J1147" s="107"/>
      <c r="K1147" s="107"/>
      <c r="L1147" s="107"/>
      <c r="M1147" s="107"/>
      <c r="N1147" s="107"/>
      <c r="O1147" s="107"/>
      <c r="P1147" s="107"/>
      <c r="Q1147" s="107"/>
      <c r="R1147" s="107"/>
      <c r="S1147" s="107"/>
      <c r="T1147" s="107"/>
      <c r="U1147" s="107"/>
      <c r="V1147" s="107"/>
      <c r="W1147" s="107"/>
      <c r="X1147" s="107"/>
      <c r="Y1147" s="107"/>
      <c r="Z1147" s="107"/>
      <c r="AA1147" s="107"/>
      <c r="AB1147" s="107"/>
      <c r="AC1147" s="107"/>
      <c r="AD1147" s="107"/>
      <c r="AE1147" s="107"/>
      <c r="AF1147" s="107"/>
      <c r="AG1147" s="107"/>
      <c r="AH1147" s="107"/>
      <c r="AI1147" s="107"/>
      <c r="AJ1147" s="130"/>
      <c r="AK1147" s="148"/>
      <c r="AL1147" s="151"/>
      <c r="AM1147" s="151"/>
      <c r="AN1147" s="151"/>
      <c r="AO1147" s="151"/>
      <c r="AP1147" s="151"/>
      <c r="AQ1147" s="145"/>
    </row>
    <row r="1148" spans="1:43" ht="9" customHeight="1" thickBot="1" x14ac:dyDescent="0.25">
      <c r="A1148" s="149"/>
      <c r="B1148" s="149"/>
      <c r="C1148" s="149"/>
      <c r="D1148" s="149"/>
      <c r="E1148" s="131" t="s">
        <v>26</v>
      </c>
      <c r="F1148" s="132"/>
      <c r="G1148" s="133"/>
      <c r="H1148" s="133"/>
      <c r="I1148" s="133"/>
      <c r="J1148" s="133"/>
      <c r="K1148" s="133"/>
      <c r="L1148" s="133"/>
      <c r="M1148" s="133"/>
      <c r="N1148" s="133"/>
      <c r="O1148" s="133"/>
      <c r="P1148" s="133"/>
      <c r="Q1148" s="133"/>
      <c r="R1148" s="133"/>
      <c r="S1148" s="133"/>
      <c r="T1148" s="133"/>
      <c r="U1148" s="133"/>
      <c r="V1148" s="133"/>
      <c r="W1148" s="133"/>
      <c r="X1148" s="133"/>
      <c r="Y1148" s="133"/>
      <c r="Z1148" s="133"/>
      <c r="AA1148" s="133"/>
      <c r="AB1148" s="133"/>
      <c r="AC1148" s="133"/>
      <c r="AD1148" s="133"/>
      <c r="AE1148" s="133"/>
      <c r="AF1148" s="133"/>
      <c r="AG1148" s="133"/>
      <c r="AH1148" s="133"/>
      <c r="AI1148" s="133"/>
      <c r="AJ1148" s="134"/>
      <c r="AK1148" s="149"/>
      <c r="AL1148" s="152"/>
      <c r="AM1148" s="152"/>
      <c r="AN1148" s="152"/>
      <c r="AO1148" s="152"/>
      <c r="AP1148" s="152"/>
      <c r="AQ1148" s="146"/>
    </row>
    <row r="1149" spans="1:43" ht="9" customHeight="1" x14ac:dyDescent="0.2">
      <c r="A1149" s="147">
        <v>285</v>
      </c>
      <c r="B1149" s="153">
        <v>20308</v>
      </c>
      <c r="C1149" s="154" t="s">
        <v>383</v>
      </c>
      <c r="D1149" s="154" t="s">
        <v>313</v>
      </c>
      <c r="E1149" s="124" t="s">
        <v>22</v>
      </c>
      <c r="F1149" s="125">
        <v>11</v>
      </c>
      <c r="G1149" s="126">
        <v>11</v>
      </c>
      <c r="H1149" s="126"/>
      <c r="I1149" s="126"/>
      <c r="J1149" s="126">
        <v>11</v>
      </c>
      <c r="K1149" s="126">
        <v>11</v>
      </c>
      <c r="L1149" s="126"/>
      <c r="M1149" s="126"/>
      <c r="N1149" s="126">
        <v>11</v>
      </c>
      <c r="O1149" s="126">
        <v>11</v>
      </c>
      <c r="P1149" s="126"/>
      <c r="Q1149" s="126"/>
      <c r="R1149" s="126">
        <v>11</v>
      </c>
      <c r="S1149" s="126">
        <v>11</v>
      </c>
      <c r="T1149" s="126"/>
      <c r="U1149" s="126"/>
      <c r="V1149" s="126">
        <v>11</v>
      </c>
      <c r="W1149" s="126">
        <v>11</v>
      </c>
      <c r="X1149" s="126"/>
      <c r="Y1149" s="126"/>
      <c r="Z1149" s="126">
        <v>11</v>
      </c>
      <c r="AA1149" s="126">
        <v>11</v>
      </c>
      <c r="AB1149" s="126"/>
      <c r="AC1149" s="126"/>
      <c r="AD1149" s="126">
        <v>11</v>
      </c>
      <c r="AE1149" s="126">
        <v>11</v>
      </c>
      <c r="AF1149" s="126"/>
      <c r="AG1149" s="126"/>
      <c r="AH1149" s="126">
        <v>11</v>
      </c>
      <c r="AI1149" s="126"/>
      <c r="AJ1149" s="127"/>
      <c r="AK1149" s="153">
        <f>COUNTIF(F1149:AJ1149,"&gt;0")</f>
        <v>15</v>
      </c>
      <c r="AL1149" s="150">
        <f>SUM(F1149:AJ1149)</f>
        <v>165</v>
      </c>
      <c r="AM1149" s="150">
        <f>SUM(F1151:AJ1151)</f>
        <v>0</v>
      </c>
      <c r="AN1149" s="150">
        <f>SUM(F1152:AJ1152)</f>
        <v>0</v>
      </c>
      <c r="AO1149" s="150">
        <f>SUM(F1150:AJ1150)</f>
        <v>56</v>
      </c>
      <c r="AP1149" s="150">
        <f>VLOOKUP($M$1&amp;" "&amp;$P$1&amp;" "&amp;AQ1149,'Вспомогательная таблица'!A:AL,38,0)</f>
        <v>165</v>
      </c>
      <c r="AQ1149" s="144" t="s">
        <v>53</v>
      </c>
    </row>
    <row r="1150" spans="1:43" ht="9" customHeight="1" x14ac:dyDescent="0.2">
      <c r="A1150" s="148"/>
      <c r="B1150" s="148"/>
      <c r="C1150" s="148"/>
      <c r="D1150" s="148"/>
      <c r="E1150" s="128" t="s">
        <v>24</v>
      </c>
      <c r="F1150" s="129"/>
      <c r="G1150" s="107">
        <v>8</v>
      </c>
      <c r="H1150" s="107"/>
      <c r="I1150" s="107"/>
      <c r="J1150" s="107"/>
      <c r="K1150" s="107">
        <v>8</v>
      </c>
      <c r="L1150" s="107"/>
      <c r="M1150" s="107"/>
      <c r="N1150" s="107"/>
      <c r="O1150" s="107">
        <v>8</v>
      </c>
      <c r="P1150" s="107"/>
      <c r="Q1150" s="107"/>
      <c r="R1150" s="107"/>
      <c r="S1150" s="107">
        <v>8</v>
      </c>
      <c r="T1150" s="107"/>
      <c r="U1150" s="107"/>
      <c r="V1150" s="107"/>
      <c r="W1150" s="107">
        <v>8</v>
      </c>
      <c r="X1150" s="107"/>
      <c r="Y1150" s="107"/>
      <c r="Z1150" s="107"/>
      <c r="AA1150" s="107">
        <v>8</v>
      </c>
      <c r="AB1150" s="107"/>
      <c r="AC1150" s="107"/>
      <c r="AD1150" s="107"/>
      <c r="AE1150" s="107">
        <v>8</v>
      </c>
      <c r="AF1150" s="107"/>
      <c r="AG1150" s="107"/>
      <c r="AH1150" s="107"/>
      <c r="AI1150" s="107"/>
      <c r="AJ1150" s="130"/>
      <c r="AK1150" s="148"/>
      <c r="AL1150" s="151"/>
      <c r="AM1150" s="151"/>
      <c r="AN1150" s="151"/>
      <c r="AO1150" s="151"/>
      <c r="AP1150" s="151"/>
      <c r="AQ1150" s="145"/>
    </row>
    <row r="1151" spans="1:43" ht="9" customHeight="1" x14ac:dyDescent="0.2">
      <c r="A1151" s="148"/>
      <c r="B1151" s="148"/>
      <c r="C1151" s="148"/>
      <c r="D1151" s="148"/>
      <c r="E1151" s="128" t="s">
        <v>25</v>
      </c>
      <c r="F1151" s="129"/>
      <c r="G1151" s="107"/>
      <c r="H1151" s="107"/>
      <c r="I1151" s="107"/>
      <c r="J1151" s="107"/>
      <c r="K1151" s="107"/>
      <c r="L1151" s="107"/>
      <c r="M1151" s="107"/>
      <c r="N1151" s="107"/>
      <c r="O1151" s="107"/>
      <c r="P1151" s="107"/>
      <c r="Q1151" s="107"/>
      <c r="R1151" s="107"/>
      <c r="S1151" s="107"/>
      <c r="T1151" s="107"/>
      <c r="U1151" s="107"/>
      <c r="V1151" s="107"/>
      <c r="W1151" s="107"/>
      <c r="X1151" s="107"/>
      <c r="Y1151" s="107"/>
      <c r="Z1151" s="107"/>
      <c r="AA1151" s="107"/>
      <c r="AB1151" s="107"/>
      <c r="AC1151" s="107"/>
      <c r="AD1151" s="107"/>
      <c r="AE1151" s="107"/>
      <c r="AF1151" s="107"/>
      <c r="AG1151" s="107"/>
      <c r="AH1151" s="107"/>
      <c r="AI1151" s="107"/>
      <c r="AJ1151" s="130"/>
      <c r="AK1151" s="148"/>
      <c r="AL1151" s="151"/>
      <c r="AM1151" s="151"/>
      <c r="AN1151" s="151"/>
      <c r="AO1151" s="151"/>
      <c r="AP1151" s="151"/>
      <c r="AQ1151" s="145"/>
    </row>
    <row r="1152" spans="1:43" ht="9" customHeight="1" thickBot="1" x14ac:dyDescent="0.25">
      <c r="A1152" s="149"/>
      <c r="B1152" s="149"/>
      <c r="C1152" s="149"/>
      <c r="D1152" s="149"/>
      <c r="E1152" s="131" t="s">
        <v>26</v>
      </c>
      <c r="F1152" s="132"/>
      <c r="G1152" s="133"/>
      <c r="H1152" s="133"/>
      <c r="I1152" s="133"/>
      <c r="J1152" s="133"/>
      <c r="K1152" s="133"/>
      <c r="L1152" s="133"/>
      <c r="M1152" s="133"/>
      <c r="N1152" s="133"/>
      <c r="O1152" s="133"/>
      <c r="P1152" s="133"/>
      <c r="Q1152" s="133"/>
      <c r="R1152" s="133"/>
      <c r="S1152" s="133"/>
      <c r="T1152" s="133"/>
      <c r="U1152" s="133"/>
      <c r="V1152" s="133"/>
      <c r="W1152" s="133"/>
      <c r="X1152" s="133"/>
      <c r="Y1152" s="133"/>
      <c r="Z1152" s="133"/>
      <c r="AA1152" s="133"/>
      <c r="AB1152" s="133"/>
      <c r="AC1152" s="133"/>
      <c r="AD1152" s="133"/>
      <c r="AE1152" s="133"/>
      <c r="AF1152" s="133"/>
      <c r="AG1152" s="133"/>
      <c r="AH1152" s="133"/>
      <c r="AI1152" s="133"/>
      <c r="AJ1152" s="134"/>
      <c r="AK1152" s="149"/>
      <c r="AL1152" s="152"/>
      <c r="AM1152" s="152"/>
      <c r="AN1152" s="152"/>
      <c r="AO1152" s="152"/>
      <c r="AP1152" s="152"/>
      <c r="AQ1152" s="146"/>
    </row>
    <row r="1153" spans="1:43" ht="9" customHeight="1" x14ac:dyDescent="0.2">
      <c r="A1153" s="147">
        <v>286</v>
      </c>
      <c r="B1153" s="153">
        <v>18883</v>
      </c>
      <c r="C1153" s="154" t="s">
        <v>384</v>
      </c>
      <c r="D1153" s="154" t="s">
        <v>381</v>
      </c>
      <c r="E1153" s="124" t="s">
        <v>22</v>
      </c>
      <c r="F1153" s="125">
        <v>11</v>
      </c>
      <c r="G1153" s="126">
        <v>11</v>
      </c>
      <c r="H1153" s="126"/>
      <c r="I1153" s="126"/>
      <c r="J1153" s="126">
        <v>11</v>
      </c>
      <c r="K1153" s="126">
        <v>11</v>
      </c>
      <c r="L1153" s="126"/>
      <c r="M1153" s="126"/>
      <c r="N1153" s="126">
        <v>11</v>
      </c>
      <c r="O1153" s="126">
        <v>11</v>
      </c>
      <c r="P1153" s="126"/>
      <c r="Q1153" s="126"/>
      <c r="R1153" s="126">
        <v>11</v>
      </c>
      <c r="S1153" s="126">
        <v>11</v>
      </c>
      <c r="T1153" s="126"/>
      <c r="U1153" s="126"/>
      <c r="V1153" s="126">
        <v>11</v>
      </c>
      <c r="W1153" s="126">
        <v>11</v>
      </c>
      <c r="X1153" s="126"/>
      <c r="Y1153" s="126"/>
      <c r="Z1153" s="126">
        <v>11</v>
      </c>
      <c r="AA1153" s="126">
        <v>11</v>
      </c>
      <c r="AB1153" s="126"/>
      <c r="AC1153" s="126"/>
      <c r="AD1153" s="126">
        <v>11</v>
      </c>
      <c r="AE1153" s="126">
        <v>11</v>
      </c>
      <c r="AF1153" s="126"/>
      <c r="AG1153" s="126"/>
      <c r="AH1153" s="126">
        <v>11</v>
      </c>
      <c r="AI1153" s="126"/>
      <c r="AJ1153" s="127"/>
      <c r="AK1153" s="153">
        <f>COUNTIF(F1153:AJ1153,"&gt;0")</f>
        <v>15</v>
      </c>
      <c r="AL1153" s="150">
        <f>SUM(F1153:AJ1153)</f>
        <v>165</v>
      </c>
      <c r="AM1153" s="150">
        <f>SUM(F1155:AJ1155)</f>
        <v>0</v>
      </c>
      <c r="AN1153" s="150">
        <f>SUM(F1156:AJ1156)</f>
        <v>0</v>
      </c>
      <c r="AO1153" s="150">
        <f>SUM(F1154:AJ1154)</f>
        <v>56</v>
      </c>
      <c r="AP1153" s="150">
        <f>VLOOKUP($M$1&amp;" "&amp;$P$1&amp;" "&amp;AQ1153,'Вспомогательная таблица'!A:AL,38,0)</f>
        <v>165</v>
      </c>
      <c r="AQ1153" s="144" t="s">
        <v>53</v>
      </c>
    </row>
    <row r="1154" spans="1:43" ht="9" customHeight="1" x14ac:dyDescent="0.2">
      <c r="A1154" s="148"/>
      <c r="B1154" s="148"/>
      <c r="C1154" s="148"/>
      <c r="D1154" s="148"/>
      <c r="E1154" s="128" t="s">
        <v>24</v>
      </c>
      <c r="F1154" s="129"/>
      <c r="G1154" s="107">
        <v>8</v>
      </c>
      <c r="H1154" s="107"/>
      <c r="I1154" s="107"/>
      <c r="J1154" s="107"/>
      <c r="K1154" s="107">
        <v>8</v>
      </c>
      <c r="L1154" s="107"/>
      <c r="M1154" s="107"/>
      <c r="N1154" s="107"/>
      <c r="O1154" s="107">
        <v>8</v>
      </c>
      <c r="P1154" s="107"/>
      <c r="Q1154" s="107"/>
      <c r="R1154" s="107"/>
      <c r="S1154" s="107">
        <v>8</v>
      </c>
      <c r="T1154" s="107"/>
      <c r="U1154" s="107"/>
      <c r="V1154" s="107"/>
      <c r="W1154" s="107">
        <v>8</v>
      </c>
      <c r="X1154" s="107"/>
      <c r="Y1154" s="107"/>
      <c r="Z1154" s="107"/>
      <c r="AA1154" s="107">
        <v>8</v>
      </c>
      <c r="AB1154" s="107"/>
      <c r="AC1154" s="107"/>
      <c r="AD1154" s="107"/>
      <c r="AE1154" s="107">
        <v>8</v>
      </c>
      <c r="AF1154" s="107"/>
      <c r="AG1154" s="107"/>
      <c r="AH1154" s="107"/>
      <c r="AI1154" s="107"/>
      <c r="AJ1154" s="130"/>
      <c r="AK1154" s="148"/>
      <c r="AL1154" s="151"/>
      <c r="AM1154" s="151"/>
      <c r="AN1154" s="151"/>
      <c r="AO1154" s="151"/>
      <c r="AP1154" s="151"/>
      <c r="AQ1154" s="145"/>
    </row>
    <row r="1155" spans="1:43" ht="9" customHeight="1" x14ac:dyDescent="0.2">
      <c r="A1155" s="148"/>
      <c r="B1155" s="148"/>
      <c r="C1155" s="148"/>
      <c r="D1155" s="148"/>
      <c r="E1155" s="128" t="s">
        <v>25</v>
      </c>
      <c r="F1155" s="129"/>
      <c r="G1155" s="107"/>
      <c r="H1155" s="107"/>
      <c r="I1155" s="107"/>
      <c r="J1155" s="107"/>
      <c r="K1155" s="107"/>
      <c r="L1155" s="107"/>
      <c r="M1155" s="107"/>
      <c r="N1155" s="107"/>
      <c r="O1155" s="107"/>
      <c r="P1155" s="107"/>
      <c r="Q1155" s="107"/>
      <c r="R1155" s="107"/>
      <c r="S1155" s="107"/>
      <c r="T1155" s="107"/>
      <c r="U1155" s="107"/>
      <c r="V1155" s="107"/>
      <c r="W1155" s="107"/>
      <c r="X1155" s="107"/>
      <c r="Y1155" s="107"/>
      <c r="Z1155" s="107"/>
      <c r="AA1155" s="107"/>
      <c r="AB1155" s="107"/>
      <c r="AC1155" s="107"/>
      <c r="AD1155" s="107"/>
      <c r="AE1155" s="107"/>
      <c r="AF1155" s="107"/>
      <c r="AG1155" s="107"/>
      <c r="AH1155" s="107"/>
      <c r="AI1155" s="107"/>
      <c r="AJ1155" s="130"/>
      <c r="AK1155" s="148"/>
      <c r="AL1155" s="151"/>
      <c r="AM1155" s="151"/>
      <c r="AN1155" s="151"/>
      <c r="AO1155" s="151"/>
      <c r="AP1155" s="151"/>
      <c r="AQ1155" s="145"/>
    </row>
    <row r="1156" spans="1:43" ht="9" customHeight="1" thickBot="1" x14ac:dyDescent="0.25">
      <c r="A1156" s="149"/>
      <c r="B1156" s="149"/>
      <c r="C1156" s="149"/>
      <c r="D1156" s="149"/>
      <c r="E1156" s="131" t="s">
        <v>26</v>
      </c>
      <c r="F1156" s="132"/>
      <c r="G1156" s="133"/>
      <c r="H1156" s="133"/>
      <c r="I1156" s="133"/>
      <c r="J1156" s="133"/>
      <c r="K1156" s="133"/>
      <c r="L1156" s="133"/>
      <c r="M1156" s="133"/>
      <c r="N1156" s="133"/>
      <c r="O1156" s="133"/>
      <c r="P1156" s="133"/>
      <c r="Q1156" s="133"/>
      <c r="R1156" s="133"/>
      <c r="S1156" s="133"/>
      <c r="T1156" s="133"/>
      <c r="U1156" s="133"/>
      <c r="V1156" s="133"/>
      <c r="W1156" s="133"/>
      <c r="X1156" s="133"/>
      <c r="Y1156" s="133"/>
      <c r="Z1156" s="133"/>
      <c r="AA1156" s="133"/>
      <c r="AB1156" s="133"/>
      <c r="AC1156" s="133"/>
      <c r="AD1156" s="133"/>
      <c r="AE1156" s="133"/>
      <c r="AF1156" s="133"/>
      <c r="AG1156" s="133"/>
      <c r="AH1156" s="133"/>
      <c r="AI1156" s="133"/>
      <c r="AJ1156" s="134"/>
      <c r="AK1156" s="149"/>
      <c r="AL1156" s="152"/>
      <c r="AM1156" s="152"/>
      <c r="AN1156" s="152"/>
      <c r="AO1156" s="152"/>
      <c r="AP1156" s="152"/>
      <c r="AQ1156" s="146"/>
    </row>
    <row r="1157" spans="1:43" ht="9" customHeight="1" x14ac:dyDescent="0.2">
      <c r="A1157" s="147">
        <v>287</v>
      </c>
      <c r="B1157" s="153">
        <v>18904</v>
      </c>
      <c r="C1157" s="154" t="s">
        <v>385</v>
      </c>
      <c r="D1157" s="154" t="s">
        <v>381</v>
      </c>
      <c r="E1157" s="124" t="s">
        <v>22</v>
      </c>
      <c r="F1157" s="125">
        <v>11</v>
      </c>
      <c r="G1157" s="126">
        <v>11</v>
      </c>
      <c r="H1157" s="126"/>
      <c r="I1157" s="126"/>
      <c r="J1157" s="126">
        <v>11</v>
      </c>
      <c r="K1157" s="126">
        <v>11</v>
      </c>
      <c r="L1157" s="126"/>
      <c r="M1157" s="126"/>
      <c r="N1157" s="126">
        <v>11</v>
      </c>
      <c r="O1157" s="126">
        <v>11</v>
      </c>
      <c r="P1157" s="126"/>
      <c r="Q1157" s="126"/>
      <c r="R1157" s="126">
        <v>11</v>
      </c>
      <c r="S1157" s="126">
        <v>11</v>
      </c>
      <c r="T1157" s="126"/>
      <c r="U1157" s="126"/>
      <c r="V1157" s="126">
        <v>11</v>
      </c>
      <c r="W1157" s="126">
        <v>11</v>
      </c>
      <c r="X1157" s="126"/>
      <c r="Y1157" s="126"/>
      <c r="Z1157" s="126">
        <v>11</v>
      </c>
      <c r="AA1157" s="126">
        <v>11</v>
      </c>
      <c r="AB1157" s="126"/>
      <c r="AC1157" s="126"/>
      <c r="AD1157" s="126">
        <v>11</v>
      </c>
      <c r="AE1157" s="126">
        <v>11</v>
      </c>
      <c r="AF1157" s="126"/>
      <c r="AG1157" s="126"/>
      <c r="AH1157" s="126">
        <v>11</v>
      </c>
      <c r="AI1157" s="126"/>
      <c r="AJ1157" s="127"/>
      <c r="AK1157" s="153">
        <f>COUNTIF(F1157:AJ1157,"&gt;0")</f>
        <v>15</v>
      </c>
      <c r="AL1157" s="150">
        <f>SUM(F1157:AJ1157)</f>
        <v>165</v>
      </c>
      <c r="AM1157" s="150">
        <f>SUM(F1159:AJ1159)</f>
        <v>0</v>
      </c>
      <c r="AN1157" s="150">
        <f>SUM(F1160:AJ1160)</f>
        <v>0</v>
      </c>
      <c r="AO1157" s="150">
        <f>SUM(F1158:AJ1158)</f>
        <v>56</v>
      </c>
      <c r="AP1157" s="150">
        <f>VLOOKUP($M$1&amp;" "&amp;$P$1&amp;" "&amp;AQ1157,'Вспомогательная таблица'!A:AL,38,0)</f>
        <v>165</v>
      </c>
      <c r="AQ1157" s="144" t="s">
        <v>53</v>
      </c>
    </row>
    <row r="1158" spans="1:43" ht="9" customHeight="1" x14ac:dyDescent="0.2">
      <c r="A1158" s="148"/>
      <c r="B1158" s="148"/>
      <c r="C1158" s="148"/>
      <c r="D1158" s="148"/>
      <c r="E1158" s="128" t="s">
        <v>24</v>
      </c>
      <c r="F1158" s="129"/>
      <c r="G1158" s="107">
        <v>8</v>
      </c>
      <c r="H1158" s="107"/>
      <c r="I1158" s="107"/>
      <c r="J1158" s="107"/>
      <c r="K1158" s="107">
        <v>8</v>
      </c>
      <c r="L1158" s="107"/>
      <c r="M1158" s="107"/>
      <c r="N1158" s="107"/>
      <c r="O1158" s="107">
        <v>8</v>
      </c>
      <c r="P1158" s="107"/>
      <c r="Q1158" s="107"/>
      <c r="R1158" s="107"/>
      <c r="S1158" s="107">
        <v>8</v>
      </c>
      <c r="T1158" s="107"/>
      <c r="U1158" s="107"/>
      <c r="V1158" s="107"/>
      <c r="W1158" s="107">
        <v>8</v>
      </c>
      <c r="X1158" s="107"/>
      <c r="Y1158" s="107"/>
      <c r="Z1158" s="107"/>
      <c r="AA1158" s="107">
        <v>8</v>
      </c>
      <c r="AB1158" s="107"/>
      <c r="AC1158" s="107"/>
      <c r="AD1158" s="107"/>
      <c r="AE1158" s="107">
        <v>8</v>
      </c>
      <c r="AF1158" s="107"/>
      <c r="AG1158" s="107"/>
      <c r="AH1158" s="107"/>
      <c r="AI1158" s="107"/>
      <c r="AJ1158" s="130"/>
      <c r="AK1158" s="148"/>
      <c r="AL1158" s="151"/>
      <c r="AM1158" s="151"/>
      <c r="AN1158" s="151"/>
      <c r="AO1158" s="151"/>
      <c r="AP1158" s="151"/>
      <c r="AQ1158" s="145"/>
    </row>
    <row r="1159" spans="1:43" ht="9" customHeight="1" x14ac:dyDescent="0.2">
      <c r="A1159" s="148"/>
      <c r="B1159" s="148"/>
      <c r="C1159" s="148"/>
      <c r="D1159" s="148"/>
      <c r="E1159" s="128" t="s">
        <v>25</v>
      </c>
      <c r="F1159" s="129"/>
      <c r="G1159" s="107"/>
      <c r="H1159" s="107"/>
      <c r="I1159" s="107"/>
      <c r="J1159" s="107"/>
      <c r="K1159" s="107"/>
      <c r="L1159" s="107"/>
      <c r="M1159" s="107"/>
      <c r="N1159" s="107"/>
      <c r="O1159" s="107"/>
      <c r="P1159" s="107"/>
      <c r="Q1159" s="107"/>
      <c r="R1159" s="107"/>
      <c r="S1159" s="107"/>
      <c r="T1159" s="107"/>
      <c r="U1159" s="107"/>
      <c r="V1159" s="107"/>
      <c r="W1159" s="107"/>
      <c r="X1159" s="107"/>
      <c r="Y1159" s="107"/>
      <c r="Z1159" s="107"/>
      <c r="AA1159" s="107"/>
      <c r="AB1159" s="107"/>
      <c r="AC1159" s="107"/>
      <c r="AD1159" s="107"/>
      <c r="AE1159" s="107"/>
      <c r="AF1159" s="107"/>
      <c r="AG1159" s="107"/>
      <c r="AH1159" s="107"/>
      <c r="AI1159" s="107"/>
      <c r="AJ1159" s="130"/>
      <c r="AK1159" s="148"/>
      <c r="AL1159" s="151"/>
      <c r="AM1159" s="151"/>
      <c r="AN1159" s="151"/>
      <c r="AO1159" s="151"/>
      <c r="AP1159" s="151"/>
      <c r="AQ1159" s="145"/>
    </row>
    <row r="1160" spans="1:43" ht="9" customHeight="1" thickBot="1" x14ac:dyDescent="0.25">
      <c r="A1160" s="149"/>
      <c r="B1160" s="149"/>
      <c r="C1160" s="149"/>
      <c r="D1160" s="149"/>
      <c r="E1160" s="131" t="s">
        <v>26</v>
      </c>
      <c r="F1160" s="132"/>
      <c r="G1160" s="133"/>
      <c r="H1160" s="133"/>
      <c r="I1160" s="133"/>
      <c r="J1160" s="133"/>
      <c r="K1160" s="133"/>
      <c r="L1160" s="133"/>
      <c r="M1160" s="133"/>
      <c r="N1160" s="133"/>
      <c r="O1160" s="133"/>
      <c r="P1160" s="133"/>
      <c r="Q1160" s="133"/>
      <c r="R1160" s="133"/>
      <c r="S1160" s="133"/>
      <c r="T1160" s="133"/>
      <c r="U1160" s="133"/>
      <c r="V1160" s="133"/>
      <c r="W1160" s="133"/>
      <c r="X1160" s="133"/>
      <c r="Y1160" s="133"/>
      <c r="Z1160" s="133"/>
      <c r="AA1160" s="133"/>
      <c r="AB1160" s="133"/>
      <c r="AC1160" s="133"/>
      <c r="AD1160" s="133"/>
      <c r="AE1160" s="133"/>
      <c r="AF1160" s="133"/>
      <c r="AG1160" s="133"/>
      <c r="AH1160" s="133"/>
      <c r="AI1160" s="133"/>
      <c r="AJ1160" s="134"/>
      <c r="AK1160" s="149"/>
      <c r="AL1160" s="152"/>
      <c r="AM1160" s="152"/>
      <c r="AN1160" s="152"/>
      <c r="AO1160" s="152"/>
      <c r="AP1160" s="152"/>
      <c r="AQ1160" s="146"/>
    </row>
    <row r="1161" spans="1:43" ht="9" customHeight="1" x14ac:dyDescent="0.2">
      <c r="A1161" s="147">
        <v>288</v>
      </c>
      <c r="B1161" s="153">
        <v>18907</v>
      </c>
      <c r="C1161" s="154" t="s">
        <v>386</v>
      </c>
      <c r="D1161" s="154" t="s">
        <v>381</v>
      </c>
      <c r="E1161" s="124" t="s">
        <v>22</v>
      </c>
      <c r="F1161" s="125">
        <v>11</v>
      </c>
      <c r="G1161" s="126">
        <v>11</v>
      </c>
      <c r="H1161" s="126"/>
      <c r="I1161" s="126"/>
      <c r="J1161" s="126">
        <v>11</v>
      </c>
      <c r="K1161" s="126">
        <v>11</v>
      </c>
      <c r="L1161" s="126"/>
      <c r="M1161" s="126"/>
      <c r="N1161" s="126">
        <v>11</v>
      </c>
      <c r="O1161" s="126">
        <v>11</v>
      </c>
      <c r="P1161" s="126"/>
      <c r="Q1161" s="126"/>
      <c r="R1161" s="126">
        <v>11</v>
      </c>
      <c r="S1161" s="126">
        <v>11</v>
      </c>
      <c r="T1161" s="126"/>
      <c r="U1161" s="126"/>
      <c r="V1161" s="126">
        <v>11</v>
      </c>
      <c r="W1161" s="126">
        <v>11</v>
      </c>
      <c r="X1161" s="126"/>
      <c r="Y1161" s="126"/>
      <c r="Z1161" s="126">
        <v>11</v>
      </c>
      <c r="AA1161" s="126">
        <v>11</v>
      </c>
      <c r="AB1161" s="126"/>
      <c r="AC1161" s="126"/>
      <c r="AD1161" s="126">
        <v>11</v>
      </c>
      <c r="AE1161" s="126">
        <v>11</v>
      </c>
      <c r="AF1161" s="126"/>
      <c r="AG1161" s="126"/>
      <c r="AH1161" s="126">
        <v>11</v>
      </c>
      <c r="AI1161" s="126"/>
      <c r="AJ1161" s="127"/>
      <c r="AK1161" s="153">
        <f>COUNTIF(F1161:AJ1161,"&gt;0")</f>
        <v>15</v>
      </c>
      <c r="AL1161" s="150">
        <f>SUM(F1161:AJ1161)</f>
        <v>165</v>
      </c>
      <c r="AM1161" s="150">
        <f>SUM(F1163:AJ1163)</f>
        <v>0</v>
      </c>
      <c r="AN1161" s="150">
        <f>SUM(F1164:AJ1164)</f>
        <v>0</v>
      </c>
      <c r="AO1161" s="150">
        <f>SUM(F1162:AJ1162)</f>
        <v>56</v>
      </c>
      <c r="AP1161" s="150">
        <f>VLOOKUP($M$1&amp;" "&amp;$P$1&amp;" "&amp;AQ1161,'Вспомогательная таблица'!A:AL,38,0)</f>
        <v>165</v>
      </c>
      <c r="AQ1161" s="144" t="s">
        <v>53</v>
      </c>
    </row>
    <row r="1162" spans="1:43" ht="9" customHeight="1" x14ac:dyDescent="0.2">
      <c r="A1162" s="148"/>
      <c r="B1162" s="148"/>
      <c r="C1162" s="148"/>
      <c r="D1162" s="148"/>
      <c r="E1162" s="128" t="s">
        <v>24</v>
      </c>
      <c r="F1162" s="129"/>
      <c r="G1162" s="107">
        <v>8</v>
      </c>
      <c r="H1162" s="107"/>
      <c r="I1162" s="107"/>
      <c r="J1162" s="107"/>
      <c r="K1162" s="107">
        <v>8</v>
      </c>
      <c r="L1162" s="107"/>
      <c r="M1162" s="107"/>
      <c r="N1162" s="107"/>
      <c r="O1162" s="107">
        <v>8</v>
      </c>
      <c r="P1162" s="107"/>
      <c r="Q1162" s="107"/>
      <c r="R1162" s="107"/>
      <c r="S1162" s="107">
        <v>8</v>
      </c>
      <c r="T1162" s="107"/>
      <c r="U1162" s="107"/>
      <c r="V1162" s="107"/>
      <c r="W1162" s="107">
        <v>8</v>
      </c>
      <c r="X1162" s="107"/>
      <c r="Y1162" s="107"/>
      <c r="Z1162" s="107"/>
      <c r="AA1162" s="107">
        <v>8</v>
      </c>
      <c r="AB1162" s="107"/>
      <c r="AC1162" s="107"/>
      <c r="AD1162" s="107"/>
      <c r="AE1162" s="107">
        <v>8</v>
      </c>
      <c r="AF1162" s="107"/>
      <c r="AG1162" s="107"/>
      <c r="AH1162" s="107"/>
      <c r="AI1162" s="107"/>
      <c r="AJ1162" s="130"/>
      <c r="AK1162" s="148"/>
      <c r="AL1162" s="151"/>
      <c r="AM1162" s="151"/>
      <c r="AN1162" s="151"/>
      <c r="AO1162" s="151"/>
      <c r="AP1162" s="151"/>
      <c r="AQ1162" s="145"/>
    </row>
    <row r="1163" spans="1:43" ht="9" customHeight="1" x14ac:dyDescent="0.2">
      <c r="A1163" s="148"/>
      <c r="B1163" s="148"/>
      <c r="C1163" s="148"/>
      <c r="D1163" s="148"/>
      <c r="E1163" s="128" t="s">
        <v>25</v>
      </c>
      <c r="F1163" s="129"/>
      <c r="G1163" s="107"/>
      <c r="H1163" s="107"/>
      <c r="I1163" s="107"/>
      <c r="J1163" s="107"/>
      <c r="K1163" s="107"/>
      <c r="L1163" s="107"/>
      <c r="M1163" s="107"/>
      <c r="N1163" s="107"/>
      <c r="O1163" s="107"/>
      <c r="P1163" s="107"/>
      <c r="Q1163" s="107"/>
      <c r="R1163" s="107"/>
      <c r="S1163" s="107"/>
      <c r="T1163" s="107"/>
      <c r="U1163" s="107"/>
      <c r="V1163" s="107"/>
      <c r="W1163" s="107"/>
      <c r="X1163" s="107"/>
      <c r="Y1163" s="107"/>
      <c r="Z1163" s="107"/>
      <c r="AA1163" s="107"/>
      <c r="AB1163" s="107"/>
      <c r="AC1163" s="107"/>
      <c r="AD1163" s="107"/>
      <c r="AE1163" s="107"/>
      <c r="AF1163" s="107"/>
      <c r="AG1163" s="107"/>
      <c r="AH1163" s="107"/>
      <c r="AI1163" s="107"/>
      <c r="AJ1163" s="130"/>
      <c r="AK1163" s="148"/>
      <c r="AL1163" s="151"/>
      <c r="AM1163" s="151"/>
      <c r="AN1163" s="151"/>
      <c r="AO1163" s="151"/>
      <c r="AP1163" s="151"/>
      <c r="AQ1163" s="145"/>
    </row>
    <row r="1164" spans="1:43" ht="9" customHeight="1" thickBot="1" x14ac:dyDescent="0.25">
      <c r="A1164" s="149"/>
      <c r="B1164" s="149"/>
      <c r="C1164" s="149"/>
      <c r="D1164" s="149"/>
      <c r="E1164" s="131" t="s">
        <v>26</v>
      </c>
      <c r="F1164" s="132"/>
      <c r="G1164" s="133"/>
      <c r="H1164" s="133"/>
      <c r="I1164" s="133"/>
      <c r="J1164" s="133"/>
      <c r="K1164" s="133"/>
      <c r="L1164" s="133"/>
      <c r="M1164" s="133"/>
      <c r="N1164" s="133"/>
      <c r="O1164" s="133"/>
      <c r="P1164" s="133"/>
      <c r="Q1164" s="133"/>
      <c r="R1164" s="133"/>
      <c r="S1164" s="133"/>
      <c r="T1164" s="133"/>
      <c r="U1164" s="133"/>
      <c r="V1164" s="133"/>
      <c r="W1164" s="133"/>
      <c r="X1164" s="133"/>
      <c r="Y1164" s="133"/>
      <c r="Z1164" s="133"/>
      <c r="AA1164" s="133"/>
      <c r="AB1164" s="133"/>
      <c r="AC1164" s="133"/>
      <c r="AD1164" s="133"/>
      <c r="AE1164" s="133"/>
      <c r="AF1164" s="133"/>
      <c r="AG1164" s="133"/>
      <c r="AH1164" s="133"/>
      <c r="AI1164" s="133"/>
      <c r="AJ1164" s="134"/>
      <c r="AK1164" s="149"/>
      <c r="AL1164" s="152"/>
      <c r="AM1164" s="152"/>
      <c r="AN1164" s="152"/>
      <c r="AO1164" s="152"/>
      <c r="AP1164" s="152"/>
      <c r="AQ1164" s="146"/>
    </row>
    <row r="1165" spans="1:43" ht="9" customHeight="1" x14ac:dyDescent="0.2">
      <c r="A1165" s="147">
        <v>289</v>
      </c>
      <c r="B1165" s="153">
        <v>27063</v>
      </c>
      <c r="C1165" s="154" t="s">
        <v>387</v>
      </c>
      <c r="D1165" s="154" t="s">
        <v>388</v>
      </c>
      <c r="E1165" s="124" t="s">
        <v>22</v>
      </c>
      <c r="F1165" s="125">
        <v>11</v>
      </c>
      <c r="G1165" s="126">
        <v>11</v>
      </c>
      <c r="H1165" s="126"/>
      <c r="I1165" s="126"/>
      <c r="J1165" s="126">
        <v>11</v>
      </c>
      <c r="K1165" s="126">
        <v>11</v>
      </c>
      <c r="L1165" s="126"/>
      <c r="M1165" s="126"/>
      <c r="N1165" s="126">
        <v>11</v>
      </c>
      <c r="O1165" s="126">
        <v>11</v>
      </c>
      <c r="P1165" s="126"/>
      <c r="Q1165" s="126"/>
      <c r="R1165" s="126">
        <v>11</v>
      </c>
      <c r="S1165" s="126">
        <v>11</v>
      </c>
      <c r="T1165" s="126"/>
      <c r="U1165" s="126"/>
      <c r="V1165" s="126">
        <v>11</v>
      </c>
      <c r="W1165" s="126">
        <v>11</v>
      </c>
      <c r="X1165" s="126"/>
      <c r="Y1165" s="126"/>
      <c r="Z1165" s="126">
        <v>11</v>
      </c>
      <c r="AA1165" s="126">
        <v>11</v>
      </c>
      <c r="AB1165" s="126"/>
      <c r="AC1165" s="126"/>
      <c r="AD1165" s="126">
        <v>11</v>
      </c>
      <c r="AE1165" s="126">
        <v>11</v>
      </c>
      <c r="AF1165" s="126"/>
      <c r="AG1165" s="126"/>
      <c r="AH1165" s="126">
        <v>11</v>
      </c>
      <c r="AI1165" s="126"/>
      <c r="AJ1165" s="127"/>
      <c r="AK1165" s="153">
        <f>COUNTIF(F1165:AJ1165,"&gt;0")</f>
        <v>15</v>
      </c>
      <c r="AL1165" s="150">
        <f>SUM(F1165:AJ1165)</f>
        <v>165</v>
      </c>
      <c r="AM1165" s="150">
        <f>SUM(F1167:AJ1167)</f>
        <v>0</v>
      </c>
      <c r="AN1165" s="150">
        <f>SUM(F1168:AJ1168)</f>
        <v>0</v>
      </c>
      <c r="AO1165" s="150">
        <f>SUM(F1166:AJ1166)</f>
        <v>56</v>
      </c>
      <c r="AP1165" s="150">
        <f>VLOOKUP($M$1&amp;" "&amp;$P$1&amp;" "&amp;AQ1165,'Вспомогательная таблица'!A:AL,38,0)</f>
        <v>165</v>
      </c>
      <c r="AQ1165" s="144" t="s">
        <v>53</v>
      </c>
    </row>
    <row r="1166" spans="1:43" ht="9" customHeight="1" x14ac:dyDescent="0.2">
      <c r="A1166" s="148"/>
      <c r="B1166" s="148"/>
      <c r="C1166" s="148"/>
      <c r="D1166" s="148"/>
      <c r="E1166" s="128" t="s">
        <v>24</v>
      </c>
      <c r="F1166" s="129"/>
      <c r="G1166" s="107">
        <v>8</v>
      </c>
      <c r="H1166" s="107"/>
      <c r="I1166" s="107"/>
      <c r="J1166" s="107"/>
      <c r="K1166" s="107">
        <v>8</v>
      </c>
      <c r="L1166" s="107"/>
      <c r="M1166" s="107"/>
      <c r="N1166" s="107"/>
      <c r="O1166" s="107">
        <v>8</v>
      </c>
      <c r="P1166" s="107"/>
      <c r="Q1166" s="107"/>
      <c r="R1166" s="107"/>
      <c r="S1166" s="107">
        <v>8</v>
      </c>
      <c r="T1166" s="107"/>
      <c r="U1166" s="107"/>
      <c r="V1166" s="107"/>
      <c r="W1166" s="107">
        <v>8</v>
      </c>
      <c r="X1166" s="107"/>
      <c r="Y1166" s="107"/>
      <c r="Z1166" s="107"/>
      <c r="AA1166" s="107">
        <v>8</v>
      </c>
      <c r="AB1166" s="107"/>
      <c r="AC1166" s="107"/>
      <c r="AD1166" s="107"/>
      <c r="AE1166" s="107">
        <v>8</v>
      </c>
      <c r="AF1166" s="107"/>
      <c r="AG1166" s="107"/>
      <c r="AH1166" s="107"/>
      <c r="AI1166" s="107"/>
      <c r="AJ1166" s="130"/>
      <c r="AK1166" s="148"/>
      <c r="AL1166" s="151"/>
      <c r="AM1166" s="151"/>
      <c r="AN1166" s="151"/>
      <c r="AO1166" s="151"/>
      <c r="AP1166" s="151"/>
      <c r="AQ1166" s="145"/>
    </row>
    <row r="1167" spans="1:43" ht="9" customHeight="1" x14ac:dyDescent="0.2">
      <c r="A1167" s="148"/>
      <c r="B1167" s="148"/>
      <c r="C1167" s="148"/>
      <c r="D1167" s="148"/>
      <c r="E1167" s="128" t="s">
        <v>25</v>
      </c>
      <c r="F1167" s="129"/>
      <c r="G1167" s="107"/>
      <c r="H1167" s="107"/>
      <c r="I1167" s="107"/>
      <c r="J1167" s="107"/>
      <c r="K1167" s="107"/>
      <c r="L1167" s="107"/>
      <c r="M1167" s="107"/>
      <c r="N1167" s="107"/>
      <c r="O1167" s="107"/>
      <c r="P1167" s="107"/>
      <c r="Q1167" s="107"/>
      <c r="R1167" s="107"/>
      <c r="S1167" s="107"/>
      <c r="T1167" s="107"/>
      <c r="U1167" s="107"/>
      <c r="V1167" s="107"/>
      <c r="W1167" s="107"/>
      <c r="X1167" s="107"/>
      <c r="Y1167" s="107"/>
      <c r="Z1167" s="107"/>
      <c r="AA1167" s="107"/>
      <c r="AB1167" s="107"/>
      <c r="AC1167" s="107"/>
      <c r="AD1167" s="107"/>
      <c r="AE1167" s="107"/>
      <c r="AF1167" s="107"/>
      <c r="AG1167" s="107"/>
      <c r="AH1167" s="107"/>
      <c r="AI1167" s="107"/>
      <c r="AJ1167" s="130"/>
      <c r="AK1167" s="148"/>
      <c r="AL1167" s="151"/>
      <c r="AM1167" s="151"/>
      <c r="AN1167" s="151"/>
      <c r="AO1167" s="151"/>
      <c r="AP1167" s="151"/>
      <c r="AQ1167" s="145"/>
    </row>
    <row r="1168" spans="1:43" ht="9" customHeight="1" thickBot="1" x14ac:dyDescent="0.25">
      <c r="A1168" s="149"/>
      <c r="B1168" s="149"/>
      <c r="C1168" s="149"/>
      <c r="D1168" s="149"/>
      <c r="E1168" s="131" t="s">
        <v>26</v>
      </c>
      <c r="F1168" s="132"/>
      <c r="G1168" s="133"/>
      <c r="H1168" s="133"/>
      <c r="I1168" s="133"/>
      <c r="J1168" s="133"/>
      <c r="K1168" s="133"/>
      <c r="L1168" s="133"/>
      <c r="M1168" s="133"/>
      <c r="N1168" s="133"/>
      <c r="O1168" s="133"/>
      <c r="P1168" s="133"/>
      <c r="Q1168" s="133"/>
      <c r="R1168" s="133"/>
      <c r="S1168" s="133"/>
      <c r="T1168" s="133"/>
      <c r="U1168" s="133"/>
      <c r="V1168" s="133"/>
      <c r="W1168" s="133"/>
      <c r="X1168" s="133"/>
      <c r="Y1168" s="133"/>
      <c r="Z1168" s="133"/>
      <c r="AA1168" s="133"/>
      <c r="AB1168" s="133"/>
      <c r="AC1168" s="133"/>
      <c r="AD1168" s="133"/>
      <c r="AE1168" s="133"/>
      <c r="AF1168" s="133"/>
      <c r="AG1168" s="133"/>
      <c r="AH1168" s="133"/>
      <c r="AI1168" s="133"/>
      <c r="AJ1168" s="134"/>
      <c r="AK1168" s="149"/>
      <c r="AL1168" s="152"/>
      <c r="AM1168" s="152"/>
      <c r="AN1168" s="152"/>
      <c r="AO1168" s="152"/>
      <c r="AP1168" s="152"/>
      <c r="AQ1168" s="146"/>
    </row>
    <row r="1169" spans="1:43" ht="9" customHeight="1" x14ac:dyDescent="0.2">
      <c r="A1169" s="147">
        <v>290</v>
      </c>
      <c r="B1169" s="153">
        <v>20208</v>
      </c>
      <c r="C1169" s="154" t="s">
        <v>389</v>
      </c>
      <c r="D1169" s="154" t="s">
        <v>381</v>
      </c>
      <c r="E1169" s="124" t="s">
        <v>22</v>
      </c>
      <c r="F1169" s="125">
        <v>11</v>
      </c>
      <c r="G1169" s="126">
        <v>11</v>
      </c>
      <c r="H1169" s="126"/>
      <c r="I1169" s="126"/>
      <c r="J1169" s="126">
        <v>11</v>
      </c>
      <c r="K1169" s="126">
        <v>11</v>
      </c>
      <c r="L1169" s="126"/>
      <c r="M1169" s="126"/>
      <c r="N1169" s="126">
        <v>11</v>
      </c>
      <c r="O1169" s="126">
        <v>11</v>
      </c>
      <c r="P1169" s="126"/>
      <c r="Q1169" s="126"/>
      <c r="R1169" s="126">
        <v>11</v>
      </c>
      <c r="S1169" s="126">
        <v>11</v>
      </c>
      <c r="T1169" s="126"/>
      <c r="U1169" s="126"/>
      <c r="V1169" s="126">
        <v>11</v>
      </c>
      <c r="W1169" s="126">
        <v>11</v>
      </c>
      <c r="X1169" s="126"/>
      <c r="Y1169" s="126"/>
      <c r="Z1169" s="126">
        <v>11</v>
      </c>
      <c r="AA1169" s="126">
        <v>11</v>
      </c>
      <c r="AB1169" s="126"/>
      <c r="AC1169" s="126"/>
      <c r="AD1169" s="126">
        <v>11</v>
      </c>
      <c r="AE1169" s="126">
        <v>11</v>
      </c>
      <c r="AF1169" s="126"/>
      <c r="AG1169" s="126"/>
      <c r="AH1169" s="126">
        <v>11</v>
      </c>
      <c r="AI1169" s="126"/>
      <c r="AJ1169" s="127"/>
      <c r="AK1169" s="153">
        <f>COUNTIF(F1169:AJ1169,"&gt;0")</f>
        <v>15</v>
      </c>
      <c r="AL1169" s="150">
        <f>SUM(F1169:AJ1169)</f>
        <v>165</v>
      </c>
      <c r="AM1169" s="150">
        <f>SUM(F1171:AJ1171)</f>
        <v>0</v>
      </c>
      <c r="AN1169" s="150">
        <f>SUM(F1172:AJ1172)</f>
        <v>0</v>
      </c>
      <c r="AO1169" s="150">
        <f>SUM(F1170:AJ1170)</f>
        <v>56</v>
      </c>
      <c r="AP1169" s="150">
        <f>VLOOKUP($M$1&amp;" "&amp;$P$1&amp;" "&amp;AQ1169,'Вспомогательная таблица'!A:AL,38,0)</f>
        <v>165</v>
      </c>
      <c r="AQ1169" s="144" t="s">
        <v>53</v>
      </c>
    </row>
    <row r="1170" spans="1:43" ht="9" customHeight="1" x14ac:dyDescent="0.2">
      <c r="A1170" s="148"/>
      <c r="B1170" s="148"/>
      <c r="C1170" s="148"/>
      <c r="D1170" s="148"/>
      <c r="E1170" s="128" t="s">
        <v>24</v>
      </c>
      <c r="F1170" s="129"/>
      <c r="G1170" s="107">
        <v>8</v>
      </c>
      <c r="H1170" s="107"/>
      <c r="I1170" s="107"/>
      <c r="J1170" s="107"/>
      <c r="K1170" s="107">
        <v>8</v>
      </c>
      <c r="L1170" s="107"/>
      <c r="M1170" s="107"/>
      <c r="N1170" s="107"/>
      <c r="O1170" s="107">
        <v>8</v>
      </c>
      <c r="P1170" s="107"/>
      <c r="Q1170" s="107"/>
      <c r="R1170" s="107"/>
      <c r="S1170" s="107">
        <v>8</v>
      </c>
      <c r="T1170" s="107"/>
      <c r="U1170" s="107"/>
      <c r="V1170" s="107"/>
      <c r="W1170" s="107">
        <v>8</v>
      </c>
      <c r="X1170" s="107"/>
      <c r="Y1170" s="107"/>
      <c r="Z1170" s="107"/>
      <c r="AA1170" s="107">
        <v>8</v>
      </c>
      <c r="AB1170" s="107"/>
      <c r="AC1170" s="107"/>
      <c r="AD1170" s="107"/>
      <c r="AE1170" s="107">
        <v>8</v>
      </c>
      <c r="AF1170" s="107"/>
      <c r="AG1170" s="107"/>
      <c r="AH1170" s="107"/>
      <c r="AI1170" s="107"/>
      <c r="AJ1170" s="130"/>
      <c r="AK1170" s="148"/>
      <c r="AL1170" s="151"/>
      <c r="AM1170" s="151"/>
      <c r="AN1170" s="151"/>
      <c r="AO1170" s="151"/>
      <c r="AP1170" s="151"/>
      <c r="AQ1170" s="145"/>
    </row>
    <row r="1171" spans="1:43" ht="9" customHeight="1" x14ac:dyDescent="0.2">
      <c r="A1171" s="148"/>
      <c r="B1171" s="148"/>
      <c r="C1171" s="148"/>
      <c r="D1171" s="148"/>
      <c r="E1171" s="128" t="s">
        <v>25</v>
      </c>
      <c r="F1171" s="129"/>
      <c r="G1171" s="107"/>
      <c r="H1171" s="107"/>
      <c r="I1171" s="107"/>
      <c r="J1171" s="107"/>
      <c r="K1171" s="107"/>
      <c r="L1171" s="107"/>
      <c r="M1171" s="107"/>
      <c r="N1171" s="107"/>
      <c r="O1171" s="107"/>
      <c r="P1171" s="107"/>
      <c r="Q1171" s="107"/>
      <c r="R1171" s="107"/>
      <c r="S1171" s="107"/>
      <c r="T1171" s="107"/>
      <c r="U1171" s="107"/>
      <c r="V1171" s="107"/>
      <c r="W1171" s="107"/>
      <c r="X1171" s="107"/>
      <c r="Y1171" s="107"/>
      <c r="Z1171" s="107"/>
      <c r="AA1171" s="107"/>
      <c r="AB1171" s="107"/>
      <c r="AC1171" s="107"/>
      <c r="AD1171" s="107"/>
      <c r="AE1171" s="107"/>
      <c r="AF1171" s="107"/>
      <c r="AG1171" s="107"/>
      <c r="AH1171" s="107"/>
      <c r="AI1171" s="107"/>
      <c r="AJ1171" s="130"/>
      <c r="AK1171" s="148"/>
      <c r="AL1171" s="151"/>
      <c r="AM1171" s="151"/>
      <c r="AN1171" s="151"/>
      <c r="AO1171" s="151"/>
      <c r="AP1171" s="151"/>
      <c r="AQ1171" s="145"/>
    </row>
    <row r="1172" spans="1:43" ht="9" customHeight="1" thickBot="1" x14ac:dyDescent="0.25">
      <c r="A1172" s="149"/>
      <c r="B1172" s="149"/>
      <c r="C1172" s="149"/>
      <c r="D1172" s="149"/>
      <c r="E1172" s="131" t="s">
        <v>26</v>
      </c>
      <c r="F1172" s="132"/>
      <c r="G1172" s="133"/>
      <c r="H1172" s="133"/>
      <c r="I1172" s="133"/>
      <c r="J1172" s="133"/>
      <c r="K1172" s="133"/>
      <c r="L1172" s="133"/>
      <c r="M1172" s="133"/>
      <c r="N1172" s="133"/>
      <c r="O1172" s="133"/>
      <c r="P1172" s="133"/>
      <c r="Q1172" s="133"/>
      <c r="R1172" s="133"/>
      <c r="S1172" s="133"/>
      <c r="T1172" s="133"/>
      <c r="U1172" s="133"/>
      <c r="V1172" s="133"/>
      <c r="W1172" s="133"/>
      <c r="X1172" s="133"/>
      <c r="Y1172" s="133"/>
      <c r="Z1172" s="133"/>
      <c r="AA1172" s="133"/>
      <c r="AB1172" s="133"/>
      <c r="AC1172" s="133"/>
      <c r="AD1172" s="133"/>
      <c r="AE1172" s="133"/>
      <c r="AF1172" s="133"/>
      <c r="AG1172" s="133"/>
      <c r="AH1172" s="133"/>
      <c r="AI1172" s="133"/>
      <c r="AJ1172" s="134"/>
      <c r="AK1172" s="149"/>
      <c r="AL1172" s="152"/>
      <c r="AM1172" s="152"/>
      <c r="AN1172" s="152"/>
      <c r="AO1172" s="152"/>
      <c r="AP1172" s="152"/>
      <c r="AQ1172" s="146"/>
    </row>
    <row r="1173" spans="1:43" ht="9" customHeight="1" x14ac:dyDescent="0.2">
      <c r="A1173" s="147">
        <v>291</v>
      </c>
      <c r="B1173" s="153">
        <v>19894</v>
      </c>
      <c r="C1173" s="154" t="s">
        <v>390</v>
      </c>
      <c r="D1173" s="154" t="s">
        <v>391</v>
      </c>
      <c r="E1173" s="124" t="s">
        <v>22</v>
      </c>
      <c r="F1173" s="125">
        <v>11</v>
      </c>
      <c r="G1173" s="126">
        <v>11</v>
      </c>
      <c r="H1173" s="126"/>
      <c r="I1173" s="126"/>
      <c r="J1173" s="126">
        <v>11</v>
      </c>
      <c r="K1173" s="126">
        <v>11</v>
      </c>
      <c r="L1173" s="126"/>
      <c r="M1173" s="126"/>
      <c r="N1173" s="126">
        <v>11</v>
      </c>
      <c r="O1173" s="126">
        <v>11</v>
      </c>
      <c r="P1173" s="126"/>
      <c r="Q1173" s="126"/>
      <c r="R1173" s="126">
        <v>11</v>
      </c>
      <c r="S1173" s="126">
        <v>11</v>
      </c>
      <c r="T1173" s="126"/>
      <c r="U1173" s="126"/>
      <c r="V1173" s="126">
        <v>11</v>
      </c>
      <c r="W1173" s="126">
        <v>11</v>
      </c>
      <c r="X1173" s="126"/>
      <c r="Y1173" s="126"/>
      <c r="Z1173" s="126">
        <v>11</v>
      </c>
      <c r="AA1173" s="126">
        <v>11</v>
      </c>
      <c r="AB1173" s="126"/>
      <c r="AC1173" s="126"/>
      <c r="AD1173" s="126">
        <v>11</v>
      </c>
      <c r="AE1173" s="126">
        <v>11</v>
      </c>
      <c r="AF1173" s="126"/>
      <c r="AG1173" s="126"/>
      <c r="AH1173" s="126">
        <v>11</v>
      </c>
      <c r="AI1173" s="126"/>
      <c r="AJ1173" s="127"/>
      <c r="AK1173" s="153">
        <f>COUNTIF(F1173:AJ1173,"&gt;0")</f>
        <v>15</v>
      </c>
      <c r="AL1173" s="150">
        <f>SUM(F1173:AJ1173)</f>
        <v>165</v>
      </c>
      <c r="AM1173" s="150">
        <f>SUM(F1175:AJ1175)</f>
        <v>0</v>
      </c>
      <c r="AN1173" s="150">
        <f>SUM(F1176:AJ1176)</f>
        <v>0</v>
      </c>
      <c r="AO1173" s="150">
        <f>SUM(F1174:AJ1174)</f>
        <v>56</v>
      </c>
      <c r="AP1173" s="150">
        <f>VLOOKUP($M$1&amp;" "&amp;$P$1&amp;" "&amp;AQ1173,'Вспомогательная таблица'!A:AL,38,0)</f>
        <v>165</v>
      </c>
      <c r="AQ1173" s="144" t="s">
        <v>53</v>
      </c>
    </row>
    <row r="1174" spans="1:43" ht="9" customHeight="1" x14ac:dyDescent="0.2">
      <c r="A1174" s="148"/>
      <c r="B1174" s="148"/>
      <c r="C1174" s="148"/>
      <c r="D1174" s="148"/>
      <c r="E1174" s="128" t="s">
        <v>24</v>
      </c>
      <c r="F1174" s="129"/>
      <c r="G1174" s="107">
        <v>8</v>
      </c>
      <c r="H1174" s="107"/>
      <c r="I1174" s="107"/>
      <c r="J1174" s="107"/>
      <c r="K1174" s="107">
        <v>8</v>
      </c>
      <c r="L1174" s="107"/>
      <c r="M1174" s="107"/>
      <c r="N1174" s="107"/>
      <c r="O1174" s="107">
        <v>8</v>
      </c>
      <c r="P1174" s="107"/>
      <c r="Q1174" s="107"/>
      <c r="R1174" s="107"/>
      <c r="S1174" s="107">
        <v>8</v>
      </c>
      <c r="T1174" s="107"/>
      <c r="U1174" s="107"/>
      <c r="V1174" s="107"/>
      <c r="W1174" s="107">
        <v>8</v>
      </c>
      <c r="X1174" s="107"/>
      <c r="Y1174" s="107"/>
      <c r="Z1174" s="107"/>
      <c r="AA1174" s="107">
        <v>8</v>
      </c>
      <c r="AB1174" s="107"/>
      <c r="AC1174" s="107"/>
      <c r="AD1174" s="107"/>
      <c r="AE1174" s="107">
        <v>8</v>
      </c>
      <c r="AF1174" s="107"/>
      <c r="AG1174" s="107"/>
      <c r="AH1174" s="107"/>
      <c r="AI1174" s="107"/>
      <c r="AJ1174" s="130"/>
      <c r="AK1174" s="148"/>
      <c r="AL1174" s="151"/>
      <c r="AM1174" s="151"/>
      <c r="AN1174" s="151"/>
      <c r="AO1174" s="151"/>
      <c r="AP1174" s="151"/>
      <c r="AQ1174" s="145"/>
    </row>
    <row r="1175" spans="1:43" ht="9" customHeight="1" x14ac:dyDescent="0.2">
      <c r="A1175" s="148"/>
      <c r="B1175" s="148"/>
      <c r="C1175" s="148"/>
      <c r="D1175" s="148"/>
      <c r="E1175" s="128" t="s">
        <v>25</v>
      </c>
      <c r="F1175" s="129"/>
      <c r="G1175" s="107"/>
      <c r="H1175" s="107"/>
      <c r="I1175" s="107"/>
      <c r="J1175" s="107"/>
      <c r="K1175" s="107"/>
      <c r="L1175" s="107"/>
      <c r="M1175" s="107"/>
      <c r="N1175" s="107"/>
      <c r="O1175" s="107"/>
      <c r="P1175" s="107"/>
      <c r="Q1175" s="107"/>
      <c r="R1175" s="107"/>
      <c r="S1175" s="107"/>
      <c r="T1175" s="107"/>
      <c r="U1175" s="107"/>
      <c r="V1175" s="107"/>
      <c r="W1175" s="107"/>
      <c r="X1175" s="107"/>
      <c r="Y1175" s="107"/>
      <c r="Z1175" s="107"/>
      <c r="AA1175" s="107"/>
      <c r="AB1175" s="107"/>
      <c r="AC1175" s="107"/>
      <c r="AD1175" s="107"/>
      <c r="AE1175" s="107"/>
      <c r="AF1175" s="107"/>
      <c r="AG1175" s="107"/>
      <c r="AH1175" s="107"/>
      <c r="AI1175" s="107"/>
      <c r="AJ1175" s="130"/>
      <c r="AK1175" s="148"/>
      <c r="AL1175" s="151"/>
      <c r="AM1175" s="151"/>
      <c r="AN1175" s="151"/>
      <c r="AO1175" s="151"/>
      <c r="AP1175" s="151"/>
      <c r="AQ1175" s="145"/>
    </row>
    <row r="1176" spans="1:43" ht="9" customHeight="1" thickBot="1" x14ac:dyDescent="0.25">
      <c r="A1176" s="149"/>
      <c r="B1176" s="149"/>
      <c r="C1176" s="149"/>
      <c r="D1176" s="149"/>
      <c r="E1176" s="131" t="s">
        <v>26</v>
      </c>
      <c r="F1176" s="132"/>
      <c r="G1176" s="133"/>
      <c r="H1176" s="133"/>
      <c r="I1176" s="133"/>
      <c r="J1176" s="133"/>
      <c r="K1176" s="133"/>
      <c r="L1176" s="133"/>
      <c r="M1176" s="133"/>
      <c r="N1176" s="133"/>
      <c r="O1176" s="133"/>
      <c r="P1176" s="133"/>
      <c r="Q1176" s="133"/>
      <c r="R1176" s="133"/>
      <c r="S1176" s="133"/>
      <c r="T1176" s="133"/>
      <c r="U1176" s="133"/>
      <c r="V1176" s="133"/>
      <c r="W1176" s="133"/>
      <c r="X1176" s="133"/>
      <c r="Y1176" s="133"/>
      <c r="Z1176" s="133"/>
      <c r="AA1176" s="133"/>
      <c r="AB1176" s="133"/>
      <c r="AC1176" s="133"/>
      <c r="AD1176" s="133"/>
      <c r="AE1176" s="133"/>
      <c r="AF1176" s="133"/>
      <c r="AG1176" s="133"/>
      <c r="AH1176" s="133"/>
      <c r="AI1176" s="133"/>
      <c r="AJ1176" s="134"/>
      <c r="AK1176" s="149"/>
      <c r="AL1176" s="152"/>
      <c r="AM1176" s="152"/>
      <c r="AN1176" s="152"/>
      <c r="AO1176" s="152"/>
      <c r="AP1176" s="152"/>
      <c r="AQ1176" s="146"/>
    </row>
    <row r="1177" spans="1:43" ht="9" customHeight="1" x14ac:dyDescent="0.2">
      <c r="A1177" s="147">
        <v>292</v>
      </c>
      <c r="B1177" s="153">
        <v>18947</v>
      </c>
      <c r="C1177" s="154" t="s">
        <v>392</v>
      </c>
      <c r="D1177" s="154" t="s">
        <v>381</v>
      </c>
      <c r="E1177" s="124" t="s">
        <v>22</v>
      </c>
      <c r="F1177" s="125">
        <v>11</v>
      </c>
      <c r="G1177" s="126">
        <v>11</v>
      </c>
      <c r="H1177" s="126"/>
      <c r="I1177" s="126"/>
      <c r="J1177" s="126">
        <v>11</v>
      </c>
      <c r="K1177" s="126">
        <v>11</v>
      </c>
      <c r="L1177" s="126"/>
      <c r="M1177" s="126"/>
      <c r="N1177" s="126">
        <v>11</v>
      </c>
      <c r="O1177" s="126">
        <v>11</v>
      </c>
      <c r="P1177" s="126"/>
      <c r="Q1177" s="126"/>
      <c r="R1177" s="126">
        <v>11</v>
      </c>
      <c r="S1177" s="126">
        <v>11</v>
      </c>
      <c r="T1177" s="126"/>
      <c r="U1177" s="126"/>
      <c r="V1177" s="126">
        <v>11</v>
      </c>
      <c r="W1177" s="126">
        <v>11</v>
      </c>
      <c r="X1177" s="126"/>
      <c r="Y1177" s="126"/>
      <c r="Z1177" s="126">
        <v>11</v>
      </c>
      <c r="AA1177" s="126">
        <v>11</v>
      </c>
      <c r="AB1177" s="126"/>
      <c r="AC1177" s="126"/>
      <c r="AD1177" s="126">
        <v>11</v>
      </c>
      <c r="AE1177" s="126">
        <v>11</v>
      </c>
      <c r="AF1177" s="126"/>
      <c r="AG1177" s="126"/>
      <c r="AH1177" s="126">
        <v>11</v>
      </c>
      <c r="AI1177" s="126"/>
      <c r="AJ1177" s="127"/>
      <c r="AK1177" s="153">
        <f>COUNTIF(F1177:AJ1177,"&gt;0")</f>
        <v>15</v>
      </c>
      <c r="AL1177" s="150">
        <f>SUM(F1177:AJ1177)</f>
        <v>165</v>
      </c>
      <c r="AM1177" s="150">
        <f>SUM(F1179:AJ1179)</f>
        <v>0</v>
      </c>
      <c r="AN1177" s="150">
        <f>SUM(F1180:AJ1180)</f>
        <v>0</v>
      </c>
      <c r="AO1177" s="150">
        <f>SUM(F1178:AJ1178)</f>
        <v>56</v>
      </c>
      <c r="AP1177" s="150">
        <f>VLOOKUP($M$1&amp;" "&amp;$P$1&amp;" "&amp;AQ1177,'Вспомогательная таблица'!A:AL,38,0)</f>
        <v>165</v>
      </c>
      <c r="AQ1177" s="144" t="s">
        <v>53</v>
      </c>
    </row>
    <row r="1178" spans="1:43" ht="9" customHeight="1" x14ac:dyDescent="0.2">
      <c r="A1178" s="148"/>
      <c r="B1178" s="148"/>
      <c r="C1178" s="148"/>
      <c r="D1178" s="148"/>
      <c r="E1178" s="128" t="s">
        <v>24</v>
      </c>
      <c r="F1178" s="129"/>
      <c r="G1178" s="107">
        <v>8</v>
      </c>
      <c r="H1178" s="107"/>
      <c r="I1178" s="107"/>
      <c r="J1178" s="107"/>
      <c r="K1178" s="107">
        <v>8</v>
      </c>
      <c r="L1178" s="107"/>
      <c r="M1178" s="107"/>
      <c r="N1178" s="107"/>
      <c r="O1178" s="107">
        <v>8</v>
      </c>
      <c r="P1178" s="107"/>
      <c r="Q1178" s="107"/>
      <c r="R1178" s="107"/>
      <c r="S1178" s="107">
        <v>8</v>
      </c>
      <c r="T1178" s="107"/>
      <c r="U1178" s="107"/>
      <c r="V1178" s="107"/>
      <c r="W1178" s="107">
        <v>8</v>
      </c>
      <c r="X1178" s="107"/>
      <c r="Y1178" s="107"/>
      <c r="Z1178" s="107"/>
      <c r="AA1178" s="107">
        <v>8</v>
      </c>
      <c r="AB1178" s="107"/>
      <c r="AC1178" s="107"/>
      <c r="AD1178" s="107"/>
      <c r="AE1178" s="107">
        <v>8</v>
      </c>
      <c r="AF1178" s="107"/>
      <c r="AG1178" s="107"/>
      <c r="AH1178" s="107"/>
      <c r="AI1178" s="107"/>
      <c r="AJ1178" s="130"/>
      <c r="AK1178" s="148"/>
      <c r="AL1178" s="151"/>
      <c r="AM1178" s="151"/>
      <c r="AN1178" s="151"/>
      <c r="AO1178" s="151"/>
      <c r="AP1178" s="151"/>
      <c r="AQ1178" s="145"/>
    </row>
    <row r="1179" spans="1:43" ht="9" customHeight="1" x14ac:dyDescent="0.2">
      <c r="A1179" s="148"/>
      <c r="B1179" s="148"/>
      <c r="C1179" s="148"/>
      <c r="D1179" s="148"/>
      <c r="E1179" s="128" t="s">
        <v>25</v>
      </c>
      <c r="F1179" s="129"/>
      <c r="G1179" s="107"/>
      <c r="H1179" s="107"/>
      <c r="I1179" s="107"/>
      <c r="J1179" s="107"/>
      <c r="K1179" s="107"/>
      <c r="L1179" s="107"/>
      <c r="M1179" s="107"/>
      <c r="N1179" s="107"/>
      <c r="O1179" s="107"/>
      <c r="P1179" s="107"/>
      <c r="Q1179" s="107"/>
      <c r="R1179" s="107"/>
      <c r="S1179" s="107"/>
      <c r="T1179" s="107"/>
      <c r="U1179" s="107"/>
      <c r="V1179" s="107"/>
      <c r="W1179" s="107"/>
      <c r="X1179" s="107"/>
      <c r="Y1179" s="107"/>
      <c r="Z1179" s="107"/>
      <c r="AA1179" s="107"/>
      <c r="AB1179" s="107"/>
      <c r="AC1179" s="107"/>
      <c r="AD1179" s="107"/>
      <c r="AE1179" s="107"/>
      <c r="AF1179" s="107"/>
      <c r="AG1179" s="107"/>
      <c r="AH1179" s="107"/>
      <c r="AI1179" s="107"/>
      <c r="AJ1179" s="130"/>
      <c r="AK1179" s="148"/>
      <c r="AL1179" s="151"/>
      <c r="AM1179" s="151"/>
      <c r="AN1179" s="151"/>
      <c r="AO1179" s="151"/>
      <c r="AP1179" s="151"/>
      <c r="AQ1179" s="145"/>
    </row>
    <row r="1180" spans="1:43" ht="9" customHeight="1" thickBot="1" x14ac:dyDescent="0.25">
      <c r="A1180" s="149"/>
      <c r="B1180" s="149"/>
      <c r="C1180" s="149"/>
      <c r="D1180" s="149"/>
      <c r="E1180" s="131" t="s">
        <v>26</v>
      </c>
      <c r="F1180" s="132"/>
      <c r="G1180" s="133"/>
      <c r="H1180" s="133"/>
      <c r="I1180" s="133"/>
      <c r="J1180" s="133"/>
      <c r="K1180" s="133"/>
      <c r="L1180" s="133"/>
      <c r="M1180" s="133"/>
      <c r="N1180" s="133"/>
      <c r="O1180" s="133"/>
      <c r="P1180" s="133"/>
      <c r="Q1180" s="133"/>
      <c r="R1180" s="133"/>
      <c r="S1180" s="133"/>
      <c r="T1180" s="133"/>
      <c r="U1180" s="133"/>
      <c r="V1180" s="133"/>
      <c r="W1180" s="133"/>
      <c r="X1180" s="133"/>
      <c r="Y1180" s="133"/>
      <c r="Z1180" s="133"/>
      <c r="AA1180" s="133"/>
      <c r="AB1180" s="133"/>
      <c r="AC1180" s="133"/>
      <c r="AD1180" s="133"/>
      <c r="AE1180" s="133"/>
      <c r="AF1180" s="133"/>
      <c r="AG1180" s="133"/>
      <c r="AH1180" s="133"/>
      <c r="AI1180" s="133"/>
      <c r="AJ1180" s="134"/>
      <c r="AK1180" s="149"/>
      <c r="AL1180" s="152"/>
      <c r="AM1180" s="152"/>
      <c r="AN1180" s="152"/>
      <c r="AO1180" s="152"/>
      <c r="AP1180" s="152"/>
      <c r="AQ1180" s="146"/>
    </row>
    <row r="1181" spans="1:43" ht="9" customHeight="1" x14ac:dyDescent="0.2">
      <c r="A1181" s="147">
        <v>293</v>
      </c>
      <c r="B1181" s="153">
        <v>19629</v>
      </c>
      <c r="C1181" s="154" t="s">
        <v>393</v>
      </c>
      <c r="D1181" s="154" t="s">
        <v>391</v>
      </c>
      <c r="E1181" s="124" t="s">
        <v>22</v>
      </c>
      <c r="F1181" s="125">
        <v>11</v>
      </c>
      <c r="G1181" s="126">
        <v>11</v>
      </c>
      <c r="H1181" s="126"/>
      <c r="I1181" s="126"/>
      <c r="J1181" s="126">
        <v>11</v>
      </c>
      <c r="K1181" s="126">
        <v>11</v>
      </c>
      <c r="L1181" s="126"/>
      <c r="M1181" s="126"/>
      <c r="N1181" s="126">
        <v>11</v>
      </c>
      <c r="O1181" s="126">
        <v>11</v>
      </c>
      <c r="P1181" s="126"/>
      <c r="Q1181" s="126"/>
      <c r="R1181" s="126">
        <v>11</v>
      </c>
      <c r="S1181" s="126">
        <v>11</v>
      </c>
      <c r="T1181" s="126"/>
      <c r="U1181" s="126"/>
      <c r="V1181" s="126">
        <v>11</v>
      </c>
      <c r="W1181" s="126">
        <v>11</v>
      </c>
      <c r="X1181" s="126"/>
      <c r="Y1181" s="126"/>
      <c r="Z1181" s="126">
        <v>11</v>
      </c>
      <c r="AA1181" s="126">
        <v>11</v>
      </c>
      <c r="AB1181" s="126"/>
      <c r="AC1181" s="126"/>
      <c r="AD1181" s="126">
        <v>11</v>
      </c>
      <c r="AE1181" s="126">
        <v>11</v>
      </c>
      <c r="AF1181" s="126"/>
      <c r="AG1181" s="126"/>
      <c r="AH1181" s="126">
        <v>11</v>
      </c>
      <c r="AI1181" s="126"/>
      <c r="AJ1181" s="127"/>
      <c r="AK1181" s="153">
        <f>COUNTIF(F1181:AJ1181,"&gt;0")</f>
        <v>15</v>
      </c>
      <c r="AL1181" s="150">
        <f>SUM(F1181:AJ1181)</f>
        <v>165</v>
      </c>
      <c r="AM1181" s="150">
        <f>SUM(F1183:AJ1183)</f>
        <v>0</v>
      </c>
      <c r="AN1181" s="150">
        <f>SUM(F1184:AJ1184)</f>
        <v>0</v>
      </c>
      <c r="AO1181" s="150">
        <f>SUM(F1182:AJ1182)</f>
        <v>56</v>
      </c>
      <c r="AP1181" s="150">
        <f>VLOOKUP($M$1&amp;" "&amp;$P$1&amp;" "&amp;AQ1181,'Вспомогательная таблица'!A:AL,38,0)</f>
        <v>165</v>
      </c>
      <c r="AQ1181" s="144" t="s">
        <v>53</v>
      </c>
    </row>
    <row r="1182" spans="1:43" ht="9" customHeight="1" x14ac:dyDescent="0.2">
      <c r="A1182" s="148"/>
      <c r="B1182" s="148"/>
      <c r="C1182" s="148"/>
      <c r="D1182" s="148"/>
      <c r="E1182" s="128" t="s">
        <v>24</v>
      </c>
      <c r="F1182" s="129"/>
      <c r="G1182" s="107">
        <v>8</v>
      </c>
      <c r="H1182" s="107"/>
      <c r="I1182" s="107"/>
      <c r="J1182" s="107"/>
      <c r="K1182" s="107">
        <v>8</v>
      </c>
      <c r="L1182" s="107"/>
      <c r="M1182" s="107"/>
      <c r="N1182" s="107"/>
      <c r="O1182" s="107">
        <v>8</v>
      </c>
      <c r="P1182" s="107"/>
      <c r="Q1182" s="107"/>
      <c r="R1182" s="107"/>
      <c r="S1182" s="107">
        <v>8</v>
      </c>
      <c r="T1182" s="107"/>
      <c r="U1182" s="107"/>
      <c r="V1182" s="107"/>
      <c r="W1182" s="107">
        <v>8</v>
      </c>
      <c r="X1182" s="107"/>
      <c r="Y1182" s="107"/>
      <c r="Z1182" s="107"/>
      <c r="AA1182" s="107">
        <v>8</v>
      </c>
      <c r="AB1182" s="107"/>
      <c r="AC1182" s="107"/>
      <c r="AD1182" s="107"/>
      <c r="AE1182" s="107">
        <v>8</v>
      </c>
      <c r="AF1182" s="107"/>
      <c r="AG1182" s="107"/>
      <c r="AH1182" s="107"/>
      <c r="AI1182" s="107"/>
      <c r="AJ1182" s="130"/>
      <c r="AK1182" s="148"/>
      <c r="AL1182" s="151"/>
      <c r="AM1182" s="151"/>
      <c r="AN1182" s="151"/>
      <c r="AO1182" s="151"/>
      <c r="AP1182" s="151"/>
      <c r="AQ1182" s="145"/>
    </row>
    <row r="1183" spans="1:43" ht="9" customHeight="1" x14ac:dyDescent="0.2">
      <c r="A1183" s="148"/>
      <c r="B1183" s="148"/>
      <c r="C1183" s="148"/>
      <c r="D1183" s="148"/>
      <c r="E1183" s="128" t="s">
        <v>25</v>
      </c>
      <c r="F1183" s="129"/>
      <c r="G1183" s="107"/>
      <c r="H1183" s="107"/>
      <c r="I1183" s="107"/>
      <c r="J1183" s="107"/>
      <c r="K1183" s="107"/>
      <c r="L1183" s="107"/>
      <c r="M1183" s="107"/>
      <c r="N1183" s="107"/>
      <c r="O1183" s="107"/>
      <c r="P1183" s="107"/>
      <c r="Q1183" s="107"/>
      <c r="R1183" s="107"/>
      <c r="S1183" s="107"/>
      <c r="T1183" s="107"/>
      <c r="U1183" s="107"/>
      <c r="V1183" s="107"/>
      <c r="W1183" s="107"/>
      <c r="X1183" s="107"/>
      <c r="Y1183" s="107"/>
      <c r="Z1183" s="107"/>
      <c r="AA1183" s="107"/>
      <c r="AB1183" s="107"/>
      <c r="AC1183" s="107"/>
      <c r="AD1183" s="107"/>
      <c r="AE1183" s="107"/>
      <c r="AF1183" s="107"/>
      <c r="AG1183" s="107"/>
      <c r="AH1183" s="107"/>
      <c r="AI1183" s="107"/>
      <c r="AJ1183" s="130"/>
      <c r="AK1183" s="148"/>
      <c r="AL1183" s="151"/>
      <c r="AM1183" s="151"/>
      <c r="AN1183" s="151"/>
      <c r="AO1183" s="151"/>
      <c r="AP1183" s="151"/>
      <c r="AQ1183" s="145"/>
    </row>
    <row r="1184" spans="1:43" ht="9" customHeight="1" thickBot="1" x14ac:dyDescent="0.25">
      <c r="A1184" s="149"/>
      <c r="B1184" s="149"/>
      <c r="C1184" s="149"/>
      <c r="D1184" s="149"/>
      <c r="E1184" s="131" t="s">
        <v>26</v>
      </c>
      <c r="F1184" s="132"/>
      <c r="G1184" s="133"/>
      <c r="H1184" s="133"/>
      <c r="I1184" s="133"/>
      <c r="J1184" s="133"/>
      <c r="K1184" s="133"/>
      <c r="L1184" s="133"/>
      <c r="M1184" s="133"/>
      <c r="N1184" s="133"/>
      <c r="O1184" s="133"/>
      <c r="P1184" s="133"/>
      <c r="Q1184" s="133"/>
      <c r="R1184" s="133"/>
      <c r="S1184" s="133"/>
      <c r="T1184" s="133"/>
      <c r="U1184" s="133"/>
      <c r="V1184" s="133"/>
      <c r="W1184" s="133"/>
      <c r="X1184" s="133"/>
      <c r="Y1184" s="133"/>
      <c r="Z1184" s="133"/>
      <c r="AA1184" s="133"/>
      <c r="AB1184" s="133"/>
      <c r="AC1184" s="133"/>
      <c r="AD1184" s="133"/>
      <c r="AE1184" s="133"/>
      <c r="AF1184" s="133"/>
      <c r="AG1184" s="133"/>
      <c r="AH1184" s="133"/>
      <c r="AI1184" s="133"/>
      <c r="AJ1184" s="134"/>
      <c r="AK1184" s="149"/>
      <c r="AL1184" s="152"/>
      <c r="AM1184" s="152"/>
      <c r="AN1184" s="152"/>
      <c r="AO1184" s="152"/>
      <c r="AP1184" s="152"/>
      <c r="AQ1184" s="146"/>
    </row>
    <row r="1185" spans="1:43" ht="9" customHeight="1" x14ac:dyDescent="0.2">
      <c r="A1185" s="147">
        <v>294</v>
      </c>
      <c r="B1185" s="153">
        <v>18964</v>
      </c>
      <c r="C1185" s="154" t="s">
        <v>394</v>
      </c>
      <c r="D1185" s="154" t="s">
        <v>381</v>
      </c>
      <c r="E1185" s="124" t="s">
        <v>22</v>
      </c>
      <c r="F1185" s="125">
        <v>11</v>
      </c>
      <c r="G1185" s="126">
        <v>11</v>
      </c>
      <c r="H1185" s="126"/>
      <c r="I1185" s="126"/>
      <c r="J1185" s="126">
        <v>11</v>
      </c>
      <c r="K1185" s="126">
        <v>11</v>
      </c>
      <c r="L1185" s="126"/>
      <c r="M1185" s="126"/>
      <c r="N1185" s="126">
        <v>11</v>
      </c>
      <c r="O1185" s="126">
        <v>11</v>
      </c>
      <c r="P1185" s="126"/>
      <c r="Q1185" s="126"/>
      <c r="R1185" s="126">
        <v>11</v>
      </c>
      <c r="S1185" s="126">
        <v>11</v>
      </c>
      <c r="T1185" s="126"/>
      <c r="U1185" s="126"/>
      <c r="V1185" s="126">
        <v>11</v>
      </c>
      <c r="W1185" s="126">
        <v>11</v>
      </c>
      <c r="X1185" s="126"/>
      <c r="Y1185" s="126"/>
      <c r="Z1185" s="126">
        <v>11</v>
      </c>
      <c r="AA1185" s="126">
        <v>11</v>
      </c>
      <c r="AB1185" s="126"/>
      <c r="AC1185" s="126"/>
      <c r="AD1185" s="126">
        <v>11</v>
      </c>
      <c r="AE1185" s="126">
        <v>11</v>
      </c>
      <c r="AF1185" s="126"/>
      <c r="AG1185" s="126"/>
      <c r="AH1185" s="126">
        <v>11</v>
      </c>
      <c r="AI1185" s="126"/>
      <c r="AJ1185" s="127"/>
      <c r="AK1185" s="153">
        <f>COUNTIF(F1185:AJ1185,"&gt;0")</f>
        <v>15</v>
      </c>
      <c r="AL1185" s="150">
        <f>SUM(F1185:AJ1185)</f>
        <v>165</v>
      </c>
      <c r="AM1185" s="150">
        <f>SUM(F1187:AJ1187)</f>
        <v>0</v>
      </c>
      <c r="AN1185" s="150">
        <f>SUM(F1188:AJ1188)</f>
        <v>0</v>
      </c>
      <c r="AO1185" s="150">
        <f>SUM(F1186:AJ1186)</f>
        <v>56</v>
      </c>
      <c r="AP1185" s="150">
        <f>VLOOKUP($M$1&amp;" "&amp;$P$1&amp;" "&amp;AQ1185,'Вспомогательная таблица'!A:AL,38,0)</f>
        <v>165</v>
      </c>
      <c r="AQ1185" s="144" t="s">
        <v>53</v>
      </c>
    </row>
    <row r="1186" spans="1:43" ht="9" customHeight="1" x14ac:dyDescent="0.2">
      <c r="A1186" s="148"/>
      <c r="B1186" s="148"/>
      <c r="C1186" s="148"/>
      <c r="D1186" s="148"/>
      <c r="E1186" s="128" t="s">
        <v>24</v>
      </c>
      <c r="F1186" s="129"/>
      <c r="G1186" s="107">
        <v>8</v>
      </c>
      <c r="H1186" s="107"/>
      <c r="I1186" s="107"/>
      <c r="J1186" s="107"/>
      <c r="K1186" s="107">
        <v>8</v>
      </c>
      <c r="L1186" s="107"/>
      <c r="M1186" s="107"/>
      <c r="N1186" s="107"/>
      <c r="O1186" s="107">
        <v>8</v>
      </c>
      <c r="P1186" s="107"/>
      <c r="Q1186" s="107"/>
      <c r="R1186" s="107"/>
      <c r="S1186" s="107">
        <v>8</v>
      </c>
      <c r="T1186" s="107"/>
      <c r="U1186" s="107"/>
      <c r="V1186" s="107"/>
      <c r="W1186" s="107">
        <v>8</v>
      </c>
      <c r="X1186" s="107"/>
      <c r="Y1186" s="107"/>
      <c r="Z1186" s="107"/>
      <c r="AA1186" s="107">
        <v>8</v>
      </c>
      <c r="AB1186" s="107"/>
      <c r="AC1186" s="107"/>
      <c r="AD1186" s="107"/>
      <c r="AE1186" s="107">
        <v>8</v>
      </c>
      <c r="AF1186" s="107"/>
      <c r="AG1186" s="107"/>
      <c r="AH1186" s="107"/>
      <c r="AI1186" s="107"/>
      <c r="AJ1186" s="130"/>
      <c r="AK1186" s="148"/>
      <c r="AL1186" s="151"/>
      <c r="AM1186" s="151"/>
      <c r="AN1186" s="151"/>
      <c r="AO1186" s="151"/>
      <c r="AP1186" s="151"/>
      <c r="AQ1186" s="145"/>
    </row>
    <row r="1187" spans="1:43" ht="9" customHeight="1" x14ac:dyDescent="0.2">
      <c r="A1187" s="148"/>
      <c r="B1187" s="148"/>
      <c r="C1187" s="148"/>
      <c r="D1187" s="148"/>
      <c r="E1187" s="128" t="s">
        <v>25</v>
      </c>
      <c r="F1187" s="129"/>
      <c r="G1187" s="107"/>
      <c r="H1187" s="107"/>
      <c r="I1187" s="107"/>
      <c r="J1187" s="107"/>
      <c r="K1187" s="107"/>
      <c r="L1187" s="107"/>
      <c r="M1187" s="107"/>
      <c r="N1187" s="107"/>
      <c r="O1187" s="107"/>
      <c r="P1187" s="107"/>
      <c r="Q1187" s="107"/>
      <c r="R1187" s="107"/>
      <c r="S1187" s="107"/>
      <c r="T1187" s="107"/>
      <c r="U1187" s="107"/>
      <c r="V1187" s="107"/>
      <c r="W1187" s="107"/>
      <c r="X1187" s="107"/>
      <c r="Y1187" s="107"/>
      <c r="Z1187" s="107"/>
      <c r="AA1187" s="107"/>
      <c r="AB1187" s="107"/>
      <c r="AC1187" s="107"/>
      <c r="AD1187" s="107"/>
      <c r="AE1187" s="107"/>
      <c r="AF1187" s="107"/>
      <c r="AG1187" s="107"/>
      <c r="AH1187" s="107"/>
      <c r="AI1187" s="107"/>
      <c r="AJ1187" s="130"/>
      <c r="AK1187" s="148"/>
      <c r="AL1187" s="151"/>
      <c r="AM1187" s="151"/>
      <c r="AN1187" s="151"/>
      <c r="AO1187" s="151"/>
      <c r="AP1187" s="151"/>
      <c r="AQ1187" s="145"/>
    </row>
    <row r="1188" spans="1:43" ht="9" customHeight="1" thickBot="1" x14ac:dyDescent="0.25">
      <c r="A1188" s="149"/>
      <c r="B1188" s="149"/>
      <c r="C1188" s="149"/>
      <c r="D1188" s="149"/>
      <c r="E1188" s="131" t="s">
        <v>26</v>
      </c>
      <c r="F1188" s="132"/>
      <c r="G1188" s="133"/>
      <c r="H1188" s="133"/>
      <c r="I1188" s="133"/>
      <c r="J1188" s="133"/>
      <c r="K1188" s="133"/>
      <c r="L1188" s="133"/>
      <c r="M1188" s="133"/>
      <c r="N1188" s="133"/>
      <c r="O1188" s="133"/>
      <c r="P1188" s="133"/>
      <c r="Q1188" s="133"/>
      <c r="R1188" s="133"/>
      <c r="S1188" s="133"/>
      <c r="T1188" s="133"/>
      <c r="U1188" s="133"/>
      <c r="V1188" s="133"/>
      <c r="W1188" s="133"/>
      <c r="X1188" s="133"/>
      <c r="Y1188" s="133"/>
      <c r="Z1188" s="133"/>
      <c r="AA1188" s="133"/>
      <c r="AB1188" s="133"/>
      <c r="AC1188" s="133"/>
      <c r="AD1188" s="133"/>
      <c r="AE1188" s="133"/>
      <c r="AF1188" s="133"/>
      <c r="AG1188" s="133"/>
      <c r="AH1188" s="133"/>
      <c r="AI1188" s="133"/>
      <c r="AJ1188" s="134"/>
      <c r="AK1188" s="149"/>
      <c r="AL1188" s="152"/>
      <c r="AM1188" s="152"/>
      <c r="AN1188" s="152"/>
      <c r="AO1188" s="152"/>
      <c r="AP1188" s="152"/>
      <c r="AQ1188" s="146"/>
    </row>
    <row r="1189" spans="1:43" ht="9" customHeight="1" x14ac:dyDescent="0.2">
      <c r="A1189" s="147">
        <v>295</v>
      </c>
      <c r="B1189" s="153">
        <v>18981</v>
      </c>
      <c r="C1189" s="154" t="s">
        <v>395</v>
      </c>
      <c r="D1189" s="154" t="s">
        <v>313</v>
      </c>
      <c r="E1189" s="124" t="s">
        <v>22</v>
      </c>
      <c r="F1189" s="125">
        <v>11</v>
      </c>
      <c r="G1189" s="126">
        <v>11</v>
      </c>
      <c r="H1189" s="126"/>
      <c r="I1189" s="126"/>
      <c r="J1189" s="126">
        <v>11</v>
      </c>
      <c r="K1189" s="126">
        <v>11</v>
      </c>
      <c r="L1189" s="126"/>
      <c r="M1189" s="126"/>
      <c r="N1189" s="126">
        <v>11</v>
      </c>
      <c r="O1189" s="126">
        <v>11</v>
      </c>
      <c r="P1189" s="126"/>
      <c r="Q1189" s="126"/>
      <c r="R1189" s="126">
        <v>11</v>
      </c>
      <c r="S1189" s="126">
        <v>11</v>
      </c>
      <c r="T1189" s="126"/>
      <c r="U1189" s="126"/>
      <c r="V1189" s="126">
        <v>11</v>
      </c>
      <c r="W1189" s="126">
        <v>11</v>
      </c>
      <c r="X1189" s="126"/>
      <c r="Y1189" s="126"/>
      <c r="Z1189" s="126">
        <v>11</v>
      </c>
      <c r="AA1189" s="126">
        <v>11</v>
      </c>
      <c r="AB1189" s="126"/>
      <c r="AC1189" s="126"/>
      <c r="AD1189" s="126">
        <v>11</v>
      </c>
      <c r="AE1189" s="126">
        <v>11</v>
      </c>
      <c r="AF1189" s="126"/>
      <c r="AG1189" s="126"/>
      <c r="AH1189" s="126">
        <v>11</v>
      </c>
      <c r="AI1189" s="126"/>
      <c r="AJ1189" s="127"/>
      <c r="AK1189" s="153">
        <f>COUNTIF(F1189:AJ1189,"&gt;0")</f>
        <v>15</v>
      </c>
      <c r="AL1189" s="150">
        <f>SUM(F1189:AJ1189)</f>
        <v>165</v>
      </c>
      <c r="AM1189" s="150">
        <f>SUM(F1191:AJ1191)</f>
        <v>0</v>
      </c>
      <c r="AN1189" s="150">
        <f>SUM(F1192:AJ1192)</f>
        <v>0</v>
      </c>
      <c r="AO1189" s="150">
        <f>SUM(F1190:AJ1190)</f>
        <v>56</v>
      </c>
      <c r="AP1189" s="150">
        <f>VLOOKUP($M$1&amp;" "&amp;$P$1&amp;" "&amp;AQ1189,'Вспомогательная таблица'!A:AL,38,0)</f>
        <v>165</v>
      </c>
      <c r="AQ1189" s="144" t="s">
        <v>53</v>
      </c>
    </row>
    <row r="1190" spans="1:43" ht="9" customHeight="1" x14ac:dyDescent="0.2">
      <c r="A1190" s="148"/>
      <c r="B1190" s="148"/>
      <c r="C1190" s="148"/>
      <c r="D1190" s="148"/>
      <c r="E1190" s="128" t="s">
        <v>24</v>
      </c>
      <c r="F1190" s="129"/>
      <c r="G1190" s="107">
        <v>8</v>
      </c>
      <c r="H1190" s="107"/>
      <c r="I1190" s="107"/>
      <c r="J1190" s="107"/>
      <c r="K1190" s="107">
        <v>8</v>
      </c>
      <c r="L1190" s="107"/>
      <c r="M1190" s="107"/>
      <c r="N1190" s="107"/>
      <c r="O1190" s="107">
        <v>8</v>
      </c>
      <c r="P1190" s="107"/>
      <c r="Q1190" s="107"/>
      <c r="R1190" s="107"/>
      <c r="S1190" s="107">
        <v>8</v>
      </c>
      <c r="T1190" s="107"/>
      <c r="U1190" s="107"/>
      <c r="V1190" s="107"/>
      <c r="W1190" s="107">
        <v>8</v>
      </c>
      <c r="X1190" s="107"/>
      <c r="Y1190" s="107"/>
      <c r="Z1190" s="107"/>
      <c r="AA1190" s="107">
        <v>8</v>
      </c>
      <c r="AB1190" s="107"/>
      <c r="AC1190" s="107"/>
      <c r="AD1190" s="107"/>
      <c r="AE1190" s="107">
        <v>8</v>
      </c>
      <c r="AF1190" s="107"/>
      <c r="AG1190" s="107"/>
      <c r="AH1190" s="107"/>
      <c r="AI1190" s="107"/>
      <c r="AJ1190" s="130"/>
      <c r="AK1190" s="148"/>
      <c r="AL1190" s="151"/>
      <c r="AM1190" s="151"/>
      <c r="AN1190" s="151"/>
      <c r="AO1190" s="151"/>
      <c r="AP1190" s="151"/>
      <c r="AQ1190" s="145"/>
    </row>
    <row r="1191" spans="1:43" ht="9" customHeight="1" x14ac:dyDescent="0.2">
      <c r="A1191" s="148"/>
      <c r="B1191" s="148"/>
      <c r="C1191" s="148"/>
      <c r="D1191" s="148"/>
      <c r="E1191" s="128" t="s">
        <v>25</v>
      </c>
      <c r="F1191" s="129"/>
      <c r="G1191" s="107"/>
      <c r="H1191" s="107"/>
      <c r="I1191" s="107"/>
      <c r="J1191" s="107"/>
      <c r="K1191" s="107"/>
      <c r="L1191" s="107"/>
      <c r="M1191" s="107"/>
      <c r="N1191" s="107"/>
      <c r="O1191" s="107"/>
      <c r="P1191" s="107"/>
      <c r="Q1191" s="107"/>
      <c r="R1191" s="107"/>
      <c r="S1191" s="107"/>
      <c r="T1191" s="107"/>
      <c r="U1191" s="107"/>
      <c r="V1191" s="107"/>
      <c r="W1191" s="107"/>
      <c r="X1191" s="107"/>
      <c r="Y1191" s="107"/>
      <c r="Z1191" s="107"/>
      <c r="AA1191" s="107"/>
      <c r="AB1191" s="107"/>
      <c r="AC1191" s="107"/>
      <c r="AD1191" s="107"/>
      <c r="AE1191" s="107"/>
      <c r="AF1191" s="107"/>
      <c r="AG1191" s="107"/>
      <c r="AH1191" s="107"/>
      <c r="AI1191" s="107"/>
      <c r="AJ1191" s="130"/>
      <c r="AK1191" s="148"/>
      <c r="AL1191" s="151"/>
      <c r="AM1191" s="151"/>
      <c r="AN1191" s="151"/>
      <c r="AO1191" s="151"/>
      <c r="AP1191" s="151"/>
      <c r="AQ1191" s="145"/>
    </row>
    <row r="1192" spans="1:43" ht="9" customHeight="1" thickBot="1" x14ac:dyDescent="0.25">
      <c r="A1192" s="149"/>
      <c r="B1192" s="149"/>
      <c r="C1192" s="149"/>
      <c r="D1192" s="149"/>
      <c r="E1192" s="131" t="s">
        <v>26</v>
      </c>
      <c r="F1192" s="132"/>
      <c r="G1192" s="133"/>
      <c r="H1192" s="133"/>
      <c r="I1192" s="133"/>
      <c r="J1192" s="133"/>
      <c r="K1192" s="133"/>
      <c r="L1192" s="133"/>
      <c r="M1192" s="133"/>
      <c r="N1192" s="133"/>
      <c r="O1192" s="133"/>
      <c r="P1192" s="133"/>
      <c r="Q1192" s="133"/>
      <c r="R1192" s="133"/>
      <c r="S1192" s="133"/>
      <c r="T1192" s="133"/>
      <c r="U1192" s="133"/>
      <c r="V1192" s="133"/>
      <c r="W1192" s="133"/>
      <c r="X1192" s="133"/>
      <c r="Y1192" s="133"/>
      <c r="Z1192" s="133"/>
      <c r="AA1192" s="133"/>
      <c r="AB1192" s="133"/>
      <c r="AC1192" s="133"/>
      <c r="AD1192" s="133"/>
      <c r="AE1192" s="133"/>
      <c r="AF1192" s="133"/>
      <c r="AG1192" s="133"/>
      <c r="AH1192" s="133"/>
      <c r="AI1192" s="133"/>
      <c r="AJ1192" s="134"/>
      <c r="AK1192" s="149"/>
      <c r="AL1192" s="152"/>
      <c r="AM1192" s="152"/>
      <c r="AN1192" s="152"/>
      <c r="AO1192" s="152"/>
      <c r="AP1192" s="152"/>
      <c r="AQ1192" s="146"/>
    </row>
    <row r="1193" spans="1:43" ht="9" customHeight="1" x14ac:dyDescent="0.2">
      <c r="A1193" s="147">
        <v>296</v>
      </c>
      <c r="B1193" s="153">
        <v>19485</v>
      </c>
      <c r="C1193" s="154" t="s">
        <v>396</v>
      </c>
      <c r="D1193" s="154" t="s">
        <v>381</v>
      </c>
      <c r="E1193" s="124" t="s">
        <v>22</v>
      </c>
      <c r="F1193" s="125">
        <v>11</v>
      </c>
      <c r="G1193" s="126">
        <v>11</v>
      </c>
      <c r="H1193" s="126"/>
      <c r="I1193" s="126"/>
      <c r="J1193" s="126">
        <v>11</v>
      </c>
      <c r="K1193" s="126">
        <v>11</v>
      </c>
      <c r="L1193" s="126"/>
      <c r="M1193" s="126"/>
      <c r="N1193" s="126">
        <v>11</v>
      </c>
      <c r="O1193" s="126">
        <v>11</v>
      </c>
      <c r="P1193" s="126"/>
      <c r="Q1193" s="126"/>
      <c r="R1193" s="126">
        <v>11</v>
      </c>
      <c r="S1193" s="126">
        <v>11</v>
      </c>
      <c r="T1193" s="126"/>
      <c r="U1193" s="126"/>
      <c r="V1193" s="126">
        <v>11</v>
      </c>
      <c r="W1193" s="126">
        <v>11</v>
      </c>
      <c r="X1193" s="126"/>
      <c r="Y1193" s="126"/>
      <c r="Z1193" s="126">
        <v>11</v>
      </c>
      <c r="AA1193" s="126">
        <v>11</v>
      </c>
      <c r="AB1193" s="126"/>
      <c r="AC1193" s="126"/>
      <c r="AD1193" s="126">
        <v>11</v>
      </c>
      <c r="AE1193" s="126">
        <v>11</v>
      </c>
      <c r="AF1193" s="126"/>
      <c r="AG1193" s="126"/>
      <c r="AH1193" s="126">
        <v>11</v>
      </c>
      <c r="AI1193" s="126"/>
      <c r="AJ1193" s="127"/>
      <c r="AK1193" s="153">
        <f>COUNTIF(F1193:AJ1193,"&gt;0")</f>
        <v>15</v>
      </c>
      <c r="AL1193" s="150">
        <f>SUM(F1193:AJ1193)</f>
        <v>165</v>
      </c>
      <c r="AM1193" s="150">
        <f>SUM(F1195:AJ1195)</f>
        <v>0</v>
      </c>
      <c r="AN1193" s="150">
        <f>SUM(F1196:AJ1196)</f>
        <v>0</v>
      </c>
      <c r="AO1193" s="150">
        <f>SUM(F1194:AJ1194)</f>
        <v>56</v>
      </c>
      <c r="AP1193" s="150">
        <f>VLOOKUP($M$1&amp;" "&amp;$P$1&amp;" "&amp;AQ1193,'Вспомогательная таблица'!A:AL,38,0)</f>
        <v>165</v>
      </c>
      <c r="AQ1193" s="144" t="s">
        <v>53</v>
      </c>
    </row>
    <row r="1194" spans="1:43" ht="9" customHeight="1" x14ac:dyDescent="0.2">
      <c r="A1194" s="148"/>
      <c r="B1194" s="148"/>
      <c r="C1194" s="148"/>
      <c r="D1194" s="148"/>
      <c r="E1194" s="128" t="s">
        <v>24</v>
      </c>
      <c r="F1194" s="129"/>
      <c r="G1194" s="107">
        <v>8</v>
      </c>
      <c r="H1194" s="107"/>
      <c r="I1194" s="107"/>
      <c r="J1194" s="107"/>
      <c r="K1194" s="107">
        <v>8</v>
      </c>
      <c r="L1194" s="107"/>
      <c r="M1194" s="107"/>
      <c r="N1194" s="107"/>
      <c r="O1194" s="107">
        <v>8</v>
      </c>
      <c r="P1194" s="107"/>
      <c r="Q1194" s="107"/>
      <c r="R1194" s="107"/>
      <c r="S1194" s="107">
        <v>8</v>
      </c>
      <c r="T1194" s="107"/>
      <c r="U1194" s="107"/>
      <c r="V1194" s="107"/>
      <c r="W1194" s="107">
        <v>8</v>
      </c>
      <c r="X1194" s="107"/>
      <c r="Y1194" s="107"/>
      <c r="Z1194" s="107"/>
      <c r="AA1194" s="107">
        <v>8</v>
      </c>
      <c r="AB1194" s="107"/>
      <c r="AC1194" s="107"/>
      <c r="AD1194" s="107"/>
      <c r="AE1194" s="107">
        <v>8</v>
      </c>
      <c r="AF1194" s="107"/>
      <c r="AG1194" s="107"/>
      <c r="AH1194" s="107"/>
      <c r="AI1194" s="107"/>
      <c r="AJ1194" s="130"/>
      <c r="AK1194" s="148"/>
      <c r="AL1194" s="151"/>
      <c r="AM1194" s="151"/>
      <c r="AN1194" s="151"/>
      <c r="AO1194" s="151"/>
      <c r="AP1194" s="151"/>
      <c r="AQ1194" s="145"/>
    </row>
    <row r="1195" spans="1:43" ht="9" customHeight="1" x14ac:dyDescent="0.2">
      <c r="A1195" s="148"/>
      <c r="B1195" s="148"/>
      <c r="C1195" s="148"/>
      <c r="D1195" s="148"/>
      <c r="E1195" s="128" t="s">
        <v>25</v>
      </c>
      <c r="F1195" s="129"/>
      <c r="G1195" s="107"/>
      <c r="H1195" s="107"/>
      <c r="I1195" s="107"/>
      <c r="J1195" s="107"/>
      <c r="K1195" s="107"/>
      <c r="L1195" s="107"/>
      <c r="M1195" s="107"/>
      <c r="N1195" s="107"/>
      <c r="O1195" s="107"/>
      <c r="P1195" s="107"/>
      <c r="Q1195" s="107"/>
      <c r="R1195" s="107"/>
      <c r="S1195" s="107"/>
      <c r="T1195" s="107"/>
      <c r="U1195" s="107"/>
      <c r="V1195" s="107"/>
      <c r="W1195" s="107"/>
      <c r="X1195" s="107"/>
      <c r="Y1195" s="107"/>
      <c r="Z1195" s="107"/>
      <c r="AA1195" s="107"/>
      <c r="AB1195" s="107"/>
      <c r="AC1195" s="107"/>
      <c r="AD1195" s="107"/>
      <c r="AE1195" s="107"/>
      <c r="AF1195" s="107"/>
      <c r="AG1195" s="107"/>
      <c r="AH1195" s="107"/>
      <c r="AI1195" s="107"/>
      <c r="AJ1195" s="130"/>
      <c r="AK1195" s="148"/>
      <c r="AL1195" s="151"/>
      <c r="AM1195" s="151"/>
      <c r="AN1195" s="151"/>
      <c r="AO1195" s="151"/>
      <c r="AP1195" s="151"/>
      <c r="AQ1195" s="145"/>
    </row>
    <row r="1196" spans="1:43" ht="9" customHeight="1" thickBot="1" x14ac:dyDescent="0.25">
      <c r="A1196" s="149"/>
      <c r="B1196" s="149"/>
      <c r="C1196" s="149"/>
      <c r="D1196" s="149"/>
      <c r="E1196" s="131" t="s">
        <v>26</v>
      </c>
      <c r="F1196" s="132"/>
      <c r="G1196" s="133"/>
      <c r="H1196" s="133"/>
      <c r="I1196" s="133"/>
      <c r="J1196" s="133"/>
      <c r="K1196" s="133"/>
      <c r="L1196" s="133"/>
      <c r="M1196" s="133"/>
      <c r="N1196" s="133"/>
      <c r="O1196" s="133"/>
      <c r="P1196" s="133"/>
      <c r="Q1196" s="133"/>
      <c r="R1196" s="133"/>
      <c r="S1196" s="133"/>
      <c r="T1196" s="133"/>
      <c r="U1196" s="133"/>
      <c r="V1196" s="133"/>
      <c r="W1196" s="133"/>
      <c r="X1196" s="133"/>
      <c r="Y1196" s="133"/>
      <c r="Z1196" s="133"/>
      <c r="AA1196" s="133"/>
      <c r="AB1196" s="133"/>
      <c r="AC1196" s="133"/>
      <c r="AD1196" s="133"/>
      <c r="AE1196" s="133"/>
      <c r="AF1196" s="133"/>
      <c r="AG1196" s="133"/>
      <c r="AH1196" s="133"/>
      <c r="AI1196" s="133"/>
      <c r="AJ1196" s="134"/>
      <c r="AK1196" s="149"/>
      <c r="AL1196" s="152"/>
      <c r="AM1196" s="152"/>
      <c r="AN1196" s="152"/>
      <c r="AO1196" s="152"/>
      <c r="AP1196" s="152"/>
      <c r="AQ1196" s="146"/>
    </row>
    <row r="1197" spans="1:43" ht="9" customHeight="1" x14ac:dyDescent="0.2">
      <c r="A1197" s="147">
        <v>297</v>
      </c>
      <c r="B1197" s="153">
        <v>20214</v>
      </c>
      <c r="C1197" s="154" t="s">
        <v>397</v>
      </c>
      <c r="D1197" s="154" t="s">
        <v>381</v>
      </c>
      <c r="E1197" s="124" t="s">
        <v>22</v>
      </c>
      <c r="F1197" s="125">
        <v>11</v>
      </c>
      <c r="G1197" s="126">
        <v>11</v>
      </c>
      <c r="H1197" s="126"/>
      <c r="I1197" s="126"/>
      <c r="J1197" s="126">
        <v>11</v>
      </c>
      <c r="K1197" s="126">
        <v>11</v>
      </c>
      <c r="L1197" s="126"/>
      <c r="M1197" s="126"/>
      <c r="N1197" s="126">
        <v>11</v>
      </c>
      <c r="O1197" s="126">
        <v>11</v>
      </c>
      <c r="P1197" s="126"/>
      <c r="Q1197" s="126"/>
      <c r="R1197" s="126">
        <v>11</v>
      </c>
      <c r="S1197" s="126">
        <v>11</v>
      </c>
      <c r="T1197" s="126"/>
      <c r="U1197" s="126"/>
      <c r="V1197" s="126">
        <v>11</v>
      </c>
      <c r="W1197" s="126">
        <v>11</v>
      </c>
      <c r="X1197" s="126"/>
      <c r="Y1197" s="126"/>
      <c r="Z1197" s="126">
        <v>11</v>
      </c>
      <c r="AA1197" s="126">
        <v>11</v>
      </c>
      <c r="AB1197" s="126"/>
      <c r="AC1197" s="126"/>
      <c r="AD1197" s="126">
        <v>11</v>
      </c>
      <c r="AE1197" s="126">
        <v>11</v>
      </c>
      <c r="AF1197" s="126"/>
      <c r="AG1197" s="126"/>
      <c r="AH1197" s="126">
        <v>11</v>
      </c>
      <c r="AI1197" s="126"/>
      <c r="AJ1197" s="127"/>
      <c r="AK1197" s="153">
        <f>COUNTIF(F1197:AJ1197,"&gt;0")</f>
        <v>15</v>
      </c>
      <c r="AL1197" s="150">
        <f>SUM(F1197:AJ1197)</f>
        <v>165</v>
      </c>
      <c r="AM1197" s="150">
        <f>SUM(F1199:AJ1199)</f>
        <v>0</v>
      </c>
      <c r="AN1197" s="150">
        <f>SUM(F1200:AJ1200)</f>
        <v>0</v>
      </c>
      <c r="AO1197" s="150">
        <f>SUM(F1198:AJ1198)</f>
        <v>56</v>
      </c>
      <c r="AP1197" s="150">
        <f>VLOOKUP($M$1&amp;" "&amp;$P$1&amp;" "&amp;AQ1197,'Вспомогательная таблица'!A:AL,38,0)</f>
        <v>165</v>
      </c>
      <c r="AQ1197" s="144" t="s">
        <v>53</v>
      </c>
    </row>
    <row r="1198" spans="1:43" ht="9" customHeight="1" x14ac:dyDescent="0.2">
      <c r="A1198" s="148"/>
      <c r="B1198" s="148"/>
      <c r="C1198" s="148"/>
      <c r="D1198" s="148"/>
      <c r="E1198" s="128" t="s">
        <v>24</v>
      </c>
      <c r="F1198" s="129"/>
      <c r="G1198" s="107">
        <v>8</v>
      </c>
      <c r="H1198" s="107"/>
      <c r="I1198" s="107"/>
      <c r="J1198" s="107"/>
      <c r="K1198" s="107">
        <v>8</v>
      </c>
      <c r="L1198" s="107"/>
      <c r="M1198" s="107"/>
      <c r="N1198" s="107"/>
      <c r="O1198" s="107">
        <v>8</v>
      </c>
      <c r="P1198" s="107"/>
      <c r="Q1198" s="107"/>
      <c r="R1198" s="107"/>
      <c r="S1198" s="107">
        <v>8</v>
      </c>
      <c r="T1198" s="107"/>
      <c r="U1198" s="107"/>
      <c r="V1198" s="107"/>
      <c r="W1198" s="107">
        <v>8</v>
      </c>
      <c r="X1198" s="107"/>
      <c r="Y1198" s="107"/>
      <c r="Z1198" s="107"/>
      <c r="AA1198" s="107">
        <v>8</v>
      </c>
      <c r="AB1198" s="107"/>
      <c r="AC1198" s="107"/>
      <c r="AD1198" s="107"/>
      <c r="AE1198" s="107">
        <v>8</v>
      </c>
      <c r="AF1198" s="107"/>
      <c r="AG1198" s="107"/>
      <c r="AH1198" s="107"/>
      <c r="AI1198" s="107"/>
      <c r="AJ1198" s="130"/>
      <c r="AK1198" s="148"/>
      <c r="AL1198" s="151"/>
      <c r="AM1198" s="151"/>
      <c r="AN1198" s="151"/>
      <c r="AO1198" s="151"/>
      <c r="AP1198" s="151"/>
      <c r="AQ1198" s="145"/>
    </row>
    <row r="1199" spans="1:43" ht="9" customHeight="1" x14ac:dyDescent="0.2">
      <c r="A1199" s="148"/>
      <c r="B1199" s="148"/>
      <c r="C1199" s="148"/>
      <c r="D1199" s="148"/>
      <c r="E1199" s="128" t="s">
        <v>25</v>
      </c>
      <c r="F1199" s="129"/>
      <c r="G1199" s="107"/>
      <c r="H1199" s="107"/>
      <c r="I1199" s="107"/>
      <c r="J1199" s="107"/>
      <c r="K1199" s="107"/>
      <c r="L1199" s="107"/>
      <c r="M1199" s="107"/>
      <c r="N1199" s="107"/>
      <c r="O1199" s="107"/>
      <c r="P1199" s="107"/>
      <c r="Q1199" s="107"/>
      <c r="R1199" s="107"/>
      <c r="S1199" s="107"/>
      <c r="T1199" s="107"/>
      <c r="U1199" s="107"/>
      <c r="V1199" s="107"/>
      <c r="W1199" s="107"/>
      <c r="X1199" s="107"/>
      <c r="Y1199" s="107"/>
      <c r="Z1199" s="107"/>
      <c r="AA1199" s="107"/>
      <c r="AB1199" s="107"/>
      <c r="AC1199" s="107"/>
      <c r="AD1199" s="107"/>
      <c r="AE1199" s="107"/>
      <c r="AF1199" s="107"/>
      <c r="AG1199" s="107"/>
      <c r="AH1199" s="107"/>
      <c r="AI1199" s="107"/>
      <c r="AJ1199" s="130"/>
      <c r="AK1199" s="148"/>
      <c r="AL1199" s="151"/>
      <c r="AM1199" s="151"/>
      <c r="AN1199" s="151"/>
      <c r="AO1199" s="151"/>
      <c r="AP1199" s="151"/>
      <c r="AQ1199" s="145"/>
    </row>
    <row r="1200" spans="1:43" ht="9" customHeight="1" thickBot="1" x14ac:dyDescent="0.25">
      <c r="A1200" s="149"/>
      <c r="B1200" s="149"/>
      <c r="C1200" s="149"/>
      <c r="D1200" s="149"/>
      <c r="E1200" s="131" t="s">
        <v>26</v>
      </c>
      <c r="F1200" s="132"/>
      <c r="G1200" s="133"/>
      <c r="H1200" s="133"/>
      <c r="I1200" s="133"/>
      <c r="J1200" s="133"/>
      <c r="K1200" s="133"/>
      <c r="L1200" s="133"/>
      <c r="M1200" s="133"/>
      <c r="N1200" s="133"/>
      <c r="O1200" s="133"/>
      <c r="P1200" s="133"/>
      <c r="Q1200" s="133"/>
      <c r="R1200" s="133"/>
      <c r="S1200" s="133"/>
      <c r="T1200" s="133"/>
      <c r="U1200" s="133"/>
      <c r="V1200" s="133"/>
      <c r="W1200" s="133"/>
      <c r="X1200" s="133"/>
      <c r="Y1200" s="133"/>
      <c r="Z1200" s="133"/>
      <c r="AA1200" s="133"/>
      <c r="AB1200" s="133"/>
      <c r="AC1200" s="133"/>
      <c r="AD1200" s="133"/>
      <c r="AE1200" s="133"/>
      <c r="AF1200" s="133"/>
      <c r="AG1200" s="133"/>
      <c r="AH1200" s="133"/>
      <c r="AI1200" s="133"/>
      <c r="AJ1200" s="134"/>
      <c r="AK1200" s="149"/>
      <c r="AL1200" s="152"/>
      <c r="AM1200" s="152"/>
      <c r="AN1200" s="152"/>
      <c r="AO1200" s="152"/>
      <c r="AP1200" s="152"/>
      <c r="AQ1200" s="146"/>
    </row>
    <row r="1201" spans="1:43" ht="9" customHeight="1" x14ac:dyDescent="0.2">
      <c r="A1201" s="147">
        <v>298</v>
      </c>
      <c r="B1201" s="153">
        <v>20384</v>
      </c>
      <c r="C1201" s="154" t="s">
        <v>398</v>
      </c>
      <c r="D1201" s="154" t="s">
        <v>381</v>
      </c>
      <c r="E1201" s="124" t="s">
        <v>22</v>
      </c>
      <c r="F1201" s="125">
        <v>11</v>
      </c>
      <c r="G1201" s="126">
        <v>11</v>
      </c>
      <c r="H1201" s="126"/>
      <c r="I1201" s="126"/>
      <c r="J1201" s="126">
        <v>11</v>
      </c>
      <c r="K1201" s="126">
        <v>11</v>
      </c>
      <c r="L1201" s="126"/>
      <c r="M1201" s="126"/>
      <c r="N1201" s="126">
        <v>11</v>
      </c>
      <c r="O1201" s="126">
        <v>11</v>
      </c>
      <c r="P1201" s="126"/>
      <c r="Q1201" s="126"/>
      <c r="R1201" s="126">
        <v>11</v>
      </c>
      <c r="S1201" s="126">
        <v>11</v>
      </c>
      <c r="T1201" s="126"/>
      <c r="U1201" s="126"/>
      <c r="V1201" s="126">
        <v>11</v>
      </c>
      <c r="W1201" s="126">
        <v>11</v>
      </c>
      <c r="X1201" s="126"/>
      <c r="Y1201" s="126"/>
      <c r="Z1201" s="126">
        <v>11</v>
      </c>
      <c r="AA1201" s="126">
        <v>11</v>
      </c>
      <c r="AB1201" s="126"/>
      <c r="AC1201" s="126"/>
      <c r="AD1201" s="126">
        <v>11</v>
      </c>
      <c r="AE1201" s="126">
        <v>11</v>
      </c>
      <c r="AF1201" s="126"/>
      <c r="AG1201" s="126"/>
      <c r="AH1201" s="126">
        <v>11</v>
      </c>
      <c r="AI1201" s="126"/>
      <c r="AJ1201" s="127"/>
      <c r="AK1201" s="153">
        <f>COUNTIF(F1201:AJ1201,"&gt;0")</f>
        <v>15</v>
      </c>
      <c r="AL1201" s="150">
        <f>SUM(F1201:AJ1201)</f>
        <v>165</v>
      </c>
      <c r="AM1201" s="150">
        <f>SUM(F1203:AJ1203)</f>
        <v>0</v>
      </c>
      <c r="AN1201" s="150">
        <f>SUM(F1204:AJ1204)</f>
        <v>0</v>
      </c>
      <c r="AO1201" s="150">
        <f>SUM(F1202:AJ1202)</f>
        <v>56</v>
      </c>
      <c r="AP1201" s="150">
        <f>VLOOKUP($M$1&amp;" "&amp;$P$1&amp;" "&amp;AQ1201,'Вспомогательная таблица'!A:AL,38,0)</f>
        <v>165</v>
      </c>
      <c r="AQ1201" s="144" t="s">
        <v>53</v>
      </c>
    </row>
    <row r="1202" spans="1:43" ht="9" customHeight="1" x14ac:dyDescent="0.2">
      <c r="A1202" s="148"/>
      <c r="B1202" s="148"/>
      <c r="C1202" s="148"/>
      <c r="D1202" s="148"/>
      <c r="E1202" s="128" t="s">
        <v>24</v>
      </c>
      <c r="F1202" s="129"/>
      <c r="G1202" s="107">
        <v>8</v>
      </c>
      <c r="H1202" s="107"/>
      <c r="I1202" s="107"/>
      <c r="J1202" s="107"/>
      <c r="K1202" s="107">
        <v>8</v>
      </c>
      <c r="L1202" s="107"/>
      <c r="M1202" s="107"/>
      <c r="N1202" s="107"/>
      <c r="O1202" s="107">
        <v>8</v>
      </c>
      <c r="P1202" s="107"/>
      <c r="Q1202" s="107"/>
      <c r="R1202" s="107"/>
      <c r="S1202" s="107">
        <v>8</v>
      </c>
      <c r="T1202" s="107"/>
      <c r="U1202" s="107"/>
      <c r="V1202" s="107"/>
      <c r="W1202" s="107">
        <v>8</v>
      </c>
      <c r="X1202" s="107"/>
      <c r="Y1202" s="107"/>
      <c r="Z1202" s="107"/>
      <c r="AA1202" s="107">
        <v>8</v>
      </c>
      <c r="AB1202" s="107"/>
      <c r="AC1202" s="107"/>
      <c r="AD1202" s="107"/>
      <c r="AE1202" s="107">
        <v>8</v>
      </c>
      <c r="AF1202" s="107"/>
      <c r="AG1202" s="107"/>
      <c r="AH1202" s="107"/>
      <c r="AI1202" s="107"/>
      <c r="AJ1202" s="130"/>
      <c r="AK1202" s="148"/>
      <c r="AL1202" s="151"/>
      <c r="AM1202" s="151"/>
      <c r="AN1202" s="151"/>
      <c r="AO1202" s="151"/>
      <c r="AP1202" s="151"/>
      <c r="AQ1202" s="145"/>
    </row>
    <row r="1203" spans="1:43" ht="9" customHeight="1" x14ac:dyDescent="0.2">
      <c r="A1203" s="148"/>
      <c r="B1203" s="148"/>
      <c r="C1203" s="148"/>
      <c r="D1203" s="148"/>
      <c r="E1203" s="128" t="s">
        <v>25</v>
      </c>
      <c r="F1203" s="129"/>
      <c r="G1203" s="107"/>
      <c r="H1203" s="107"/>
      <c r="I1203" s="107"/>
      <c r="J1203" s="107"/>
      <c r="K1203" s="107"/>
      <c r="L1203" s="107"/>
      <c r="M1203" s="107"/>
      <c r="N1203" s="107"/>
      <c r="O1203" s="107"/>
      <c r="P1203" s="107"/>
      <c r="Q1203" s="107"/>
      <c r="R1203" s="107"/>
      <c r="S1203" s="107"/>
      <c r="T1203" s="107"/>
      <c r="U1203" s="107"/>
      <c r="V1203" s="107"/>
      <c r="W1203" s="107"/>
      <c r="X1203" s="107"/>
      <c r="Y1203" s="107"/>
      <c r="Z1203" s="107"/>
      <c r="AA1203" s="107"/>
      <c r="AB1203" s="107"/>
      <c r="AC1203" s="107"/>
      <c r="AD1203" s="107"/>
      <c r="AE1203" s="107"/>
      <c r="AF1203" s="107"/>
      <c r="AG1203" s="107"/>
      <c r="AH1203" s="107"/>
      <c r="AI1203" s="107"/>
      <c r="AJ1203" s="130"/>
      <c r="AK1203" s="148"/>
      <c r="AL1203" s="151"/>
      <c r="AM1203" s="151"/>
      <c r="AN1203" s="151"/>
      <c r="AO1203" s="151"/>
      <c r="AP1203" s="151"/>
      <c r="AQ1203" s="145"/>
    </row>
    <row r="1204" spans="1:43" ht="9" customHeight="1" thickBot="1" x14ac:dyDescent="0.25">
      <c r="A1204" s="149"/>
      <c r="B1204" s="149"/>
      <c r="C1204" s="149"/>
      <c r="D1204" s="149"/>
      <c r="E1204" s="131" t="s">
        <v>26</v>
      </c>
      <c r="F1204" s="132"/>
      <c r="G1204" s="133"/>
      <c r="H1204" s="133"/>
      <c r="I1204" s="133"/>
      <c r="J1204" s="133"/>
      <c r="K1204" s="133"/>
      <c r="L1204" s="133"/>
      <c r="M1204" s="133"/>
      <c r="N1204" s="133"/>
      <c r="O1204" s="133"/>
      <c r="P1204" s="133"/>
      <c r="Q1204" s="133"/>
      <c r="R1204" s="133"/>
      <c r="S1204" s="133"/>
      <c r="T1204" s="133"/>
      <c r="U1204" s="133"/>
      <c r="V1204" s="133"/>
      <c r="W1204" s="133"/>
      <c r="X1204" s="133"/>
      <c r="Y1204" s="133"/>
      <c r="Z1204" s="133"/>
      <c r="AA1204" s="133"/>
      <c r="AB1204" s="133"/>
      <c r="AC1204" s="133"/>
      <c r="AD1204" s="133"/>
      <c r="AE1204" s="133"/>
      <c r="AF1204" s="133"/>
      <c r="AG1204" s="133"/>
      <c r="AH1204" s="133"/>
      <c r="AI1204" s="133"/>
      <c r="AJ1204" s="134"/>
      <c r="AK1204" s="149"/>
      <c r="AL1204" s="152"/>
      <c r="AM1204" s="152"/>
      <c r="AN1204" s="152"/>
      <c r="AO1204" s="152"/>
      <c r="AP1204" s="152"/>
      <c r="AQ1204" s="146"/>
    </row>
    <row r="1205" spans="1:43" ht="9" customHeight="1" x14ac:dyDescent="0.2">
      <c r="A1205" s="147">
        <v>299</v>
      </c>
      <c r="B1205" s="153">
        <v>20494</v>
      </c>
      <c r="C1205" s="154" t="s">
        <v>399</v>
      </c>
      <c r="D1205" s="154" t="s">
        <v>381</v>
      </c>
      <c r="E1205" s="124" t="s">
        <v>22</v>
      </c>
      <c r="F1205" s="125">
        <v>11</v>
      </c>
      <c r="G1205" s="126">
        <v>11</v>
      </c>
      <c r="H1205" s="126"/>
      <c r="I1205" s="126"/>
      <c r="J1205" s="126">
        <v>11</v>
      </c>
      <c r="K1205" s="126">
        <v>11</v>
      </c>
      <c r="L1205" s="126"/>
      <c r="M1205" s="126"/>
      <c r="N1205" s="126">
        <v>11</v>
      </c>
      <c r="O1205" s="126">
        <v>11</v>
      </c>
      <c r="P1205" s="126"/>
      <c r="Q1205" s="126"/>
      <c r="R1205" s="126">
        <v>11</v>
      </c>
      <c r="S1205" s="126">
        <v>11</v>
      </c>
      <c r="T1205" s="126"/>
      <c r="U1205" s="126"/>
      <c r="V1205" s="126">
        <v>11</v>
      </c>
      <c r="W1205" s="126">
        <v>11</v>
      </c>
      <c r="X1205" s="126"/>
      <c r="Y1205" s="126"/>
      <c r="Z1205" s="126">
        <v>11</v>
      </c>
      <c r="AA1205" s="126">
        <v>11</v>
      </c>
      <c r="AB1205" s="126"/>
      <c r="AC1205" s="126"/>
      <c r="AD1205" s="126">
        <v>11</v>
      </c>
      <c r="AE1205" s="126">
        <v>11</v>
      </c>
      <c r="AF1205" s="126"/>
      <c r="AG1205" s="126"/>
      <c r="AH1205" s="126">
        <v>11</v>
      </c>
      <c r="AI1205" s="126"/>
      <c r="AJ1205" s="127"/>
      <c r="AK1205" s="153">
        <f>COUNTIF(F1205:AJ1205,"&gt;0")</f>
        <v>15</v>
      </c>
      <c r="AL1205" s="150">
        <f>SUM(F1205:AJ1205)</f>
        <v>165</v>
      </c>
      <c r="AM1205" s="150">
        <f>SUM(F1207:AJ1207)</f>
        <v>0</v>
      </c>
      <c r="AN1205" s="150">
        <f>SUM(F1208:AJ1208)</f>
        <v>0</v>
      </c>
      <c r="AO1205" s="150">
        <f>SUM(F1206:AJ1206)</f>
        <v>56</v>
      </c>
      <c r="AP1205" s="150">
        <f>VLOOKUP($M$1&amp;" "&amp;$P$1&amp;" "&amp;AQ1205,'Вспомогательная таблица'!A:AL,38,0)</f>
        <v>165</v>
      </c>
      <c r="AQ1205" s="144" t="s">
        <v>53</v>
      </c>
    </row>
    <row r="1206" spans="1:43" ht="9" customHeight="1" x14ac:dyDescent="0.2">
      <c r="A1206" s="148"/>
      <c r="B1206" s="148"/>
      <c r="C1206" s="148"/>
      <c r="D1206" s="148"/>
      <c r="E1206" s="128" t="s">
        <v>24</v>
      </c>
      <c r="F1206" s="129"/>
      <c r="G1206" s="107">
        <v>8</v>
      </c>
      <c r="H1206" s="107"/>
      <c r="I1206" s="107"/>
      <c r="J1206" s="107"/>
      <c r="K1206" s="107">
        <v>8</v>
      </c>
      <c r="L1206" s="107"/>
      <c r="M1206" s="107"/>
      <c r="N1206" s="107"/>
      <c r="O1206" s="107">
        <v>8</v>
      </c>
      <c r="P1206" s="107"/>
      <c r="Q1206" s="107"/>
      <c r="R1206" s="107"/>
      <c r="S1206" s="107">
        <v>8</v>
      </c>
      <c r="T1206" s="107"/>
      <c r="U1206" s="107"/>
      <c r="V1206" s="107"/>
      <c r="W1206" s="107">
        <v>8</v>
      </c>
      <c r="X1206" s="107"/>
      <c r="Y1206" s="107"/>
      <c r="Z1206" s="107"/>
      <c r="AA1206" s="107">
        <v>8</v>
      </c>
      <c r="AB1206" s="107"/>
      <c r="AC1206" s="107"/>
      <c r="AD1206" s="107"/>
      <c r="AE1206" s="107">
        <v>8</v>
      </c>
      <c r="AF1206" s="107"/>
      <c r="AG1206" s="107"/>
      <c r="AH1206" s="107"/>
      <c r="AI1206" s="107"/>
      <c r="AJ1206" s="130"/>
      <c r="AK1206" s="148"/>
      <c r="AL1206" s="151"/>
      <c r="AM1206" s="151"/>
      <c r="AN1206" s="151"/>
      <c r="AO1206" s="151"/>
      <c r="AP1206" s="151"/>
      <c r="AQ1206" s="145"/>
    </row>
    <row r="1207" spans="1:43" ht="9" customHeight="1" x14ac:dyDescent="0.2">
      <c r="A1207" s="148"/>
      <c r="B1207" s="148"/>
      <c r="C1207" s="148"/>
      <c r="D1207" s="148"/>
      <c r="E1207" s="128" t="s">
        <v>25</v>
      </c>
      <c r="F1207" s="129"/>
      <c r="G1207" s="107"/>
      <c r="H1207" s="107"/>
      <c r="I1207" s="107"/>
      <c r="J1207" s="107"/>
      <c r="K1207" s="107"/>
      <c r="L1207" s="107"/>
      <c r="M1207" s="107"/>
      <c r="N1207" s="107"/>
      <c r="O1207" s="107"/>
      <c r="P1207" s="107"/>
      <c r="Q1207" s="107"/>
      <c r="R1207" s="107"/>
      <c r="S1207" s="107"/>
      <c r="T1207" s="107"/>
      <c r="U1207" s="107"/>
      <c r="V1207" s="107"/>
      <c r="W1207" s="107"/>
      <c r="X1207" s="107"/>
      <c r="Y1207" s="107"/>
      <c r="Z1207" s="107"/>
      <c r="AA1207" s="107"/>
      <c r="AB1207" s="107"/>
      <c r="AC1207" s="107"/>
      <c r="AD1207" s="107"/>
      <c r="AE1207" s="107"/>
      <c r="AF1207" s="107"/>
      <c r="AG1207" s="107"/>
      <c r="AH1207" s="107"/>
      <c r="AI1207" s="107"/>
      <c r="AJ1207" s="130"/>
      <c r="AK1207" s="148"/>
      <c r="AL1207" s="151"/>
      <c r="AM1207" s="151"/>
      <c r="AN1207" s="151"/>
      <c r="AO1207" s="151"/>
      <c r="AP1207" s="151"/>
      <c r="AQ1207" s="145"/>
    </row>
    <row r="1208" spans="1:43" ht="9" customHeight="1" thickBot="1" x14ac:dyDescent="0.25">
      <c r="A1208" s="149"/>
      <c r="B1208" s="149"/>
      <c r="C1208" s="149"/>
      <c r="D1208" s="149"/>
      <c r="E1208" s="131" t="s">
        <v>26</v>
      </c>
      <c r="F1208" s="132"/>
      <c r="G1208" s="133"/>
      <c r="H1208" s="133"/>
      <c r="I1208" s="133"/>
      <c r="J1208" s="133"/>
      <c r="K1208" s="133"/>
      <c r="L1208" s="133"/>
      <c r="M1208" s="133"/>
      <c r="N1208" s="133"/>
      <c r="O1208" s="133"/>
      <c r="P1208" s="133"/>
      <c r="Q1208" s="133"/>
      <c r="R1208" s="133"/>
      <c r="S1208" s="133"/>
      <c r="T1208" s="133"/>
      <c r="U1208" s="133"/>
      <c r="V1208" s="133"/>
      <c r="W1208" s="133"/>
      <c r="X1208" s="133"/>
      <c r="Y1208" s="133"/>
      <c r="Z1208" s="133"/>
      <c r="AA1208" s="133"/>
      <c r="AB1208" s="133"/>
      <c r="AC1208" s="133"/>
      <c r="AD1208" s="133"/>
      <c r="AE1208" s="133"/>
      <c r="AF1208" s="133"/>
      <c r="AG1208" s="133"/>
      <c r="AH1208" s="133"/>
      <c r="AI1208" s="133"/>
      <c r="AJ1208" s="134"/>
      <c r="AK1208" s="149"/>
      <c r="AL1208" s="152"/>
      <c r="AM1208" s="152"/>
      <c r="AN1208" s="152"/>
      <c r="AO1208" s="152"/>
      <c r="AP1208" s="152"/>
      <c r="AQ1208" s="146"/>
    </row>
    <row r="1209" spans="1:43" ht="9" customHeight="1" x14ac:dyDescent="0.2">
      <c r="A1209" s="147">
        <v>300</v>
      </c>
      <c r="B1209" s="153">
        <v>20528</v>
      </c>
      <c r="C1209" s="154" t="s">
        <v>400</v>
      </c>
      <c r="D1209" s="154" t="s">
        <v>313</v>
      </c>
      <c r="E1209" s="124" t="s">
        <v>22</v>
      </c>
      <c r="F1209" s="125">
        <v>11</v>
      </c>
      <c r="G1209" s="126">
        <v>11</v>
      </c>
      <c r="H1209" s="126"/>
      <c r="I1209" s="126"/>
      <c r="J1209" s="126">
        <v>11</v>
      </c>
      <c r="K1209" s="126">
        <v>11</v>
      </c>
      <c r="L1209" s="126"/>
      <c r="M1209" s="126"/>
      <c r="N1209" s="126">
        <v>11</v>
      </c>
      <c r="O1209" s="126">
        <v>11</v>
      </c>
      <c r="P1209" s="126"/>
      <c r="Q1209" s="126"/>
      <c r="R1209" s="126">
        <v>11</v>
      </c>
      <c r="S1209" s="126">
        <v>11</v>
      </c>
      <c r="T1209" s="126"/>
      <c r="U1209" s="126"/>
      <c r="V1209" s="126">
        <v>11</v>
      </c>
      <c r="W1209" s="126">
        <v>11</v>
      </c>
      <c r="X1209" s="126"/>
      <c r="Y1209" s="126"/>
      <c r="Z1209" s="126">
        <v>11</v>
      </c>
      <c r="AA1209" s="126">
        <v>11</v>
      </c>
      <c r="AB1209" s="126"/>
      <c r="AC1209" s="126"/>
      <c r="AD1209" s="126">
        <v>11</v>
      </c>
      <c r="AE1209" s="126">
        <v>11</v>
      </c>
      <c r="AF1209" s="126"/>
      <c r="AG1209" s="126"/>
      <c r="AH1209" s="126">
        <v>11</v>
      </c>
      <c r="AI1209" s="126"/>
      <c r="AJ1209" s="127"/>
      <c r="AK1209" s="153">
        <f>COUNTIF(F1209:AJ1209,"&gt;0")</f>
        <v>15</v>
      </c>
      <c r="AL1209" s="150">
        <f>SUM(F1209:AJ1209)</f>
        <v>165</v>
      </c>
      <c r="AM1209" s="150">
        <f>SUM(F1211:AJ1211)</f>
        <v>0</v>
      </c>
      <c r="AN1209" s="150">
        <f>SUM(F1212:AJ1212)</f>
        <v>0</v>
      </c>
      <c r="AO1209" s="150">
        <f>SUM(F1210:AJ1210)</f>
        <v>56</v>
      </c>
      <c r="AP1209" s="150">
        <f>VLOOKUP($M$1&amp;" "&amp;$P$1&amp;" "&amp;AQ1209,'Вспомогательная таблица'!A:AL,38,0)</f>
        <v>165</v>
      </c>
      <c r="AQ1209" s="144" t="s">
        <v>53</v>
      </c>
    </row>
    <row r="1210" spans="1:43" ht="9" customHeight="1" x14ac:dyDescent="0.2">
      <c r="A1210" s="148"/>
      <c r="B1210" s="148"/>
      <c r="C1210" s="148"/>
      <c r="D1210" s="148"/>
      <c r="E1210" s="128" t="s">
        <v>24</v>
      </c>
      <c r="F1210" s="129"/>
      <c r="G1210" s="107">
        <v>8</v>
      </c>
      <c r="H1210" s="107"/>
      <c r="I1210" s="107"/>
      <c r="J1210" s="107"/>
      <c r="K1210" s="107">
        <v>8</v>
      </c>
      <c r="L1210" s="107"/>
      <c r="M1210" s="107"/>
      <c r="N1210" s="107"/>
      <c r="O1210" s="107">
        <v>8</v>
      </c>
      <c r="P1210" s="107"/>
      <c r="Q1210" s="107"/>
      <c r="R1210" s="107"/>
      <c r="S1210" s="107">
        <v>8</v>
      </c>
      <c r="T1210" s="107"/>
      <c r="U1210" s="107"/>
      <c r="V1210" s="107"/>
      <c r="W1210" s="107">
        <v>8</v>
      </c>
      <c r="X1210" s="107"/>
      <c r="Y1210" s="107"/>
      <c r="Z1210" s="107"/>
      <c r="AA1210" s="107">
        <v>8</v>
      </c>
      <c r="AB1210" s="107"/>
      <c r="AC1210" s="107"/>
      <c r="AD1210" s="107"/>
      <c r="AE1210" s="107">
        <v>8</v>
      </c>
      <c r="AF1210" s="107"/>
      <c r="AG1210" s="107"/>
      <c r="AH1210" s="107"/>
      <c r="AI1210" s="107"/>
      <c r="AJ1210" s="130"/>
      <c r="AK1210" s="148"/>
      <c r="AL1210" s="151"/>
      <c r="AM1210" s="151"/>
      <c r="AN1210" s="151"/>
      <c r="AO1210" s="151"/>
      <c r="AP1210" s="151"/>
      <c r="AQ1210" s="145"/>
    </row>
    <row r="1211" spans="1:43" ht="9" customHeight="1" x14ac:dyDescent="0.2">
      <c r="A1211" s="148"/>
      <c r="B1211" s="148"/>
      <c r="C1211" s="148"/>
      <c r="D1211" s="148"/>
      <c r="E1211" s="128" t="s">
        <v>25</v>
      </c>
      <c r="F1211" s="129"/>
      <c r="G1211" s="107"/>
      <c r="H1211" s="107"/>
      <c r="I1211" s="107"/>
      <c r="J1211" s="107"/>
      <c r="K1211" s="107"/>
      <c r="L1211" s="107"/>
      <c r="M1211" s="107"/>
      <c r="N1211" s="107"/>
      <c r="O1211" s="107"/>
      <c r="P1211" s="107"/>
      <c r="Q1211" s="107"/>
      <c r="R1211" s="107"/>
      <c r="S1211" s="107"/>
      <c r="T1211" s="107"/>
      <c r="U1211" s="107"/>
      <c r="V1211" s="107"/>
      <c r="W1211" s="107"/>
      <c r="X1211" s="107"/>
      <c r="Y1211" s="107"/>
      <c r="Z1211" s="107"/>
      <c r="AA1211" s="107"/>
      <c r="AB1211" s="107"/>
      <c r="AC1211" s="107"/>
      <c r="AD1211" s="107"/>
      <c r="AE1211" s="107"/>
      <c r="AF1211" s="107"/>
      <c r="AG1211" s="107"/>
      <c r="AH1211" s="107"/>
      <c r="AI1211" s="107"/>
      <c r="AJ1211" s="130"/>
      <c r="AK1211" s="148"/>
      <c r="AL1211" s="151"/>
      <c r="AM1211" s="151"/>
      <c r="AN1211" s="151"/>
      <c r="AO1211" s="151"/>
      <c r="AP1211" s="151"/>
      <c r="AQ1211" s="145"/>
    </row>
    <row r="1212" spans="1:43" ht="9" customHeight="1" thickBot="1" x14ac:dyDescent="0.25">
      <c r="A1212" s="149"/>
      <c r="B1212" s="149"/>
      <c r="C1212" s="149"/>
      <c r="D1212" s="149"/>
      <c r="E1212" s="131" t="s">
        <v>26</v>
      </c>
      <c r="F1212" s="132"/>
      <c r="G1212" s="133"/>
      <c r="H1212" s="133"/>
      <c r="I1212" s="133"/>
      <c r="J1212" s="133"/>
      <c r="K1212" s="133"/>
      <c r="L1212" s="133"/>
      <c r="M1212" s="133"/>
      <c r="N1212" s="133"/>
      <c r="O1212" s="133"/>
      <c r="P1212" s="133"/>
      <c r="Q1212" s="133"/>
      <c r="R1212" s="133"/>
      <c r="S1212" s="133"/>
      <c r="T1212" s="133"/>
      <c r="U1212" s="133"/>
      <c r="V1212" s="133"/>
      <c r="W1212" s="133"/>
      <c r="X1212" s="133"/>
      <c r="Y1212" s="133"/>
      <c r="Z1212" s="133"/>
      <c r="AA1212" s="133"/>
      <c r="AB1212" s="133"/>
      <c r="AC1212" s="133"/>
      <c r="AD1212" s="133"/>
      <c r="AE1212" s="133"/>
      <c r="AF1212" s="133"/>
      <c r="AG1212" s="133"/>
      <c r="AH1212" s="133"/>
      <c r="AI1212" s="133"/>
      <c r="AJ1212" s="134"/>
      <c r="AK1212" s="149"/>
      <c r="AL1212" s="152"/>
      <c r="AM1212" s="152"/>
      <c r="AN1212" s="152"/>
      <c r="AO1212" s="152"/>
      <c r="AP1212" s="152"/>
      <c r="AQ1212" s="146"/>
    </row>
    <row r="1213" spans="1:43" ht="9" customHeight="1" x14ac:dyDescent="0.2">
      <c r="A1213" s="147">
        <v>301</v>
      </c>
      <c r="B1213" s="153">
        <v>20152</v>
      </c>
      <c r="C1213" s="154" t="s">
        <v>401</v>
      </c>
      <c r="D1213" s="154" t="s">
        <v>388</v>
      </c>
      <c r="E1213" s="124" t="s">
        <v>22</v>
      </c>
      <c r="F1213" s="125">
        <v>11</v>
      </c>
      <c r="G1213" s="126">
        <v>11</v>
      </c>
      <c r="H1213" s="126"/>
      <c r="I1213" s="126"/>
      <c r="J1213" s="126">
        <v>11</v>
      </c>
      <c r="K1213" s="126">
        <v>11</v>
      </c>
      <c r="L1213" s="126"/>
      <c r="M1213" s="126"/>
      <c r="N1213" s="126">
        <v>11</v>
      </c>
      <c r="O1213" s="126">
        <v>11</v>
      </c>
      <c r="P1213" s="126"/>
      <c r="Q1213" s="126"/>
      <c r="R1213" s="126">
        <v>11</v>
      </c>
      <c r="S1213" s="126">
        <v>11</v>
      </c>
      <c r="T1213" s="126"/>
      <c r="U1213" s="126"/>
      <c r="V1213" s="126">
        <v>11</v>
      </c>
      <c r="W1213" s="126">
        <v>11</v>
      </c>
      <c r="X1213" s="126"/>
      <c r="Y1213" s="126"/>
      <c r="Z1213" s="126">
        <v>11</v>
      </c>
      <c r="AA1213" s="126">
        <v>11</v>
      </c>
      <c r="AB1213" s="126"/>
      <c r="AC1213" s="126"/>
      <c r="AD1213" s="126">
        <v>11</v>
      </c>
      <c r="AE1213" s="126">
        <v>11</v>
      </c>
      <c r="AF1213" s="126"/>
      <c r="AG1213" s="126"/>
      <c r="AH1213" s="126">
        <v>11</v>
      </c>
      <c r="AI1213" s="126"/>
      <c r="AJ1213" s="127"/>
      <c r="AK1213" s="153">
        <f>COUNTIF(F1213:AJ1213,"&gt;0")</f>
        <v>15</v>
      </c>
      <c r="AL1213" s="150">
        <f>SUM(F1213:AJ1213)</f>
        <v>165</v>
      </c>
      <c r="AM1213" s="150">
        <f>SUM(F1215:AJ1215)</f>
        <v>0</v>
      </c>
      <c r="AN1213" s="150">
        <f>SUM(F1216:AJ1216)</f>
        <v>0</v>
      </c>
      <c r="AO1213" s="150">
        <f>SUM(F1214:AJ1214)</f>
        <v>56</v>
      </c>
      <c r="AP1213" s="150">
        <f>VLOOKUP($M$1&amp;" "&amp;$P$1&amp;" "&amp;AQ1213,'Вспомогательная таблица'!A:AL,38,0)</f>
        <v>165</v>
      </c>
      <c r="AQ1213" s="144" t="s">
        <v>53</v>
      </c>
    </row>
    <row r="1214" spans="1:43" ht="9" customHeight="1" x14ac:dyDescent="0.2">
      <c r="A1214" s="148"/>
      <c r="B1214" s="148"/>
      <c r="C1214" s="148"/>
      <c r="D1214" s="148"/>
      <c r="E1214" s="128" t="s">
        <v>24</v>
      </c>
      <c r="F1214" s="129"/>
      <c r="G1214" s="107">
        <v>8</v>
      </c>
      <c r="H1214" s="107"/>
      <c r="I1214" s="107"/>
      <c r="J1214" s="107"/>
      <c r="K1214" s="107">
        <v>8</v>
      </c>
      <c r="L1214" s="107"/>
      <c r="M1214" s="107"/>
      <c r="N1214" s="107"/>
      <c r="O1214" s="107">
        <v>8</v>
      </c>
      <c r="P1214" s="107"/>
      <c r="Q1214" s="107"/>
      <c r="R1214" s="107"/>
      <c r="S1214" s="107">
        <v>8</v>
      </c>
      <c r="T1214" s="107"/>
      <c r="U1214" s="107"/>
      <c r="V1214" s="107"/>
      <c r="W1214" s="107">
        <v>8</v>
      </c>
      <c r="X1214" s="107"/>
      <c r="Y1214" s="107"/>
      <c r="Z1214" s="107"/>
      <c r="AA1214" s="107">
        <v>8</v>
      </c>
      <c r="AB1214" s="107"/>
      <c r="AC1214" s="107"/>
      <c r="AD1214" s="107"/>
      <c r="AE1214" s="107">
        <v>8</v>
      </c>
      <c r="AF1214" s="107"/>
      <c r="AG1214" s="107"/>
      <c r="AH1214" s="107"/>
      <c r="AI1214" s="107"/>
      <c r="AJ1214" s="130"/>
      <c r="AK1214" s="148"/>
      <c r="AL1214" s="151"/>
      <c r="AM1214" s="151"/>
      <c r="AN1214" s="151"/>
      <c r="AO1214" s="151"/>
      <c r="AP1214" s="151"/>
      <c r="AQ1214" s="145"/>
    </row>
    <row r="1215" spans="1:43" ht="9" customHeight="1" x14ac:dyDescent="0.2">
      <c r="A1215" s="148"/>
      <c r="B1215" s="148"/>
      <c r="C1215" s="148"/>
      <c r="D1215" s="148"/>
      <c r="E1215" s="128" t="s">
        <v>25</v>
      </c>
      <c r="F1215" s="129"/>
      <c r="G1215" s="107"/>
      <c r="H1215" s="107"/>
      <c r="I1215" s="107"/>
      <c r="J1215" s="107"/>
      <c r="K1215" s="107"/>
      <c r="L1215" s="107"/>
      <c r="M1215" s="107"/>
      <c r="N1215" s="107"/>
      <c r="O1215" s="107"/>
      <c r="P1215" s="107"/>
      <c r="Q1215" s="107"/>
      <c r="R1215" s="107"/>
      <c r="S1215" s="107"/>
      <c r="T1215" s="107"/>
      <c r="U1215" s="107"/>
      <c r="V1215" s="107"/>
      <c r="W1215" s="107"/>
      <c r="X1215" s="107"/>
      <c r="Y1215" s="107"/>
      <c r="Z1215" s="107"/>
      <c r="AA1215" s="107"/>
      <c r="AB1215" s="107"/>
      <c r="AC1215" s="107"/>
      <c r="AD1215" s="107"/>
      <c r="AE1215" s="107"/>
      <c r="AF1215" s="107"/>
      <c r="AG1215" s="107"/>
      <c r="AH1215" s="107"/>
      <c r="AI1215" s="107"/>
      <c r="AJ1215" s="130"/>
      <c r="AK1215" s="148"/>
      <c r="AL1215" s="151"/>
      <c r="AM1215" s="151"/>
      <c r="AN1215" s="151"/>
      <c r="AO1215" s="151"/>
      <c r="AP1215" s="151"/>
      <c r="AQ1215" s="145"/>
    </row>
    <row r="1216" spans="1:43" ht="9" customHeight="1" thickBot="1" x14ac:dyDescent="0.25">
      <c r="A1216" s="149"/>
      <c r="B1216" s="149"/>
      <c r="C1216" s="149"/>
      <c r="D1216" s="149"/>
      <c r="E1216" s="131" t="s">
        <v>26</v>
      </c>
      <c r="F1216" s="132"/>
      <c r="G1216" s="133"/>
      <c r="H1216" s="133"/>
      <c r="I1216" s="133"/>
      <c r="J1216" s="133"/>
      <c r="K1216" s="133"/>
      <c r="L1216" s="133"/>
      <c r="M1216" s="133"/>
      <c r="N1216" s="133"/>
      <c r="O1216" s="133"/>
      <c r="P1216" s="133"/>
      <c r="Q1216" s="133"/>
      <c r="R1216" s="133"/>
      <c r="S1216" s="133"/>
      <c r="T1216" s="133"/>
      <c r="U1216" s="133"/>
      <c r="V1216" s="133"/>
      <c r="W1216" s="133"/>
      <c r="X1216" s="133"/>
      <c r="Y1216" s="133"/>
      <c r="Z1216" s="133"/>
      <c r="AA1216" s="133"/>
      <c r="AB1216" s="133"/>
      <c r="AC1216" s="133"/>
      <c r="AD1216" s="133"/>
      <c r="AE1216" s="133"/>
      <c r="AF1216" s="133"/>
      <c r="AG1216" s="133"/>
      <c r="AH1216" s="133"/>
      <c r="AI1216" s="133"/>
      <c r="AJ1216" s="134"/>
      <c r="AK1216" s="149"/>
      <c r="AL1216" s="152"/>
      <c r="AM1216" s="152"/>
      <c r="AN1216" s="152"/>
      <c r="AO1216" s="152"/>
      <c r="AP1216" s="152"/>
      <c r="AQ1216" s="146"/>
    </row>
    <row r="1217" spans="1:43" ht="9" customHeight="1" x14ac:dyDescent="0.2">
      <c r="A1217" s="147">
        <v>302</v>
      </c>
      <c r="B1217" s="153">
        <v>19969</v>
      </c>
      <c r="C1217" s="154" t="s">
        <v>402</v>
      </c>
      <c r="D1217" s="154" t="s">
        <v>381</v>
      </c>
      <c r="E1217" s="124" t="s">
        <v>22</v>
      </c>
      <c r="F1217" s="125">
        <v>11</v>
      </c>
      <c r="G1217" s="126">
        <v>11</v>
      </c>
      <c r="H1217" s="126"/>
      <c r="I1217" s="126"/>
      <c r="J1217" s="126">
        <v>11</v>
      </c>
      <c r="K1217" s="126">
        <v>11</v>
      </c>
      <c r="L1217" s="126"/>
      <c r="M1217" s="126"/>
      <c r="N1217" s="126">
        <v>11</v>
      </c>
      <c r="O1217" s="126">
        <v>11</v>
      </c>
      <c r="P1217" s="126"/>
      <c r="Q1217" s="126"/>
      <c r="R1217" s="126">
        <v>11</v>
      </c>
      <c r="S1217" s="126">
        <v>11</v>
      </c>
      <c r="T1217" s="126"/>
      <c r="U1217" s="126"/>
      <c r="V1217" s="126">
        <v>11</v>
      </c>
      <c r="W1217" s="126">
        <v>11</v>
      </c>
      <c r="X1217" s="126"/>
      <c r="Y1217" s="126"/>
      <c r="Z1217" s="126">
        <v>11</v>
      </c>
      <c r="AA1217" s="126">
        <v>11</v>
      </c>
      <c r="AB1217" s="126"/>
      <c r="AC1217" s="126"/>
      <c r="AD1217" s="126">
        <v>11</v>
      </c>
      <c r="AE1217" s="126">
        <v>11</v>
      </c>
      <c r="AF1217" s="126"/>
      <c r="AG1217" s="126"/>
      <c r="AH1217" s="126">
        <v>11</v>
      </c>
      <c r="AI1217" s="126"/>
      <c r="AJ1217" s="127"/>
      <c r="AK1217" s="153">
        <f>COUNTIF(F1217:AJ1217,"&gt;0")</f>
        <v>15</v>
      </c>
      <c r="AL1217" s="150">
        <f>SUM(F1217:AJ1217)</f>
        <v>165</v>
      </c>
      <c r="AM1217" s="150">
        <f>SUM(F1219:AJ1219)</f>
        <v>0</v>
      </c>
      <c r="AN1217" s="150">
        <f>SUM(F1220:AJ1220)</f>
        <v>0</v>
      </c>
      <c r="AO1217" s="150">
        <f>SUM(F1218:AJ1218)</f>
        <v>56</v>
      </c>
      <c r="AP1217" s="150">
        <f>VLOOKUP($M$1&amp;" "&amp;$P$1&amp;" "&amp;AQ1217,'Вспомогательная таблица'!A:AL,38,0)</f>
        <v>165</v>
      </c>
      <c r="AQ1217" s="144" t="s">
        <v>53</v>
      </c>
    </row>
    <row r="1218" spans="1:43" ht="9" customHeight="1" x14ac:dyDescent="0.2">
      <c r="A1218" s="148"/>
      <c r="B1218" s="148"/>
      <c r="C1218" s="148"/>
      <c r="D1218" s="148"/>
      <c r="E1218" s="128" t="s">
        <v>24</v>
      </c>
      <c r="F1218" s="129"/>
      <c r="G1218" s="107">
        <v>8</v>
      </c>
      <c r="H1218" s="107"/>
      <c r="I1218" s="107"/>
      <c r="J1218" s="107"/>
      <c r="K1218" s="107">
        <v>8</v>
      </c>
      <c r="L1218" s="107"/>
      <c r="M1218" s="107"/>
      <c r="N1218" s="107"/>
      <c r="O1218" s="107">
        <v>8</v>
      </c>
      <c r="P1218" s="107"/>
      <c r="Q1218" s="107"/>
      <c r="R1218" s="107"/>
      <c r="S1218" s="107">
        <v>8</v>
      </c>
      <c r="T1218" s="107"/>
      <c r="U1218" s="107"/>
      <c r="V1218" s="107"/>
      <c r="W1218" s="107">
        <v>8</v>
      </c>
      <c r="X1218" s="107"/>
      <c r="Y1218" s="107"/>
      <c r="Z1218" s="107"/>
      <c r="AA1218" s="107">
        <v>8</v>
      </c>
      <c r="AB1218" s="107"/>
      <c r="AC1218" s="107"/>
      <c r="AD1218" s="107"/>
      <c r="AE1218" s="107">
        <v>8</v>
      </c>
      <c r="AF1218" s="107"/>
      <c r="AG1218" s="107"/>
      <c r="AH1218" s="107"/>
      <c r="AI1218" s="107"/>
      <c r="AJ1218" s="130"/>
      <c r="AK1218" s="148"/>
      <c r="AL1218" s="151"/>
      <c r="AM1218" s="151"/>
      <c r="AN1218" s="151"/>
      <c r="AO1218" s="151"/>
      <c r="AP1218" s="151"/>
      <c r="AQ1218" s="145"/>
    </row>
    <row r="1219" spans="1:43" ht="9" customHeight="1" x14ac:dyDescent="0.2">
      <c r="A1219" s="148"/>
      <c r="B1219" s="148"/>
      <c r="C1219" s="148"/>
      <c r="D1219" s="148"/>
      <c r="E1219" s="128" t="s">
        <v>25</v>
      </c>
      <c r="F1219" s="129"/>
      <c r="G1219" s="107"/>
      <c r="H1219" s="107"/>
      <c r="I1219" s="107"/>
      <c r="J1219" s="107"/>
      <c r="K1219" s="107"/>
      <c r="L1219" s="107"/>
      <c r="M1219" s="107"/>
      <c r="N1219" s="107"/>
      <c r="O1219" s="107"/>
      <c r="P1219" s="107"/>
      <c r="Q1219" s="107"/>
      <c r="R1219" s="107"/>
      <c r="S1219" s="107"/>
      <c r="T1219" s="107"/>
      <c r="U1219" s="107"/>
      <c r="V1219" s="107"/>
      <c r="W1219" s="107"/>
      <c r="X1219" s="107"/>
      <c r="Y1219" s="107"/>
      <c r="Z1219" s="107"/>
      <c r="AA1219" s="107"/>
      <c r="AB1219" s="107"/>
      <c r="AC1219" s="107"/>
      <c r="AD1219" s="107"/>
      <c r="AE1219" s="107"/>
      <c r="AF1219" s="107"/>
      <c r="AG1219" s="107"/>
      <c r="AH1219" s="107"/>
      <c r="AI1219" s="107"/>
      <c r="AJ1219" s="130"/>
      <c r="AK1219" s="148"/>
      <c r="AL1219" s="151"/>
      <c r="AM1219" s="151"/>
      <c r="AN1219" s="151"/>
      <c r="AO1219" s="151"/>
      <c r="AP1219" s="151"/>
      <c r="AQ1219" s="145"/>
    </row>
    <row r="1220" spans="1:43" ht="9" customHeight="1" thickBot="1" x14ac:dyDescent="0.25">
      <c r="A1220" s="149"/>
      <c r="B1220" s="149"/>
      <c r="C1220" s="149"/>
      <c r="D1220" s="149"/>
      <c r="E1220" s="131" t="s">
        <v>26</v>
      </c>
      <c r="F1220" s="132"/>
      <c r="G1220" s="133"/>
      <c r="H1220" s="133"/>
      <c r="I1220" s="133"/>
      <c r="J1220" s="133"/>
      <c r="K1220" s="133"/>
      <c r="L1220" s="133"/>
      <c r="M1220" s="133"/>
      <c r="N1220" s="133"/>
      <c r="O1220" s="133"/>
      <c r="P1220" s="133"/>
      <c r="Q1220" s="133"/>
      <c r="R1220" s="133"/>
      <c r="S1220" s="133"/>
      <c r="T1220" s="133"/>
      <c r="U1220" s="133"/>
      <c r="V1220" s="133"/>
      <c r="W1220" s="133"/>
      <c r="X1220" s="133"/>
      <c r="Y1220" s="133"/>
      <c r="Z1220" s="133"/>
      <c r="AA1220" s="133"/>
      <c r="AB1220" s="133"/>
      <c r="AC1220" s="133"/>
      <c r="AD1220" s="133"/>
      <c r="AE1220" s="133"/>
      <c r="AF1220" s="133"/>
      <c r="AG1220" s="133"/>
      <c r="AH1220" s="133"/>
      <c r="AI1220" s="133"/>
      <c r="AJ1220" s="134"/>
      <c r="AK1220" s="149"/>
      <c r="AL1220" s="152"/>
      <c r="AM1220" s="152"/>
      <c r="AN1220" s="152"/>
      <c r="AO1220" s="152"/>
      <c r="AP1220" s="152"/>
      <c r="AQ1220" s="146"/>
    </row>
    <row r="1221" spans="1:43" ht="9" customHeight="1" x14ac:dyDescent="0.2">
      <c r="A1221" s="147">
        <v>303</v>
      </c>
      <c r="B1221" s="153">
        <v>19093</v>
      </c>
      <c r="C1221" s="154" t="s">
        <v>403</v>
      </c>
      <c r="D1221" s="154" t="s">
        <v>391</v>
      </c>
      <c r="E1221" s="124" t="s">
        <v>22</v>
      </c>
      <c r="F1221" s="125">
        <v>11</v>
      </c>
      <c r="G1221" s="126">
        <v>11</v>
      </c>
      <c r="H1221" s="126"/>
      <c r="I1221" s="126"/>
      <c r="J1221" s="126">
        <v>11</v>
      </c>
      <c r="K1221" s="126">
        <v>11</v>
      </c>
      <c r="L1221" s="126"/>
      <c r="M1221" s="126"/>
      <c r="N1221" s="126">
        <v>11</v>
      </c>
      <c r="O1221" s="126">
        <v>11</v>
      </c>
      <c r="P1221" s="126"/>
      <c r="Q1221" s="126"/>
      <c r="R1221" s="126">
        <v>11</v>
      </c>
      <c r="S1221" s="126">
        <v>11</v>
      </c>
      <c r="T1221" s="126"/>
      <c r="U1221" s="126"/>
      <c r="V1221" s="126">
        <v>11</v>
      </c>
      <c r="W1221" s="126">
        <v>11</v>
      </c>
      <c r="X1221" s="126"/>
      <c r="Y1221" s="126"/>
      <c r="Z1221" s="126">
        <v>11</v>
      </c>
      <c r="AA1221" s="126">
        <v>11</v>
      </c>
      <c r="AB1221" s="126"/>
      <c r="AC1221" s="126"/>
      <c r="AD1221" s="126">
        <v>11</v>
      </c>
      <c r="AE1221" s="126">
        <v>11</v>
      </c>
      <c r="AF1221" s="126"/>
      <c r="AG1221" s="126"/>
      <c r="AH1221" s="126">
        <v>11</v>
      </c>
      <c r="AI1221" s="126"/>
      <c r="AJ1221" s="127"/>
      <c r="AK1221" s="153">
        <f>COUNTIF(F1221:AJ1221,"&gt;0")</f>
        <v>15</v>
      </c>
      <c r="AL1221" s="150">
        <f>SUM(F1221:AJ1221)</f>
        <v>165</v>
      </c>
      <c r="AM1221" s="150">
        <f>SUM(F1223:AJ1223)</f>
        <v>0</v>
      </c>
      <c r="AN1221" s="150">
        <f>SUM(F1224:AJ1224)</f>
        <v>0</v>
      </c>
      <c r="AO1221" s="150">
        <f>SUM(F1222:AJ1222)</f>
        <v>56</v>
      </c>
      <c r="AP1221" s="150">
        <f>VLOOKUP($M$1&amp;" "&amp;$P$1&amp;" "&amp;AQ1221,'Вспомогательная таблица'!A:AL,38,0)</f>
        <v>165</v>
      </c>
      <c r="AQ1221" s="144" t="s">
        <v>53</v>
      </c>
    </row>
    <row r="1222" spans="1:43" ht="9" customHeight="1" x14ac:dyDescent="0.2">
      <c r="A1222" s="148"/>
      <c r="B1222" s="148"/>
      <c r="C1222" s="148"/>
      <c r="D1222" s="148"/>
      <c r="E1222" s="128" t="s">
        <v>24</v>
      </c>
      <c r="F1222" s="129"/>
      <c r="G1222" s="107">
        <v>8</v>
      </c>
      <c r="H1222" s="107"/>
      <c r="I1222" s="107"/>
      <c r="J1222" s="107"/>
      <c r="K1222" s="107">
        <v>8</v>
      </c>
      <c r="L1222" s="107"/>
      <c r="M1222" s="107"/>
      <c r="N1222" s="107"/>
      <c r="O1222" s="107">
        <v>8</v>
      </c>
      <c r="P1222" s="107"/>
      <c r="Q1222" s="107"/>
      <c r="R1222" s="107"/>
      <c r="S1222" s="107">
        <v>8</v>
      </c>
      <c r="T1222" s="107"/>
      <c r="U1222" s="107"/>
      <c r="V1222" s="107"/>
      <c r="W1222" s="107">
        <v>8</v>
      </c>
      <c r="X1222" s="107"/>
      <c r="Y1222" s="107"/>
      <c r="Z1222" s="107"/>
      <c r="AA1222" s="107">
        <v>8</v>
      </c>
      <c r="AB1222" s="107"/>
      <c r="AC1222" s="107"/>
      <c r="AD1222" s="107"/>
      <c r="AE1222" s="107">
        <v>8</v>
      </c>
      <c r="AF1222" s="107"/>
      <c r="AG1222" s="107"/>
      <c r="AH1222" s="107"/>
      <c r="AI1222" s="107"/>
      <c r="AJ1222" s="130"/>
      <c r="AK1222" s="148"/>
      <c r="AL1222" s="151"/>
      <c r="AM1222" s="151"/>
      <c r="AN1222" s="151"/>
      <c r="AO1222" s="151"/>
      <c r="AP1222" s="151"/>
      <c r="AQ1222" s="145"/>
    </row>
    <row r="1223" spans="1:43" ht="9" customHeight="1" x14ac:dyDescent="0.2">
      <c r="A1223" s="148"/>
      <c r="B1223" s="148"/>
      <c r="C1223" s="148"/>
      <c r="D1223" s="148"/>
      <c r="E1223" s="128" t="s">
        <v>25</v>
      </c>
      <c r="F1223" s="129"/>
      <c r="G1223" s="107"/>
      <c r="H1223" s="107"/>
      <c r="I1223" s="107"/>
      <c r="J1223" s="107"/>
      <c r="K1223" s="107"/>
      <c r="L1223" s="107"/>
      <c r="M1223" s="107"/>
      <c r="N1223" s="107"/>
      <c r="O1223" s="107"/>
      <c r="P1223" s="107"/>
      <c r="Q1223" s="107"/>
      <c r="R1223" s="107"/>
      <c r="S1223" s="107"/>
      <c r="T1223" s="107"/>
      <c r="U1223" s="107"/>
      <c r="V1223" s="107"/>
      <c r="W1223" s="107"/>
      <c r="X1223" s="107"/>
      <c r="Y1223" s="107"/>
      <c r="Z1223" s="107"/>
      <c r="AA1223" s="107"/>
      <c r="AB1223" s="107"/>
      <c r="AC1223" s="107"/>
      <c r="AD1223" s="107"/>
      <c r="AE1223" s="107"/>
      <c r="AF1223" s="107"/>
      <c r="AG1223" s="107"/>
      <c r="AH1223" s="107"/>
      <c r="AI1223" s="107"/>
      <c r="AJ1223" s="130"/>
      <c r="AK1223" s="148"/>
      <c r="AL1223" s="151"/>
      <c r="AM1223" s="151"/>
      <c r="AN1223" s="151"/>
      <c r="AO1223" s="151"/>
      <c r="AP1223" s="151"/>
      <c r="AQ1223" s="145"/>
    </row>
    <row r="1224" spans="1:43" ht="9" customHeight="1" thickBot="1" x14ac:dyDescent="0.25">
      <c r="A1224" s="149"/>
      <c r="B1224" s="149"/>
      <c r="C1224" s="149"/>
      <c r="D1224" s="149"/>
      <c r="E1224" s="131" t="s">
        <v>26</v>
      </c>
      <c r="F1224" s="132"/>
      <c r="G1224" s="133"/>
      <c r="H1224" s="133"/>
      <c r="I1224" s="133"/>
      <c r="J1224" s="133"/>
      <c r="K1224" s="133"/>
      <c r="L1224" s="133"/>
      <c r="M1224" s="133"/>
      <c r="N1224" s="133"/>
      <c r="O1224" s="133"/>
      <c r="P1224" s="133"/>
      <c r="Q1224" s="133"/>
      <c r="R1224" s="133"/>
      <c r="S1224" s="133"/>
      <c r="T1224" s="133"/>
      <c r="U1224" s="133"/>
      <c r="V1224" s="133"/>
      <c r="W1224" s="133"/>
      <c r="X1224" s="133"/>
      <c r="Y1224" s="133"/>
      <c r="Z1224" s="133"/>
      <c r="AA1224" s="133"/>
      <c r="AB1224" s="133"/>
      <c r="AC1224" s="133"/>
      <c r="AD1224" s="133"/>
      <c r="AE1224" s="133"/>
      <c r="AF1224" s="133"/>
      <c r="AG1224" s="133"/>
      <c r="AH1224" s="133"/>
      <c r="AI1224" s="133"/>
      <c r="AJ1224" s="134"/>
      <c r="AK1224" s="149"/>
      <c r="AL1224" s="152"/>
      <c r="AM1224" s="152"/>
      <c r="AN1224" s="152"/>
      <c r="AO1224" s="152"/>
      <c r="AP1224" s="152"/>
      <c r="AQ1224" s="146"/>
    </row>
    <row r="1225" spans="1:43" ht="9" customHeight="1" x14ac:dyDescent="0.2">
      <c r="A1225" s="147">
        <v>304</v>
      </c>
      <c r="B1225" s="153">
        <v>19103</v>
      </c>
      <c r="C1225" s="154" t="s">
        <v>404</v>
      </c>
      <c r="D1225" s="154" t="s">
        <v>405</v>
      </c>
      <c r="E1225" s="124" t="s">
        <v>22</v>
      </c>
      <c r="F1225" s="125">
        <v>11</v>
      </c>
      <c r="G1225" s="126">
        <v>11</v>
      </c>
      <c r="H1225" s="126"/>
      <c r="I1225" s="126"/>
      <c r="J1225" s="126">
        <v>11</v>
      </c>
      <c r="K1225" s="126">
        <v>11</v>
      </c>
      <c r="L1225" s="126"/>
      <c r="M1225" s="126"/>
      <c r="N1225" s="126">
        <v>11</v>
      </c>
      <c r="O1225" s="126">
        <v>11</v>
      </c>
      <c r="P1225" s="126"/>
      <c r="Q1225" s="126"/>
      <c r="R1225" s="126">
        <v>11</v>
      </c>
      <c r="S1225" s="126">
        <v>11</v>
      </c>
      <c r="T1225" s="126"/>
      <c r="U1225" s="126"/>
      <c r="V1225" s="126">
        <v>11</v>
      </c>
      <c r="W1225" s="126">
        <v>11</v>
      </c>
      <c r="X1225" s="126"/>
      <c r="Y1225" s="126"/>
      <c r="Z1225" s="126">
        <v>11</v>
      </c>
      <c r="AA1225" s="126">
        <v>11</v>
      </c>
      <c r="AB1225" s="126"/>
      <c r="AC1225" s="126"/>
      <c r="AD1225" s="126">
        <v>11</v>
      </c>
      <c r="AE1225" s="126">
        <v>11</v>
      </c>
      <c r="AF1225" s="126"/>
      <c r="AG1225" s="126"/>
      <c r="AH1225" s="126">
        <v>11</v>
      </c>
      <c r="AI1225" s="126"/>
      <c r="AJ1225" s="127"/>
      <c r="AK1225" s="153">
        <f>COUNTIF(F1225:AJ1225,"&gt;0")</f>
        <v>15</v>
      </c>
      <c r="AL1225" s="150">
        <f>SUM(F1225:AJ1225)</f>
        <v>165</v>
      </c>
      <c r="AM1225" s="150">
        <f>SUM(F1227:AJ1227)</f>
        <v>0</v>
      </c>
      <c r="AN1225" s="150">
        <f>SUM(F1228:AJ1228)</f>
        <v>0</v>
      </c>
      <c r="AO1225" s="150">
        <f>SUM(F1226:AJ1226)</f>
        <v>56</v>
      </c>
      <c r="AP1225" s="150">
        <f>VLOOKUP($M$1&amp;" "&amp;$P$1&amp;" "&amp;AQ1225,'Вспомогательная таблица'!A:AL,38,0)</f>
        <v>165</v>
      </c>
      <c r="AQ1225" s="144" t="s">
        <v>53</v>
      </c>
    </row>
    <row r="1226" spans="1:43" ht="9" customHeight="1" x14ac:dyDescent="0.2">
      <c r="A1226" s="148"/>
      <c r="B1226" s="148"/>
      <c r="C1226" s="148"/>
      <c r="D1226" s="148"/>
      <c r="E1226" s="128" t="s">
        <v>24</v>
      </c>
      <c r="F1226" s="129"/>
      <c r="G1226" s="107">
        <v>8</v>
      </c>
      <c r="H1226" s="107"/>
      <c r="I1226" s="107"/>
      <c r="J1226" s="107"/>
      <c r="K1226" s="107">
        <v>8</v>
      </c>
      <c r="L1226" s="107"/>
      <c r="M1226" s="107"/>
      <c r="N1226" s="107"/>
      <c r="O1226" s="107">
        <v>8</v>
      </c>
      <c r="P1226" s="107"/>
      <c r="Q1226" s="107"/>
      <c r="R1226" s="107"/>
      <c r="S1226" s="107">
        <v>8</v>
      </c>
      <c r="T1226" s="107"/>
      <c r="U1226" s="107"/>
      <c r="V1226" s="107"/>
      <c r="W1226" s="107">
        <v>8</v>
      </c>
      <c r="X1226" s="107"/>
      <c r="Y1226" s="107"/>
      <c r="Z1226" s="107"/>
      <c r="AA1226" s="107">
        <v>8</v>
      </c>
      <c r="AB1226" s="107"/>
      <c r="AC1226" s="107"/>
      <c r="AD1226" s="107"/>
      <c r="AE1226" s="107">
        <v>8</v>
      </c>
      <c r="AF1226" s="107"/>
      <c r="AG1226" s="107"/>
      <c r="AH1226" s="107"/>
      <c r="AI1226" s="107"/>
      <c r="AJ1226" s="130"/>
      <c r="AK1226" s="148"/>
      <c r="AL1226" s="151"/>
      <c r="AM1226" s="151"/>
      <c r="AN1226" s="151"/>
      <c r="AO1226" s="151"/>
      <c r="AP1226" s="151"/>
      <c r="AQ1226" s="145"/>
    </row>
    <row r="1227" spans="1:43" ht="9" customHeight="1" x14ac:dyDescent="0.2">
      <c r="A1227" s="148"/>
      <c r="B1227" s="148"/>
      <c r="C1227" s="148"/>
      <c r="D1227" s="148"/>
      <c r="E1227" s="128" t="s">
        <v>25</v>
      </c>
      <c r="F1227" s="129"/>
      <c r="G1227" s="107"/>
      <c r="H1227" s="107"/>
      <c r="I1227" s="107"/>
      <c r="J1227" s="107"/>
      <c r="K1227" s="107"/>
      <c r="L1227" s="107"/>
      <c r="M1227" s="107"/>
      <c r="N1227" s="107"/>
      <c r="O1227" s="107"/>
      <c r="P1227" s="107"/>
      <c r="Q1227" s="107"/>
      <c r="R1227" s="107"/>
      <c r="S1227" s="107"/>
      <c r="T1227" s="107"/>
      <c r="U1227" s="107"/>
      <c r="V1227" s="107"/>
      <c r="W1227" s="107"/>
      <c r="X1227" s="107"/>
      <c r="Y1227" s="107"/>
      <c r="Z1227" s="107"/>
      <c r="AA1227" s="107"/>
      <c r="AB1227" s="107"/>
      <c r="AC1227" s="107"/>
      <c r="AD1227" s="107"/>
      <c r="AE1227" s="107"/>
      <c r="AF1227" s="107"/>
      <c r="AG1227" s="107"/>
      <c r="AH1227" s="107"/>
      <c r="AI1227" s="107"/>
      <c r="AJ1227" s="130"/>
      <c r="AK1227" s="148"/>
      <c r="AL1227" s="151"/>
      <c r="AM1227" s="151"/>
      <c r="AN1227" s="151"/>
      <c r="AO1227" s="151"/>
      <c r="AP1227" s="151"/>
      <c r="AQ1227" s="145"/>
    </row>
    <row r="1228" spans="1:43" ht="9" customHeight="1" thickBot="1" x14ac:dyDescent="0.25">
      <c r="A1228" s="149"/>
      <c r="B1228" s="149"/>
      <c r="C1228" s="149"/>
      <c r="D1228" s="149"/>
      <c r="E1228" s="131" t="s">
        <v>26</v>
      </c>
      <c r="F1228" s="132"/>
      <c r="G1228" s="133"/>
      <c r="H1228" s="133"/>
      <c r="I1228" s="133"/>
      <c r="J1228" s="133"/>
      <c r="K1228" s="133"/>
      <c r="L1228" s="133"/>
      <c r="M1228" s="133"/>
      <c r="N1228" s="133"/>
      <c r="O1228" s="133"/>
      <c r="P1228" s="133"/>
      <c r="Q1228" s="133"/>
      <c r="R1228" s="133"/>
      <c r="S1228" s="133"/>
      <c r="T1228" s="133"/>
      <c r="U1228" s="133"/>
      <c r="V1228" s="133"/>
      <c r="W1228" s="133"/>
      <c r="X1228" s="133"/>
      <c r="Y1228" s="133"/>
      <c r="Z1228" s="133"/>
      <c r="AA1228" s="133"/>
      <c r="AB1228" s="133"/>
      <c r="AC1228" s="133"/>
      <c r="AD1228" s="133"/>
      <c r="AE1228" s="133"/>
      <c r="AF1228" s="133"/>
      <c r="AG1228" s="133"/>
      <c r="AH1228" s="133"/>
      <c r="AI1228" s="133"/>
      <c r="AJ1228" s="134"/>
      <c r="AK1228" s="149"/>
      <c r="AL1228" s="152"/>
      <c r="AM1228" s="152"/>
      <c r="AN1228" s="152"/>
      <c r="AO1228" s="152"/>
      <c r="AP1228" s="152"/>
      <c r="AQ1228" s="146"/>
    </row>
    <row r="1229" spans="1:43" ht="9" customHeight="1" x14ac:dyDescent="0.2">
      <c r="A1229" s="147">
        <v>305</v>
      </c>
      <c r="B1229" s="153">
        <v>19113</v>
      </c>
      <c r="C1229" s="154" t="s">
        <v>406</v>
      </c>
      <c r="D1229" s="154" t="s">
        <v>407</v>
      </c>
      <c r="E1229" s="124" t="s">
        <v>22</v>
      </c>
      <c r="F1229" s="125">
        <v>11</v>
      </c>
      <c r="G1229" s="126">
        <v>11</v>
      </c>
      <c r="H1229" s="126"/>
      <c r="I1229" s="126"/>
      <c r="J1229" s="126">
        <v>11</v>
      </c>
      <c r="K1229" s="126">
        <v>11</v>
      </c>
      <c r="L1229" s="126"/>
      <c r="M1229" s="126"/>
      <c r="N1229" s="126">
        <v>11</v>
      </c>
      <c r="O1229" s="126">
        <v>11</v>
      </c>
      <c r="P1229" s="126"/>
      <c r="Q1229" s="126"/>
      <c r="R1229" s="126">
        <v>11</v>
      </c>
      <c r="S1229" s="126">
        <v>11</v>
      </c>
      <c r="T1229" s="126"/>
      <c r="U1229" s="126"/>
      <c r="V1229" s="126">
        <v>11</v>
      </c>
      <c r="W1229" s="126">
        <v>11</v>
      </c>
      <c r="X1229" s="126"/>
      <c r="Y1229" s="126"/>
      <c r="Z1229" s="126">
        <v>11</v>
      </c>
      <c r="AA1229" s="126">
        <v>11</v>
      </c>
      <c r="AB1229" s="126"/>
      <c r="AC1229" s="126"/>
      <c r="AD1229" s="126">
        <v>11</v>
      </c>
      <c r="AE1229" s="126">
        <v>11</v>
      </c>
      <c r="AF1229" s="126"/>
      <c r="AG1229" s="126"/>
      <c r="AH1229" s="126">
        <v>11</v>
      </c>
      <c r="AI1229" s="126"/>
      <c r="AJ1229" s="127"/>
      <c r="AK1229" s="153">
        <f>COUNTIF(F1229:AJ1229,"&gt;0")</f>
        <v>15</v>
      </c>
      <c r="AL1229" s="150">
        <f>SUM(F1229:AJ1229)</f>
        <v>165</v>
      </c>
      <c r="AM1229" s="150">
        <f>SUM(F1231:AJ1231)</f>
        <v>0</v>
      </c>
      <c r="AN1229" s="150">
        <f>SUM(F1232:AJ1232)</f>
        <v>0</v>
      </c>
      <c r="AO1229" s="150">
        <f>SUM(F1230:AJ1230)</f>
        <v>56</v>
      </c>
      <c r="AP1229" s="150">
        <f>VLOOKUP($M$1&amp;" "&amp;$P$1&amp;" "&amp;AQ1229,'Вспомогательная таблица'!A:AL,38,0)</f>
        <v>165</v>
      </c>
      <c r="AQ1229" s="144" t="s">
        <v>53</v>
      </c>
    </row>
    <row r="1230" spans="1:43" ht="9" customHeight="1" x14ac:dyDescent="0.2">
      <c r="A1230" s="148"/>
      <c r="B1230" s="148"/>
      <c r="C1230" s="148"/>
      <c r="D1230" s="148"/>
      <c r="E1230" s="128" t="s">
        <v>24</v>
      </c>
      <c r="F1230" s="129"/>
      <c r="G1230" s="107">
        <v>8</v>
      </c>
      <c r="H1230" s="107"/>
      <c r="I1230" s="107"/>
      <c r="J1230" s="107"/>
      <c r="K1230" s="107">
        <v>8</v>
      </c>
      <c r="L1230" s="107"/>
      <c r="M1230" s="107"/>
      <c r="N1230" s="107"/>
      <c r="O1230" s="107">
        <v>8</v>
      </c>
      <c r="P1230" s="107"/>
      <c r="Q1230" s="107"/>
      <c r="R1230" s="107"/>
      <c r="S1230" s="107">
        <v>8</v>
      </c>
      <c r="T1230" s="107"/>
      <c r="U1230" s="107"/>
      <c r="V1230" s="107"/>
      <c r="W1230" s="107">
        <v>8</v>
      </c>
      <c r="X1230" s="107"/>
      <c r="Y1230" s="107"/>
      <c r="Z1230" s="107"/>
      <c r="AA1230" s="107">
        <v>8</v>
      </c>
      <c r="AB1230" s="107"/>
      <c r="AC1230" s="107"/>
      <c r="AD1230" s="107"/>
      <c r="AE1230" s="107">
        <v>8</v>
      </c>
      <c r="AF1230" s="107"/>
      <c r="AG1230" s="107"/>
      <c r="AH1230" s="107"/>
      <c r="AI1230" s="107"/>
      <c r="AJ1230" s="130"/>
      <c r="AK1230" s="148"/>
      <c r="AL1230" s="151"/>
      <c r="AM1230" s="151"/>
      <c r="AN1230" s="151"/>
      <c r="AO1230" s="151"/>
      <c r="AP1230" s="151"/>
      <c r="AQ1230" s="145"/>
    </row>
    <row r="1231" spans="1:43" ht="9" customHeight="1" x14ac:dyDescent="0.2">
      <c r="A1231" s="148"/>
      <c r="B1231" s="148"/>
      <c r="C1231" s="148"/>
      <c r="D1231" s="148"/>
      <c r="E1231" s="128" t="s">
        <v>25</v>
      </c>
      <c r="F1231" s="129"/>
      <c r="G1231" s="107"/>
      <c r="H1231" s="107"/>
      <c r="I1231" s="107"/>
      <c r="J1231" s="107"/>
      <c r="K1231" s="107"/>
      <c r="L1231" s="107"/>
      <c r="M1231" s="107"/>
      <c r="N1231" s="107"/>
      <c r="O1231" s="107"/>
      <c r="P1231" s="107"/>
      <c r="Q1231" s="107"/>
      <c r="R1231" s="107"/>
      <c r="S1231" s="107"/>
      <c r="T1231" s="107"/>
      <c r="U1231" s="107"/>
      <c r="V1231" s="107"/>
      <c r="W1231" s="107"/>
      <c r="X1231" s="107"/>
      <c r="Y1231" s="107"/>
      <c r="Z1231" s="107"/>
      <c r="AA1231" s="107"/>
      <c r="AB1231" s="107"/>
      <c r="AC1231" s="107"/>
      <c r="AD1231" s="107"/>
      <c r="AE1231" s="107"/>
      <c r="AF1231" s="107"/>
      <c r="AG1231" s="107"/>
      <c r="AH1231" s="107"/>
      <c r="AI1231" s="107"/>
      <c r="AJ1231" s="130"/>
      <c r="AK1231" s="148"/>
      <c r="AL1231" s="151"/>
      <c r="AM1231" s="151"/>
      <c r="AN1231" s="151"/>
      <c r="AO1231" s="151"/>
      <c r="AP1231" s="151"/>
      <c r="AQ1231" s="145"/>
    </row>
    <row r="1232" spans="1:43" ht="9" customHeight="1" thickBot="1" x14ac:dyDescent="0.25">
      <c r="A1232" s="149"/>
      <c r="B1232" s="149"/>
      <c r="C1232" s="149"/>
      <c r="D1232" s="149"/>
      <c r="E1232" s="131" t="s">
        <v>26</v>
      </c>
      <c r="F1232" s="132"/>
      <c r="G1232" s="133"/>
      <c r="H1232" s="133"/>
      <c r="I1232" s="133"/>
      <c r="J1232" s="133"/>
      <c r="K1232" s="133"/>
      <c r="L1232" s="133"/>
      <c r="M1232" s="133"/>
      <c r="N1232" s="133"/>
      <c r="O1232" s="133"/>
      <c r="P1232" s="133"/>
      <c r="Q1232" s="133"/>
      <c r="R1232" s="133"/>
      <c r="S1232" s="133"/>
      <c r="T1232" s="133"/>
      <c r="U1232" s="133"/>
      <c r="V1232" s="133"/>
      <c r="W1232" s="133"/>
      <c r="X1232" s="133"/>
      <c r="Y1232" s="133"/>
      <c r="Z1232" s="133"/>
      <c r="AA1232" s="133"/>
      <c r="AB1232" s="133"/>
      <c r="AC1232" s="133"/>
      <c r="AD1232" s="133"/>
      <c r="AE1232" s="133"/>
      <c r="AF1232" s="133"/>
      <c r="AG1232" s="133"/>
      <c r="AH1232" s="133"/>
      <c r="AI1232" s="133"/>
      <c r="AJ1232" s="134"/>
      <c r="AK1232" s="149"/>
      <c r="AL1232" s="152"/>
      <c r="AM1232" s="152"/>
      <c r="AN1232" s="152"/>
      <c r="AO1232" s="152"/>
      <c r="AP1232" s="152"/>
      <c r="AQ1232" s="146"/>
    </row>
    <row r="1233" spans="1:43" ht="9" customHeight="1" x14ac:dyDescent="0.2">
      <c r="A1233" s="147">
        <v>306</v>
      </c>
      <c r="B1233" s="153">
        <v>19864</v>
      </c>
      <c r="C1233" s="154" t="s">
        <v>408</v>
      </c>
      <c r="D1233" s="154" t="s">
        <v>381</v>
      </c>
      <c r="E1233" s="124" t="s">
        <v>22</v>
      </c>
      <c r="F1233" s="125">
        <v>11</v>
      </c>
      <c r="G1233" s="126">
        <v>11</v>
      </c>
      <c r="H1233" s="126"/>
      <c r="I1233" s="126"/>
      <c r="J1233" s="126">
        <v>11</v>
      </c>
      <c r="K1233" s="126">
        <v>11</v>
      </c>
      <c r="L1233" s="126"/>
      <c r="M1233" s="126"/>
      <c r="N1233" s="126">
        <v>11</v>
      </c>
      <c r="O1233" s="126">
        <v>11</v>
      </c>
      <c r="P1233" s="126"/>
      <c r="Q1233" s="126"/>
      <c r="R1233" s="126">
        <v>11</v>
      </c>
      <c r="S1233" s="126">
        <v>11</v>
      </c>
      <c r="T1233" s="126"/>
      <c r="U1233" s="126"/>
      <c r="V1233" s="126">
        <v>11</v>
      </c>
      <c r="W1233" s="126">
        <v>11</v>
      </c>
      <c r="X1233" s="126"/>
      <c r="Y1233" s="126"/>
      <c r="Z1233" s="126">
        <v>11</v>
      </c>
      <c r="AA1233" s="126">
        <v>11</v>
      </c>
      <c r="AB1233" s="126"/>
      <c r="AC1233" s="126"/>
      <c r="AD1233" s="126">
        <v>11</v>
      </c>
      <c r="AE1233" s="126">
        <v>11</v>
      </c>
      <c r="AF1233" s="126"/>
      <c r="AG1233" s="126"/>
      <c r="AH1233" s="126">
        <v>11</v>
      </c>
      <c r="AI1233" s="126"/>
      <c r="AJ1233" s="127"/>
      <c r="AK1233" s="153">
        <f>COUNTIF(F1233:AJ1233,"&gt;0")</f>
        <v>15</v>
      </c>
      <c r="AL1233" s="150">
        <f>SUM(F1233:AJ1233)</f>
        <v>165</v>
      </c>
      <c r="AM1233" s="150">
        <f>SUM(F1235:AJ1235)</f>
        <v>0</v>
      </c>
      <c r="AN1233" s="150">
        <f>SUM(F1236:AJ1236)</f>
        <v>0</v>
      </c>
      <c r="AO1233" s="150">
        <f>SUM(F1234:AJ1234)</f>
        <v>56</v>
      </c>
      <c r="AP1233" s="150">
        <f>VLOOKUP($M$1&amp;" "&amp;$P$1&amp;" "&amp;AQ1233,'Вспомогательная таблица'!A:AL,38,0)</f>
        <v>165</v>
      </c>
      <c r="AQ1233" s="144" t="s">
        <v>53</v>
      </c>
    </row>
    <row r="1234" spans="1:43" ht="9" customHeight="1" x14ac:dyDescent="0.2">
      <c r="A1234" s="148"/>
      <c r="B1234" s="148"/>
      <c r="C1234" s="148"/>
      <c r="D1234" s="148"/>
      <c r="E1234" s="128" t="s">
        <v>24</v>
      </c>
      <c r="F1234" s="129"/>
      <c r="G1234" s="107">
        <v>8</v>
      </c>
      <c r="H1234" s="107"/>
      <c r="I1234" s="107"/>
      <c r="J1234" s="107"/>
      <c r="K1234" s="107">
        <v>8</v>
      </c>
      <c r="L1234" s="107"/>
      <c r="M1234" s="107"/>
      <c r="N1234" s="107"/>
      <c r="O1234" s="107">
        <v>8</v>
      </c>
      <c r="P1234" s="107"/>
      <c r="Q1234" s="107"/>
      <c r="R1234" s="107"/>
      <c r="S1234" s="107">
        <v>8</v>
      </c>
      <c r="T1234" s="107"/>
      <c r="U1234" s="107"/>
      <c r="V1234" s="107"/>
      <c r="W1234" s="107">
        <v>8</v>
      </c>
      <c r="X1234" s="107"/>
      <c r="Y1234" s="107"/>
      <c r="Z1234" s="107"/>
      <c r="AA1234" s="107">
        <v>8</v>
      </c>
      <c r="AB1234" s="107"/>
      <c r="AC1234" s="107"/>
      <c r="AD1234" s="107"/>
      <c r="AE1234" s="107">
        <v>8</v>
      </c>
      <c r="AF1234" s="107"/>
      <c r="AG1234" s="107"/>
      <c r="AH1234" s="107"/>
      <c r="AI1234" s="107"/>
      <c r="AJ1234" s="130"/>
      <c r="AK1234" s="148"/>
      <c r="AL1234" s="151"/>
      <c r="AM1234" s="151"/>
      <c r="AN1234" s="151"/>
      <c r="AO1234" s="151"/>
      <c r="AP1234" s="151"/>
      <c r="AQ1234" s="145"/>
    </row>
    <row r="1235" spans="1:43" ht="9" customHeight="1" x14ac:dyDescent="0.2">
      <c r="A1235" s="148"/>
      <c r="B1235" s="148"/>
      <c r="C1235" s="148"/>
      <c r="D1235" s="148"/>
      <c r="E1235" s="128" t="s">
        <v>25</v>
      </c>
      <c r="F1235" s="129"/>
      <c r="G1235" s="107"/>
      <c r="H1235" s="107"/>
      <c r="I1235" s="107"/>
      <c r="J1235" s="107"/>
      <c r="K1235" s="107"/>
      <c r="L1235" s="107"/>
      <c r="M1235" s="107"/>
      <c r="N1235" s="107"/>
      <c r="O1235" s="107"/>
      <c r="P1235" s="107"/>
      <c r="Q1235" s="107"/>
      <c r="R1235" s="107"/>
      <c r="S1235" s="107"/>
      <c r="T1235" s="107"/>
      <c r="U1235" s="107"/>
      <c r="V1235" s="107"/>
      <c r="W1235" s="107"/>
      <c r="X1235" s="107"/>
      <c r="Y1235" s="107"/>
      <c r="Z1235" s="107"/>
      <c r="AA1235" s="107"/>
      <c r="AB1235" s="107"/>
      <c r="AC1235" s="107"/>
      <c r="AD1235" s="107"/>
      <c r="AE1235" s="107"/>
      <c r="AF1235" s="107"/>
      <c r="AG1235" s="107"/>
      <c r="AH1235" s="107"/>
      <c r="AI1235" s="107"/>
      <c r="AJ1235" s="130"/>
      <c r="AK1235" s="148"/>
      <c r="AL1235" s="151"/>
      <c r="AM1235" s="151"/>
      <c r="AN1235" s="151"/>
      <c r="AO1235" s="151"/>
      <c r="AP1235" s="151"/>
      <c r="AQ1235" s="145"/>
    </row>
    <row r="1236" spans="1:43" ht="9" customHeight="1" thickBot="1" x14ac:dyDescent="0.25">
      <c r="A1236" s="149"/>
      <c r="B1236" s="149"/>
      <c r="C1236" s="149"/>
      <c r="D1236" s="149"/>
      <c r="E1236" s="131" t="s">
        <v>26</v>
      </c>
      <c r="F1236" s="132"/>
      <c r="G1236" s="133"/>
      <c r="H1236" s="133"/>
      <c r="I1236" s="133"/>
      <c r="J1236" s="133"/>
      <c r="K1236" s="133"/>
      <c r="L1236" s="133"/>
      <c r="M1236" s="133"/>
      <c r="N1236" s="133"/>
      <c r="O1236" s="133"/>
      <c r="P1236" s="133"/>
      <c r="Q1236" s="133"/>
      <c r="R1236" s="133"/>
      <c r="S1236" s="133"/>
      <c r="T1236" s="133"/>
      <c r="U1236" s="133"/>
      <c r="V1236" s="133"/>
      <c r="W1236" s="133"/>
      <c r="X1236" s="133"/>
      <c r="Y1236" s="133"/>
      <c r="Z1236" s="133"/>
      <c r="AA1236" s="133"/>
      <c r="AB1236" s="133"/>
      <c r="AC1236" s="133"/>
      <c r="AD1236" s="133"/>
      <c r="AE1236" s="133"/>
      <c r="AF1236" s="133"/>
      <c r="AG1236" s="133"/>
      <c r="AH1236" s="133"/>
      <c r="AI1236" s="133"/>
      <c r="AJ1236" s="134"/>
      <c r="AK1236" s="149"/>
      <c r="AL1236" s="152"/>
      <c r="AM1236" s="152"/>
      <c r="AN1236" s="152"/>
      <c r="AO1236" s="152"/>
      <c r="AP1236" s="152"/>
      <c r="AQ1236" s="146"/>
    </row>
    <row r="1237" spans="1:43" ht="9" customHeight="1" x14ac:dyDescent="0.2">
      <c r="A1237" s="147">
        <v>307</v>
      </c>
      <c r="B1237" s="153">
        <v>20033</v>
      </c>
      <c r="C1237" s="154" t="s">
        <v>409</v>
      </c>
      <c r="D1237" s="154" t="s">
        <v>313</v>
      </c>
      <c r="E1237" s="124" t="s">
        <v>22</v>
      </c>
      <c r="F1237" s="125">
        <v>11</v>
      </c>
      <c r="G1237" s="126">
        <v>11</v>
      </c>
      <c r="H1237" s="126"/>
      <c r="I1237" s="126"/>
      <c r="J1237" s="126">
        <v>11</v>
      </c>
      <c r="K1237" s="126">
        <v>11</v>
      </c>
      <c r="L1237" s="126"/>
      <c r="M1237" s="126"/>
      <c r="N1237" s="126">
        <v>11</v>
      </c>
      <c r="O1237" s="126">
        <v>11</v>
      </c>
      <c r="P1237" s="126"/>
      <c r="Q1237" s="126"/>
      <c r="R1237" s="126">
        <v>11</v>
      </c>
      <c r="S1237" s="126">
        <v>11</v>
      </c>
      <c r="T1237" s="126"/>
      <c r="U1237" s="126"/>
      <c r="V1237" s="126">
        <v>11</v>
      </c>
      <c r="W1237" s="126">
        <v>11</v>
      </c>
      <c r="X1237" s="126"/>
      <c r="Y1237" s="126"/>
      <c r="Z1237" s="126">
        <v>11</v>
      </c>
      <c r="AA1237" s="126">
        <v>11</v>
      </c>
      <c r="AB1237" s="126"/>
      <c r="AC1237" s="126"/>
      <c r="AD1237" s="126">
        <v>11</v>
      </c>
      <c r="AE1237" s="126">
        <v>11</v>
      </c>
      <c r="AF1237" s="126"/>
      <c r="AG1237" s="126"/>
      <c r="AH1237" s="126">
        <v>11</v>
      </c>
      <c r="AI1237" s="126"/>
      <c r="AJ1237" s="127"/>
      <c r="AK1237" s="153">
        <f>COUNTIF(F1237:AJ1237,"&gt;0")</f>
        <v>15</v>
      </c>
      <c r="AL1237" s="150">
        <f>SUM(F1237:AJ1237)</f>
        <v>165</v>
      </c>
      <c r="AM1237" s="150">
        <f>SUM(F1239:AJ1239)</f>
        <v>0</v>
      </c>
      <c r="AN1237" s="150">
        <f>SUM(F1240:AJ1240)</f>
        <v>0</v>
      </c>
      <c r="AO1237" s="150">
        <f>SUM(F1238:AJ1238)</f>
        <v>56</v>
      </c>
      <c r="AP1237" s="150">
        <f>VLOOKUP($M$1&amp;" "&amp;$P$1&amp;" "&amp;AQ1237,'Вспомогательная таблица'!A:AL,38,0)</f>
        <v>165</v>
      </c>
      <c r="AQ1237" s="144" t="s">
        <v>53</v>
      </c>
    </row>
    <row r="1238" spans="1:43" ht="9" customHeight="1" x14ac:dyDescent="0.2">
      <c r="A1238" s="148"/>
      <c r="B1238" s="148"/>
      <c r="C1238" s="148"/>
      <c r="D1238" s="148"/>
      <c r="E1238" s="128" t="s">
        <v>24</v>
      </c>
      <c r="F1238" s="129"/>
      <c r="G1238" s="107">
        <v>8</v>
      </c>
      <c r="H1238" s="107"/>
      <c r="I1238" s="107"/>
      <c r="J1238" s="107"/>
      <c r="K1238" s="107">
        <v>8</v>
      </c>
      <c r="L1238" s="107"/>
      <c r="M1238" s="107"/>
      <c r="N1238" s="107"/>
      <c r="O1238" s="107">
        <v>8</v>
      </c>
      <c r="P1238" s="107"/>
      <c r="Q1238" s="107"/>
      <c r="R1238" s="107"/>
      <c r="S1238" s="107">
        <v>8</v>
      </c>
      <c r="T1238" s="107"/>
      <c r="U1238" s="107"/>
      <c r="V1238" s="107"/>
      <c r="W1238" s="107">
        <v>8</v>
      </c>
      <c r="X1238" s="107"/>
      <c r="Y1238" s="107"/>
      <c r="Z1238" s="107"/>
      <c r="AA1238" s="107">
        <v>8</v>
      </c>
      <c r="AB1238" s="107"/>
      <c r="AC1238" s="107"/>
      <c r="AD1238" s="107"/>
      <c r="AE1238" s="107">
        <v>8</v>
      </c>
      <c r="AF1238" s="107"/>
      <c r="AG1238" s="107"/>
      <c r="AH1238" s="107"/>
      <c r="AI1238" s="107"/>
      <c r="AJ1238" s="130"/>
      <c r="AK1238" s="148"/>
      <c r="AL1238" s="151"/>
      <c r="AM1238" s="151"/>
      <c r="AN1238" s="151"/>
      <c r="AO1238" s="151"/>
      <c r="AP1238" s="151"/>
      <c r="AQ1238" s="145"/>
    </row>
    <row r="1239" spans="1:43" ht="9" customHeight="1" x14ac:dyDescent="0.2">
      <c r="A1239" s="148"/>
      <c r="B1239" s="148"/>
      <c r="C1239" s="148"/>
      <c r="D1239" s="148"/>
      <c r="E1239" s="128" t="s">
        <v>25</v>
      </c>
      <c r="F1239" s="129"/>
      <c r="G1239" s="107"/>
      <c r="H1239" s="107"/>
      <c r="I1239" s="107"/>
      <c r="J1239" s="107"/>
      <c r="K1239" s="107"/>
      <c r="L1239" s="107"/>
      <c r="M1239" s="107"/>
      <c r="N1239" s="107"/>
      <c r="O1239" s="107"/>
      <c r="P1239" s="107"/>
      <c r="Q1239" s="107"/>
      <c r="R1239" s="107"/>
      <c r="S1239" s="107"/>
      <c r="T1239" s="107"/>
      <c r="U1239" s="107"/>
      <c r="V1239" s="107"/>
      <c r="W1239" s="107"/>
      <c r="X1239" s="107"/>
      <c r="Y1239" s="107"/>
      <c r="Z1239" s="107"/>
      <c r="AA1239" s="107"/>
      <c r="AB1239" s="107"/>
      <c r="AC1239" s="107"/>
      <c r="AD1239" s="107"/>
      <c r="AE1239" s="107"/>
      <c r="AF1239" s="107"/>
      <c r="AG1239" s="107"/>
      <c r="AH1239" s="107"/>
      <c r="AI1239" s="107"/>
      <c r="AJ1239" s="130"/>
      <c r="AK1239" s="148"/>
      <c r="AL1239" s="151"/>
      <c r="AM1239" s="151"/>
      <c r="AN1239" s="151"/>
      <c r="AO1239" s="151"/>
      <c r="AP1239" s="151"/>
      <c r="AQ1239" s="145"/>
    </row>
    <row r="1240" spans="1:43" ht="9" customHeight="1" thickBot="1" x14ac:dyDescent="0.25">
      <c r="A1240" s="149"/>
      <c r="B1240" s="149"/>
      <c r="C1240" s="149"/>
      <c r="D1240" s="149"/>
      <c r="E1240" s="131" t="s">
        <v>26</v>
      </c>
      <c r="F1240" s="132"/>
      <c r="G1240" s="133"/>
      <c r="H1240" s="133"/>
      <c r="I1240" s="133"/>
      <c r="J1240" s="133"/>
      <c r="K1240" s="133"/>
      <c r="L1240" s="133"/>
      <c r="M1240" s="133"/>
      <c r="N1240" s="133"/>
      <c r="O1240" s="133"/>
      <c r="P1240" s="133"/>
      <c r="Q1240" s="133"/>
      <c r="R1240" s="133"/>
      <c r="S1240" s="133"/>
      <c r="T1240" s="133"/>
      <c r="U1240" s="133"/>
      <c r="V1240" s="133"/>
      <c r="W1240" s="133"/>
      <c r="X1240" s="133"/>
      <c r="Y1240" s="133"/>
      <c r="Z1240" s="133"/>
      <c r="AA1240" s="133"/>
      <c r="AB1240" s="133"/>
      <c r="AC1240" s="133"/>
      <c r="AD1240" s="133"/>
      <c r="AE1240" s="133"/>
      <c r="AF1240" s="133"/>
      <c r="AG1240" s="133"/>
      <c r="AH1240" s="133"/>
      <c r="AI1240" s="133"/>
      <c r="AJ1240" s="134"/>
      <c r="AK1240" s="149"/>
      <c r="AL1240" s="152"/>
      <c r="AM1240" s="152"/>
      <c r="AN1240" s="152"/>
      <c r="AO1240" s="152"/>
      <c r="AP1240" s="152"/>
      <c r="AQ1240" s="146"/>
    </row>
    <row r="1241" spans="1:43" ht="9" customHeight="1" x14ac:dyDescent="0.2">
      <c r="A1241" s="147">
        <v>308</v>
      </c>
      <c r="B1241" s="153">
        <v>19146</v>
      </c>
      <c r="C1241" s="154" t="s">
        <v>410</v>
      </c>
      <c r="D1241" s="154" t="s">
        <v>381</v>
      </c>
      <c r="E1241" s="124" t="s">
        <v>22</v>
      </c>
      <c r="F1241" s="125">
        <v>11</v>
      </c>
      <c r="G1241" s="126">
        <v>11</v>
      </c>
      <c r="H1241" s="126"/>
      <c r="I1241" s="126"/>
      <c r="J1241" s="126">
        <v>11</v>
      </c>
      <c r="K1241" s="126">
        <v>11</v>
      </c>
      <c r="L1241" s="126"/>
      <c r="M1241" s="126"/>
      <c r="N1241" s="126">
        <v>11</v>
      </c>
      <c r="O1241" s="126">
        <v>11</v>
      </c>
      <c r="P1241" s="126"/>
      <c r="Q1241" s="126"/>
      <c r="R1241" s="126">
        <v>11</v>
      </c>
      <c r="S1241" s="126">
        <v>11</v>
      </c>
      <c r="T1241" s="126"/>
      <c r="U1241" s="126"/>
      <c r="V1241" s="126">
        <v>11</v>
      </c>
      <c r="W1241" s="126">
        <v>11</v>
      </c>
      <c r="X1241" s="126"/>
      <c r="Y1241" s="126"/>
      <c r="Z1241" s="126">
        <v>11</v>
      </c>
      <c r="AA1241" s="126">
        <v>11</v>
      </c>
      <c r="AB1241" s="126"/>
      <c r="AC1241" s="126"/>
      <c r="AD1241" s="126">
        <v>11</v>
      </c>
      <c r="AE1241" s="126">
        <v>11</v>
      </c>
      <c r="AF1241" s="126"/>
      <c r="AG1241" s="126"/>
      <c r="AH1241" s="126">
        <v>11</v>
      </c>
      <c r="AI1241" s="126"/>
      <c r="AJ1241" s="127"/>
      <c r="AK1241" s="153">
        <f>COUNTIF(F1241:AJ1241,"&gt;0")</f>
        <v>15</v>
      </c>
      <c r="AL1241" s="150">
        <f>SUM(F1241:AJ1241)</f>
        <v>165</v>
      </c>
      <c r="AM1241" s="150">
        <f>SUM(F1243:AJ1243)</f>
        <v>0</v>
      </c>
      <c r="AN1241" s="150">
        <f>SUM(F1244:AJ1244)</f>
        <v>0</v>
      </c>
      <c r="AO1241" s="150">
        <f>SUM(F1242:AJ1242)</f>
        <v>56</v>
      </c>
      <c r="AP1241" s="150">
        <f>VLOOKUP($M$1&amp;" "&amp;$P$1&amp;" "&amp;AQ1241,'Вспомогательная таблица'!A:AL,38,0)</f>
        <v>165</v>
      </c>
      <c r="AQ1241" s="144" t="s">
        <v>53</v>
      </c>
    </row>
    <row r="1242" spans="1:43" ht="9" customHeight="1" x14ac:dyDescent="0.2">
      <c r="A1242" s="148"/>
      <c r="B1242" s="148"/>
      <c r="C1242" s="148"/>
      <c r="D1242" s="148"/>
      <c r="E1242" s="128" t="s">
        <v>24</v>
      </c>
      <c r="F1242" s="129"/>
      <c r="G1242" s="107">
        <v>8</v>
      </c>
      <c r="H1242" s="107"/>
      <c r="I1242" s="107"/>
      <c r="J1242" s="107"/>
      <c r="K1242" s="107">
        <v>8</v>
      </c>
      <c r="L1242" s="107"/>
      <c r="M1242" s="107"/>
      <c r="N1242" s="107"/>
      <c r="O1242" s="107">
        <v>8</v>
      </c>
      <c r="P1242" s="107"/>
      <c r="Q1242" s="107"/>
      <c r="R1242" s="107"/>
      <c r="S1242" s="107">
        <v>8</v>
      </c>
      <c r="T1242" s="107"/>
      <c r="U1242" s="107"/>
      <c r="V1242" s="107"/>
      <c r="W1242" s="107">
        <v>8</v>
      </c>
      <c r="X1242" s="107"/>
      <c r="Y1242" s="107"/>
      <c r="Z1242" s="107"/>
      <c r="AA1242" s="107">
        <v>8</v>
      </c>
      <c r="AB1242" s="107"/>
      <c r="AC1242" s="107"/>
      <c r="AD1242" s="107"/>
      <c r="AE1242" s="107">
        <v>8</v>
      </c>
      <c r="AF1242" s="107"/>
      <c r="AG1242" s="107"/>
      <c r="AH1242" s="107"/>
      <c r="AI1242" s="107"/>
      <c r="AJ1242" s="130"/>
      <c r="AK1242" s="148"/>
      <c r="AL1242" s="151"/>
      <c r="AM1242" s="151"/>
      <c r="AN1242" s="151"/>
      <c r="AO1242" s="151"/>
      <c r="AP1242" s="151"/>
      <c r="AQ1242" s="145"/>
    </row>
    <row r="1243" spans="1:43" ht="9" customHeight="1" x14ac:dyDescent="0.2">
      <c r="A1243" s="148"/>
      <c r="B1243" s="148"/>
      <c r="C1243" s="148"/>
      <c r="D1243" s="148"/>
      <c r="E1243" s="128" t="s">
        <v>25</v>
      </c>
      <c r="F1243" s="129"/>
      <c r="G1243" s="107"/>
      <c r="H1243" s="107"/>
      <c r="I1243" s="107"/>
      <c r="J1243" s="107"/>
      <c r="K1243" s="107"/>
      <c r="L1243" s="107"/>
      <c r="M1243" s="107"/>
      <c r="N1243" s="107"/>
      <c r="O1243" s="107"/>
      <c r="P1243" s="107"/>
      <c r="Q1243" s="107"/>
      <c r="R1243" s="107"/>
      <c r="S1243" s="107"/>
      <c r="T1243" s="107"/>
      <c r="U1243" s="107"/>
      <c r="V1243" s="107"/>
      <c r="W1243" s="107"/>
      <c r="X1243" s="107"/>
      <c r="Y1243" s="107"/>
      <c r="Z1243" s="107"/>
      <c r="AA1243" s="107"/>
      <c r="AB1243" s="107"/>
      <c r="AC1243" s="107"/>
      <c r="AD1243" s="107"/>
      <c r="AE1243" s="107"/>
      <c r="AF1243" s="107"/>
      <c r="AG1243" s="107"/>
      <c r="AH1243" s="107"/>
      <c r="AI1243" s="107"/>
      <c r="AJ1243" s="130"/>
      <c r="AK1243" s="148"/>
      <c r="AL1243" s="151"/>
      <c r="AM1243" s="151"/>
      <c r="AN1243" s="151"/>
      <c r="AO1243" s="151"/>
      <c r="AP1243" s="151"/>
      <c r="AQ1243" s="145"/>
    </row>
    <row r="1244" spans="1:43" ht="9" customHeight="1" thickBot="1" x14ac:dyDescent="0.25">
      <c r="A1244" s="149"/>
      <c r="B1244" s="149"/>
      <c r="C1244" s="149"/>
      <c r="D1244" s="149"/>
      <c r="E1244" s="131" t="s">
        <v>26</v>
      </c>
      <c r="F1244" s="132"/>
      <c r="G1244" s="133"/>
      <c r="H1244" s="133"/>
      <c r="I1244" s="133"/>
      <c r="J1244" s="133"/>
      <c r="K1244" s="133"/>
      <c r="L1244" s="133"/>
      <c r="M1244" s="133"/>
      <c r="N1244" s="133"/>
      <c r="O1244" s="133"/>
      <c r="P1244" s="133"/>
      <c r="Q1244" s="133"/>
      <c r="R1244" s="133"/>
      <c r="S1244" s="133"/>
      <c r="T1244" s="133"/>
      <c r="U1244" s="133"/>
      <c r="V1244" s="133"/>
      <c r="W1244" s="133"/>
      <c r="X1244" s="133"/>
      <c r="Y1244" s="133"/>
      <c r="Z1244" s="133"/>
      <c r="AA1244" s="133"/>
      <c r="AB1244" s="133"/>
      <c r="AC1244" s="133"/>
      <c r="AD1244" s="133"/>
      <c r="AE1244" s="133"/>
      <c r="AF1244" s="133"/>
      <c r="AG1244" s="133"/>
      <c r="AH1244" s="133"/>
      <c r="AI1244" s="133"/>
      <c r="AJ1244" s="134"/>
      <c r="AK1244" s="149"/>
      <c r="AL1244" s="152"/>
      <c r="AM1244" s="152"/>
      <c r="AN1244" s="152"/>
      <c r="AO1244" s="152"/>
      <c r="AP1244" s="152"/>
      <c r="AQ1244" s="146"/>
    </row>
    <row r="1245" spans="1:43" ht="9" customHeight="1" x14ac:dyDescent="0.2">
      <c r="A1245" s="147">
        <v>309</v>
      </c>
      <c r="B1245" s="153">
        <v>19150</v>
      </c>
      <c r="C1245" s="154" t="s">
        <v>411</v>
      </c>
      <c r="D1245" s="154" t="s">
        <v>381</v>
      </c>
      <c r="E1245" s="124" t="s">
        <v>22</v>
      </c>
      <c r="F1245" s="125">
        <v>11</v>
      </c>
      <c r="G1245" s="126">
        <v>11</v>
      </c>
      <c r="H1245" s="126"/>
      <c r="I1245" s="126"/>
      <c r="J1245" s="126">
        <v>11</v>
      </c>
      <c r="K1245" s="126">
        <v>11</v>
      </c>
      <c r="L1245" s="126"/>
      <c r="M1245" s="126"/>
      <c r="N1245" s="126">
        <v>11</v>
      </c>
      <c r="O1245" s="126">
        <v>11</v>
      </c>
      <c r="P1245" s="126"/>
      <c r="Q1245" s="126"/>
      <c r="R1245" s="126">
        <v>11</v>
      </c>
      <c r="S1245" s="126">
        <v>11</v>
      </c>
      <c r="T1245" s="126"/>
      <c r="U1245" s="126"/>
      <c r="V1245" s="126">
        <v>11</v>
      </c>
      <c r="W1245" s="126">
        <v>11</v>
      </c>
      <c r="X1245" s="126"/>
      <c r="Y1245" s="126"/>
      <c r="Z1245" s="126">
        <v>11</v>
      </c>
      <c r="AA1245" s="126">
        <v>11</v>
      </c>
      <c r="AB1245" s="126"/>
      <c r="AC1245" s="126"/>
      <c r="AD1245" s="126">
        <v>11</v>
      </c>
      <c r="AE1245" s="126">
        <v>11</v>
      </c>
      <c r="AF1245" s="126"/>
      <c r="AG1245" s="126"/>
      <c r="AH1245" s="126">
        <v>11</v>
      </c>
      <c r="AI1245" s="126"/>
      <c r="AJ1245" s="127"/>
      <c r="AK1245" s="153">
        <f>COUNTIF(F1245:AJ1245,"&gt;0")</f>
        <v>15</v>
      </c>
      <c r="AL1245" s="150">
        <f>SUM(F1245:AJ1245)</f>
        <v>165</v>
      </c>
      <c r="AM1245" s="150">
        <f>SUM(F1247:AJ1247)</f>
        <v>0</v>
      </c>
      <c r="AN1245" s="150">
        <f>SUM(F1248:AJ1248)</f>
        <v>0</v>
      </c>
      <c r="AO1245" s="150">
        <f>SUM(F1246:AJ1246)</f>
        <v>56</v>
      </c>
      <c r="AP1245" s="150">
        <f>VLOOKUP($M$1&amp;" "&amp;$P$1&amp;" "&amp;AQ1245,'Вспомогательная таблица'!A:AL,38,0)</f>
        <v>165</v>
      </c>
      <c r="AQ1245" s="144" t="s">
        <v>53</v>
      </c>
    </row>
    <row r="1246" spans="1:43" ht="9" customHeight="1" x14ac:dyDescent="0.2">
      <c r="A1246" s="148"/>
      <c r="B1246" s="148"/>
      <c r="C1246" s="148"/>
      <c r="D1246" s="148"/>
      <c r="E1246" s="128" t="s">
        <v>24</v>
      </c>
      <c r="F1246" s="129"/>
      <c r="G1246" s="107">
        <v>8</v>
      </c>
      <c r="H1246" s="107"/>
      <c r="I1246" s="107"/>
      <c r="J1246" s="107"/>
      <c r="K1246" s="107">
        <v>8</v>
      </c>
      <c r="L1246" s="107"/>
      <c r="M1246" s="107"/>
      <c r="N1246" s="107"/>
      <c r="O1246" s="107">
        <v>8</v>
      </c>
      <c r="P1246" s="107"/>
      <c r="Q1246" s="107"/>
      <c r="R1246" s="107"/>
      <c r="S1246" s="107">
        <v>8</v>
      </c>
      <c r="T1246" s="107"/>
      <c r="U1246" s="107"/>
      <c r="V1246" s="107"/>
      <c r="W1246" s="107">
        <v>8</v>
      </c>
      <c r="X1246" s="107"/>
      <c r="Y1246" s="107"/>
      <c r="Z1246" s="107"/>
      <c r="AA1246" s="107">
        <v>8</v>
      </c>
      <c r="AB1246" s="107"/>
      <c r="AC1246" s="107"/>
      <c r="AD1246" s="107"/>
      <c r="AE1246" s="107">
        <v>8</v>
      </c>
      <c r="AF1246" s="107"/>
      <c r="AG1246" s="107"/>
      <c r="AH1246" s="107"/>
      <c r="AI1246" s="107"/>
      <c r="AJ1246" s="130"/>
      <c r="AK1246" s="148"/>
      <c r="AL1246" s="151"/>
      <c r="AM1246" s="151"/>
      <c r="AN1246" s="151"/>
      <c r="AO1246" s="151"/>
      <c r="AP1246" s="151"/>
      <c r="AQ1246" s="145"/>
    </row>
    <row r="1247" spans="1:43" ht="9" customHeight="1" x14ac:dyDescent="0.2">
      <c r="A1247" s="148"/>
      <c r="B1247" s="148"/>
      <c r="C1247" s="148"/>
      <c r="D1247" s="148"/>
      <c r="E1247" s="128" t="s">
        <v>25</v>
      </c>
      <c r="F1247" s="129"/>
      <c r="G1247" s="107"/>
      <c r="H1247" s="107"/>
      <c r="I1247" s="107"/>
      <c r="J1247" s="107"/>
      <c r="K1247" s="107"/>
      <c r="L1247" s="107"/>
      <c r="M1247" s="107"/>
      <c r="N1247" s="107"/>
      <c r="O1247" s="107"/>
      <c r="P1247" s="107"/>
      <c r="Q1247" s="107"/>
      <c r="R1247" s="107"/>
      <c r="S1247" s="107"/>
      <c r="T1247" s="107"/>
      <c r="U1247" s="107"/>
      <c r="V1247" s="107"/>
      <c r="W1247" s="107"/>
      <c r="X1247" s="107"/>
      <c r="Y1247" s="107"/>
      <c r="Z1247" s="107"/>
      <c r="AA1247" s="107"/>
      <c r="AB1247" s="107"/>
      <c r="AC1247" s="107"/>
      <c r="AD1247" s="107"/>
      <c r="AE1247" s="107"/>
      <c r="AF1247" s="107"/>
      <c r="AG1247" s="107"/>
      <c r="AH1247" s="107"/>
      <c r="AI1247" s="107"/>
      <c r="AJ1247" s="130"/>
      <c r="AK1247" s="148"/>
      <c r="AL1247" s="151"/>
      <c r="AM1247" s="151"/>
      <c r="AN1247" s="151"/>
      <c r="AO1247" s="151"/>
      <c r="AP1247" s="151"/>
      <c r="AQ1247" s="145"/>
    </row>
    <row r="1248" spans="1:43" ht="9" customHeight="1" thickBot="1" x14ac:dyDescent="0.25">
      <c r="A1248" s="149"/>
      <c r="B1248" s="149"/>
      <c r="C1248" s="149"/>
      <c r="D1248" s="149"/>
      <c r="E1248" s="131" t="s">
        <v>26</v>
      </c>
      <c r="F1248" s="132"/>
      <c r="G1248" s="133"/>
      <c r="H1248" s="133"/>
      <c r="I1248" s="133"/>
      <c r="J1248" s="133"/>
      <c r="K1248" s="133"/>
      <c r="L1248" s="133"/>
      <c r="M1248" s="133"/>
      <c r="N1248" s="133"/>
      <c r="O1248" s="133"/>
      <c r="P1248" s="133"/>
      <c r="Q1248" s="133"/>
      <c r="R1248" s="133"/>
      <c r="S1248" s="133"/>
      <c r="T1248" s="133"/>
      <c r="U1248" s="133"/>
      <c r="V1248" s="133"/>
      <c r="W1248" s="133"/>
      <c r="X1248" s="133"/>
      <c r="Y1248" s="133"/>
      <c r="Z1248" s="133"/>
      <c r="AA1248" s="133"/>
      <c r="AB1248" s="133"/>
      <c r="AC1248" s="133"/>
      <c r="AD1248" s="133"/>
      <c r="AE1248" s="133"/>
      <c r="AF1248" s="133"/>
      <c r="AG1248" s="133"/>
      <c r="AH1248" s="133"/>
      <c r="AI1248" s="133"/>
      <c r="AJ1248" s="134"/>
      <c r="AK1248" s="149"/>
      <c r="AL1248" s="152"/>
      <c r="AM1248" s="152"/>
      <c r="AN1248" s="152"/>
      <c r="AO1248" s="152"/>
      <c r="AP1248" s="152"/>
      <c r="AQ1248" s="146"/>
    </row>
    <row r="1249" spans="1:43" ht="9" customHeight="1" x14ac:dyDescent="0.2">
      <c r="A1249" s="147">
        <v>310</v>
      </c>
      <c r="B1249" s="153">
        <v>19152</v>
      </c>
      <c r="C1249" s="154" t="s">
        <v>412</v>
      </c>
      <c r="D1249" s="154" t="s">
        <v>313</v>
      </c>
      <c r="E1249" s="124" t="s">
        <v>22</v>
      </c>
      <c r="F1249" s="125">
        <v>11</v>
      </c>
      <c r="G1249" s="126">
        <v>11</v>
      </c>
      <c r="H1249" s="126"/>
      <c r="I1249" s="126"/>
      <c r="J1249" s="126">
        <v>11</v>
      </c>
      <c r="K1249" s="126">
        <v>11</v>
      </c>
      <c r="L1249" s="126"/>
      <c r="M1249" s="126"/>
      <c r="N1249" s="126">
        <v>11</v>
      </c>
      <c r="O1249" s="126">
        <v>11</v>
      </c>
      <c r="P1249" s="126"/>
      <c r="Q1249" s="126"/>
      <c r="R1249" s="126">
        <v>11</v>
      </c>
      <c r="S1249" s="126">
        <v>11</v>
      </c>
      <c r="T1249" s="126"/>
      <c r="U1249" s="126"/>
      <c r="V1249" s="126">
        <v>11</v>
      </c>
      <c r="W1249" s="126">
        <v>11</v>
      </c>
      <c r="X1249" s="126"/>
      <c r="Y1249" s="126"/>
      <c r="Z1249" s="126">
        <v>11</v>
      </c>
      <c r="AA1249" s="126">
        <v>11</v>
      </c>
      <c r="AB1249" s="126"/>
      <c r="AC1249" s="126"/>
      <c r="AD1249" s="126">
        <v>11</v>
      </c>
      <c r="AE1249" s="126">
        <v>11</v>
      </c>
      <c r="AF1249" s="126"/>
      <c r="AG1249" s="126"/>
      <c r="AH1249" s="126">
        <v>11</v>
      </c>
      <c r="AI1249" s="126"/>
      <c r="AJ1249" s="127"/>
      <c r="AK1249" s="153">
        <f>COUNTIF(F1249:AJ1249,"&gt;0")</f>
        <v>15</v>
      </c>
      <c r="AL1249" s="150">
        <f>SUM(F1249:AJ1249)</f>
        <v>165</v>
      </c>
      <c r="AM1249" s="150">
        <f>SUM(F1251:AJ1251)</f>
        <v>0</v>
      </c>
      <c r="AN1249" s="150">
        <f>SUM(F1252:AJ1252)</f>
        <v>0</v>
      </c>
      <c r="AO1249" s="150">
        <f>SUM(F1250:AJ1250)</f>
        <v>56</v>
      </c>
      <c r="AP1249" s="150">
        <f>VLOOKUP($M$1&amp;" "&amp;$P$1&amp;" "&amp;AQ1249,'Вспомогательная таблица'!A:AL,38,0)</f>
        <v>165</v>
      </c>
      <c r="AQ1249" s="144" t="s">
        <v>53</v>
      </c>
    </row>
    <row r="1250" spans="1:43" ht="9" customHeight="1" x14ac:dyDescent="0.2">
      <c r="A1250" s="148"/>
      <c r="B1250" s="148"/>
      <c r="C1250" s="148"/>
      <c r="D1250" s="148"/>
      <c r="E1250" s="128" t="s">
        <v>24</v>
      </c>
      <c r="F1250" s="129"/>
      <c r="G1250" s="107">
        <v>8</v>
      </c>
      <c r="H1250" s="107"/>
      <c r="I1250" s="107"/>
      <c r="J1250" s="107"/>
      <c r="K1250" s="107">
        <v>8</v>
      </c>
      <c r="L1250" s="107"/>
      <c r="M1250" s="107"/>
      <c r="N1250" s="107"/>
      <c r="O1250" s="107">
        <v>8</v>
      </c>
      <c r="P1250" s="107"/>
      <c r="Q1250" s="107"/>
      <c r="R1250" s="107"/>
      <c r="S1250" s="107">
        <v>8</v>
      </c>
      <c r="T1250" s="107"/>
      <c r="U1250" s="107"/>
      <c r="V1250" s="107"/>
      <c r="W1250" s="107">
        <v>8</v>
      </c>
      <c r="X1250" s="107"/>
      <c r="Y1250" s="107"/>
      <c r="Z1250" s="107"/>
      <c r="AA1250" s="107">
        <v>8</v>
      </c>
      <c r="AB1250" s="107"/>
      <c r="AC1250" s="107"/>
      <c r="AD1250" s="107"/>
      <c r="AE1250" s="107">
        <v>8</v>
      </c>
      <c r="AF1250" s="107"/>
      <c r="AG1250" s="107"/>
      <c r="AH1250" s="107"/>
      <c r="AI1250" s="107"/>
      <c r="AJ1250" s="130"/>
      <c r="AK1250" s="148"/>
      <c r="AL1250" s="151"/>
      <c r="AM1250" s="151"/>
      <c r="AN1250" s="151"/>
      <c r="AO1250" s="151"/>
      <c r="AP1250" s="151"/>
      <c r="AQ1250" s="145"/>
    </row>
    <row r="1251" spans="1:43" ht="9" customHeight="1" x14ac:dyDescent="0.2">
      <c r="A1251" s="148"/>
      <c r="B1251" s="148"/>
      <c r="C1251" s="148"/>
      <c r="D1251" s="148"/>
      <c r="E1251" s="128" t="s">
        <v>25</v>
      </c>
      <c r="F1251" s="129"/>
      <c r="G1251" s="107"/>
      <c r="H1251" s="107"/>
      <c r="I1251" s="107"/>
      <c r="J1251" s="107"/>
      <c r="K1251" s="107"/>
      <c r="L1251" s="107"/>
      <c r="M1251" s="107"/>
      <c r="N1251" s="107"/>
      <c r="O1251" s="107"/>
      <c r="P1251" s="107"/>
      <c r="Q1251" s="107"/>
      <c r="R1251" s="107"/>
      <c r="S1251" s="107"/>
      <c r="T1251" s="107"/>
      <c r="U1251" s="107"/>
      <c r="V1251" s="107"/>
      <c r="W1251" s="107"/>
      <c r="X1251" s="107"/>
      <c r="Y1251" s="107"/>
      <c r="Z1251" s="107"/>
      <c r="AA1251" s="107"/>
      <c r="AB1251" s="107"/>
      <c r="AC1251" s="107"/>
      <c r="AD1251" s="107"/>
      <c r="AE1251" s="107"/>
      <c r="AF1251" s="107"/>
      <c r="AG1251" s="107"/>
      <c r="AH1251" s="107"/>
      <c r="AI1251" s="107"/>
      <c r="AJ1251" s="130"/>
      <c r="AK1251" s="148"/>
      <c r="AL1251" s="151"/>
      <c r="AM1251" s="151"/>
      <c r="AN1251" s="151"/>
      <c r="AO1251" s="151"/>
      <c r="AP1251" s="151"/>
      <c r="AQ1251" s="145"/>
    </row>
    <row r="1252" spans="1:43" ht="9" customHeight="1" thickBot="1" x14ac:dyDescent="0.25">
      <c r="A1252" s="149"/>
      <c r="B1252" s="149"/>
      <c r="C1252" s="149"/>
      <c r="D1252" s="149"/>
      <c r="E1252" s="131" t="s">
        <v>26</v>
      </c>
      <c r="F1252" s="132"/>
      <c r="G1252" s="133"/>
      <c r="H1252" s="133"/>
      <c r="I1252" s="133"/>
      <c r="J1252" s="133"/>
      <c r="K1252" s="133"/>
      <c r="L1252" s="133"/>
      <c r="M1252" s="133"/>
      <c r="N1252" s="133"/>
      <c r="O1252" s="133"/>
      <c r="P1252" s="133"/>
      <c r="Q1252" s="133"/>
      <c r="R1252" s="133"/>
      <c r="S1252" s="133"/>
      <c r="T1252" s="133"/>
      <c r="U1252" s="133"/>
      <c r="V1252" s="133"/>
      <c r="W1252" s="133"/>
      <c r="X1252" s="133"/>
      <c r="Y1252" s="133"/>
      <c r="Z1252" s="133"/>
      <c r="AA1252" s="133"/>
      <c r="AB1252" s="133"/>
      <c r="AC1252" s="133"/>
      <c r="AD1252" s="133"/>
      <c r="AE1252" s="133"/>
      <c r="AF1252" s="133"/>
      <c r="AG1252" s="133"/>
      <c r="AH1252" s="133"/>
      <c r="AI1252" s="133"/>
      <c r="AJ1252" s="134"/>
      <c r="AK1252" s="149"/>
      <c r="AL1252" s="152"/>
      <c r="AM1252" s="152"/>
      <c r="AN1252" s="152"/>
      <c r="AO1252" s="152"/>
      <c r="AP1252" s="152"/>
      <c r="AQ1252" s="146"/>
    </row>
    <row r="1253" spans="1:43" ht="9" customHeight="1" x14ac:dyDescent="0.2">
      <c r="A1253" s="147">
        <v>311</v>
      </c>
      <c r="B1253" s="153">
        <v>19165</v>
      </c>
      <c r="C1253" s="154" t="s">
        <v>413</v>
      </c>
      <c r="D1253" s="154" t="s">
        <v>381</v>
      </c>
      <c r="E1253" s="124" t="s">
        <v>22</v>
      </c>
      <c r="F1253" s="125">
        <v>11</v>
      </c>
      <c r="G1253" s="126">
        <v>11</v>
      </c>
      <c r="H1253" s="126"/>
      <c r="I1253" s="126"/>
      <c r="J1253" s="126">
        <v>11</v>
      </c>
      <c r="K1253" s="126">
        <v>11</v>
      </c>
      <c r="L1253" s="126"/>
      <c r="M1253" s="126"/>
      <c r="N1253" s="126">
        <v>11</v>
      </c>
      <c r="O1253" s="126">
        <v>11</v>
      </c>
      <c r="P1253" s="126"/>
      <c r="Q1253" s="126"/>
      <c r="R1253" s="126">
        <v>11</v>
      </c>
      <c r="S1253" s="126">
        <v>11</v>
      </c>
      <c r="T1253" s="126"/>
      <c r="U1253" s="126"/>
      <c r="V1253" s="126">
        <v>11</v>
      </c>
      <c r="W1253" s="126">
        <v>11</v>
      </c>
      <c r="X1253" s="126"/>
      <c r="Y1253" s="126"/>
      <c r="Z1253" s="126">
        <v>11</v>
      </c>
      <c r="AA1253" s="126">
        <v>11</v>
      </c>
      <c r="AB1253" s="126"/>
      <c r="AC1253" s="126"/>
      <c r="AD1253" s="126">
        <v>11</v>
      </c>
      <c r="AE1253" s="126">
        <v>11</v>
      </c>
      <c r="AF1253" s="126"/>
      <c r="AG1253" s="126"/>
      <c r="AH1253" s="126">
        <v>11</v>
      </c>
      <c r="AI1253" s="126"/>
      <c r="AJ1253" s="127"/>
      <c r="AK1253" s="153">
        <f>COUNTIF(F1253:AJ1253,"&gt;0")</f>
        <v>15</v>
      </c>
      <c r="AL1253" s="150">
        <f>SUM(F1253:AJ1253)</f>
        <v>165</v>
      </c>
      <c r="AM1253" s="150">
        <f>SUM(F1255:AJ1255)</f>
        <v>0</v>
      </c>
      <c r="AN1253" s="150">
        <f>SUM(F1256:AJ1256)</f>
        <v>0</v>
      </c>
      <c r="AO1253" s="150">
        <f>SUM(F1254:AJ1254)</f>
        <v>56</v>
      </c>
      <c r="AP1253" s="150">
        <f>VLOOKUP($M$1&amp;" "&amp;$P$1&amp;" "&amp;AQ1253,'Вспомогательная таблица'!A:AL,38,0)</f>
        <v>165</v>
      </c>
      <c r="AQ1253" s="144" t="s">
        <v>53</v>
      </c>
    </row>
    <row r="1254" spans="1:43" ht="9" customHeight="1" x14ac:dyDescent="0.2">
      <c r="A1254" s="148"/>
      <c r="B1254" s="148"/>
      <c r="C1254" s="148"/>
      <c r="D1254" s="148"/>
      <c r="E1254" s="128" t="s">
        <v>24</v>
      </c>
      <c r="F1254" s="129"/>
      <c r="G1254" s="107">
        <v>8</v>
      </c>
      <c r="H1254" s="107"/>
      <c r="I1254" s="107"/>
      <c r="J1254" s="107"/>
      <c r="K1254" s="107">
        <v>8</v>
      </c>
      <c r="L1254" s="107"/>
      <c r="M1254" s="107"/>
      <c r="N1254" s="107"/>
      <c r="O1254" s="107">
        <v>8</v>
      </c>
      <c r="P1254" s="107"/>
      <c r="Q1254" s="107"/>
      <c r="R1254" s="107"/>
      <c r="S1254" s="107">
        <v>8</v>
      </c>
      <c r="T1254" s="107"/>
      <c r="U1254" s="107"/>
      <c r="V1254" s="107"/>
      <c r="W1254" s="107">
        <v>8</v>
      </c>
      <c r="X1254" s="107"/>
      <c r="Y1254" s="107"/>
      <c r="Z1254" s="107"/>
      <c r="AA1254" s="107">
        <v>8</v>
      </c>
      <c r="AB1254" s="107"/>
      <c r="AC1254" s="107"/>
      <c r="AD1254" s="107"/>
      <c r="AE1254" s="107">
        <v>8</v>
      </c>
      <c r="AF1254" s="107"/>
      <c r="AG1254" s="107"/>
      <c r="AH1254" s="107"/>
      <c r="AI1254" s="107"/>
      <c r="AJ1254" s="130"/>
      <c r="AK1254" s="148"/>
      <c r="AL1254" s="151"/>
      <c r="AM1254" s="151"/>
      <c r="AN1254" s="151"/>
      <c r="AO1254" s="151"/>
      <c r="AP1254" s="151"/>
      <c r="AQ1254" s="145"/>
    </row>
    <row r="1255" spans="1:43" ht="9" customHeight="1" x14ac:dyDescent="0.2">
      <c r="A1255" s="148"/>
      <c r="B1255" s="148"/>
      <c r="C1255" s="148"/>
      <c r="D1255" s="148"/>
      <c r="E1255" s="128" t="s">
        <v>25</v>
      </c>
      <c r="F1255" s="129"/>
      <c r="G1255" s="107"/>
      <c r="H1255" s="107"/>
      <c r="I1255" s="107"/>
      <c r="J1255" s="107"/>
      <c r="K1255" s="107"/>
      <c r="L1255" s="107"/>
      <c r="M1255" s="107"/>
      <c r="N1255" s="107"/>
      <c r="O1255" s="107"/>
      <c r="P1255" s="107"/>
      <c r="Q1255" s="107"/>
      <c r="R1255" s="107"/>
      <c r="S1255" s="107"/>
      <c r="T1255" s="107"/>
      <c r="U1255" s="107"/>
      <c r="V1255" s="107"/>
      <c r="W1255" s="107"/>
      <c r="X1255" s="107"/>
      <c r="Y1255" s="107"/>
      <c r="Z1255" s="107"/>
      <c r="AA1255" s="107"/>
      <c r="AB1255" s="107"/>
      <c r="AC1255" s="107"/>
      <c r="AD1255" s="107"/>
      <c r="AE1255" s="107"/>
      <c r="AF1255" s="107"/>
      <c r="AG1255" s="107"/>
      <c r="AH1255" s="107"/>
      <c r="AI1255" s="107"/>
      <c r="AJ1255" s="130"/>
      <c r="AK1255" s="148"/>
      <c r="AL1255" s="151"/>
      <c r="AM1255" s="151"/>
      <c r="AN1255" s="151"/>
      <c r="AO1255" s="151"/>
      <c r="AP1255" s="151"/>
      <c r="AQ1255" s="145"/>
    </row>
    <row r="1256" spans="1:43" ht="9" customHeight="1" thickBot="1" x14ac:dyDescent="0.25">
      <c r="A1256" s="149"/>
      <c r="B1256" s="149"/>
      <c r="C1256" s="149"/>
      <c r="D1256" s="149"/>
      <c r="E1256" s="131" t="s">
        <v>26</v>
      </c>
      <c r="F1256" s="132"/>
      <c r="G1256" s="133"/>
      <c r="H1256" s="133"/>
      <c r="I1256" s="133"/>
      <c r="J1256" s="133"/>
      <c r="K1256" s="133"/>
      <c r="L1256" s="133"/>
      <c r="M1256" s="133"/>
      <c r="N1256" s="133"/>
      <c r="O1256" s="133"/>
      <c r="P1256" s="133"/>
      <c r="Q1256" s="133"/>
      <c r="R1256" s="133"/>
      <c r="S1256" s="133"/>
      <c r="T1256" s="133"/>
      <c r="U1256" s="133"/>
      <c r="V1256" s="133"/>
      <c r="W1256" s="133"/>
      <c r="X1256" s="133"/>
      <c r="Y1256" s="133"/>
      <c r="Z1256" s="133"/>
      <c r="AA1256" s="133"/>
      <c r="AB1256" s="133"/>
      <c r="AC1256" s="133"/>
      <c r="AD1256" s="133"/>
      <c r="AE1256" s="133"/>
      <c r="AF1256" s="133"/>
      <c r="AG1256" s="133"/>
      <c r="AH1256" s="133"/>
      <c r="AI1256" s="133"/>
      <c r="AJ1256" s="134"/>
      <c r="AK1256" s="149"/>
      <c r="AL1256" s="152"/>
      <c r="AM1256" s="152"/>
      <c r="AN1256" s="152"/>
      <c r="AO1256" s="152"/>
      <c r="AP1256" s="152"/>
      <c r="AQ1256" s="146"/>
    </row>
    <row r="1257" spans="1:43" ht="9" customHeight="1" x14ac:dyDescent="0.2">
      <c r="A1257" s="147">
        <v>312</v>
      </c>
      <c r="B1257" s="153">
        <v>20225</v>
      </c>
      <c r="C1257" s="154" t="s">
        <v>414</v>
      </c>
      <c r="D1257" s="154" t="s">
        <v>381</v>
      </c>
      <c r="E1257" s="124" t="s">
        <v>22</v>
      </c>
      <c r="F1257" s="125">
        <v>11</v>
      </c>
      <c r="G1257" s="126">
        <v>11</v>
      </c>
      <c r="H1257" s="126"/>
      <c r="I1257" s="126"/>
      <c r="J1257" s="126">
        <v>11</v>
      </c>
      <c r="K1257" s="126">
        <v>11</v>
      </c>
      <c r="L1257" s="126"/>
      <c r="M1257" s="126"/>
      <c r="N1257" s="126">
        <v>11</v>
      </c>
      <c r="O1257" s="126">
        <v>11</v>
      </c>
      <c r="P1257" s="126"/>
      <c r="Q1257" s="126"/>
      <c r="R1257" s="126">
        <v>11</v>
      </c>
      <c r="S1257" s="126">
        <v>11</v>
      </c>
      <c r="T1257" s="126"/>
      <c r="U1257" s="126"/>
      <c r="V1257" s="126">
        <v>11</v>
      </c>
      <c r="W1257" s="126">
        <v>11</v>
      </c>
      <c r="X1257" s="126"/>
      <c r="Y1257" s="126"/>
      <c r="Z1257" s="126">
        <v>11</v>
      </c>
      <c r="AA1257" s="126">
        <v>11</v>
      </c>
      <c r="AB1257" s="126"/>
      <c r="AC1257" s="126"/>
      <c r="AD1257" s="126">
        <v>11</v>
      </c>
      <c r="AE1257" s="126">
        <v>11</v>
      </c>
      <c r="AF1257" s="126"/>
      <c r="AG1257" s="126"/>
      <c r="AH1257" s="126">
        <v>11</v>
      </c>
      <c r="AI1257" s="126"/>
      <c r="AJ1257" s="127"/>
      <c r="AK1257" s="153">
        <f>COUNTIF(F1257:AJ1257,"&gt;0")</f>
        <v>15</v>
      </c>
      <c r="AL1257" s="150">
        <f>SUM(F1257:AJ1257)</f>
        <v>165</v>
      </c>
      <c r="AM1257" s="150">
        <f>SUM(F1259:AJ1259)</f>
        <v>0</v>
      </c>
      <c r="AN1257" s="150">
        <f>SUM(F1260:AJ1260)</f>
        <v>0</v>
      </c>
      <c r="AO1257" s="150">
        <f>SUM(F1258:AJ1258)</f>
        <v>56</v>
      </c>
      <c r="AP1257" s="150">
        <f>VLOOKUP($M$1&amp;" "&amp;$P$1&amp;" "&amp;AQ1257,'Вспомогательная таблица'!A:AL,38,0)</f>
        <v>165</v>
      </c>
      <c r="AQ1257" s="144" t="s">
        <v>53</v>
      </c>
    </row>
    <row r="1258" spans="1:43" ht="9" customHeight="1" x14ac:dyDescent="0.2">
      <c r="A1258" s="148"/>
      <c r="B1258" s="148"/>
      <c r="C1258" s="148"/>
      <c r="D1258" s="148"/>
      <c r="E1258" s="128" t="s">
        <v>24</v>
      </c>
      <c r="F1258" s="129"/>
      <c r="G1258" s="107">
        <v>8</v>
      </c>
      <c r="H1258" s="107"/>
      <c r="I1258" s="107"/>
      <c r="J1258" s="107"/>
      <c r="K1258" s="107">
        <v>8</v>
      </c>
      <c r="L1258" s="107"/>
      <c r="M1258" s="107"/>
      <c r="N1258" s="107"/>
      <c r="O1258" s="107">
        <v>8</v>
      </c>
      <c r="P1258" s="107"/>
      <c r="Q1258" s="107"/>
      <c r="R1258" s="107"/>
      <c r="S1258" s="107">
        <v>8</v>
      </c>
      <c r="T1258" s="107"/>
      <c r="U1258" s="107"/>
      <c r="V1258" s="107"/>
      <c r="W1258" s="107">
        <v>8</v>
      </c>
      <c r="X1258" s="107"/>
      <c r="Y1258" s="107"/>
      <c r="Z1258" s="107"/>
      <c r="AA1258" s="107">
        <v>8</v>
      </c>
      <c r="AB1258" s="107"/>
      <c r="AC1258" s="107"/>
      <c r="AD1258" s="107"/>
      <c r="AE1258" s="107">
        <v>8</v>
      </c>
      <c r="AF1258" s="107"/>
      <c r="AG1258" s="107"/>
      <c r="AH1258" s="107"/>
      <c r="AI1258" s="107"/>
      <c r="AJ1258" s="130"/>
      <c r="AK1258" s="148"/>
      <c r="AL1258" s="151"/>
      <c r="AM1258" s="151"/>
      <c r="AN1258" s="151"/>
      <c r="AO1258" s="151"/>
      <c r="AP1258" s="151"/>
      <c r="AQ1258" s="145"/>
    </row>
    <row r="1259" spans="1:43" ht="9" customHeight="1" x14ac:dyDescent="0.2">
      <c r="A1259" s="148"/>
      <c r="B1259" s="148"/>
      <c r="C1259" s="148"/>
      <c r="D1259" s="148"/>
      <c r="E1259" s="128" t="s">
        <v>25</v>
      </c>
      <c r="F1259" s="129"/>
      <c r="G1259" s="107"/>
      <c r="H1259" s="107"/>
      <c r="I1259" s="107"/>
      <c r="J1259" s="107"/>
      <c r="K1259" s="107"/>
      <c r="L1259" s="107"/>
      <c r="M1259" s="107"/>
      <c r="N1259" s="107"/>
      <c r="O1259" s="107"/>
      <c r="P1259" s="107"/>
      <c r="Q1259" s="107"/>
      <c r="R1259" s="107"/>
      <c r="S1259" s="107"/>
      <c r="T1259" s="107"/>
      <c r="U1259" s="107"/>
      <c r="V1259" s="107"/>
      <c r="W1259" s="107"/>
      <c r="X1259" s="107"/>
      <c r="Y1259" s="107"/>
      <c r="Z1259" s="107"/>
      <c r="AA1259" s="107"/>
      <c r="AB1259" s="107"/>
      <c r="AC1259" s="107"/>
      <c r="AD1259" s="107"/>
      <c r="AE1259" s="107"/>
      <c r="AF1259" s="107"/>
      <c r="AG1259" s="107"/>
      <c r="AH1259" s="107"/>
      <c r="AI1259" s="107"/>
      <c r="AJ1259" s="130"/>
      <c r="AK1259" s="148"/>
      <c r="AL1259" s="151"/>
      <c r="AM1259" s="151"/>
      <c r="AN1259" s="151"/>
      <c r="AO1259" s="151"/>
      <c r="AP1259" s="151"/>
      <c r="AQ1259" s="145"/>
    </row>
    <row r="1260" spans="1:43" ht="9" customHeight="1" thickBot="1" x14ac:dyDescent="0.25">
      <c r="A1260" s="149"/>
      <c r="B1260" s="149"/>
      <c r="C1260" s="149"/>
      <c r="D1260" s="149"/>
      <c r="E1260" s="131" t="s">
        <v>26</v>
      </c>
      <c r="F1260" s="132"/>
      <c r="G1260" s="133"/>
      <c r="H1260" s="133"/>
      <c r="I1260" s="133"/>
      <c r="J1260" s="133"/>
      <c r="K1260" s="133"/>
      <c r="L1260" s="133"/>
      <c r="M1260" s="133"/>
      <c r="N1260" s="133"/>
      <c r="O1260" s="133"/>
      <c r="P1260" s="133"/>
      <c r="Q1260" s="133"/>
      <c r="R1260" s="133"/>
      <c r="S1260" s="133"/>
      <c r="T1260" s="133"/>
      <c r="U1260" s="133"/>
      <c r="V1260" s="133"/>
      <c r="W1260" s="133"/>
      <c r="X1260" s="133"/>
      <c r="Y1260" s="133"/>
      <c r="Z1260" s="133"/>
      <c r="AA1260" s="133"/>
      <c r="AB1260" s="133"/>
      <c r="AC1260" s="133"/>
      <c r="AD1260" s="133"/>
      <c r="AE1260" s="133"/>
      <c r="AF1260" s="133"/>
      <c r="AG1260" s="133"/>
      <c r="AH1260" s="133"/>
      <c r="AI1260" s="133"/>
      <c r="AJ1260" s="134"/>
      <c r="AK1260" s="149"/>
      <c r="AL1260" s="152"/>
      <c r="AM1260" s="152"/>
      <c r="AN1260" s="152"/>
      <c r="AO1260" s="152"/>
      <c r="AP1260" s="152"/>
      <c r="AQ1260" s="146"/>
    </row>
    <row r="1261" spans="1:43" ht="9" customHeight="1" x14ac:dyDescent="0.2">
      <c r="A1261" s="147">
        <v>313</v>
      </c>
      <c r="B1261" s="153">
        <v>19184</v>
      </c>
      <c r="C1261" s="154" t="s">
        <v>415</v>
      </c>
      <c r="D1261" s="154" t="s">
        <v>381</v>
      </c>
      <c r="E1261" s="124" t="s">
        <v>22</v>
      </c>
      <c r="F1261" s="125">
        <v>11</v>
      </c>
      <c r="G1261" s="126">
        <v>11</v>
      </c>
      <c r="H1261" s="126"/>
      <c r="I1261" s="126"/>
      <c r="J1261" s="126">
        <v>11</v>
      </c>
      <c r="K1261" s="126">
        <v>11</v>
      </c>
      <c r="L1261" s="126"/>
      <c r="M1261" s="126"/>
      <c r="N1261" s="126">
        <v>11</v>
      </c>
      <c r="O1261" s="126">
        <v>11</v>
      </c>
      <c r="P1261" s="126"/>
      <c r="Q1261" s="126"/>
      <c r="R1261" s="126">
        <v>11</v>
      </c>
      <c r="S1261" s="126">
        <v>11</v>
      </c>
      <c r="T1261" s="126"/>
      <c r="U1261" s="126"/>
      <c r="V1261" s="126">
        <v>11</v>
      </c>
      <c r="W1261" s="126">
        <v>11</v>
      </c>
      <c r="X1261" s="126"/>
      <c r="Y1261" s="126"/>
      <c r="Z1261" s="126">
        <v>11</v>
      </c>
      <c r="AA1261" s="126">
        <v>11</v>
      </c>
      <c r="AB1261" s="126"/>
      <c r="AC1261" s="126"/>
      <c r="AD1261" s="126">
        <v>11</v>
      </c>
      <c r="AE1261" s="126">
        <v>11</v>
      </c>
      <c r="AF1261" s="126"/>
      <c r="AG1261" s="126"/>
      <c r="AH1261" s="126">
        <v>11</v>
      </c>
      <c r="AI1261" s="126"/>
      <c r="AJ1261" s="127"/>
      <c r="AK1261" s="153">
        <f>COUNTIF(F1261:AJ1261,"&gt;0")</f>
        <v>15</v>
      </c>
      <c r="AL1261" s="150">
        <f>SUM(F1261:AJ1261)</f>
        <v>165</v>
      </c>
      <c r="AM1261" s="150">
        <f>SUM(F1263:AJ1263)</f>
        <v>0</v>
      </c>
      <c r="AN1261" s="150">
        <f>SUM(F1264:AJ1264)</f>
        <v>0</v>
      </c>
      <c r="AO1261" s="150">
        <f>SUM(F1262:AJ1262)</f>
        <v>56</v>
      </c>
      <c r="AP1261" s="150">
        <f>VLOOKUP($M$1&amp;" "&amp;$P$1&amp;" "&amp;AQ1261,'Вспомогательная таблица'!A:AL,38,0)</f>
        <v>165</v>
      </c>
      <c r="AQ1261" s="144" t="s">
        <v>53</v>
      </c>
    </row>
    <row r="1262" spans="1:43" ht="9" customHeight="1" x14ac:dyDescent="0.2">
      <c r="A1262" s="148"/>
      <c r="B1262" s="148"/>
      <c r="C1262" s="148"/>
      <c r="D1262" s="148"/>
      <c r="E1262" s="128" t="s">
        <v>24</v>
      </c>
      <c r="F1262" s="129"/>
      <c r="G1262" s="107">
        <v>8</v>
      </c>
      <c r="H1262" s="107"/>
      <c r="I1262" s="107"/>
      <c r="J1262" s="107"/>
      <c r="K1262" s="107">
        <v>8</v>
      </c>
      <c r="L1262" s="107"/>
      <c r="M1262" s="107"/>
      <c r="N1262" s="107"/>
      <c r="O1262" s="107">
        <v>8</v>
      </c>
      <c r="P1262" s="107"/>
      <c r="Q1262" s="107"/>
      <c r="R1262" s="107"/>
      <c r="S1262" s="107">
        <v>8</v>
      </c>
      <c r="T1262" s="107"/>
      <c r="U1262" s="107"/>
      <c r="V1262" s="107"/>
      <c r="W1262" s="107">
        <v>8</v>
      </c>
      <c r="X1262" s="107"/>
      <c r="Y1262" s="107"/>
      <c r="Z1262" s="107"/>
      <c r="AA1262" s="107">
        <v>8</v>
      </c>
      <c r="AB1262" s="107"/>
      <c r="AC1262" s="107"/>
      <c r="AD1262" s="107"/>
      <c r="AE1262" s="107">
        <v>8</v>
      </c>
      <c r="AF1262" s="107"/>
      <c r="AG1262" s="107"/>
      <c r="AH1262" s="107"/>
      <c r="AI1262" s="107"/>
      <c r="AJ1262" s="130"/>
      <c r="AK1262" s="148"/>
      <c r="AL1262" s="151"/>
      <c r="AM1262" s="151"/>
      <c r="AN1262" s="151"/>
      <c r="AO1262" s="151"/>
      <c r="AP1262" s="151"/>
      <c r="AQ1262" s="145"/>
    </row>
    <row r="1263" spans="1:43" ht="9" customHeight="1" x14ac:dyDescent="0.2">
      <c r="A1263" s="148"/>
      <c r="B1263" s="148"/>
      <c r="C1263" s="148"/>
      <c r="D1263" s="148"/>
      <c r="E1263" s="128" t="s">
        <v>25</v>
      </c>
      <c r="F1263" s="129"/>
      <c r="G1263" s="107"/>
      <c r="H1263" s="107"/>
      <c r="I1263" s="107"/>
      <c r="J1263" s="107"/>
      <c r="K1263" s="107"/>
      <c r="L1263" s="107"/>
      <c r="M1263" s="107"/>
      <c r="N1263" s="107"/>
      <c r="O1263" s="107"/>
      <c r="P1263" s="107"/>
      <c r="Q1263" s="107"/>
      <c r="R1263" s="107"/>
      <c r="S1263" s="107"/>
      <c r="T1263" s="107"/>
      <c r="U1263" s="107"/>
      <c r="V1263" s="107"/>
      <c r="W1263" s="107"/>
      <c r="X1263" s="107"/>
      <c r="Y1263" s="107"/>
      <c r="Z1263" s="107"/>
      <c r="AA1263" s="107"/>
      <c r="AB1263" s="107"/>
      <c r="AC1263" s="107"/>
      <c r="AD1263" s="107"/>
      <c r="AE1263" s="107"/>
      <c r="AF1263" s="107"/>
      <c r="AG1263" s="107"/>
      <c r="AH1263" s="107"/>
      <c r="AI1263" s="107"/>
      <c r="AJ1263" s="130"/>
      <c r="AK1263" s="148"/>
      <c r="AL1263" s="151"/>
      <c r="AM1263" s="151"/>
      <c r="AN1263" s="151"/>
      <c r="AO1263" s="151"/>
      <c r="AP1263" s="151"/>
      <c r="AQ1263" s="145"/>
    </row>
    <row r="1264" spans="1:43" ht="9" customHeight="1" thickBot="1" x14ac:dyDescent="0.25">
      <c r="A1264" s="149"/>
      <c r="B1264" s="149"/>
      <c r="C1264" s="149"/>
      <c r="D1264" s="149"/>
      <c r="E1264" s="131" t="s">
        <v>26</v>
      </c>
      <c r="F1264" s="132"/>
      <c r="G1264" s="133"/>
      <c r="H1264" s="133"/>
      <c r="I1264" s="133"/>
      <c r="J1264" s="133"/>
      <c r="K1264" s="133"/>
      <c r="L1264" s="133"/>
      <c r="M1264" s="133"/>
      <c r="N1264" s="133"/>
      <c r="O1264" s="133"/>
      <c r="P1264" s="133"/>
      <c r="Q1264" s="133"/>
      <c r="R1264" s="133"/>
      <c r="S1264" s="133"/>
      <c r="T1264" s="133"/>
      <c r="U1264" s="133"/>
      <c r="V1264" s="133"/>
      <c r="W1264" s="133"/>
      <c r="X1264" s="133"/>
      <c r="Y1264" s="133"/>
      <c r="Z1264" s="133"/>
      <c r="AA1264" s="133"/>
      <c r="AB1264" s="133"/>
      <c r="AC1264" s="133"/>
      <c r="AD1264" s="133"/>
      <c r="AE1264" s="133"/>
      <c r="AF1264" s="133"/>
      <c r="AG1264" s="133"/>
      <c r="AH1264" s="133"/>
      <c r="AI1264" s="133"/>
      <c r="AJ1264" s="134"/>
      <c r="AK1264" s="149"/>
      <c r="AL1264" s="152"/>
      <c r="AM1264" s="152"/>
      <c r="AN1264" s="152"/>
      <c r="AO1264" s="152"/>
      <c r="AP1264" s="152"/>
      <c r="AQ1264" s="146"/>
    </row>
    <row r="1265" spans="1:43" ht="9" customHeight="1" x14ac:dyDescent="0.2">
      <c r="A1265" s="147">
        <v>314</v>
      </c>
      <c r="B1265" s="153">
        <v>19797</v>
      </c>
      <c r="C1265" s="154" t="s">
        <v>416</v>
      </c>
      <c r="D1265" s="154" t="s">
        <v>391</v>
      </c>
      <c r="E1265" s="124" t="s">
        <v>22</v>
      </c>
      <c r="F1265" s="125">
        <v>11</v>
      </c>
      <c r="G1265" s="126">
        <v>11</v>
      </c>
      <c r="H1265" s="126"/>
      <c r="I1265" s="126"/>
      <c r="J1265" s="126">
        <v>11</v>
      </c>
      <c r="K1265" s="126">
        <v>11</v>
      </c>
      <c r="L1265" s="126"/>
      <c r="M1265" s="126"/>
      <c r="N1265" s="126">
        <v>11</v>
      </c>
      <c r="O1265" s="126">
        <v>11</v>
      </c>
      <c r="P1265" s="126"/>
      <c r="Q1265" s="126"/>
      <c r="R1265" s="126">
        <v>11</v>
      </c>
      <c r="S1265" s="126">
        <v>11</v>
      </c>
      <c r="T1265" s="126"/>
      <c r="U1265" s="126"/>
      <c r="V1265" s="126">
        <v>11</v>
      </c>
      <c r="W1265" s="126">
        <v>11</v>
      </c>
      <c r="X1265" s="126"/>
      <c r="Y1265" s="126"/>
      <c r="Z1265" s="126">
        <v>11</v>
      </c>
      <c r="AA1265" s="126">
        <v>11</v>
      </c>
      <c r="AB1265" s="126"/>
      <c r="AC1265" s="126"/>
      <c r="AD1265" s="126">
        <v>11</v>
      </c>
      <c r="AE1265" s="126">
        <v>11</v>
      </c>
      <c r="AF1265" s="126"/>
      <c r="AG1265" s="126"/>
      <c r="AH1265" s="126">
        <v>11</v>
      </c>
      <c r="AI1265" s="126"/>
      <c r="AJ1265" s="127"/>
      <c r="AK1265" s="153">
        <f>COUNTIF(F1265:AJ1265,"&gt;0")</f>
        <v>15</v>
      </c>
      <c r="AL1265" s="150">
        <f>SUM(F1265:AJ1265)</f>
        <v>165</v>
      </c>
      <c r="AM1265" s="150">
        <f>SUM(F1267:AJ1267)</f>
        <v>0</v>
      </c>
      <c r="AN1265" s="150">
        <f>SUM(F1268:AJ1268)</f>
        <v>0</v>
      </c>
      <c r="AO1265" s="150">
        <f>SUM(F1266:AJ1266)</f>
        <v>56</v>
      </c>
      <c r="AP1265" s="150">
        <f>VLOOKUP($M$1&amp;" "&amp;$P$1&amp;" "&amp;AQ1265,'Вспомогательная таблица'!A:AL,38,0)</f>
        <v>165</v>
      </c>
      <c r="AQ1265" s="144" t="s">
        <v>53</v>
      </c>
    </row>
    <row r="1266" spans="1:43" ht="9" customHeight="1" x14ac:dyDescent="0.2">
      <c r="A1266" s="148"/>
      <c r="B1266" s="148"/>
      <c r="C1266" s="148"/>
      <c r="D1266" s="148"/>
      <c r="E1266" s="128" t="s">
        <v>24</v>
      </c>
      <c r="F1266" s="129"/>
      <c r="G1266" s="107">
        <v>8</v>
      </c>
      <c r="H1266" s="107"/>
      <c r="I1266" s="107"/>
      <c r="J1266" s="107"/>
      <c r="K1266" s="107">
        <v>8</v>
      </c>
      <c r="L1266" s="107"/>
      <c r="M1266" s="107"/>
      <c r="N1266" s="107"/>
      <c r="O1266" s="107">
        <v>8</v>
      </c>
      <c r="P1266" s="107"/>
      <c r="Q1266" s="107"/>
      <c r="R1266" s="107"/>
      <c r="S1266" s="107">
        <v>8</v>
      </c>
      <c r="T1266" s="107"/>
      <c r="U1266" s="107"/>
      <c r="V1266" s="107"/>
      <c r="W1266" s="107">
        <v>8</v>
      </c>
      <c r="X1266" s="107"/>
      <c r="Y1266" s="107"/>
      <c r="Z1266" s="107"/>
      <c r="AA1266" s="107">
        <v>8</v>
      </c>
      <c r="AB1266" s="107"/>
      <c r="AC1266" s="107"/>
      <c r="AD1266" s="107"/>
      <c r="AE1266" s="107">
        <v>8</v>
      </c>
      <c r="AF1266" s="107"/>
      <c r="AG1266" s="107"/>
      <c r="AH1266" s="107"/>
      <c r="AI1266" s="107"/>
      <c r="AJ1266" s="130"/>
      <c r="AK1266" s="148"/>
      <c r="AL1266" s="151"/>
      <c r="AM1266" s="151"/>
      <c r="AN1266" s="151"/>
      <c r="AO1266" s="151"/>
      <c r="AP1266" s="151"/>
      <c r="AQ1266" s="145"/>
    </row>
    <row r="1267" spans="1:43" ht="9" customHeight="1" x14ac:dyDescent="0.2">
      <c r="A1267" s="148"/>
      <c r="B1267" s="148"/>
      <c r="C1267" s="148"/>
      <c r="D1267" s="148"/>
      <c r="E1267" s="128" t="s">
        <v>25</v>
      </c>
      <c r="F1267" s="129"/>
      <c r="G1267" s="107"/>
      <c r="H1267" s="107"/>
      <c r="I1267" s="107"/>
      <c r="J1267" s="107"/>
      <c r="K1267" s="107"/>
      <c r="L1267" s="107"/>
      <c r="M1267" s="107"/>
      <c r="N1267" s="107"/>
      <c r="O1267" s="107"/>
      <c r="P1267" s="107"/>
      <c r="Q1267" s="107"/>
      <c r="R1267" s="107"/>
      <c r="S1267" s="107"/>
      <c r="T1267" s="107"/>
      <c r="U1267" s="107"/>
      <c r="V1267" s="107"/>
      <c r="W1267" s="107"/>
      <c r="X1267" s="107"/>
      <c r="Y1267" s="107"/>
      <c r="Z1267" s="107"/>
      <c r="AA1267" s="107"/>
      <c r="AB1267" s="107"/>
      <c r="AC1267" s="107"/>
      <c r="AD1267" s="107"/>
      <c r="AE1267" s="107"/>
      <c r="AF1267" s="107"/>
      <c r="AG1267" s="107"/>
      <c r="AH1267" s="107"/>
      <c r="AI1267" s="107"/>
      <c r="AJ1267" s="130"/>
      <c r="AK1267" s="148"/>
      <c r="AL1267" s="151"/>
      <c r="AM1267" s="151"/>
      <c r="AN1267" s="151"/>
      <c r="AO1267" s="151"/>
      <c r="AP1267" s="151"/>
      <c r="AQ1267" s="145"/>
    </row>
    <row r="1268" spans="1:43" ht="9" customHeight="1" thickBot="1" x14ac:dyDescent="0.25">
      <c r="A1268" s="149"/>
      <c r="B1268" s="149"/>
      <c r="C1268" s="149"/>
      <c r="D1268" s="149"/>
      <c r="E1268" s="131" t="s">
        <v>26</v>
      </c>
      <c r="F1268" s="132"/>
      <c r="G1268" s="133"/>
      <c r="H1268" s="133"/>
      <c r="I1268" s="133"/>
      <c r="J1268" s="133"/>
      <c r="K1268" s="133"/>
      <c r="L1268" s="133"/>
      <c r="M1268" s="133"/>
      <c r="N1268" s="133"/>
      <c r="O1268" s="133"/>
      <c r="P1268" s="133"/>
      <c r="Q1268" s="133"/>
      <c r="R1268" s="133"/>
      <c r="S1268" s="133"/>
      <c r="T1268" s="133"/>
      <c r="U1268" s="133"/>
      <c r="V1268" s="133"/>
      <c r="W1268" s="133"/>
      <c r="X1268" s="133"/>
      <c r="Y1268" s="133"/>
      <c r="Z1268" s="133"/>
      <c r="AA1268" s="133"/>
      <c r="AB1268" s="133"/>
      <c r="AC1268" s="133"/>
      <c r="AD1268" s="133"/>
      <c r="AE1268" s="133"/>
      <c r="AF1268" s="133"/>
      <c r="AG1268" s="133"/>
      <c r="AH1268" s="133"/>
      <c r="AI1268" s="133"/>
      <c r="AJ1268" s="134"/>
      <c r="AK1268" s="149"/>
      <c r="AL1268" s="152"/>
      <c r="AM1268" s="152"/>
      <c r="AN1268" s="152"/>
      <c r="AO1268" s="152"/>
      <c r="AP1268" s="152"/>
      <c r="AQ1268" s="146"/>
    </row>
    <row r="1269" spans="1:43" ht="9" customHeight="1" x14ac:dyDescent="0.2">
      <c r="A1269" s="147">
        <v>315</v>
      </c>
      <c r="B1269" s="153">
        <v>20032</v>
      </c>
      <c r="C1269" s="154" t="s">
        <v>417</v>
      </c>
      <c r="D1269" s="154" t="s">
        <v>418</v>
      </c>
      <c r="E1269" s="124" t="s">
        <v>22</v>
      </c>
      <c r="F1269" s="125">
        <v>8</v>
      </c>
      <c r="G1269" s="126">
        <v>8</v>
      </c>
      <c r="H1269" s="126"/>
      <c r="I1269" s="126"/>
      <c r="J1269" s="126">
        <v>8</v>
      </c>
      <c r="K1269" s="126">
        <v>8</v>
      </c>
      <c r="L1269" s="126">
        <v>8</v>
      </c>
      <c r="M1269" s="126">
        <v>8</v>
      </c>
      <c r="N1269" s="126">
        <v>8</v>
      </c>
      <c r="O1269" s="126"/>
      <c r="P1269" s="126"/>
      <c r="Q1269" s="126">
        <v>8</v>
      </c>
      <c r="R1269" s="126">
        <v>8</v>
      </c>
      <c r="S1269" s="126">
        <v>8</v>
      </c>
      <c r="T1269" s="126">
        <v>8</v>
      </c>
      <c r="U1269" s="126">
        <v>8</v>
      </c>
      <c r="V1269" s="126"/>
      <c r="W1269" s="126"/>
      <c r="X1269" s="126">
        <v>8</v>
      </c>
      <c r="Y1269" s="126">
        <v>8</v>
      </c>
      <c r="Z1269" s="126">
        <v>8</v>
      </c>
      <c r="AA1269" s="126">
        <v>8</v>
      </c>
      <c r="AB1269" s="126">
        <v>8</v>
      </c>
      <c r="AC1269" s="126"/>
      <c r="AD1269" s="126"/>
      <c r="AE1269" s="126">
        <v>8</v>
      </c>
      <c r="AF1269" s="126">
        <v>8</v>
      </c>
      <c r="AG1269" s="126">
        <v>8</v>
      </c>
      <c r="AH1269" s="126">
        <v>8</v>
      </c>
      <c r="AI1269" s="126"/>
      <c r="AJ1269" s="127"/>
      <c r="AK1269" s="153">
        <f>COUNTIF(F1269:AJ1269,"&gt;0")</f>
        <v>21</v>
      </c>
      <c r="AL1269" s="150">
        <f>SUM(F1269:AJ1269)</f>
        <v>168</v>
      </c>
      <c r="AM1269" s="150">
        <f>SUM(F1271:AJ1271)</f>
        <v>0</v>
      </c>
      <c r="AN1269" s="150">
        <f>SUM(F1272:AJ1272)</f>
        <v>0</v>
      </c>
      <c r="AO1269" s="150">
        <f>SUM(F1270:AJ1270)</f>
        <v>0</v>
      </c>
      <c r="AP1269" s="150">
        <f>VLOOKUP($M$1&amp;" "&amp;$P$1&amp;" "&amp;AQ1269,'Вспомогательная таблица'!A:AL,38,0)</f>
        <v>168</v>
      </c>
      <c r="AQ1269" s="144" t="s">
        <v>23</v>
      </c>
    </row>
    <row r="1270" spans="1:43" ht="9" customHeight="1" x14ac:dyDescent="0.2">
      <c r="A1270" s="148"/>
      <c r="B1270" s="148"/>
      <c r="C1270" s="148"/>
      <c r="D1270" s="148"/>
      <c r="E1270" s="128" t="s">
        <v>24</v>
      </c>
      <c r="F1270" s="129"/>
      <c r="G1270" s="107"/>
      <c r="H1270" s="107"/>
      <c r="I1270" s="107"/>
      <c r="J1270" s="107"/>
      <c r="K1270" s="107"/>
      <c r="L1270" s="107"/>
      <c r="M1270" s="107"/>
      <c r="N1270" s="107"/>
      <c r="O1270" s="107"/>
      <c r="P1270" s="107"/>
      <c r="Q1270" s="107"/>
      <c r="R1270" s="107"/>
      <c r="S1270" s="107"/>
      <c r="T1270" s="107"/>
      <c r="U1270" s="107"/>
      <c r="V1270" s="107"/>
      <c r="W1270" s="107"/>
      <c r="X1270" s="107"/>
      <c r="Y1270" s="107"/>
      <c r="Z1270" s="107"/>
      <c r="AA1270" s="107"/>
      <c r="AB1270" s="107"/>
      <c r="AC1270" s="107"/>
      <c r="AD1270" s="107"/>
      <c r="AE1270" s="107"/>
      <c r="AF1270" s="107"/>
      <c r="AG1270" s="107"/>
      <c r="AH1270" s="107"/>
      <c r="AI1270" s="107"/>
      <c r="AJ1270" s="130"/>
      <c r="AK1270" s="148"/>
      <c r="AL1270" s="151"/>
      <c r="AM1270" s="151"/>
      <c r="AN1270" s="151"/>
      <c r="AO1270" s="151"/>
      <c r="AP1270" s="151"/>
      <c r="AQ1270" s="145"/>
    </row>
    <row r="1271" spans="1:43" ht="9" customHeight="1" x14ac:dyDescent="0.2">
      <c r="A1271" s="148"/>
      <c r="B1271" s="148"/>
      <c r="C1271" s="148"/>
      <c r="D1271" s="148"/>
      <c r="E1271" s="128" t="s">
        <v>25</v>
      </c>
      <c r="F1271" s="129"/>
      <c r="G1271" s="107"/>
      <c r="H1271" s="107"/>
      <c r="I1271" s="107"/>
      <c r="J1271" s="107"/>
      <c r="K1271" s="107"/>
      <c r="L1271" s="107"/>
      <c r="M1271" s="107"/>
      <c r="N1271" s="107"/>
      <c r="O1271" s="107"/>
      <c r="P1271" s="107"/>
      <c r="Q1271" s="107"/>
      <c r="R1271" s="107"/>
      <c r="S1271" s="107"/>
      <c r="T1271" s="107"/>
      <c r="U1271" s="107"/>
      <c r="V1271" s="107"/>
      <c r="W1271" s="107"/>
      <c r="X1271" s="107"/>
      <c r="Y1271" s="107"/>
      <c r="Z1271" s="107"/>
      <c r="AA1271" s="107"/>
      <c r="AB1271" s="107"/>
      <c r="AC1271" s="107"/>
      <c r="AD1271" s="107"/>
      <c r="AE1271" s="107"/>
      <c r="AF1271" s="107"/>
      <c r="AG1271" s="107"/>
      <c r="AH1271" s="107"/>
      <c r="AI1271" s="107"/>
      <c r="AJ1271" s="130"/>
      <c r="AK1271" s="148"/>
      <c r="AL1271" s="151"/>
      <c r="AM1271" s="151"/>
      <c r="AN1271" s="151"/>
      <c r="AO1271" s="151"/>
      <c r="AP1271" s="151"/>
      <c r="AQ1271" s="145"/>
    </row>
    <row r="1272" spans="1:43" ht="9" customHeight="1" thickBot="1" x14ac:dyDescent="0.25">
      <c r="A1272" s="149"/>
      <c r="B1272" s="149"/>
      <c r="C1272" s="149"/>
      <c r="D1272" s="149"/>
      <c r="E1272" s="131" t="s">
        <v>26</v>
      </c>
      <c r="F1272" s="132"/>
      <c r="G1272" s="133"/>
      <c r="H1272" s="133"/>
      <c r="I1272" s="133"/>
      <c r="J1272" s="133"/>
      <c r="K1272" s="133"/>
      <c r="L1272" s="133"/>
      <c r="M1272" s="133"/>
      <c r="N1272" s="133"/>
      <c r="O1272" s="133"/>
      <c r="P1272" s="133"/>
      <c r="Q1272" s="133"/>
      <c r="R1272" s="133"/>
      <c r="S1272" s="133"/>
      <c r="T1272" s="133"/>
      <c r="U1272" s="133"/>
      <c r="V1272" s="133"/>
      <c r="W1272" s="133"/>
      <c r="X1272" s="133"/>
      <c r="Y1272" s="133"/>
      <c r="Z1272" s="133"/>
      <c r="AA1272" s="133"/>
      <c r="AB1272" s="133"/>
      <c r="AC1272" s="133"/>
      <c r="AD1272" s="133"/>
      <c r="AE1272" s="133"/>
      <c r="AF1272" s="133"/>
      <c r="AG1272" s="133"/>
      <c r="AH1272" s="133"/>
      <c r="AI1272" s="133"/>
      <c r="AJ1272" s="134"/>
      <c r="AK1272" s="149"/>
      <c r="AL1272" s="152"/>
      <c r="AM1272" s="152"/>
      <c r="AN1272" s="152"/>
      <c r="AO1272" s="152"/>
      <c r="AP1272" s="152"/>
      <c r="AQ1272" s="146"/>
    </row>
    <row r="1273" spans="1:43" ht="9" customHeight="1" x14ac:dyDescent="0.2">
      <c r="A1273" s="147">
        <v>316</v>
      </c>
      <c r="B1273" s="153">
        <v>19348</v>
      </c>
      <c r="C1273" s="154" t="s">
        <v>419</v>
      </c>
      <c r="D1273" s="154" t="s">
        <v>260</v>
      </c>
      <c r="E1273" s="124" t="s">
        <v>22</v>
      </c>
      <c r="F1273" s="125">
        <v>8</v>
      </c>
      <c r="G1273" s="126">
        <v>8</v>
      </c>
      <c r="H1273" s="126"/>
      <c r="I1273" s="126"/>
      <c r="J1273" s="126">
        <v>8</v>
      </c>
      <c r="K1273" s="126">
        <v>8</v>
      </c>
      <c r="L1273" s="126">
        <v>8</v>
      </c>
      <c r="M1273" s="126">
        <v>8</v>
      </c>
      <c r="N1273" s="126">
        <v>8</v>
      </c>
      <c r="O1273" s="126"/>
      <c r="P1273" s="126"/>
      <c r="Q1273" s="126">
        <v>8</v>
      </c>
      <c r="R1273" s="126">
        <v>8</v>
      </c>
      <c r="S1273" s="126">
        <v>8</v>
      </c>
      <c r="T1273" s="126">
        <v>8</v>
      </c>
      <c r="U1273" s="126">
        <v>8</v>
      </c>
      <c r="V1273" s="126"/>
      <c r="W1273" s="126"/>
      <c r="X1273" s="126">
        <v>8</v>
      </c>
      <c r="Y1273" s="126">
        <v>8</v>
      </c>
      <c r="Z1273" s="126">
        <v>8</v>
      </c>
      <c r="AA1273" s="126">
        <v>8</v>
      </c>
      <c r="AB1273" s="126">
        <v>8</v>
      </c>
      <c r="AC1273" s="126"/>
      <c r="AD1273" s="126"/>
      <c r="AE1273" s="126">
        <v>8</v>
      </c>
      <c r="AF1273" s="126">
        <v>8</v>
      </c>
      <c r="AG1273" s="126">
        <v>8</v>
      </c>
      <c r="AH1273" s="126">
        <v>8</v>
      </c>
      <c r="AI1273" s="126"/>
      <c r="AJ1273" s="127"/>
      <c r="AK1273" s="153">
        <f>COUNTIF(F1273:AJ1273,"&gt;0")</f>
        <v>21</v>
      </c>
      <c r="AL1273" s="150">
        <f>SUM(F1273:AJ1273)</f>
        <v>168</v>
      </c>
      <c r="AM1273" s="150">
        <f>SUM(F1275:AJ1275)</f>
        <v>0</v>
      </c>
      <c r="AN1273" s="150">
        <f>SUM(F1276:AJ1276)</f>
        <v>0</v>
      </c>
      <c r="AO1273" s="150">
        <f>SUM(F1274:AJ1274)</f>
        <v>0</v>
      </c>
      <c r="AP1273" s="150">
        <f>VLOOKUP($M$1&amp;" "&amp;$P$1&amp;" "&amp;AQ1273,'Вспомогательная таблица'!A:AL,38,0)</f>
        <v>168</v>
      </c>
      <c r="AQ1273" s="144" t="s">
        <v>23</v>
      </c>
    </row>
    <row r="1274" spans="1:43" ht="9" customHeight="1" x14ac:dyDescent="0.2">
      <c r="A1274" s="148"/>
      <c r="B1274" s="148"/>
      <c r="C1274" s="148"/>
      <c r="D1274" s="148"/>
      <c r="E1274" s="128" t="s">
        <v>24</v>
      </c>
      <c r="F1274" s="129"/>
      <c r="G1274" s="107"/>
      <c r="H1274" s="107"/>
      <c r="I1274" s="107"/>
      <c r="J1274" s="107"/>
      <c r="K1274" s="107"/>
      <c r="L1274" s="107"/>
      <c r="M1274" s="107"/>
      <c r="N1274" s="107"/>
      <c r="O1274" s="107"/>
      <c r="P1274" s="107"/>
      <c r="Q1274" s="107"/>
      <c r="R1274" s="107"/>
      <c r="S1274" s="107"/>
      <c r="T1274" s="107"/>
      <c r="U1274" s="107"/>
      <c r="V1274" s="107"/>
      <c r="W1274" s="107"/>
      <c r="X1274" s="107"/>
      <c r="Y1274" s="107"/>
      <c r="Z1274" s="107"/>
      <c r="AA1274" s="107"/>
      <c r="AB1274" s="107"/>
      <c r="AC1274" s="107"/>
      <c r="AD1274" s="107"/>
      <c r="AE1274" s="107"/>
      <c r="AF1274" s="107"/>
      <c r="AG1274" s="107"/>
      <c r="AH1274" s="107"/>
      <c r="AI1274" s="107"/>
      <c r="AJ1274" s="130"/>
      <c r="AK1274" s="148"/>
      <c r="AL1274" s="151"/>
      <c r="AM1274" s="151"/>
      <c r="AN1274" s="151"/>
      <c r="AO1274" s="151"/>
      <c r="AP1274" s="151"/>
      <c r="AQ1274" s="145"/>
    </row>
    <row r="1275" spans="1:43" ht="9" customHeight="1" x14ac:dyDescent="0.2">
      <c r="A1275" s="148"/>
      <c r="B1275" s="148"/>
      <c r="C1275" s="148"/>
      <c r="D1275" s="148"/>
      <c r="E1275" s="128" t="s">
        <v>25</v>
      </c>
      <c r="F1275" s="129"/>
      <c r="G1275" s="107"/>
      <c r="H1275" s="107"/>
      <c r="I1275" s="107"/>
      <c r="J1275" s="107"/>
      <c r="K1275" s="107"/>
      <c r="L1275" s="107"/>
      <c r="M1275" s="107"/>
      <c r="N1275" s="107"/>
      <c r="O1275" s="107"/>
      <c r="P1275" s="107"/>
      <c r="Q1275" s="107"/>
      <c r="R1275" s="107"/>
      <c r="S1275" s="107"/>
      <c r="T1275" s="107"/>
      <c r="U1275" s="107"/>
      <c r="V1275" s="107"/>
      <c r="W1275" s="107"/>
      <c r="X1275" s="107"/>
      <c r="Y1275" s="107"/>
      <c r="Z1275" s="107"/>
      <c r="AA1275" s="107"/>
      <c r="AB1275" s="107"/>
      <c r="AC1275" s="107"/>
      <c r="AD1275" s="107"/>
      <c r="AE1275" s="107"/>
      <c r="AF1275" s="107"/>
      <c r="AG1275" s="107"/>
      <c r="AH1275" s="107"/>
      <c r="AI1275" s="107"/>
      <c r="AJ1275" s="130"/>
      <c r="AK1275" s="148"/>
      <c r="AL1275" s="151"/>
      <c r="AM1275" s="151"/>
      <c r="AN1275" s="151"/>
      <c r="AO1275" s="151"/>
      <c r="AP1275" s="151"/>
      <c r="AQ1275" s="145"/>
    </row>
    <row r="1276" spans="1:43" ht="9" customHeight="1" thickBot="1" x14ac:dyDescent="0.25">
      <c r="A1276" s="149"/>
      <c r="B1276" s="149"/>
      <c r="C1276" s="149"/>
      <c r="D1276" s="149"/>
      <c r="E1276" s="131" t="s">
        <v>26</v>
      </c>
      <c r="F1276" s="132"/>
      <c r="G1276" s="133"/>
      <c r="H1276" s="133"/>
      <c r="I1276" s="133"/>
      <c r="J1276" s="133"/>
      <c r="K1276" s="133"/>
      <c r="L1276" s="133"/>
      <c r="M1276" s="133"/>
      <c r="N1276" s="133"/>
      <c r="O1276" s="133"/>
      <c r="P1276" s="133"/>
      <c r="Q1276" s="133"/>
      <c r="R1276" s="133"/>
      <c r="S1276" s="133"/>
      <c r="T1276" s="133"/>
      <c r="U1276" s="133"/>
      <c r="V1276" s="133"/>
      <c r="W1276" s="133"/>
      <c r="X1276" s="133"/>
      <c r="Y1276" s="133"/>
      <c r="Z1276" s="133"/>
      <c r="AA1276" s="133"/>
      <c r="AB1276" s="133"/>
      <c r="AC1276" s="133"/>
      <c r="AD1276" s="133"/>
      <c r="AE1276" s="133"/>
      <c r="AF1276" s="133"/>
      <c r="AG1276" s="133"/>
      <c r="AH1276" s="133"/>
      <c r="AI1276" s="133"/>
      <c r="AJ1276" s="134"/>
      <c r="AK1276" s="149"/>
      <c r="AL1276" s="152"/>
      <c r="AM1276" s="152"/>
      <c r="AN1276" s="152"/>
      <c r="AO1276" s="152"/>
      <c r="AP1276" s="152"/>
      <c r="AQ1276" s="146"/>
    </row>
    <row r="1277" spans="1:43" ht="9" customHeight="1" x14ac:dyDescent="0.2">
      <c r="A1277" s="147">
        <v>317</v>
      </c>
      <c r="B1277" s="153">
        <v>18891</v>
      </c>
      <c r="C1277" s="154" t="s">
        <v>420</v>
      </c>
      <c r="D1277" s="154" t="s">
        <v>381</v>
      </c>
      <c r="E1277" s="124" t="s">
        <v>22</v>
      </c>
      <c r="F1277" s="125"/>
      <c r="G1277" s="126">
        <v>11</v>
      </c>
      <c r="H1277" s="126">
        <v>11</v>
      </c>
      <c r="I1277" s="126"/>
      <c r="J1277" s="126"/>
      <c r="K1277" s="126">
        <v>11</v>
      </c>
      <c r="L1277" s="126">
        <v>11</v>
      </c>
      <c r="M1277" s="126"/>
      <c r="N1277" s="126"/>
      <c r="O1277" s="126">
        <v>11</v>
      </c>
      <c r="P1277" s="126">
        <v>11</v>
      </c>
      <c r="Q1277" s="126"/>
      <c r="R1277" s="126"/>
      <c r="S1277" s="126">
        <v>11</v>
      </c>
      <c r="T1277" s="126">
        <v>11</v>
      </c>
      <c r="U1277" s="126"/>
      <c r="V1277" s="126"/>
      <c r="W1277" s="126">
        <v>11</v>
      </c>
      <c r="X1277" s="126">
        <v>11</v>
      </c>
      <c r="Y1277" s="126"/>
      <c r="Z1277" s="126"/>
      <c r="AA1277" s="126">
        <v>11</v>
      </c>
      <c r="AB1277" s="126">
        <v>11</v>
      </c>
      <c r="AC1277" s="126"/>
      <c r="AD1277" s="126"/>
      <c r="AE1277" s="126">
        <v>11</v>
      </c>
      <c r="AF1277" s="126">
        <v>11</v>
      </c>
      <c r="AG1277" s="126"/>
      <c r="AH1277" s="126"/>
      <c r="AI1277" s="126"/>
      <c r="AJ1277" s="127"/>
      <c r="AK1277" s="153">
        <f>COUNTIF(F1277:AJ1277,"&gt;0")</f>
        <v>14</v>
      </c>
      <c r="AL1277" s="150">
        <f>SUM(F1277:AJ1277)</f>
        <v>154</v>
      </c>
      <c r="AM1277" s="150">
        <f>SUM(F1279:AJ1279)</f>
        <v>0</v>
      </c>
      <c r="AN1277" s="150">
        <f>SUM(F1280:AJ1280)</f>
        <v>0</v>
      </c>
      <c r="AO1277" s="150">
        <f>SUM(F1278:AJ1278)</f>
        <v>56</v>
      </c>
      <c r="AP1277" s="150">
        <f>VLOOKUP($M$1&amp;" "&amp;$P$1&amp;" "&amp;AQ1277,'Вспомогательная таблица'!A:AL,38,0)</f>
        <v>154</v>
      </c>
      <c r="AQ1277" s="144" t="s">
        <v>43</v>
      </c>
    </row>
    <row r="1278" spans="1:43" ht="9" customHeight="1" x14ac:dyDescent="0.2">
      <c r="A1278" s="148"/>
      <c r="B1278" s="148"/>
      <c r="C1278" s="148"/>
      <c r="D1278" s="148"/>
      <c r="E1278" s="128" t="s">
        <v>24</v>
      </c>
      <c r="F1278" s="129"/>
      <c r="G1278" s="107"/>
      <c r="H1278" s="107">
        <v>8</v>
      </c>
      <c r="I1278" s="107"/>
      <c r="J1278" s="107"/>
      <c r="K1278" s="107"/>
      <c r="L1278" s="107">
        <v>8</v>
      </c>
      <c r="M1278" s="107"/>
      <c r="N1278" s="107"/>
      <c r="O1278" s="107"/>
      <c r="P1278" s="107">
        <v>8</v>
      </c>
      <c r="Q1278" s="107"/>
      <c r="R1278" s="107"/>
      <c r="S1278" s="107"/>
      <c r="T1278" s="107">
        <v>8</v>
      </c>
      <c r="U1278" s="107"/>
      <c r="V1278" s="107"/>
      <c r="W1278" s="107"/>
      <c r="X1278" s="107">
        <v>8</v>
      </c>
      <c r="Y1278" s="107"/>
      <c r="Z1278" s="107"/>
      <c r="AA1278" s="107"/>
      <c r="AB1278" s="107">
        <v>8</v>
      </c>
      <c r="AC1278" s="107"/>
      <c r="AD1278" s="107"/>
      <c r="AE1278" s="107"/>
      <c r="AF1278" s="107">
        <v>8</v>
      </c>
      <c r="AG1278" s="107"/>
      <c r="AH1278" s="107"/>
      <c r="AI1278" s="107"/>
      <c r="AJ1278" s="130"/>
      <c r="AK1278" s="148"/>
      <c r="AL1278" s="151"/>
      <c r="AM1278" s="151"/>
      <c r="AN1278" s="151"/>
      <c r="AO1278" s="151"/>
      <c r="AP1278" s="151"/>
      <c r="AQ1278" s="145"/>
    </row>
    <row r="1279" spans="1:43" ht="9" customHeight="1" x14ac:dyDescent="0.2">
      <c r="A1279" s="148"/>
      <c r="B1279" s="148"/>
      <c r="C1279" s="148"/>
      <c r="D1279" s="148"/>
      <c r="E1279" s="128" t="s">
        <v>25</v>
      </c>
      <c r="F1279" s="129"/>
      <c r="G1279" s="107"/>
      <c r="H1279" s="107"/>
      <c r="I1279" s="107"/>
      <c r="J1279" s="107"/>
      <c r="K1279" s="107"/>
      <c r="L1279" s="107"/>
      <c r="M1279" s="107"/>
      <c r="N1279" s="107"/>
      <c r="O1279" s="107"/>
      <c r="P1279" s="107"/>
      <c r="Q1279" s="107"/>
      <c r="R1279" s="107"/>
      <c r="S1279" s="107"/>
      <c r="T1279" s="107"/>
      <c r="U1279" s="107"/>
      <c r="V1279" s="107"/>
      <c r="W1279" s="107"/>
      <c r="X1279" s="107"/>
      <c r="Y1279" s="107"/>
      <c r="Z1279" s="107"/>
      <c r="AA1279" s="107"/>
      <c r="AB1279" s="107"/>
      <c r="AC1279" s="107"/>
      <c r="AD1279" s="107"/>
      <c r="AE1279" s="107"/>
      <c r="AF1279" s="107"/>
      <c r="AG1279" s="107"/>
      <c r="AH1279" s="107"/>
      <c r="AI1279" s="107"/>
      <c r="AJ1279" s="130"/>
      <c r="AK1279" s="148"/>
      <c r="AL1279" s="151"/>
      <c r="AM1279" s="151"/>
      <c r="AN1279" s="151"/>
      <c r="AO1279" s="151"/>
      <c r="AP1279" s="151"/>
      <c r="AQ1279" s="145"/>
    </row>
    <row r="1280" spans="1:43" ht="9" customHeight="1" thickBot="1" x14ac:dyDescent="0.25">
      <c r="A1280" s="149"/>
      <c r="B1280" s="149"/>
      <c r="C1280" s="149"/>
      <c r="D1280" s="149"/>
      <c r="E1280" s="131" t="s">
        <v>26</v>
      </c>
      <c r="F1280" s="132"/>
      <c r="G1280" s="133"/>
      <c r="H1280" s="133"/>
      <c r="I1280" s="133"/>
      <c r="J1280" s="133"/>
      <c r="K1280" s="133"/>
      <c r="L1280" s="133"/>
      <c r="M1280" s="133"/>
      <c r="N1280" s="133"/>
      <c r="O1280" s="133"/>
      <c r="P1280" s="133"/>
      <c r="Q1280" s="133"/>
      <c r="R1280" s="133"/>
      <c r="S1280" s="133"/>
      <c r="T1280" s="133"/>
      <c r="U1280" s="133"/>
      <c r="V1280" s="133"/>
      <c r="W1280" s="133"/>
      <c r="X1280" s="133"/>
      <c r="Y1280" s="133"/>
      <c r="Z1280" s="133"/>
      <c r="AA1280" s="133"/>
      <c r="AB1280" s="133"/>
      <c r="AC1280" s="133"/>
      <c r="AD1280" s="133"/>
      <c r="AE1280" s="133"/>
      <c r="AF1280" s="133"/>
      <c r="AG1280" s="133"/>
      <c r="AH1280" s="133"/>
      <c r="AI1280" s="133"/>
      <c r="AJ1280" s="134"/>
      <c r="AK1280" s="149"/>
      <c r="AL1280" s="152"/>
      <c r="AM1280" s="152"/>
      <c r="AN1280" s="152"/>
      <c r="AO1280" s="152"/>
      <c r="AP1280" s="152"/>
      <c r="AQ1280" s="146"/>
    </row>
    <row r="1281" spans="1:43" ht="9" customHeight="1" x14ac:dyDescent="0.2">
      <c r="A1281" s="147">
        <v>318</v>
      </c>
      <c r="B1281" s="153">
        <v>19784</v>
      </c>
      <c r="C1281" s="154" t="s">
        <v>421</v>
      </c>
      <c r="D1281" s="154" t="s">
        <v>381</v>
      </c>
      <c r="E1281" s="124" t="s">
        <v>22</v>
      </c>
      <c r="F1281" s="125"/>
      <c r="G1281" s="126">
        <v>11</v>
      </c>
      <c r="H1281" s="126">
        <v>11</v>
      </c>
      <c r="I1281" s="126"/>
      <c r="J1281" s="126"/>
      <c r="K1281" s="126">
        <v>11</v>
      </c>
      <c r="L1281" s="126">
        <v>11</v>
      </c>
      <c r="M1281" s="126"/>
      <c r="N1281" s="126"/>
      <c r="O1281" s="126">
        <v>11</v>
      </c>
      <c r="P1281" s="126">
        <v>11</v>
      </c>
      <c r="Q1281" s="126"/>
      <c r="R1281" s="126"/>
      <c r="S1281" s="126">
        <v>11</v>
      </c>
      <c r="T1281" s="126">
        <v>11</v>
      </c>
      <c r="U1281" s="126"/>
      <c r="V1281" s="126"/>
      <c r="W1281" s="126">
        <v>11</v>
      </c>
      <c r="X1281" s="126">
        <v>11</v>
      </c>
      <c r="Y1281" s="126"/>
      <c r="Z1281" s="126"/>
      <c r="AA1281" s="126">
        <v>11</v>
      </c>
      <c r="AB1281" s="126">
        <v>11</v>
      </c>
      <c r="AC1281" s="126"/>
      <c r="AD1281" s="126"/>
      <c r="AE1281" s="126">
        <v>11</v>
      </c>
      <c r="AF1281" s="126">
        <v>11</v>
      </c>
      <c r="AG1281" s="126"/>
      <c r="AH1281" s="126"/>
      <c r="AI1281" s="126"/>
      <c r="AJ1281" s="127"/>
      <c r="AK1281" s="153">
        <f>COUNTIF(F1281:AJ1281,"&gt;0")</f>
        <v>14</v>
      </c>
      <c r="AL1281" s="150">
        <f>SUM(F1281:AJ1281)</f>
        <v>154</v>
      </c>
      <c r="AM1281" s="150">
        <f>SUM(F1283:AJ1283)</f>
        <v>0</v>
      </c>
      <c r="AN1281" s="150">
        <f>SUM(F1284:AJ1284)</f>
        <v>0</v>
      </c>
      <c r="AO1281" s="150">
        <f>SUM(F1282:AJ1282)</f>
        <v>56</v>
      </c>
      <c r="AP1281" s="150">
        <f>VLOOKUP($M$1&amp;" "&amp;$P$1&amp;" "&amp;AQ1281,'Вспомогательная таблица'!A:AL,38,0)</f>
        <v>154</v>
      </c>
      <c r="AQ1281" s="144" t="s">
        <v>43</v>
      </c>
    </row>
    <row r="1282" spans="1:43" ht="9" customHeight="1" x14ac:dyDescent="0.2">
      <c r="A1282" s="148"/>
      <c r="B1282" s="148"/>
      <c r="C1282" s="148"/>
      <c r="D1282" s="148"/>
      <c r="E1282" s="128" t="s">
        <v>24</v>
      </c>
      <c r="F1282" s="129"/>
      <c r="G1282" s="107"/>
      <c r="H1282" s="107">
        <v>8</v>
      </c>
      <c r="I1282" s="107"/>
      <c r="J1282" s="107"/>
      <c r="K1282" s="107"/>
      <c r="L1282" s="107">
        <v>8</v>
      </c>
      <c r="M1282" s="107"/>
      <c r="N1282" s="107"/>
      <c r="O1282" s="107"/>
      <c r="P1282" s="107">
        <v>8</v>
      </c>
      <c r="Q1282" s="107"/>
      <c r="R1282" s="107"/>
      <c r="S1282" s="107"/>
      <c r="T1282" s="107">
        <v>8</v>
      </c>
      <c r="U1282" s="107"/>
      <c r="V1282" s="107"/>
      <c r="W1282" s="107"/>
      <c r="X1282" s="107">
        <v>8</v>
      </c>
      <c r="Y1282" s="107"/>
      <c r="Z1282" s="107"/>
      <c r="AA1282" s="107"/>
      <c r="AB1282" s="107">
        <v>8</v>
      </c>
      <c r="AC1282" s="107"/>
      <c r="AD1282" s="107"/>
      <c r="AE1282" s="107"/>
      <c r="AF1282" s="107">
        <v>8</v>
      </c>
      <c r="AG1282" s="107"/>
      <c r="AH1282" s="107"/>
      <c r="AI1282" s="107"/>
      <c r="AJ1282" s="130"/>
      <c r="AK1282" s="148"/>
      <c r="AL1282" s="151"/>
      <c r="AM1282" s="151"/>
      <c r="AN1282" s="151"/>
      <c r="AO1282" s="151"/>
      <c r="AP1282" s="151"/>
      <c r="AQ1282" s="145"/>
    </row>
    <row r="1283" spans="1:43" ht="9" customHeight="1" x14ac:dyDescent="0.2">
      <c r="A1283" s="148"/>
      <c r="B1283" s="148"/>
      <c r="C1283" s="148"/>
      <c r="D1283" s="148"/>
      <c r="E1283" s="128" t="s">
        <v>25</v>
      </c>
      <c r="F1283" s="129"/>
      <c r="G1283" s="107"/>
      <c r="H1283" s="107"/>
      <c r="I1283" s="107"/>
      <c r="J1283" s="107"/>
      <c r="K1283" s="107"/>
      <c r="L1283" s="107"/>
      <c r="M1283" s="107"/>
      <c r="N1283" s="107"/>
      <c r="O1283" s="107"/>
      <c r="P1283" s="107"/>
      <c r="Q1283" s="107"/>
      <c r="R1283" s="107"/>
      <c r="S1283" s="107"/>
      <c r="T1283" s="107"/>
      <c r="U1283" s="107"/>
      <c r="V1283" s="107"/>
      <c r="W1283" s="107"/>
      <c r="X1283" s="107"/>
      <c r="Y1283" s="107"/>
      <c r="Z1283" s="107"/>
      <c r="AA1283" s="107"/>
      <c r="AB1283" s="107"/>
      <c r="AC1283" s="107"/>
      <c r="AD1283" s="107"/>
      <c r="AE1283" s="107"/>
      <c r="AF1283" s="107"/>
      <c r="AG1283" s="107"/>
      <c r="AH1283" s="107"/>
      <c r="AI1283" s="107"/>
      <c r="AJ1283" s="130"/>
      <c r="AK1283" s="148"/>
      <c r="AL1283" s="151"/>
      <c r="AM1283" s="151"/>
      <c r="AN1283" s="151"/>
      <c r="AO1283" s="151"/>
      <c r="AP1283" s="151"/>
      <c r="AQ1283" s="145"/>
    </row>
    <row r="1284" spans="1:43" ht="9" customHeight="1" thickBot="1" x14ac:dyDescent="0.25">
      <c r="A1284" s="149"/>
      <c r="B1284" s="149"/>
      <c r="C1284" s="149"/>
      <c r="D1284" s="149"/>
      <c r="E1284" s="131" t="s">
        <v>26</v>
      </c>
      <c r="F1284" s="132"/>
      <c r="G1284" s="133"/>
      <c r="H1284" s="133"/>
      <c r="I1284" s="133"/>
      <c r="J1284" s="133"/>
      <c r="K1284" s="133"/>
      <c r="L1284" s="133"/>
      <c r="M1284" s="133"/>
      <c r="N1284" s="133"/>
      <c r="O1284" s="133"/>
      <c r="P1284" s="133"/>
      <c r="Q1284" s="133"/>
      <c r="R1284" s="133"/>
      <c r="S1284" s="133"/>
      <c r="T1284" s="133"/>
      <c r="U1284" s="133"/>
      <c r="V1284" s="133"/>
      <c r="W1284" s="133"/>
      <c r="X1284" s="133"/>
      <c r="Y1284" s="133"/>
      <c r="Z1284" s="133"/>
      <c r="AA1284" s="133"/>
      <c r="AB1284" s="133"/>
      <c r="AC1284" s="133"/>
      <c r="AD1284" s="133"/>
      <c r="AE1284" s="133"/>
      <c r="AF1284" s="133"/>
      <c r="AG1284" s="133"/>
      <c r="AH1284" s="133"/>
      <c r="AI1284" s="133"/>
      <c r="AJ1284" s="134"/>
      <c r="AK1284" s="149"/>
      <c r="AL1284" s="152"/>
      <c r="AM1284" s="152"/>
      <c r="AN1284" s="152"/>
      <c r="AO1284" s="152"/>
      <c r="AP1284" s="152"/>
      <c r="AQ1284" s="146"/>
    </row>
    <row r="1285" spans="1:43" ht="9" customHeight="1" x14ac:dyDescent="0.2">
      <c r="A1285" s="147">
        <v>319</v>
      </c>
      <c r="B1285" s="153">
        <v>19902</v>
      </c>
      <c r="C1285" s="154" t="s">
        <v>422</v>
      </c>
      <c r="D1285" s="154" t="s">
        <v>381</v>
      </c>
      <c r="E1285" s="124" t="s">
        <v>22</v>
      </c>
      <c r="F1285" s="125"/>
      <c r="G1285" s="126">
        <v>11</v>
      </c>
      <c r="H1285" s="126">
        <v>11</v>
      </c>
      <c r="I1285" s="126"/>
      <c r="J1285" s="126"/>
      <c r="K1285" s="126">
        <v>11</v>
      </c>
      <c r="L1285" s="126">
        <v>11</v>
      </c>
      <c r="M1285" s="126"/>
      <c r="N1285" s="126"/>
      <c r="O1285" s="126">
        <v>11</v>
      </c>
      <c r="P1285" s="126">
        <v>11</v>
      </c>
      <c r="Q1285" s="126"/>
      <c r="R1285" s="126"/>
      <c r="S1285" s="126">
        <v>11</v>
      </c>
      <c r="T1285" s="126">
        <v>11</v>
      </c>
      <c r="U1285" s="126"/>
      <c r="V1285" s="126"/>
      <c r="W1285" s="126">
        <v>11</v>
      </c>
      <c r="X1285" s="126">
        <v>11</v>
      </c>
      <c r="Y1285" s="126"/>
      <c r="Z1285" s="126"/>
      <c r="AA1285" s="126">
        <v>11</v>
      </c>
      <c r="AB1285" s="126">
        <v>11</v>
      </c>
      <c r="AC1285" s="126"/>
      <c r="AD1285" s="126"/>
      <c r="AE1285" s="126">
        <v>11</v>
      </c>
      <c r="AF1285" s="126">
        <v>11</v>
      </c>
      <c r="AG1285" s="126"/>
      <c r="AH1285" s="126"/>
      <c r="AI1285" s="126"/>
      <c r="AJ1285" s="127"/>
      <c r="AK1285" s="153">
        <f>COUNTIF(F1285:AJ1285,"&gt;0")</f>
        <v>14</v>
      </c>
      <c r="AL1285" s="150">
        <f>SUM(F1285:AJ1285)</f>
        <v>154</v>
      </c>
      <c r="AM1285" s="150">
        <f>SUM(F1287:AJ1287)</f>
        <v>0</v>
      </c>
      <c r="AN1285" s="150">
        <f>SUM(F1288:AJ1288)</f>
        <v>0</v>
      </c>
      <c r="AO1285" s="150">
        <f>SUM(F1286:AJ1286)</f>
        <v>56</v>
      </c>
      <c r="AP1285" s="150">
        <f>VLOOKUP($M$1&amp;" "&amp;$P$1&amp;" "&amp;AQ1285,'Вспомогательная таблица'!A:AL,38,0)</f>
        <v>154</v>
      </c>
      <c r="AQ1285" s="144" t="s">
        <v>43</v>
      </c>
    </row>
    <row r="1286" spans="1:43" ht="9" customHeight="1" x14ac:dyDescent="0.2">
      <c r="A1286" s="148"/>
      <c r="B1286" s="148"/>
      <c r="C1286" s="148"/>
      <c r="D1286" s="148"/>
      <c r="E1286" s="128" t="s">
        <v>24</v>
      </c>
      <c r="F1286" s="129"/>
      <c r="G1286" s="107"/>
      <c r="H1286" s="107">
        <v>8</v>
      </c>
      <c r="I1286" s="107"/>
      <c r="J1286" s="107"/>
      <c r="K1286" s="107"/>
      <c r="L1286" s="107">
        <v>8</v>
      </c>
      <c r="M1286" s="107"/>
      <c r="N1286" s="107"/>
      <c r="O1286" s="107"/>
      <c r="P1286" s="107">
        <v>8</v>
      </c>
      <c r="Q1286" s="107"/>
      <c r="R1286" s="107"/>
      <c r="S1286" s="107"/>
      <c r="T1286" s="107">
        <v>8</v>
      </c>
      <c r="U1286" s="107"/>
      <c r="V1286" s="107"/>
      <c r="W1286" s="107"/>
      <c r="X1286" s="107">
        <v>8</v>
      </c>
      <c r="Y1286" s="107"/>
      <c r="Z1286" s="107"/>
      <c r="AA1286" s="107"/>
      <c r="AB1286" s="107">
        <v>8</v>
      </c>
      <c r="AC1286" s="107"/>
      <c r="AD1286" s="107"/>
      <c r="AE1286" s="107"/>
      <c r="AF1286" s="107">
        <v>8</v>
      </c>
      <c r="AG1286" s="107"/>
      <c r="AH1286" s="107"/>
      <c r="AI1286" s="107"/>
      <c r="AJ1286" s="130"/>
      <c r="AK1286" s="148"/>
      <c r="AL1286" s="151"/>
      <c r="AM1286" s="151"/>
      <c r="AN1286" s="151"/>
      <c r="AO1286" s="151"/>
      <c r="AP1286" s="151"/>
      <c r="AQ1286" s="145"/>
    </row>
    <row r="1287" spans="1:43" ht="9" customHeight="1" x14ac:dyDescent="0.2">
      <c r="A1287" s="148"/>
      <c r="B1287" s="148"/>
      <c r="C1287" s="148"/>
      <c r="D1287" s="148"/>
      <c r="E1287" s="128" t="s">
        <v>25</v>
      </c>
      <c r="F1287" s="129"/>
      <c r="G1287" s="107"/>
      <c r="H1287" s="107"/>
      <c r="I1287" s="107"/>
      <c r="J1287" s="107"/>
      <c r="K1287" s="107"/>
      <c r="L1287" s="107"/>
      <c r="M1287" s="107"/>
      <c r="N1287" s="107"/>
      <c r="O1287" s="107"/>
      <c r="P1287" s="107"/>
      <c r="Q1287" s="107"/>
      <c r="R1287" s="107"/>
      <c r="S1287" s="107"/>
      <c r="T1287" s="107"/>
      <c r="U1287" s="107"/>
      <c r="V1287" s="107"/>
      <c r="W1287" s="107"/>
      <c r="X1287" s="107"/>
      <c r="Y1287" s="107"/>
      <c r="Z1287" s="107"/>
      <c r="AA1287" s="107"/>
      <c r="AB1287" s="107"/>
      <c r="AC1287" s="107"/>
      <c r="AD1287" s="107"/>
      <c r="AE1287" s="107"/>
      <c r="AF1287" s="107"/>
      <c r="AG1287" s="107"/>
      <c r="AH1287" s="107"/>
      <c r="AI1287" s="107"/>
      <c r="AJ1287" s="130"/>
      <c r="AK1287" s="148"/>
      <c r="AL1287" s="151"/>
      <c r="AM1287" s="151"/>
      <c r="AN1287" s="151"/>
      <c r="AO1287" s="151"/>
      <c r="AP1287" s="151"/>
      <c r="AQ1287" s="145"/>
    </row>
    <row r="1288" spans="1:43" ht="9" customHeight="1" thickBot="1" x14ac:dyDescent="0.25">
      <c r="A1288" s="149"/>
      <c r="B1288" s="149"/>
      <c r="C1288" s="149"/>
      <c r="D1288" s="149"/>
      <c r="E1288" s="131" t="s">
        <v>26</v>
      </c>
      <c r="F1288" s="132"/>
      <c r="G1288" s="133"/>
      <c r="H1288" s="133"/>
      <c r="I1288" s="133"/>
      <c r="J1288" s="133"/>
      <c r="K1288" s="133"/>
      <c r="L1288" s="133"/>
      <c r="M1288" s="133"/>
      <c r="N1288" s="133"/>
      <c r="O1288" s="133"/>
      <c r="P1288" s="133"/>
      <c r="Q1288" s="133"/>
      <c r="R1288" s="133"/>
      <c r="S1288" s="133"/>
      <c r="T1288" s="133"/>
      <c r="U1288" s="133"/>
      <c r="V1288" s="133"/>
      <c r="W1288" s="133"/>
      <c r="X1288" s="133"/>
      <c r="Y1288" s="133"/>
      <c r="Z1288" s="133"/>
      <c r="AA1288" s="133"/>
      <c r="AB1288" s="133"/>
      <c r="AC1288" s="133"/>
      <c r="AD1288" s="133"/>
      <c r="AE1288" s="133"/>
      <c r="AF1288" s="133"/>
      <c r="AG1288" s="133"/>
      <c r="AH1288" s="133"/>
      <c r="AI1288" s="133"/>
      <c r="AJ1288" s="134"/>
      <c r="AK1288" s="149"/>
      <c r="AL1288" s="152"/>
      <c r="AM1288" s="152"/>
      <c r="AN1288" s="152"/>
      <c r="AO1288" s="152"/>
      <c r="AP1288" s="152"/>
      <c r="AQ1288" s="146"/>
    </row>
    <row r="1289" spans="1:43" ht="9" customHeight="1" x14ac:dyDescent="0.2">
      <c r="A1289" s="147">
        <v>320</v>
      </c>
      <c r="B1289" s="153">
        <v>19729</v>
      </c>
      <c r="C1289" s="154" t="s">
        <v>423</v>
      </c>
      <c r="D1289" s="154" t="s">
        <v>381</v>
      </c>
      <c r="E1289" s="124" t="s">
        <v>22</v>
      </c>
      <c r="F1289" s="125"/>
      <c r="G1289" s="126">
        <v>11</v>
      </c>
      <c r="H1289" s="126">
        <v>11</v>
      </c>
      <c r="I1289" s="126"/>
      <c r="J1289" s="126"/>
      <c r="K1289" s="126">
        <v>11</v>
      </c>
      <c r="L1289" s="126">
        <v>11</v>
      </c>
      <c r="M1289" s="126"/>
      <c r="N1289" s="126"/>
      <c r="O1289" s="126">
        <v>11</v>
      </c>
      <c r="P1289" s="126">
        <v>11</v>
      </c>
      <c r="Q1289" s="126"/>
      <c r="R1289" s="126"/>
      <c r="S1289" s="126">
        <v>11</v>
      </c>
      <c r="T1289" s="126">
        <v>11</v>
      </c>
      <c r="U1289" s="126"/>
      <c r="V1289" s="126"/>
      <c r="W1289" s="126">
        <v>11</v>
      </c>
      <c r="X1289" s="126">
        <v>11</v>
      </c>
      <c r="Y1289" s="126"/>
      <c r="Z1289" s="126"/>
      <c r="AA1289" s="126">
        <v>11</v>
      </c>
      <c r="AB1289" s="126">
        <v>11</v>
      </c>
      <c r="AC1289" s="126"/>
      <c r="AD1289" s="126"/>
      <c r="AE1289" s="126">
        <v>11</v>
      </c>
      <c r="AF1289" s="126">
        <v>11</v>
      </c>
      <c r="AG1289" s="126"/>
      <c r="AH1289" s="126"/>
      <c r="AI1289" s="126"/>
      <c r="AJ1289" s="127"/>
      <c r="AK1289" s="153">
        <f>COUNTIF(F1289:AJ1289,"&gt;0")</f>
        <v>14</v>
      </c>
      <c r="AL1289" s="150">
        <f>SUM(F1289:AJ1289)</f>
        <v>154</v>
      </c>
      <c r="AM1289" s="150">
        <f>SUM(F1291:AJ1291)</f>
        <v>0</v>
      </c>
      <c r="AN1289" s="150">
        <f>SUM(F1292:AJ1292)</f>
        <v>0</v>
      </c>
      <c r="AO1289" s="150">
        <f>SUM(F1290:AJ1290)</f>
        <v>56</v>
      </c>
      <c r="AP1289" s="150">
        <f>VLOOKUP($M$1&amp;" "&amp;$P$1&amp;" "&amp;AQ1289,'Вспомогательная таблица'!A:AL,38,0)</f>
        <v>154</v>
      </c>
      <c r="AQ1289" s="144" t="s">
        <v>43</v>
      </c>
    </row>
    <row r="1290" spans="1:43" ht="9" customHeight="1" x14ac:dyDescent="0.2">
      <c r="A1290" s="148"/>
      <c r="B1290" s="148"/>
      <c r="C1290" s="148"/>
      <c r="D1290" s="148"/>
      <c r="E1290" s="128" t="s">
        <v>24</v>
      </c>
      <c r="F1290" s="129"/>
      <c r="G1290" s="107"/>
      <c r="H1290" s="107">
        <v>8</v>
      </c>
      <c r="I1290" s="107"/>
      <c r="J1290" s="107"/>
      <c r="K1290" s="107"/>
      <c r="L1290" s="107">
        <v>8</v>
      </c>
      <c r="M1290" s="107"/>
      <c r="N1290" s="107"/>
      <c r="O1290" s="107"/>
      <c r="P1290" s="107">
        <v>8</v>
      </c>
      <c r="Q1290" s="107"/>
      <c r="R1290" s="107"/>
      <c r="S1290" s="107"/>
      <c r="T1290" s="107">
        <v>8</v>
      </c>
      <c r="U1290" s="107"/>
      <c r="V1290" s="107"/>
      <c r="W1290" s="107"/>
      <c r="X1290" s="107">
        <v>8</v>
      </c>
      <c r="Y1290" s="107"/>
      <c r="Z1290" s="107"/>
      <c r="AA1290" s="107"/>
      <c r="AB1290" s="107">
        <v>8</v>
      </c>
      <c r="AC1290" s="107"/>
      <c r="AD1290" s="107"/>
      <c r="AE1290" s="107"/>
      <c r="AF1290" s="107">
        <v>8</v>
      </c>
      <c r="AG1290" s="107"/>
      <c r="AH1290" s="107"/>
      <c r="AI1290" s="107"/>
      <c r="AJ1290" s="130"/>
      <c r="AK1290" s="148"/>
      <c r="AL1290" s="151"/>
      <c r="AM1290" s="151"/>
      <c r="AN1290" s="151"/>
      <c r="AO1290" s="151"/>
      <c r="AP1290" s="151"/>
      <c r="AQ1290" s="145"/>
    </row>
    <row r="1291" spans="1:43" ht="9" customHeight="1" x14ac:dyDescent="0.2">
      <c r="A1291" s="148"/>
      <c r="B1291" s="148"/>
      <c r="C1291" s="148"/>
      <c r="D1291" s="148"/>
      <c r="E1291" s="128" t="s">
        <v>25</v>
      </c>
      <c r="F1291" s="129"/>
      <c r="G1291" s="107"/>
      <c r="H1291" s="107"/>
      <c r="I1291" s="107"/>
      <c r="J1291" s="107"/>
      <c r="K1291" s="107"/>
      <c r="L1291" s="107"/>
      <c r="M1291" s="107"/>
      <c r="N1291" s="107"/>
      <c r="O1291" s="107"/>
      <c r="P1291" s="107"/>
      <c r="Q1291" s="107"/>
      <c r="R1291" s="107"/>
      <c r="S1291" s="107"/>
      <c r="T1291" s="107"/>
      <c r="U1291" s="107"/>
      <c r="V1291" s="107"/>
      <c r="W1291" s="107"/>
      <c r="X1291" s="107"/>
      <c r="Y1291" s="107"/>
      <c r="Z1291" s="107"/>
      <c r="AA1291" s="107"/>
      <c r="AB1291" s="107"/>
      <c r="AC1291" s="107"/>
      <c r="AD1291" s="107"/>
      <c r="AE1291" s="107"/>
      <c r="AF1291" s="107"/>
      <c r="AG1291" s="107"/>
      <c r="AH1291" s="107"/>
      <c r="AI1291" s="107"/>
      <c r="AJ1291" s="130"/>
      <c r="AK1291" s="148"/>
      <c r="AL1291" s="151"/>
      <c r="AM1291" s="151"/>
      <c r="AN1291" s="151"/>
      <c r="AO1291" s="151"/>
      <c r="AP1291" s="151"/>
      <c r="AQ1291" s="145"/>
    </row>
    <row r="1292" spans="1:43" ht="9" customHeight="1" thickBot="1" x14ac:dyDescent="0.25">
      <c r="A1292" s="149"/>
      <c r="B1292" s="149"/>
      <c r="C1292" s="149"/>
      <c r="D1292" s="149"/>
      <c r="E1292" s="131" t="s">
        <v>26</v>
      </c>
      <c r="F1292" s="132"/>
      <c r="G1292" s="133"/>
      <c r="H1292" s="133"/>
      <c r="I1292" s="133"/>
      <c r="J1292" s="133"/>
      <c r="K1292" s="133"/>
      <c r="L1292" s="133"/>
      <c r="M1292" s="133"/>
      <c r="N1292" s="133"/>
      <c r="O1292" s="133"/>
      <c r="P1292" s="133"/>
      <c r="Q1292" s="133"/>
      <c r="R1292" s="133"/>
      <c r="S1292" s="133"/>
      <c r="T1292" s="133"/>
      <c r="U1292" s="133"/>
      <c r="V1292" s="133"/>
      <c r="W1292" s="133"/>
      <c r="X1292" s="133"/>
      <c r="Y1292" s="133"/>
      <c r="Z1292" s="133"/>
      <c r="AA1292" s="133"/>
      <c r="AB1292" s="133"/>
      <c r="AC1292" s="133"/>
      <c r="AD1292" s="133"/>
      <c r="AE1292" s="133"/>
      <c r="AF1292" s="133"/>
      <c r="AG1292" s="133"/>
      <c r="AH1292" s="133"/>
      <c r="AI1292" s="133"/>
      <c r="AJ1292" s="134"/>
      <c r="AK1292" s="149"/>
      <c r="AL1292" s="152"/>
      <c r="AM1292" s="152"/>
      <c r="AN1292" s="152"/>
      <c r="AO1292" s="152"/>
      <c r="AP1292" s="152"/>
      <c r="AQ1292" s="146"/>
    </row>
    <row r="1293" spans="1:43" ht="9" customHeight="1" x14ac:dyDescent="0.2">
      <c r="A1293" s="147">
        <v>321</v>
      </c>
      <c r="B1293" s="153">
        <v>20018</v>
      </c>
      <c r="C1293" s="154" t="s">
        <v>424</v>
      </c>
      <c r="D1293" s="154" t="s">
        <v>313</v>
      </c>
      <c r="E1293" s="124" t="s">
        <v>22</v>
      </c>
      <c r="F1293" s="125"/>
      <c r="G1293" s="126">
        <v>11</v>
      </c>
      <c r="H1293" s="126">
        <v>11</v>
      </c>
      <c r="I1293" s="126"/>
      <c r="J1293" s="126"/>
      <c r="K1293" s="126">
        <v>11</v>
      </c>
      <c r="L1293" s="126">
        <v>11</v>
      </c>
      <c r="M1293" s="126"/>
      <c r="N1293" s="126"/>
      <c r="O1293" s="126">
        <v>11</v>
      </c>
      <c r="P1293" s="126">
        <v>11</v>
      </c>
      <c r="Q1293" s="126"/>
      <c r="R1293" s="126"/>
      <c r="S1293" s="126">
        <v>11</v>
      </c>
      <c r="T1293" s="126">
        <v>11</v>
      </c>
      <c r="U1293" s="126"/>
      <c r="V1293" s="126"/>
      <c r="W1293" s="126">
        <v>11</v>
      </c>
      <c r="X1293" s="126">
        <v>11</v>
      </c>
      <c r="Y1293" s="126"/>
      <c r="Z1293" s="126"/>
      <c r="AA1293" s="126">
        <v>11</v>
      </c>
      <c r="AB1293" s="126">
        <v>11</v>
      </c>
      <c r="AC1293" s="126"/>
      <c r="AD1293" s="126"/>
      <c r="AE1293" s="126">
        <v>11</v>
      </c>
      <c r="AF1293" s="126">
        <v>11</v>
      </c>
      <c r="AG1293" s="126"/>
      <c r="AH1293" s="126"/>
      <c r="AI1293" s="126"/>
      <c r="AJ1293" s="127"/>
      <c r="AK1293" s="153">
        <f>COUNTIF(F1293:AJ1293,"&gt;0")</f>
        <v>14</v>
      </c>
      <c r="AL1293" s="150">
        <f>SUM(F1293:AJ1293)</f>
        <v>154</v>
      </c>
      <c r="AM1293" s="150">
        <f>SUM(F1295:AJ1295)</f>
        <v>0</v>
      </c>
      <c r="AN1293" s="150">
        <f>SUM(F1296:AJ1296)</f>
        <v>0</v>
      </c>
      <c r="AO1293" s="150">
        <f>SUM(F1294:AJ1294)</f>
        <v>56</v>
      </c>
      <c r="AP1293" s="150">
        <f>VLOOKUP($M$1&amp;" "&amp;$P$1&amp;" "&amp;AQ1293,'Вспомогательная таблица'!A:AL,38,0)</f>
        <v>154</v>
      </c>
      <c r="AQ1293" s="144" t="s">
        <v>43</v>
      </c>
    </row>
    <row r="1294" spans="1:43" ht="9" customHeight="1" x14ac:dyDescent="0.2">
      <c r="A1294" s="148"/>
      <c r="B1294" s="148"/>
      <c r="C1294" s="148"/>
      <c r="D1294" s="148"/>
      <c r="E1294" s="128" t="s">
        <v>24</v>
      </c>
      <c r="F1294" s="129"/>
      <c r="G1294" s="107"/>
      <c r="H1294" s="107">
        <v>8</v>
      </c>
      <c r="I1294" s="107"/>
      <c r="J1294" s="107"/>
      <c r="K1294" s="107"/>
      <c r="L1294" s="107">
        <v>8</v>
      </c>
      <c r="M1294" s="107"/>
      <c r="N1294" s="107"/>
      <c r="O1294" s="107"/>
      <c r="P1294" s="107">
        <v>8</v>
      </c>
      <c r="Q1294" s="107"/>
      <c r="R1294" s="107"/>
      <c r="S1294" s="107"/>
      <c r="T1294" s="107">
        <v>8</v>
      </c>
      <c r="U1294" s="107"/>
      <c r="V1294" s="107"/>
      <c r="W1294" s="107"/>
      <c r="X1294" s="107">
        <v>8</v>
      </c>
      <c r="Y1294" s="107"/>
      <c r="Z1294" s="107"/>
      <c r="AA1294" s="107"/>
      <c r="AB1294" s="107">
        <v>8</v>
      </c>
      <c r="AC1294" s="107"/>
      <c r="AD1294" s="107"/>
      <c r="AE1294" s="107"/>
      <c r="AF1294" s="107">
        <v>8</v>
      </c>
      <c r="AG1294" s="107"/>
      <c r="AH1294" s="107"/>
      <c r="AI1294" s="107"/>
      <c r="AJ1294" s="130"/>
      <c r="AK1294" s="148"/>
      <c r="AL1294" s="151"/>
      <c r="AM1294" s="151"/>
      <c r="AN1294" s="151"/>
      <c r="AO1294" s="151"/>
      <c r="AP1294" s="151"/>
      <c r="AQ1294" s="145"/>
    </row>
    <row r="1295" spans="1:43" ht="9" customHeight="1" x14ac:dyDescent="0.2">
      <c r="A1295" s="148"/>
      <c r="B1295" s="148"/>
      <c r="C1295" s="148"/>
      <c r="D1295" s="148"/>
      <c r="E1295" s="128" t="s">
        <v>25</v>
      </c>
      <c r="F1295" s="129"/>
      <c r="G1295" s="107"/>
      <c r="H1295" s="107"/>
      <c r="I1295" s="107"/>
      <c r="J1295" s="107"/>
      <c r="K1295" s="107"/>
      <c r="L1295" s="107"/>
      <c r="M1295" s="107"/>
      <c r="N1295" s="107"/>
      <c r="O1295" s="107"/>
      <c r="P1295" s="107"/>
      <c r="Q1295" s="107"/>
      <c r="R1295" s="107"/>
      <c r="S1295" s="107"/>
      <c r="T1295" s="107"/>
      <c r="U1295" s="107"/>
      <c r="V1295" s="107"/>
      <c r="W1295" s="107"/>
      <c r="X1295" s="107"/>
      <c r="Y1295" s="107"/>
      <c r="Z1295" s="107"/>
      <c r="AA1295" s="107"/>
      <c r="AB1295" s="107"/>
      <c r="AC1295" s="107"/>
      <c r="AD1295" s="107"/>
      <c r="AE1295" s="107"/>
      <c r="AF1295" s="107"/>
      <c r="AG1295" s="107"/>
      <c r="AH1295" s="107"/>
      <c r="AI1295" s="107"/>
      <c r="AJ1295" s="130"/>
      <c r="AK1295" s="148"/>
      <c r="AL1295" s="151"/>
      <c r="AM1295" s="151"/>
      <c r="AN1295" s="151"/>
      <c r="AO1295" s="151"/>
      <c r="AP1295" s="151"/>
      <c r="AQ1295" s="145"/>
    </row>
    <row r="1296" spans="1:43" ht="9" customHeight="1" thickBot="1" x14ac:dyDescent="0.25">
      <c r="A1296" s="149"/>
      <c r="B1296" s="149"/>
      <c r="C1296" s="149"/>
      <c r="D1296" s="149"/>
      <c r="E1296" s="131" t="s">
        <v>26</v>
      </c>
      <c r="F1296" s="132"/>
      <c r="G1296" s="133"/>
      <c r="H1296" s="133"/>
      <c r="I1296" s="133"/>
      <c r="J1296" s="133"/>
      <c r="K1296" s="133"/>
      <c r="L1296" s="133"/>
      <c r="M1296" s="133"/>
      <c r="N1296" s="133"/>
      <c r="O1296" s="133"/>
      <c r="P1296" s="133"/>
      <c r="Q1296" s="133"/>
      <c r="R1296" s="133"/>
      <c r="S1296" s="133"/>
      <c r="T1296" s="133"/>
      <c r="U1296" s="133"/>
      <c r="V1296" s="133"/>
      <c r="W1296" s="133"/>
      <c r="X1296" s="133"/>
      <c r="Y1296" s="133"/>
      <c r="Z1296" s="133"/>
      <c r="AA1296" s="133"/>
      <c r="AB1296" s="133"/>
      <c r="AC1296" s="133"/>
      <c r="AD1296" s="133"/>
      <c r="AE1296" s="133"/>
      <c r="AF1296" s="133"/>
      <c r="AG1296" s="133"/>
      <c r="AH1296" s="133"/>
      <c r="AI1296" s="133"/>
      <c r="AJ1296" s="134"/>
      <c r="AK1296" s="149"/>
      <c r="AL1296" s="152"/>
      <c r="AM1296" s="152"/>
      <c r="AN1296" s="152"/>
      <c r="AO1296" s="152"/>
      <c r="AP1296" s="152"/>
      <c r="AQ1296" s="146"/>
    </row>
    <row r="1297" spans="1:43" ht="9" customHeight="1" x14ac:dyDescent="0.2">
      <c r="A1297" s="147">
        <v>322</v>
      </c>
      <c r="B1297" s="153">
        <v>18929</v>
      </c>
      <c r="C1297" s="154" t="s">
        <v>425</v>
      </c>
      <c r="D1297" s="154" t="s">
        <v>381</v>
      </c>
      <c r="E1297" s="124" t="s">
        <v>22</v>
      </c>
      <c r="F1297" s="125"/>
      <c r="G1297" s="126">
        <v>11</v>
      </c>
      <c r="H1297" s="126">
        <v>11</v>
      </c>
      <c r="I1297" s="126"/>
      <c r="J1297" s="126"/>
      <c r="K1297" s="126">
        <v>11</v>
      </c>
      <c r="L1297" s="126">
        <v>11</v>
      </c>
      <c r="M1297" s="126"/>
      <c r="N1297" s="126"/>
      <c r="O1297" s="126">
        <v>11</v>
      </c>
      <c r="P1297" s="126">
        <v>11</v>
      </c>
      <c r="Q1297" s="126"/>
      <c r="R1297" s="126"/>
      <c r="S1297" s="126">
        <v>11</v>
      </c>
      <c r="T1297" s="126">
        <v>11</v>
      </c>
      <c r="U1297" s="126"/>
      <c r="V1297" s="126"/>
      <c r="W1297" s="126">
        <v>11</v>
      </c>
      <c r="X1297" s="126">
        <v>11</v>
      </c>
      <c r="Y1297" s="126"/>
      <c r="Z1297" s="126"/>
      <c r="AA1297" s="126">
        <v>11</v>
      </c>
      <c r="AB1297" s="126">
        <v>11</v>
      </c>
      <c r="AC1297" s="126"/>
      <c r="AD1297" s="126"/>
      <c r="AE1297" s="126">
        <v>11</v>
      </c>
      <c r="AF1297" s="126">
        <v>11</v>
      </c>
      <c r="AG1297" s="126"/>
      <c r="AH1297" s="126"/>
      <c r="AI1297" s="126"/>
      <c r="AJ1297" s="127"/>
      <c r="AK1297" s="153">
        <f>COUNTIF(F1297:AJ1297,"&gt;0")</f>
        <v>14</v>
      </c>
      <c r="AL1297" s="150">
        <f>SUM(F1297:AJ1297)</f>
        <v>154</v>
      </c>
      <c r="AM1297" s="150">
        <f>SUM(F1299:AJ1299)</f>
        <v>0</v>
      </c>
      <c r="AN1297" s="150">
        <f>SUM(F1300:AJ1300)</f>
        <v>0</v>
      </c>
      <c r="AO1297" s="150">
        <f>SUM(F1298:AJ1298)</f>
        <v>56</v>
      </c>
      <c r="AP1297" s="150">
        <f>VLOOKUP($M$1&amp;" "&amp;$P$1&amp;" "&amp;AQ1297,'Вспомогательная таблица'!A:AL,38,0)</f>
        <v>154</v>
      </c>
      <c r="AQ1297" s="144" t="s">
        <v>43</v>
      </c>
    </row>
    <row r="1298" spans="1:43" ht="9" customHeight="1" x14ac:dyDescent="0.2">
      <c r="A1298" s="148"/>
      <c r="B1298" s="148"/>
      <c r="C1298" s="148"/>
      <c r="D1298" s="148"/>
      <c r="E1298" s="128" t="s">
        <v>24</v>
      </c>
      <c r="F1298" s="129"/>
      <c r="G1298" s="107"/>
      <c r="H1298" s="107">
        <v>8</v>
      </c>
      <c r="I1298" s="107"/>
      <c r="J1298" s="107"/>
      <c r="K1298" s="107"/>
      <c r="L1298" s="107">
        <v>8</v>
      </c>
      <c r="M1298" s="107"/>
      <c r="N1298" s="107"/>
      <c r="O1298" s="107"/>
      <c r="P1298" s="107">
        <v>8</v>
      </c>
      <c r="Q1298" s="107"/>
      <c r="R1298" s="107"/>
      <c r="S1298" s="107"/>
      <c r="T1298" s="107">
        <v>8</v>
      </c>
      <c r="U1298" s="107"/>
      <c r="V1298" s="107"/>
      <c r="W1298" s="107"/>
      <c r="X1298" s="107">
        <v>8</v>
      </c>
      <c r="Y1298" s="107"/>
      <c r="Z1298" s="107"/>
      <c r="AA1298" s="107"/>
      <c r="AB1298" s="107">
        <v>8</v>
      </c>
      <c r="AC1298" s="107"/>
      <c r="AD1298" s="107"/>
      <c r="AE1298" s="107"/>
      <c r="AF1298" s="107">
        <v>8</v>
      </c>
      <c r="AG1298" s="107"/>
      <c r="AH1298" s="107"/>
      <c r="AI1298" s="107"/>
      <c r="AJ1298" s="130"/>
      <c r="AK1298" s="148"/>
      <c r="AL1298" s="151"/>
      <c r="AM1298" s="151"/>
      <c r="AN1298" s="151"/>
      <c r="AO1298" s="151"/>
      <c r="AP1298" s="151"/>
      <c r="AQ1298" s="145"/>
    </row>
    <row r="1299" spans="1:43" ht="9" customHeight="1" x14ac:dyDescent="0.2">
      <c r="A1299" s="148"/>
      <c r="B1299" s="148"/>
      <c r="C1299" s="148"/>
      <c r="D1299" s="148"/>
      <c r="E1299" s="128" t="s">
        <v>25</v>
      </c>
      <c r="F1299" s="129"/>
      <c r="G1299" s="107"/>
      <c r="H1299" s="107"/>
      <c r="I1299" s="107"/>
      <c r="J1299" s="107"/>
      <c r="K1299" s="107"/>
      <c r="L1299" s="107"/>
      <c r="M1299" s="107"/>
      <c r="N1299" s="107"/>
      <c r="O1299" s="107"/>
      <c r="P1299" s="107"/>
      <c r="Q1299" s="107"/>
      <c r="R1299" s="107"/>
      <c r="S1299" s="107"/>
      <c r="T1299" s="107"/>
      <c r="U1299" s="107"/>
      <c r="V1299" s="107"/>
      <c r="W1299" s="107"/>
      <c r="X1299" s="107"/>
      <c r="Y1299" s="107"/>
      <c r="Z1299" s="107"/>
      <c r="AA1299" s="107"/>
      <c r="AB1299" s="107"/>
      <c r="AC1299" s="107"/>
      <c r="AD1299" s="107"/>
      <c r="AE1299" s="107"/>
      <c r="AF1299" s="107"/>
      <c r="AG1299" s="107"/>
      <c r="AH1299" s="107"/>
      <c r="AI1299" s="107"/>
      <c r="AJ1299" s="130"/>
      <c r="AK1299" s="148"/>
      <c r="AL1299" s="151"/>
      <c r="AM1299" s="151"/>
      <c r="AN1299" s="151"/>
      <c r="AO1299" s="151"/>
      <c r="AP1299" s="151"/>
      <c r="AQ1299" s="145"/>
    </row>
    <row r="1300" spans="1:43" ht="9" customHeight="1" thickBot="1" x14ac:dyDescent="0.25">
      <c r="A1300" s="149"/>
      <c r="B1300" s="149"/>
      <c r="C1300" s="149"/>
      <c r="D1300" s="149"/>
      <c r="E1300" s="131" t="s">
        <v>26</v>
      </c>
      <c r="F1300" s="132"/>
      <c r="G1300" s="133"/>
      <c r="H1300" s="133"/>
      <c r="I1300" s="133"/>
      <c r="J1300" s="133"/>
      <c r="K1300" s="133"/>
      <c r="L1300" s="133"/>
      <c r="M1300" s="133"/>
      <c r="N1300" s="133"/>
      <c r="O1300" s="133"/>
      <c r="P1300" s="133"/>
      <c r="Q1300" s="133"/>
      <c r="R1300" s="133"/>
      <c r="S1300" s="133"/>
      <c r="T1300" s="133"/>
      <c r="U1300" s="133"/>
      <c r="V1300" s="133"/>
      <c r="W1300" s="133"/>
      <c r="X1300" s="133"/>
      <c r="Y1300" s="133"/>
      <c r="Z1300" s="133"/>
      <c r="AA1300" s="133"/>
      <c r="AB1300" s="133"/>
      <c r="AC1300" s="133"/>
      <c r="AD1300" s="133"/>
      <c r="AE1300" s="133"/>
      <c r="AF1300" s="133"/>
      <c r="AG1300" s="133"/>
      <c r="AH1300" s="133"/>
      <c r="AI1300" s="133"/>
      <c r="AJ1300" s="134"/>
      <c r="AK1300" s="149"/>
      <c r="AL1300" s="152"/>
      <c r="AM1300" s="152"/>
      <c r="AN1300" s="152"/>
      <c r="AO1300" s="152"/>
      <c r="AP1300" s="152"/>
      <c r="AQ1300" s="146"/>
    </row>
    <row r="1301" spans="1:43" ht="9" customHeight="1" x14ac:dyDescent="0.2">
      <c r="A1301" s="147">
        <v>323</v>
      </c>
      <c r="B1301" s="153">
        <v>18933</v>
      </c>
      <c r="C1301" s="154" t="s">
        <v>426</v>
      </c>
      <c r="D1301" s="154" t="s">
        <v>381</v>
      </c>
      <c r="E1301" s="124" t="s">
        <v>22</v>
      </c>
      <c r="F1301" s="125"/>
      <c r="G1301" s="126">
        <v>11</v>
      </c>
      <c r="H1301" s="126">
        <v>11</v>
      </c>
      <c r="I1301" s="126"/>
      <c r="J1301" s="126"/>
      <c r="K1301" s="126">
        <v>11</v>
      </c>
      <c r="L1301" s="126">
        <v>11</v>
      </c>
      <c r="M1301" s="126"/>
      <c r="N1301" s="126"/>
      <c r="O1301" s="126">
        <v>11</v>
      </c>
      <c r="P1301" s="126">
        <v>11</v>
      </c>
      <c r="Q1301" s="126"/>
      <c r="R1301" s="126"/>
      <c r="S1301" s="126">
        <v>11</v>
      </c>
      <c r="T1301" s="126">
        <v>11</v>
      </c>
      <c r="U1301" s="126"/>
      <c r="V1301" s="126"/>
      <c r="W1301" s="126">
        <v>11</v>
      </c>
      <c r="X1301" s="126">
        <v>11</v>
      </c>
      <c r="Y1301" s="126"/>
      <c r="Z1301" s="126"/>
      <c r="AA1301" s="126">
        <v>11</v>
      </c>
      <c r="AB1301" s="126">
        <v>11</v>
      </c>
      <c r="AC1301" s="126"/>
      <c r="AD1301" s="126"/>
      <c r="AE1301" s="126">
        <v>11</v>
      </c>
      <c r="AF1301" s="126">
        <v>11</v>
      </c>
      <c r="AG1301" s="126"/>
      <c r="AH1301" s="126"/>
      <c r="AI1301" s="126"/>
      <c r="AJ1301" s="127"/>
      <c r="AK1301" s="153">
        <f>COUNTIF(F1301:AJ1301,"&gt;0")</f>
        <v>14</v>
      </c>
      <c r="AL1301" s="150">
        <f>SUM(F1301:AJ1301)</f>
        <v>154</v>
      </c>
      <c r="AM1301" s="150">
        <f>SUM(F1303:AJ1303)</f>
        <v>0</v>
      </c>
      <c r="AN1301" s="150">
        <f>SUM(F1304:AJ1304)</f>
        <v>0</v>
      </c>
      <c r="AO1301" s="150">
        <f>SUM(F1302:AJ1302)</f>
        <v>56</v>
      </c>
      <c r="AP1301" s="150">
        <f>VLOOKUP($M$1&amp;" "&amp;$P$1&amp;" "&amp;AQ1301,'Вспомогательная таблица'!A:AL,38,0)</f>
        <v>154</v>
      </c>
      <c r="AQ1301" s="144" t="s">
        <v>43</v>
      </c>
    </row>
    <row r="1302" spans="1:43" ht="9" customHeight="1" x14ac:dyDescent="0.2">
      <c r="A1302" s="148"/>
      <c r="B1302" s="148"/>
      <c r="C1302" s="148"/>
      <c r="D1302" s="148"/>
      <c r="E1302" s="128" t="s">
        <v>24</v>
      </c>
      <c r="F1302" s="129"/>
      <c r="G1302" s="107"/>
      <c r="H1302" s="107">
        <v>8</v>
      </c>
      <c r="I1302" s="107"/>
      <c r="J1302" s="107"/>
      <c r="K1302" s="107"/>
      <c r="L1302" s="107">
        <v>8</v>
      </c>
      <c r="M1302" s="107"/>
      <c r="N1302" s="107"/>
      <c r="O1302" s="107"/>
      <c r="P1302" s="107">
        <v>8</v>
      </c>
      <c r="Q1302" s="107"/>
      <c r="R1302" s="107"/>
      <c r="S1302" s="107"/>
      <c r="T1302" s="107">
        <v>8</v>
      </c>
      <c r="U1302" s="107"/>
      <c r="V1302" s="107"/>
      <c r="W1302" s="107"/>
      <c r="X1302" s="107">
        <v>8</v>
      </c>
      <c r="Y1302" s="107"/>
      <c r="Z1302" s="107"/>
      <c r="AA1302" s="107"/>
      <c r="AB1302" s="107">
        <v>8</v>
      </c>
      <c r="AC1302" s="107"/>
      <c r="AD1302" s="107"/>
      <c r="AE1302" s="107"/>
      <c r="AF1302" s="107">
        <v>8</v>
      </c>
      <c r="AG1302" s="107"/>
      <c r="AH1302" s="107"/>
      <c r="AI1302" s="107"/>
      <c r="AJ1302" s="130"/>
      <c r="AK1302" s="148"/>
      <c r="AL1302" s="151"/>
      <c r="AM1302" s="151"/>
      <c r="AN1302" s="151"/>
      <c r="AO1302" s="151"/>
      <c r="AP1302" s="151"/>
      <c r="AQ1302" s="145"/>
    </row>
    <row r="1303" spans="1:43" ht="9" customHeight="1" x14ac:dyDescent="0.2">
      <c r="A1303" s="148"/>
      <c r="B1303" s="148"/>
      <c r="C1303" s="148"/>
      <c r="D1303" s="148"/>
      <c r="E1303" s="128" t="s">
        <v>25</v>
      </c>
      <c r="F1303" s="129"/>
      <c r="G1303" s="107"/>
      <c r="H1303" s="107"/>
      <c r="I1303" s="107"/>
      <c r="J1303" s="107"/>
      <c r="K1303" s="107"/>
      <c r="L1303" s="107"/>
      <c r="M1303" s="107"/>
      <c r="N1303" s="107"/>
      <c r="O1303" s="107"/>
      <c r="P1303" s="107"/>
      <c r="Q1303" s="107"/>
      <c r="R1303" s="107"/>
      <c r="S1303" s="107"/>
      <c r="T1303" s="107"/>
      <c r="U1303" s="107"/>
      <c r="V1303" s="107"/>
      <c r="W1303" s="107"/>
      <c r="X1303" s="107"/>
      <c r="Y1303" s="107"/>
      <c r="Z1303" s="107"/>
      <c r="AA1303" s="107"/>
      <c r="AB1303" s="107"/>
      <c r="AC1303" s="107"/>
      <c r="AD1303" s="107"/>
      <c r="AE1303" s="107"/>
      <c r="AF1303" s="107"/>
      <c r="AG1303" s="107"/>
      <c r="AH1303" s="107"/>
      <c r="AI1303" s="107"/>
      <c r="AJ1303" s="130"/>
      <c r="AK1303" s="148"/>
      <c r="AL1303" s="151"/>
      <c r="AM1303" s="151"/>
      <c r="AN1303" s="151"/>
      <c r="AO1303" s="151"/>
      <c r="AP1303" s="151"/>
      <c r="AQ1303" s="145"/>
    </row>
    <row r="1304" spans="1:43" ht="9" customHeight="1" thickBot="1" x14ac:dyDescent="0.25">
      <c r="A1304" s="149"/>
      <c r="B1304" s="149"/>
      <c r="C1304" s="149"/>
      <c r="D1304" s="149"/>
      <c r="E1304" s="131" t="s">
        <v>26</v>
      </c>
      <c r="F1304" s="132"/>
      <c r="G1304" s="133"/>
      <c r="H1304" s="133"/>
      <c r="I1304" s="133"/>
      <c r="J1304" s="133"/>
      <c r="K1304" s="133"/>
      <c r="L1304" s="133"/>
      <c r="M1304" s="133"/>
      <c r="N1304" s="133"/>
      <c r="O1304" s="133"/>
      <c r="P1304" s="133"/>
      <c r="Q1304" s="133"/>
      <c r="R1304" s="133"/>
      <c r="S1304" s="133"/>
      <c r="T1304" s="133"/>
      <c r="U1304" s="133"/>
      <c r="V1304" s="133"/>
      <c r="W1304" s="133"/>
      <c r="X1304" s="133"/>
      <c r="Y1304" s="133"/>
      <c r="Z1304" s="133"/>
      <c r="AA1304" s="133"/>
      <c r="AB1304" s="133"/>
      <c r="AC1304" s="133"/>
      <c r="AD1304" s="133"/>
      <c r="AE1304" s="133"/>
      <c r="AF1304" s="133"/>
      <c r="AG1304" s="133"/>
      <c r="AH1304" s="133"/>
      <c r="AI1304" s="133"/>
      <c r="AJ1304" s="134"/>
      <c r="AK1304" s="149"/>
      <c r="AL1304" s="152"/>
      <c r="AM1304" s="152"/>
      <c r="AN1304" s="152"/>
      <c r="AO1304" s="152"/>
      <c r="AP1304" s="152"/>
      <c r="AQ1304" s="146"/>
    </row>
    <row r="1305" spans="1:43" ht="9" customHeight="1" x14ac:dyDescent="0.2">
      <c r="A1305" s="147">
        <v>324</v>
      </c>
      <c r="B1305" s="153">
        <v>20065</v>
      </c>
      <c r="C1305" s="154" t="s">
        <v>427</v>
      </c>
      <c r="D1305" s="154" t="s">
        <v>381</v>
      </c>
      <c r="E1305" s="124" t="s">
        <v>22</v>
      </c>
      <c r="F1305" s="125"/>
      <c r="G1305" s="126">
        <v>11</v>
      </c>
      <c r="H1305" s="126">
        <v>11</v>
      </c>
      <c r="I1305" s="126"/>
      <c r="J1305" s="126"/>
      <c r="K1305" s="126">
        <v>11</v>
      </c>
      <c r="L1305" s="126">
        <v>11</v>
      </c>
      <c r="M1305" s="126"/>
      <c r="N1305" s="126"/>
      <c r="O1305" s="126">
        <v>11</v>
      </c>
      <c r="P1305" s="126">
        <v>11</v>
      </c>
      <c r="Q1305" s="126"/>
      <c r="R1305" s="126"/>
      <c r="S1305" s="126">
        <v>11</v>
      </c>
      <c r="T1305" s="126">
        <v>11</v>
      </c>
      <c r="U1305" s="126"/>
      <c r="V1305" s="126"/>
      <c r="W1305" s="126">
        <v>11</v>
      </c>
      <c r="X1305" s="126">
        <v>11</v>
      </c>
      <c r="Y1305" s="126"/>
      <c r="Z1305" s="126"/>
      <c r="AA1305" s="126">
        <v>11</v>
      </c>
      <c r="AB1305" s="126">
        <v>11</v>
      </c>
      <c r="AC1305" s="126"/>
      <c r="AD1305" s="126"/>
      <c r="AE1305" s="126">
        <v>11</v>
      </c>
      <c r="AF1305" s="126">
        <v>11</v>
      </c>
      <c r="AG1305" s="126"/>
      <c r="AH1305" s="126"/>
      <c r="AI1305" s="126"/>
      <c r="AJ1305" s="127"/>
      <c r="AK1305" s="153">
        <f>COUNTIF(F1305:AJ1305,"&gt;0")</f>
        <v>14</v>
      </c>
      <c r="AL1305" s="150">
        <f>SUM(F1305:AJ1305)</f>
        <v>154</v>
      </c>
      <c r="AM1305" s="150">
        <f>SUM(F1307:AJ1307)</f>
        <v>0</v>
      </c>
      <c r="AN1305" s="150">
        <f>SUM(F1308:AJ1308)</f>
        <v>0</v>
      </c>
      <c r="AO1305" s="150">
        <f>SUM(F1306:AJ1306)</f>
        <v>56</v>
      </c>
      <c r="AP1305" s="150">
        <f>VLOOKUP($M$1&amp;" "&amp;$P$1&amp;" "&amp;AQ1305,'Вспомогательная таблица'!A:AL,38,0)</f>
        <v>154</v>
      </c>
      <c r="AQ1305" s="144" t="s">
        <v>43</v>
      </c>
    </row>
    <row r="1306" spans="1:43" ht="9" customHeight="1" x14ac:dyDescent="0.2">
      <c r="A1306" s="148"/>
      <c r="B1306" s="148"/>
      <c r="C1306" s="148"/>
      <c r="D1306" s="148"/>
      <c r="E1306" s="128" t="s">
        <v>24</v>
      </c>
      <c r="F1306" s="129"/>
      <c r="G1306" s="107"/>
      <c r="H1306" s="107">
        <v>8</v>
      </c>
      <c r="I1306" s="107"/>
      <c r="J1306" s="107"/>
      <c r="K1306" s="107"/>
      <c r="L1306" s="107">
        <v>8</v>
      </c>
      <c r="M1306" s="107"/>
      <c r="N1306" s="107"/>
      <c r="O1306" s="107"/>
      <c r="P1306" s="107">
        <v>8</v>
      </c>
      <c r="Q1306" s="107"/>
      <c r="R1306" s="107"/>
      <c r="S1306" s="107"/>
      <c r="T1306" s="107">
        <v>8</v>
      </c>
      <c r="U1306" s="107"/>
      <c r="V1306" s="107"/>
      <c r="W1306" s="107"/>
      <c r="X1306" s="107">
        <v>8</v>
      </c>
      <c r="Y1306" s="107"/>
      <c r="Z1306" s="107"/>
      <c r="AA1306" s="107"/>
      <c r="AB1306" s="107">
        <v>8</v>
      </c>
      <c r="AC1306" s="107"/>
      <c r="AD1306" s="107"/>
      <c r="AE1306" s="107"/>
      <c r="AF1306" s="107">
        <v>8</v>
      </c>
      <c r="AG1306" s="107"/>
      <c r="AH1306" s="107"/>
      <c r="AI1306" s="107"/>
      <c r="AJ1306" s="130"/>
      <c r="AK1306" s="148"/>
      <c r="AL1306" s="151"/>
      <c r="AM1306" s="151"/>
      <c r="AN1306" s="151"/>
      <c r="AO1306" s="151"/>
      <c r="AP1306" s="151"/>
      <c r="AQ1306" s="145"/>
    </row>
    <row r="1307" spans="1:43" ht="9" customHeight="1" x14ac:dyDescent="0.2">
      <c r="A1307" s="148"/>
      <c r="B1307" s="148"/>
      <c r="C1307" s="148"/>
      <c r="D1307" s="148"/>
      <c r="E1307" s="128" t="s">
        <v>25</v>
      </c>
      <c r="F1307" s="129"/>
      <c r="G1307" s="107"/>
      <c r="H1307" s="107"/>
      <c r="I1307" s="107"/>
      <c r="J1307" s="107"/>
      <c r="K1307" s="107"/>
      <c r="L1307" s="107"/>
      <c r="M1307" s="107"/>
      <c r="N1307" s="107"/>
      <c r="O1307" s="107"/>
      <c r="P1307" s="107"/>
      <c r="Q1307" s="107"/>
      <c r="R1307" s="107"/>
      <c r="S1307" s="107"/>
      <c r="T1307" s="107"/>
      <c r="U1307" s="107"/>
      <c r="V1307" s="107"/>
      <c r="W1307" s="107"/>
      <c r="X1307" s="107"/>
      <c r="Y1307" s="107"/>
      <c r="Z1307" s="107"/>
      <c r="AA1307" s="107"/>
      <c r="AB1307" s="107"/>
      <c r="AC1307" s="107"/>
      <c r="AD1307" s="107"/>
      <c r="AE1307" s="107"/>
      <c r="AF1307" s="107"/>
      <c r="AG1307" s="107"/>
      <c r="AH1307" s="107"/>
      <c r="AI1307" s="107"/>
      <c r="AJ1307" s="130"/>
      <c r="AK1307" s="148"/>
      <c r="AL1307" s="151"/>
      <c r="AM1307" s="151"/>
      <c r="AN1307" s="151"/>
      <c r="AO1307" s="151"/>
      <c r="AP1307" s="151"/>
      <c r="AQ1307" s="145"/>
    </row>
    <row r="1308" spans="1:43" ht="9" customHeight="1" thickBot="1" x14ac:dyDescent="0.25">
      <c r="A1308" s="149"/>
      <c r="B1308" s="149"/>
      <c r="C1308" s="149"/>
      <c r="D1308" s="149"/>
      <c r="E1308" s="131" t="s">
        <v>26</v>
      </c>
      <c r="F1308" s="132"/>
      <c r="G1308" s="133"/>
      <c r="H1308" s="133"/>
      <c r="I1308" s="133"/>
      <c r="J1308" s="133"/>
      <c r="K1308" s="133"/>
      <c r="L1308" s="133"/>
      <c r="M1308" s="133"/>
      <c r="N1308" s="133"/>
      <c r="O1308" s="133"/>
      <c r="P1308" s="133"/>
      <c r="Q1308" s="133"/>
      <c r="R1308" s="133"/>
      <c r="S1308" s="133"/>
      <c r="T1308" s="133"/>
      <c r="U1308" s="133"/>
      <c r="V1308" s="133"/>
      <c r="W1308" s="133"/>
      <c r="X1308" s="133"/>
      <c r="Y1308" s="133"/>
      <c r="Z1308" s="133"/>
      <c r="AA1308" s="133"/>
      <c r="AB1308" s="133"/>
      <c r="AC1308" s="133"/>
      <c r="AD1308" s="133"/>
      <c r="AE1308" s="133"/>
      <c r="AF1308" s="133"/>
      <c r="AG1308" s="133"/>
      <c r="AH1308" s="133"/>
      <c r="AI1308" s="133"/>
      <c r="AJ1308" s="134"/>
      <c r="AK1308" s="149"/>
      <c r="AL1308" s="152"/>
      <c r="AM1308" s="152"/>
      <c r="AN1308" s="152"/>
      <c r="AO1308" s="152"/>
      <c r="AP1308" s="152"/>
      <c r="AQ1308" s="146"/>
    </row>
    <row r="1309" spans="1:43" ht="9" customHeight="1" x14ac:dyDescent="0.2">
      <c r="A1309" s="147">
        <v>325</v>
      </c>
      <c r="B1309" s="153">
        <v>23364</v>
      </c>
      <c r="C1309" s="171" t="s">
        <v>428</v>
      </c>
      <c r="D1309" s="154" t="s">
        <v>381</v>
      </c>
      <c r="E1309" s="124" t="s">
        <v>22</v>
      </c>
      <c r="F1309" s="125"/>
      <c r="G1309" s="126">
        <v>11</v>
      </c>
      <c r="H1309" s="126">
        <v>11</v>
      </c>
      <c r="I1309" s="126"/>
      <c r="J1309" s="126"/>
      <c r="K1309" s="126">
        <v>11</v>
      </c>
      <c r="L1309" s="126">
        <v>11</v>
      </c>
      <c r="M1309" s="126"/>
      <c r="N1309" s="126"/>
      <c r="O1309" s="126">
        <v>11</v>
      </c>
      <c r="P1309" s="126">
        <v>11</v>
      </c>
      <c r="Q1309" s="126"/>
      <c r="R1309" s="126"/>
      <c r="S1309" s="126">
        <v>11</v>
      </c>
      <c r="T1309" s="126">
        <v>11</v>
      </c>
      <c r="U1309" s="126"/>
      <c r="V1309" s="126"/>
      <c r="W1309" s="126">
        <v>11</v>
      </c>
      <c r="X1309" s="126">
        <v>11</v>
      </c>
      <c r="Y1309" s="126"/>
      <c r="Z1309" s="126"/>
      <c r="AA1309" s="126">
        <v>11</v>
      </c>
      <c r="AB1309" s="126">
        <v>11</v>
      </c>
      <c r="AC1309" s="126"/>
      <c r="AD1309" s="126"/>
      <c r="AE1309" s="126">
        <v>11</v>
      </c>
      <c r="AF1309" s="126">
        <v>11</v>
      </c>
      <c r="AG1309" s="126"/>
      <c r="AH1309" s="126"/>
      <c r="AI1309" s="126"/>
      <c r="AJ1309" s="127"/>
      <c r="AK1309" s="153">
        <f>COUNTIF(F1309:AJ1309,"&gt;0")</f>
        <v>14</v>
      </c>
      <c r="AL1309" s="150">
        <f>SUM(F1309:AJ1309)</f>
        <v>154</v>
      </c>
      <c r="AM1309" s="150">
        <f>SUM(F1311:AJ1311)</f>
        <v>0</v>
      </c>
      <c r="AN1309" s="150">
        <f>SUM(F1312:AJ1312)</f>
        <v>0</v>
      </c>
      <c r="AO1309" s="150">
        <f>SUM(F1310:AJ1310)</f>
        <v>56</v>
      </c>
      <c r="AP1309" s="150">
        <f>VLOOKUP($M$1&amp;" "&amp;$P$1&amp;" "&amp;AQ1309,'Вспомогательная таблица'!A:AL,38,0)</f>
        <v>154</v>
      </c>
      <c r="AQ1309" s="144" t="s">
        <v>43</v>
      </c>
    </row>
    <row r="1310" spans="1:43" ht="9" customHeight="1" x14ac:dyDescent="0.2">
      <c r="A1310" s="148"/>
      <c r="B1310" s="148"/>
      <c r="C1310" s="148"/>
      <c r="D1310" s="148"/>
      <c r="E1310" s="128" t="s">
        <v>24</v>
      </c>
      <c r="F1310" s="129"/>
      <c r="G1310" s="107"/>
      <c r="H1310" s="107">
        <v>8</v>
      </c>
      <c r="I1310" s="107"/>
      <c r="J1310" s="107"/>
      <c r="K1310" s="107"/>
      <c r="L1310" s="107">
        <v>8</v>
      </c>
      <c r="M1310" s="107"/>
      <c r="N1310" s="107"/>
      <c r="O1310" s="107"/>
      <c r="P1310" s="107">
        <v>8</v>
      </c>
      <c r="Q1310" s="107"/>
      <c r="R1310" s="107"/>
      <c r="S1310" s="107"/>
      <c r="T1310" s="107">
        <v>8</v>
      </c>
      <c r="U1310" s="107"/>
      <c r="V1310" s="107"/>
      <c r="W1310" s="107"/>
      <c r="X1310" s="107">
        <v>8</v>
      </c>
      <c r="Y1310" s="107"/>
      <c r="Z1310" s="107"/>
      <c r="AA1310" s="107"/>
      <c r="AB1310" s="107">
        <v>8</v>
      </c>
      <c r="AC1310" s="107"/>
      <c r="AD1310" s="107"/>
      <c r="AE1310" s="107"/>
      <c r="AF1310" s="107">
        <v>8</v>
      </c>
      <c r="AG1310" s="107"/>
      <c r="AH1310" s="107"/>
      <c r="AI1310" s="107"/>
      <c r="AJ1310" s="130"/>
      <c r="AK1310" s="148"/>
      <c r="AL1310" s="151"/>
      <c r="AM1310" s="151"/>
      <c r="AN1310" s="151"/>
      <c r="AO1310" s="151"/>
      <c r="AP1310" s="151"/>
      <c r="AQ1310" s="145"/>
    </row>
    <row r="1311" spans="1:43" ht="9" customHeight="1" x14ac:dyDescent="0.2">
      <c r="A1311" s="148"/>
      <c r="B1311" s="148"/>
      <c r="C1311" s="148"/>
      <c r="D1311" s="148"/>
      <c r="E1311" s="128" t="s">
        <v>25</v>
      </c>
      <c r="F1311" s="129"/>
      <c r="G1311" s="107"/>
      <c r="H1311" s="107"/>
      <c r="I1311" s="107"/>
      <c r="J1311" s="107"/>
      <c r="K1311" s="107"/>
      <c r="L1311" s="107"/>
      <c r="M1311" s="107"/>
      <c r="N1311" s="107"/>
      <c r="O1311" s="107"/>
      <c r="P1311" s="107"/>
      <c r="Q1311" s="107"/>
      <c r="R1311" s="107"/>
      <c r="S1311" s="107"/>
      <c r="T1311" s="107"/>
      <c r="U1311" s="107"/>
      <c r="V1311" s="107"/>
      <c r="W1311" s="107"/>
      <c r="X1311" s="107"/>
      <c r="Y1311" s="107"/>
      <c r="Z1311" s="107"/>
      <c r="AA1311" s="107"/>
      <c r="AB1311" s="107"/>
      <c r="AC1311" s="107"/>
      <c r="AD1311" s="107"/>
      <c r="AE1311" s="107"/>
      <c r="AF1311" s="107"/>
      <c r="AG1311" s="107"/>
      <c r="AH1311" s="107"/>
      <c r="AI1311" s="107"/>
      <c r="AJ1311" s="130"/>
      <c r="AK1311" s="148"/>
      <c r="AL1311" s="151"/>
      <c r="AM1311" s="151"/>
      <c r="AN1311" s="151"/>
      <c r="AO1311" s="151"/>
      <c r="AP1311" s="151"/>
      <c r="AQ1311" s="145"/>
    </row>
    <row r="1312" spans="1:43" ht="9" customHeight="1" thickBot="1" x14ac:dyDescent="0.25">
      <c r="A1312" s="149"/>
      <c r="B1312" s="149"/>
      <c r="C1312" s="149"/>
      <c r="D1312" s="149"/>
      <c r="E1312" s="131" t="s">
        <v>26</v>
      </c>
      <c r="F1312" s="132"/>
      <c r="G1312" s="133"/>
      <c r="H1312" s="133"/>
      <c r="I1312" s="133"/>
      <c r="J1312" s="133"/>
      <c r="K1312" s="133"/>
      <c r="L1312" s="133"/>
      <c r="M1312" s="133"/>
      <c r="N1312" s="133"/>
      <c r="O1312" s="133"/>
      <c r="P1312" s="133"/>
      <c r="Q1312" s="133"/>
      <c r="R1312" s="133"/>
      <c r="S1312" s="133"/>
      <c r="T1312" s="133"/>
      <c r="U1312" s="133"/>
      <c r="V1312" s="133"/>
      <c r="W1312" s="133"/>
      <c r="X1312" s="133"/>
      <c r="Y1312" s="133"/>
      <c r="Z1312" s="133"/>
      <c r="AA1312" s="133"/>
      <c r="AB1312" s="133"/>
      <c r="AC1312" s="133"/>
      <c r="AD1312" s="133"/>
      <c r="AE1312" s="133"/>
      <c r="AF1312" s="133"/>
      <c r="AG1312" s="133"/>
      <c r="AH1312" s="133"/>
      <c r="AI1312" s="133"/>
      <c r="AJ1312" s="134"/>
      <c r="AK1312" s="149"/>
      <c r="AL1312" s="152"/>
      <c r="AM1312" s="152"/>
      <c r="AN1312" s="152"/>
      <c r="AO1312" s="152"/>
      <c r="AP1312" s="152"/>
      <c r="AQ1312" s="146"/>
    </row>
    <row r="1313" spans="1:43" ht="9" customHeight="1" x14ac:dyDescent="0.2">
      <c r="A1313" s="147">
        <v>326</v>
      </c>
      <c r="B1313" s="153">
        <v>30888</v>
      </c>
      <c r="C1313" s="154" t="s">
        <v>429</v>
      </c>
      <c r="D1313" s="154" t="s">
        <v>430</v>
      </c>
      <c r="E1313" s="124" t="s">
        <v>22</v>
      </c>
      <c r="F1313" s="125"/>
      <c r="G1313" s="126">
        <v>11</v>
      </c>
      <c r="H1313" s="126">
        <v>11</v>
      </c>
      <c r="I1313" s="126"/>
      <c r="J1313" s="126"/>
      <c r="K1313" s="126">
        <v>11</v>
      </c>
      <c r="L1313" s="126">
        <v>11</v>
      </c>
      <c r="M1313" s="126"/>
      <c r="N1313" s="126"/>
      <c r="O1313" s="126">
        <v>11</v>
      </c>
      <c r="P1313" s="126">
        <v>11</v>
      </c>
      <c r="Q1313" s="126"/>
      <c r="R1313" s="126"/>
      <c r="S1313" s="126">
        <v>11</v>
      </c>
      <c r="T1313" s="126">
        <v>11</v>
      </c>
      <c r="U1313" s="126"/>
      <c r="V1313" s="126"/>
      <c r="W1313" s="126">
        <v>11</v>
      </c>
      <c r="X1313" s="126">
        <v>11</v>
      </c>
      <c r="Y1313" s="126"/>
      <c r="Z1313" s="126"/>
      <c r="AA1313" s="126">
        <v>11</v>
      </c>
      <c r="AB1313" s="126">
        <v>11</v>
      </c>
      <c r="AC1313" s="126"/>
      <c r="AD1313" s="126"/>
      <c r="AE1313" s="126">
        <v>11</v>
      </c>
      <c r="AF1313" s="126">
        <v>11</v>
      </c>
      <c r="AG1313" s="126"/>
      <c r="AH1313" s="126"/>
      <c r="AI1313" s="126"/>
      <c r="AJ1313" s="127"/>
      <c r="AK1313" s="153">
        <f>COUNTIF(F1313:AJ1313,"&gt;0")</f>
        <v>14</v>
      </c>
      <c r="AL1313" s="150">
        <f>SUM(F1313:AJ1313)</f>
        <v>154</v>
      </c>
      <c r="AM1313" s="150">
        <f>SUM(F1315:AJ1315)</f>
        <v>0</v>
      </c>
      <c r="AN1313" s="150">
        <f>SUM(F1316:AJ1316)</f>
        <v>0</v>
      </c>
      <c r="AO1313" s="150">
        <f>SUM(F1314:AJ1314)</f>
        <v>56</v>
      </c>
      <c r="AP1313" s="150">
        <f>VLOOKUP($M$1&amp;" "&amp;$P$1&amp;" "&amp;AQ1313,'Вспомогательная таблица'!A:AL,38,0)</f>
        <v>154</v>
      </c>
      <c r="AQ1313" s="144" t="s">
        <v>43</v>
      </c>
    </row>
    <row r="1314" spans="1:43" ht="9" customHeight="1" x14ac:dyDescent="0.2">
      <c r="A1314" s="148"/>
      <c r="B1314" s="148"/>
      <c r="C1314" s="148"/>
      <c r="D1314" s="148"/>
      <c r="E1314" s="128" t="s">
        <v>24</v>
      </c>
      <c r="F1314" s="129"/>
      <c r="G1314" s="107"/>
      <c r="H1314" s="107">
        <v>8</v>
      </c>
      <c r="I1314" s="107"/>
      <c r="J1314" s="107"/>
      <c r="K1314" s="107"/>
      <c r="L1314" s="107">
        <v>8</v>
      </c>
      <c r="M1314" s="107"/>
      <c r="N1314" s="107"/>
      <c r="O1314" s="107"/>
      <c r="P1314" s="107">
        <v>8</v>
      </c>
      <c r="Q1314" s="107"/>
      <c r="R1314" s="107"/>
      <c r="S1314" s="107"/>
      <c r="T1314" s="107">
        <v>8</v>
      </c>
      <c r="U1314" s="107"/>
      <c r="V1314" s="107"/>
      <c r="W1314" s="107"/>
      <c r="X1314" s="107">
        <v>8</v>
      </c>
      <c r="Y1314" s="107"/>
      <c r="Z1314" s="107"/>
      <c r="AA1314" s="107"/>
      <c r="AB1314" s="107">
        <v>8</v>
      </c>
      <c r="AC1314" s="107"/>
      <c r="AD1314" s="107"/>
      <c r="AE1314" s="107"/>
      <c r="AF1314" s="107">
        <v>8</v>
      </c>
      <c r="AG1314" s="107"/>
      <c r="AH1314" s="107"/>
      <c r="AI1314" s="107"/>
      <c r="AJ1314" s="130"/>
      <c r="AK1314" s="148"/>
      <c r="AL1314" s="151"/>
      <c r="AM1314" s="151"/>
      <c r="AN1314" s="151"/>
      <c r="AO1314" s="151"/>
      <c r="AP1314" s="151"/>
      <c r="AQ1314" s="145"/>
    </row>
    <row r="1315" spans="1:43" ht="9" customHeight="1" x14ac:dyDescent="0.2">
      <c r="A1315" s="148"/>
      <c r="B1315" s="148"/>
      <c r="C1315" s="148"/>
      <c r="D1315" s="148"/>
      <c r="E1315" s="128" t="s">
        <v>25</v>
      </c>
      <c r="F1315" s="129"/>
      <c r="G1315" s="107"/>
      <c r="H1315" s="107"/>
      <c r="I1315" s="107"/>
      <c r="J1315" s="107"/>
      <c r="K1315" s="107"/>
      <c r="L1315" s="107"/>
      <c r="M1315" s="107"/>
      <c r="N1315" s="107"/>
      <c r="O1315" s="107"/>
      <c r="P1315" s="107"/>
      <c r="Q1315" s="107"/>
      <c r="R1315" s="107"/>
      <c r="S1315" s="107"/>
      <c r="T1315" s="107"/>
      <c r="U1315" s="107"/>
      <c r="V1315" s="107"/>
      <c r="W1315" s="107"/>
      <c r="X1315" s="107"/>
      <c r="Y1315" s="107"/>
      <c r="Z1315" s="107"/>
      <c r="AA1315" s="107"/>
      <c r="AB1315" s="107"/>
      <c r="AC1315" s="107"/>
      <c r="AD1315" s="107"/>
      <c r="AE1315" s="107"/>
      <c r="AF1315" s="107"/>
      <c r="AG1315" s="107"/>
      <c r="AH1315" s="107"/>
      <c r="AI1315" s="107"/>
      <c r="AJ1315" s="130"/>
      <c r="AK1315" s="148"/>
      <c r="AL1315" s="151"/>
      <c r="AM1315" s="151"/>
      <c r="AN1315" s="151"/>
      <c r="AO1315" s="151"/>
      <c r="AP1315" s="151"/>
      <c r="AQ1315" s="145"/>
    </row>
    <row r="1316" spans="1:43" ht="9" customHeight="1" thickBot="1" x14ac:dyDescent="0.25">
      <c r="A1316" s="149"/>
      <c r="B1316" s="149"/>
      <c r="C1316" s="149"/>
      <c r="D1316" s="149"/>
      <c r="E1316" s="131" t="s">
        <v>26</v>
      </c>
      <c r="F1316" s="132"/>
      <c r="G1316" s="133"/>
      <c r="H1316" s="133"/>
      <c r="I1316" s="133"/>
      <c r="J1316" s="133"/>
      <c r="K1316" s="133"/>
      <c r="L1316" s="133"/>
      <c r="M1316" s="133"/>
      <c r="N1316" s="133"/>
      <c r="O1316" s="133"/>
      <c r="P1316" s="133"/>
      <c r="Q1316" s="133"/>
      <c r="R1316" s="133"/>
      <c r="S1316" s="133"/>
      <c r="T1316" s="133"/>
      <c r="U1316" s="133"/>
      <c r="V1316" s="133"/>
      <c r="W1316" s="133"/>
      <c r="X1316" s="133"/>
      <c r="Y1316" s="133"/>
      <c r="Z1316" s="133"/>
      <c r="AA1316" s="133"/>
      <c r="AB1316" s="133"/>
      <c r="AC1316" s="133"/>
      <c r="AD1316" s="133"/>
      <c r="AE1316" s="133"/>
      <c r="AF1316" s="133"/>
      <c r="AG1316" s="133"/>
      <c r="AH1316" s="133"/>
      <c r="AI1316" s="133"/>
      <c r="AJ1316" s="134"/>
      <c r="AK1316" s="149"/>
      <c r="AL1316" s="152"/>
      <c r="AM1316" s="152"/>
      <c r="AN1316" s="152"/>
      <c r="AO1316" s="152"/>
      <c r="AP1316" s="152"/>
      <c r="AQ1316" s="146"/>
    </row>
    <row r="1317" spans="1:43" ht="9" customHeight="1" x14ac:dyDescent="0.2">
      <c r="A1317" s="147">
        <v>327</v>
      </c>
      <c r="B1317" s="153">
        <v>20106</v>
      </c>
      <c r="C1317" s="154" t="s">
        <v>431</v>
      </c>
      <c r="D1317" s="154" t="s">
        <v>313</v>
      </c>
      <c r="E1317" s="124" t="s">
        <v>22</v>
      </c>
      <c r="F1317" s="125"/>
      <c r="G1317" s="126">
        <v>11</v>
      </c>
      <c r="H1317" s="126">
        <v>11</v>
      </c>
      <c r="I1317" s="126"/>
      <c r="J1317" s="126"/>
      <c r="K1317" s="126">
        <v>11</v>
      </c>
      <c r="L1317" s="126">
        <v>11</v>
      </c>
      <c r="M1317" s="126"/>
      <c r="N1317" s="126"/>
      <c r="O1317" s="126">
        <v>11</v>
      </c>
      <c r="P1317" s="126">
        <v>11</v>
      </c>
      <c r="Q1317" s="126"/>
      <c r="R1317" s="126"/>
      <c r="S1317" s="126">
        <v>11</v>
      </c>
      <c r="T1317" s="126">
        <v>11</v>
      </c>
      <c r="U1317" s="126"/>
      <c r="V1317" s="126"/>
      <c r="W1317" s="126">
        <v>11</v>
      </c>
      <c r="X1317" s="126">
        <v>11</v>
      </c>
      <c r="Y1317" s="126"/>
      <c r="Z1317" s="126"/>
      <c r="AA1317" s="126">
        <v>11</v>
      </c>
      <c r="AB1317" s="126">
        <v>11</v>
      </c>
      <c r="AC1317" s="126"/>
      <c r="AD1317" s="126"/>
      <c r="AE1317" s="126">
        <v>11</v>
      </c>
      <c r="AF1317" s="126">
        <v>11</v>
      </c>
      <c r="AG1317" s="126"/>
      <c r="AH1317" s="126"/>
      <c r="AI1317" s="126"/>
      <c r="AJ1317" s="127"/>
      <c r="AK1317" s="153">
        <f>COUNTIF(F1317:AJ1317,"&gt;0")</f>
        <v>14</v>
      </c>
      <c r="AL1317" s="150">
        <f>SUM(F1317:AJ1317)</f>
        <v>154</v>
      </c>
      <c r="AM1317" s="150">
        <f>SUM(F1319:AJ1319)</f>
        <v>0</v>
      </c>
      <c r="AN1317" s="150">
        <f>SUM(F1320:AJ1320)</f>
        <v>0</v>
      </c>
      <c r="AO1317" s="150">
        <f>SUM(F1318:AJ1318)</f>
        <v>56</v>
      </c>
      <c r="AP1317" s="150">
        <f>VLOOKUP($M$1&amp;" "&amp;$P$1&amp;" "&amp;AQ1317,'Вспомогательная таблица'!A:AL,38,0)</f>
        <v>154</v>
      </c>
      <c r="AQ1317" s="144" t="s">
        <v>43</v>
      </c>
    </row>
    <row r="1318" spans="1:43" ht="9" customHeight="1" x14ac:dyDescent="0.2">
      <c r="A1318" s="148"/>
      <c r="B1318" s="148"/>
      <c r="C1318" s="148"/>
      <c r="D1318" s="148"/>
      <c r="E1318" s="128" t="s">
        <v>24</v>
      </c>
      <c r="F1318" s="129"/>
      <c r="G1318" s="107"/>
      <c r="H1318" s="107">
        <v>8</v>
      </c>
      <c r="I1318" s="107"/>
      <c r="J1318" s="107"/>
      <c r="K1318" s="107"/>
      <c r="L1318" s="107">
        <v>8</v>
      </c>
      <c r="M1318" s="107"/>
      <c r="N1318" s="107"/>
      <c r="O1318" s="107"/>
      <c r="P1318" s="107">
        <v>8</v>
      </c>
      <c r="Q1318" s="107"/>
      <c r="R1318" s="107"/>
      <c r="S1318" s="107"/>
      <c r="T1318" s="107">
        <v>8</v>
      </c>
      <c r="U1318" s="107"/>
      <c r="V1318" s="107"/>
      <c r="W1318" s="107"/>
      <c r="X1318" s="107">
        <v>8</v>
      </c>
      <c r="Y1318" s="107"/>
      <c r="Z1318" s="107"/>
      <c r="AA1318" s="107"/>
      <c r="AB1318" s="107">
        <v>8</v>
      </c>
      <c r="AC1318" s="107"/>
      <c r="AD1318" s="107"/>
      <c r="AE1318" s="107"/>
      <c r="AF1318" s="107">
        <v>8</v>
      </c>
      <c r="AG1318" s="107"/>
      <c r="AH1318" s="107"/>
      <c r="AI1318" s="107"/>
      <c r="AJ1318" s="130"/>
      <c r="AK1318" s="148"/>
      <c r="AL1318" s="151"/>
      <c r="AM1318" s="151"/>
      <c r="AN1318" s="151"/>
      <c r="AO1318" s="151"/>
      <c r="AP1318" s="151"/>
      <c r="AQ1318" s="145"/>
    </row>
    <row r="1319" spans="1:43" ht="9" customHeight="1" x14ac:dyDescent="0.2">
      <c r="A1319" s="148"/>
      <c r="B1319" s="148"/>
      <c r="C1319" s="148"/>
      <c r="D1319" s="148"/>
      <c r="E1319" s="128" t="s">
        <v>25</v>
      </c>
      <c r="F1319" s="129"/>
      <c r="G1319" s="107"/>
      <c r="H1319" s="107"/>
      <c r="I1319" s="107"/>
      <c r="J1319" s="107"/>
      <c r="K1319" s="107"/>
      <c r="L1319" s="107"/>
      <c r="M1319" s="107"/>
      <c r="N1319" s="107"/>
      <c r="O1319" s="107"/>
      <c r="P1319" s="107"/>
      <c r="Q1319" s="107"/>
      <c r="R1319" s="107"/>
      <c r="S1319" s="107"/>
      <c r="T1319" s="107"/>
      <c r="U1319" s="107"/>
      <c r="V1319" s="107"/>
      <c r="W1319" s="107"/>
      <c r="X1319" s="107"/>
      <c r="Y1319" s="107"/>
      <c r="Z1319" s="107"/>
      <c r="AA1319" s="107"/>
      <c r="AB1319" s="107"/>
      <c r="AC1319" s="107"/>
      <c r="AD1319" s="107"/>
      <c r="AE1319" s="107"/>
      <c r="AF1319" s="107"/>
      <c r="AG1319" s="107"/>
      <c r="AH1319" s="107"/>
      <c r="AI1319" s="107"/>
      <c r="AJ1319" s="130"/>
      <c r="AK1319" s="148"/>
      <c r="AL1319" s="151"/>
      <c r="AM1319" s="151"/>
      <c r="AN1319" s="151"/>
      <c r="AO1319" s="151"/>
      <c r="AP1319" s="151"/>
      <c r="AQ1319" s="145"/>
    </row>
    <row r="1320" spans="1:43" ht="9" customHeight="1" thickBot="1" x14ac:dyDescent="0.25">
      <c r="A1320" s="149"/>
      <c r="B1320" s="149"/>
      <c r="C1320" s="149"/>
      <c r="D1320" s="149"/>
      <c r="E1320" s="131" t="s">
        <v>26</v>
      </c>
      <c r="F1320" s="132"/>
      <c r="G1320" s="133"/>
      <c r="H1320" s="133"/>
      <c r="I1320" s="133"/>
      <c r="J1320" s="133"/>
      <c r="K1320" s="133"/>
      <c r="L1320" s="133"/>
      <c r="M1320" s="133"/>
      <c r="N1320" s="133"/>
      <c r="O1320" s="133"/>
      <c r="P1320" s="133"/>
      <c r="Q1320" s="133"/>
      <c r="R1320" s="133"/>
      <c r="S1320" s="133"/>
      <c r="T1320" s="133"/>
      <c r="U1320" s="133"/>
      <c r="V1320" s="133"/>
      <c r="W1320" s="133"/>
      <c r="X1320" s="133"/>
      <c r="Y1320" s="133"/>
      <c r="Z1320" s="133"/>
      <c r="AA1320" s="133"/>
      <c r="AB1320" s="133"/>
      <c r="AC1320" s="133"/>
      <c r="AD1320" s="133"/>
      <c r="AE1320" s="133"/>
      <c r="AF1320" s="133"/>
      <c r="AG1320" s="133"/>
      <c r="AH1320" s="133"/>
      <c r="AI1320" s="133"/>
      <c r="AJ1320" s="134"/>
      <c r="AK1320" s="149"/>
      <c r="AL1320" s="152"/>
      <c r="AM1320" s="152"/>
      <c r="AN1320" s="152"/>
      <c r="AO1320" s="152"/>
      <c r="AP1320" s="152"/>
      <c r="AQ1320" s="146"/>
    </row>
    <row r="1321" spans="1:43" ht="9" customHeight="1" x14ac:dyDescent="0.2">
      <c r="A1321" s="147">
        <v>328</v>
      </c>
      <c r="B1321" s="153">
        <v>20199</v>
      </c>
      <c r="C1321" s="154" t="s">
        <v>432</v>
      </c>
      <c r="D1321" s="154" t="s">
        <v>381</v>
      </c>
      <c r="E1321" s="124" t="s">
        <v>22</v>
      </c>
      <c r="F1321" s="125"/>
      <c r="G1321" s="126">
        <v>11</v>
      </c>
      <c r="H1321" s="126">
        <v>11</v>
      </c>
      <c r="I1321" s="126"/>
      <c r="J1321" s="126"/>
      <c r="K1321" s="126">
        <v>11</v>
      </c>
      <c r="L1321" s="126">
        <v>11</v>
      </c>
      <c r="M1321" s="126"/>
      <c r="N1321" s="126"/>
      <c r="O1321" s="126">
        <v>11</v>
      </c>
      <c r="P1321" s="126">
        <v>11</v>
      </c>
      <c r="Q1321" s="126"/>
      <c r="R1321" s="126"/>
      <c r="S1321" s="126">
        <v>11</v>
      </c>
      <c r="T1321" s="126">
        <v>11</v>
      </c>
      <c r="U1321" s="126"/>
      <c r="V1321" s="126"/>
      <c r="W1321" s="126">
        <v>11</v>
      </c>
      <c r="X1321" s="126">
        <v>11</v>
      </c>
      <c r="Y1321" s="126"/>
      <c r="Z1321" s="126"/>
      <c r="AA1321" s="126">
        <v>11</v>
      </c>
      <c r="AB1321" s="126">
        <v>11</v>
      </c>
      <c r="AC1321" s="126"/>
      <c r="AD1321" s="126"/>
      <c r="AE1321" s="126">
        <v>11</v>
      </c>
      <c r="AF1321" s="126">
        <v>11</v>
      </c>
      <c r="AG1321" s="126"/>
      <c r="AH1321" s="126"/>
      <c r="AI1321" s="126"/>
      <c r="AJ1321" s="127"/>
      <c r="AK1321" s="153">
        <f>COUNTIF(F1321:AJ1321,"&gt;0")</f>
        <v>14</v>
      </c>
      <c r="AL1321" s="150">
        <f>SUM(F1321:AJ1321)</f>
        <v>154</v>
      </c>
      <c r="AM1321" s="150">
        <f>SUM(F1323:AJ1323)</f>
        <v>0</v>
      </c>
      <c r="AN1321" s="150">
        <f>SUM(F1324:AJ1324)</f>
        <v>0</v>
      </c>
      <c r="AO1321" s="150">
        <f>SUM(F1322:AJ1322)</f>
        <v>56</v>
      </c>
      <c r="AP1321" s="150">
        <f>VLOOKUP($M$1&amp;" "&amp;$P$1&amp;" "&amp;AQ1321,'Вспомогательная таблица'!A:AL,38,0)</f>
        <v>154</v>
      </c>
      <c r="AQ1321" s="144" t="s">
        <v>43</v>
      </c>
    </row>
    <row r="1322" spans="1:43" ht="9" customHeight="1" x14ac:dyDescent="0.2">
      <c r="A1322" s="148"/>
      <c r="B1322" s="148"/>
      <c r="C1322" s="148"/>
      <c r="D1322" s="148"/>
      <c r="E1322" s="128" t="s">
        <v>24</v>
      </c>
      <c r="F1322" s="129"/>
      <c r="G1322" s="107"/>
      <c r="H1322" s="107">
        <v>8</v>
      </c>
      <c r="I1322" s="107"/>
      <c r="J1322" s="107"/>
      <c r="K1322" s="107"/>
      <c r="L1322" s="107">
        <v>8</v>
      </c>
      <c r="M1322" s="107"/>
      <c r="N1322" s="107"/>
      <c r="O1322" s="107"/>
      <c r="P1322" s="107">
        <v>8</v>
      </c>
      <c r="Q1322" s="107"/>
      <c r="R1322" s="107"/>
      <c r="S1322" s="107"/>
      <c r="T1322" s="107">
        <v>8</v>
      </c>
      <c r="U1322" s="107"/>
      <c r="V1322" s="107"/>
      <c r="W1322" s="107"/>
      <c r="X1322" s="107">
        <v>8</v>
      </c>
      <c r="Y1322" s="107"/>
      <c r="Z1322" s="107"/>
      <c r="AA1322" s="107"/>
      <c r="AB1322" s="107">
        <v>8</v>
      </c>
      <c r="AC1322" s="107"/>
      <c r="AD1322" s="107"/>
      <c r="AE1322" s="107"/>
      <c r="AF1322" s="107">
        <v>8</v>
      </c>
      <c r="AG1322" s="107"/>
      <c r="AH1322" s="107"/>
      <c r="AI1322" s="107"/>
      <c r="AJ1322" s="130"/>
      <c r="AK1322" s="148"/>
      <c r="AL1322" s="151"/>
      <c r="AM1322" s="151"/>
      <c r="AN1322" s="151"/>
      <c r="AO1322" s="151"/>
      <c r="AP1322" s="151"/>
      <c r="AQ1322" s="145"/>
    </row>
    <row r="1323" spans="1:43" ht="9" customHeight="1" x14ac:dyDescent="0.2">
      <c r="A1323" s="148"/>
      <c r="B1323" s="148"/>
      <c r="C1323" s="148"/>
      <c r="D1323" s="148"/>
      <c r="E1323" s="128" t="s">
        <v>25</v>
      </c>
      <c r="F1323" s="129"/>
      <c r="G1323" s="107"/>
      <c r="H1323" s="107"/>
      <c r="I1323" s="107"/>
      <c r="J1323" s="107"/>
      <c r="K1323" s="107"/>
      <c r="L1323" s="107"/>
      <c r="M1323" s="107"/>
      <c r="N1323" s="107"/>
      <c r="O1323" s="107"/>
      <c r="P1323" s="107"/>
      <c r="Q1323" s="107"/>
      <c r="R1323" s="107"/>
      <c r="S1323" s="107"/>
      <c r="T1323" s="107"/>
      <c r="U1323" s="107"/>
      <c r="V1323" s="107"/>
      <c r="W1323" s="107"/>
      <c r="X1323" s="107"/>
      <c r="Y1323" s="107"/>
      <c r="Z1323" s="107"/>
      <c r="AA1323" s="107"/>
      <c r="AB1323" s="107"/>
      <c r="AC1323" s="107"/>
      <c r="AD1323" s="107"/>
      <c r="AE1323" s="107"/>
      <c r="AF1323" s="107"/>
      <c r="AG1323" s="107"/>
      <c r="AH1323" s="107"/>
      <c r="AI1323" s="107"/>
      <c r="AJ1323" s="130"/>
      <c r="AK1323" s="148"/>
      <c r="AL1323" s="151"/>
      <c r="AM1323" s="151"/>
      <c r="AN1323" s="151"/>
      <c r="AO1323" s="151"/>
      <c r="AP1323" s="151"/>
      <c r="AQ1323" s="145"/>
    </row>
    <row r="1324" spans="1:43" ht="9" customHeight="1" thickBot="1" x14ac:dyDescent="0.25">
      <c r="A1324" s="149"/>
      <c r="B1324" s="149"/>
      <c r="C1324" s="149"/>
      <c r="D1324" s="149"/>
      <c r="E1324" s="131" t="s">
        <v>26</v>
      </c>
      <c r="F1324" s="132"/>
      <c r="G1324" s="133"/>
      <c r="H1324" s="133"/>
      <c r="I1324" s="133"/>
      <c r="J1324" s="133"/>
      <c r="K1324" s="133"/>
      <c r="L1324" s="133"/>
      <c r="M1324" s="133"/>
      <c r="N1324" s="133"/>
      <c r="O1324" s="133"/>
      <c r="P1324" s="133"/>
      <c r="Q1324" s="133"/>
      <c r="R1324" s="133"/>
      <c r="S1324" s="133"/>
      <c r="T1324" s="133"/>
      <c r="U1324" s="133"/>
      <c r="V1324" s="133"/>
      <c r="W1324" s="133"/>
      <c r="X1324" s="133"/>
      <c r="Y1324" s="133"/>
      <c r="Z1324" s="133"/>
      <c r="AA1324" s="133"/>
      <c r="AB1324" s="133"/>
      <c r="AC1324" s="133"/>
      <c r="AD1324" s="133"/>
      <c r="AE1324" s="133"/>
      <c r="AF1324" s="133"/>
      <c r="AG1324" s="133"/>
      <c r="AH1324" s="133"/>
      <c r="AI1324" s="133"/>
      <c r="AJ1324" s="134"/>
      <c r="AK1324" s="149"/>
      <c r="AL1324" s="152"/>
      <c r="AM1324" s="152"/>
      <c r="AN1324" s="152"/>
      <c r="AO1324" s="152"/>
      <c r="AP1324" s="152"/>
      <c r="AQ1324" s="146"/>
    </row>
    <row r="1325" spans="1:43" ht="9" customHeight="1" x14ac:dyDescent="0.2">
      <c r="A1325" s="147">
        <v>329</v>
      </c>
      <c r="B1325" s="153">
        <v>19550</v>
      </c>
      <c r="C1325" s="154" t="s">
        <v>433</v>
      </c>
      <c r="D1325" s="154" t="s">
        <v>391</v>
      </c>
      <c r="E1325" s="124" t="s">
        <v>22</v>
      </c>
      <c r="F1325" s="125"/>
      <c r="G1325" s="126">
        <v>11</v>
      </c>
      <c r="H1325" s="126">
        <v>11</v>
      </c>
      <c r="I1325" s="126"/>
      <c r="J1325" s="126"/>
      <c r="K1325" s="126">
        <v>11</v>
      </c>
      <c r="L1325" s="126">
        <v>11</v>
      </c>
      <c r="M1325" s="126"/>
      <c r="N1325" s="126"/>
      <c r="O1325" s="126">
        <v>11</v>
      </c>
      <c r="P1325" s="126">
        <v>11</v>
      </c>
      <c r="Q1325" s="126"/>
      <c r="R1325" s="126"/>
      <c r="S1325" s="126">
        <v>11</v>
      </c>
      <c r="T1325" s="126">
        <v>11</v>
      </c>
      <c r="U1325" s="126"/>
      <c r="V1325" s="126"/>
      <c r="W1325" s="126">
        <v>11</v>
      </c>
      <c r="X1325" s="126">
        <v>11</v>
      </c>
      <c r="Y1325" s="126"/>
      <c r="Z1325" s="126"/>
      <c r="AA1325" s="126">
        <v>11</v>
      </c>
      <c r="AB1325" s="126">
        <v>11</v>
      </c>
      <c r="AC1325" s="126"/>
      <c r="AD1325" s="126"/>
      <c r="AE1325" s="126">
        <v>11</v>
      </c>
      <c r="AF1325" s="126">
        <v>11</v>
      </c>
      <c r="AG1325" s="126"/>
      <c r="AH1325" s="126"/>
      <c r="AI1325" s="126"/>
      <c r="AJ1325" s="127"/>
      <c r="AK1325" s="153">
        <f>COUNTIF(F1325:AJ1325,"&gt;0")</f>
        <v>14</v>
      </c>
      <c r="AL1325" s="150">
        <f>SUM(F1325:AJ1325)</f>
        <v>154</v>
      </c>
      <c r="AM1325" s="150">
        <f>SUM(F1327:AJ1327)</f>
        <v>0</v>
      </c>
      <c r="AN1325" s="150">
        <f>SUM(F1328:AJ1328)</f>
        <v>0</v>
      </c>
      <c r="AO1325" s="150">
        <f>SUM(F1326:AJ1326)</f>
        <v>56</v>
      </c>
      <c r="AP1325" s="150">
        <f>VLOOKUP($M$1&amp;" "&amp;$P$1&amp;" "&amp;AQ1325,'Вспомогательная таблица'!A:AL,38,0)</f>
        <v>154</v>
      </c>
      <c r="AQ1325" s="144" t="s">
        <v>43</v>
      </c>
    </row>
    <row r="1326" spans="1:43" ht="9" customHeight="1" x14ac:dyDescent="0.2">
      <c r="A1326" s="148"/>
      <c r="B1326" s="148"/>
      <c r="C1326" s="148"/>
      <c r="D1326" s="148"/>
      <c r="E1326" s="128" t="s">
        <v>24</v>
      </c>
      <c r="F1326" s="129"/>
      <c r="G1326" s="107"/>
      <c r="H1326" s="107">
        <v>8</v>
      </c>
      <c r="I1326" s="107"/>
      <c r="J1326" s="107"/>
      <c r="K1326" s="107"/>
      <c r="L1326" s="107">
        <v>8</v>
      </c>
      <c r="M1326" s="107"/>
      <c r="N1326" s="107"/>
      <c r="O1326" s="107"/>
      <c r="P1326" s="107">
        <v>8</v>
      </c>
      <c r="Q1326" s="107"/>
      <c r="R1326" s="107"/>
      <c r="S1326" s="107"/>
      <c r="T1326" s="107">
        <v>8</v>
      </c>
      <c r="U1326" s="107"/>
      <c r="V1326" s="107"/>
      <c r="W1326" s="107"/>
      <c r="X1326" s="107">
        <v>8</v>
      </c>
      <c r="Y1326" s="107"/>
      <c r="Z1326" s="107"/>
      <c r="AA1326" s="107"/>
      <c r="AB1326" s="107">
        <v>8</v>
      </c>
      <c r="AC1326" s="107"/>
      <c r="AD1326" s="107"/>
      <c r="AE1326" s="107"/>
      <c r="AF1326" s="107">
        <v>8</v>
      </c>
      <c r="AG1326" s="107"/>
      <c r="AH1326" s="107"/>
      <c r="AI1326" s="107"/>
      <c r="AJ1326" s="130"/>
      <c r="AK1326" s="148"/>
      <c r="AL1326" s="151"/>
      <c r="AM1326" s="151"/>
      <c r="AN1326" s="151"/>
      <c r="AO1326" s="151"/>
      <c r="AP1326" s="151"/>
      <c r="AQ1326" s="145"/>
    </row>
    <row r="1327" spans="1:43" ht="9" customHeight="1" x14ac:dyDescent="0.2">
      <c r="A1327" s="148"/>
      <c r="B1327" s="148"/>
      <c r="C1327" s="148"/>
      <c r="D1327" s="148"/>
      <c r="E1327" s="128" t="s">
        <v>25</v>
      </c>
      <c r="F1327" s="129"/>
      <c r="G1327" s="107"/>
      <c r="H1327" s="107"/>
      <c r="I1327" s="107"/>
      <c r="J1327" s="107"/>
      <c r="K1327" s="107"/>
      <c r="L1327" s="107"/>
      <c r="M1327" s="107"/>
      <c r="N1327" s="107"/>
      <c r="O1327" s="107"/>
      <c r="P1327" s="107"/>
      <c r="Q1327" s="107"/>
      <c r="R1327" s="107"/>
      <c r="S1327" s="107"/>
      <c r="T1327" s="107"/>
      <c r="U1327" s="107"/>
      <c r="V1327" s="107"/>
      <c r="W1327" s="107"/>
      <c r="X1327" s="107"/>
      <c r="Y1327" s="107"/>
      <c r="Z1327" s="107"/>
      <c r="AA1327" s="107"/>
      <c r="AB1327" s="107"/>
      <c r="AC1327" s="107"/>
      <c r="AD1327" s="107"/>
      <c r="AE1327" s="107"/>
      <c r="AF1327" s="107"/>
      <c r="AG1327" s="107"/>
      <c r="AH1327" s="107"/>
      <c r="AI1327" s="107"/>
      <c r="AJ1327" s="130"/>
      <c r="AK1327" s="148"/>
      <c r="AL1327" s="151"/>
      <c r="AM1327" s="151"/>
      <c r="AN1327" s="151"/>
      <c r="AO1327" s="151"/>
      <c r="AP1327" s="151"/>
      <c r="AQ1327" s="145"/>
    </row>
    <row r="1328" spans="1:43" ht="9" customHeight="1" thickBot="1" x14ac:dyDescent="0.25">
      <c r="A1328" s="149"/>
      <c r="B1328" s="149"/>
      <c r="C1328" s="149"/>
      <c r="D1328" s="149"/>
      <c r="E1328" s="131" t="s">
        <v>26</v>
      </c>
      <c r="F1328" s="132"/>
      <c r="G1328" s="133"/>
      <c r="H1328" s="133"/>
      <c r="I1328" s="133"/>
      <c r="J1328" s="133"/>
      <c r="K1328" s="133"/>
      <c r="L1328" s="133"/>
      <c r="M1328" s="133"/>
      <c r="N1328" s="133"/>
      <c r="O1328" s="133"/>
      <c r="P1328" s="133"/>
      <c r="Q1328" s="133"/>
      <c r="R1328" s="133"/>
      <c r="S1328" s="133"/>
      <c r="T1328" s="133"/>
      <c r="U1328" s="133"/>
      <c r="V1328" s="133"/>
      <c r="W1328" s="133"/>
      <c r="X1328" s="133"/>
      <c r="Y1328" s="133"/>
      <c r="Z1328" s="133"/>
      <c r="AA1328" s="133"/>
      <c r="AB1328" s="133"/>
      <c r="AC1328" s="133"/>
      <c r="AD1328" s="133"/>
      <c r="AE1328" s="133"/>
      <c r="AF1328" s="133"/>
      <c r="AG1328" s="133"/>
      <c r="AH1328" s="133"/>
      <c r="AI1328" s="133"/>
      <c r="AJ1328" s="134"/>
      <c r="AK1328" s="149"/>
      <c r="AL1328" s="152"/>
      <c r="AM1328" s="152"/>
      <c r="AN1328" s="152"/>
      <c r="AO1328" s="152"/>
      <c r="AP1328" s="152"/>
      <c r="AQ1328" s="146"/>
    </row>
    <row r="1329" spans="1:43" ht="9" customHeight="1" x14ac:dyDescent="0.2">
      <c r="A1329" s="147">
        <v>330</v>
      </c>
      <c r="B1329" s="153">
        <v>19047</v>
      </c>
      <c r="C1329" s="154" t="s">
        <v>434</v>
      </c>
      <c r="D1329" s="154" t="s">
        <v>388</v>
      </c>
      <c r="E1329" s="124" t="s">
        <v>22</v>
      </c>
      <c r="F1329" s="125"/>
      <c r="G1329" s="126">
        <v>11</v>
      </c>
      <c r="H1329" s="126">
        <v>11</v>
      </c>
      <c r="I1329" s="126"/>
      <c r="J1329" s="126"/>
      <c r="K1329" s="126">
        <v>11</v>
      </c>
      <c r="L1329" s="126">
        <v>11</v>
      </c>
      <c r="M1329" s="126"/>
      <c r="N1329" s="126"/>
      <c r="O1329" s="126">
        <v>11</v>
      </c>
      <c r="P1329" s="126">
        <v>11</v>
      </c>
      <c r="Q1329" s="126"/>
      <c r="R1329" s="126"/>
      <c r="S1329" s="126">
        <v>11</v>
      </c>
      <c r="T1329" s="126">
        <v>11</v>
      </c>
      <c r="U1329" s="126"/>
      <c r="V1329" s="126"/>
      <c r="W1329" s="126">
        <v>11</v>
      </c>
      <c r="X1329" s="126">
        <v>11</v>
      </c>
      <c r="Y1329" s="126"/>
      <c r="Z1329" s="126"/>
      <c r="AA1329" s="126">
        <v>11</v>
      </c>
      <c r="AB1329" s="126">
        <v>11</v>
      </c>
      <c r="AC1329" s="126"/>
      <c r="AD1329" s="126"/>
      <c r="AE1329" s="126">
        <v>11</v>
      </c>
      <c r="AF1329" s="126">
        <v>11</v>
      </c>
      <c r="AG1329" s="126"/>
      <c r="AH1329" s="126"/>
      <c r="AI1329" s="126"/>
      <c r="AJ1329" s="127"/>
      <c r="AK1329" s="153">
        <f>COUNTIF(F1329:AJ1329,"&gt;0")</f>
        <v>14</v>
      </c>
      <c r="AL1329" s="150">
        <f>SUM(F1329:AJ1329)</f>
        <v>154</v>
      </c>
      <c r="AM1329" s="150">
        <f>SUM(F1331:AJ1331)</f>
        <v>0</v>
      </c>
      <c r="AN1329" s="150">
        <f>SUM(F1332:AJ1332)</f>
        <v>0</v>
      </c>
      <c r="AO1329" s="150">
        <f>SUM(F1330:AJ1330)</f>
        <v>56</v>
      </c>
      <c r="AP1329" s="150">
        <f>VLOOKUP($M$1&amp;" "&amp;$P$1&amp;" "&amp;AQ1329,'Вспомогательная таблица'!A:AL,38,0)</f>
        <v>154</v>
      </c>
      <c r="AQ1329" s="144" t="s">
        <v>43</v>
      </c>
    </row>
    <row r="1330" spans="1:43" ht="9" customHeight="1" x14ac:dyDescent="0.2">
      <c r="A1330" s="148"/>
      <c r="B1330" s="148"/>
      <c r="C1330" s="148"/>
      <c r="D1330" s="148"/>
      <c r="E1330" s="128" t="s">
        <v>24</v>
      </c>
      <c r="F1330" s="129"/>
      <c r="G1330" s="107"/>
      <c r="H1330" s="107">
        <v>8</v>
      </c>
      <c r="I1330" s="107"/>
      <c r="J1330" s="107"/>
      <c r="K1330" s="107"/>
      <c r="L1330" s="107">
        <v>8</v>
      </c>
      <c r="M1330" s="107"/>
      <c r="N1330" s="107"/>
      <c r="O1330" s="107"/>
      <c r="P1330" s="107">
        <v>8</v>
      </c>
      <c r="Q1330" s="107"/>
      <c r="R1330" s="107"/>
      <c r="S1330" s="107"/>
      <c r="T1330" s="107">
        <v>8</v>
      </c>
      <c r="U1330" s="107"/>
      <c r="V1330" s="107"/>
      <c r="W1330" s="107"/>
      <c r="X1330" s="107">
        <v>8</v>
      </c>
      <c r="Y1330" s="107"/>
      <c r="Z1330" s="107"/>
      <c r="AA1330" s="107"/>
      <c r="AB1330" s="107">
        <v>8</v>
      </c>
      <c r="AC1330" s="107"/>
      <c r="AD1330" s="107"/>
      <c r="AE1330" s="107"/>
      <c r="AF1330" s="107">
        <v>8</v>
      </c>
      <c r="AG1330" s="107"/>
      <c r="AH1330" s="107"/>
      <c r="AI1330" s="107"/>
      <c r="AJ1330" s="130"/>
      <c r="AK1330" s="148"/>
      <c r="AL1330" s="151"/>
      <c r="AM1330" s="151"/>
      <c r="AN1330" s="151"/>
      <c r="AO1330" s="151"/>
      <c r="AP1330" s="151"/>
      <c r="AQ1330" s="145"/>
    </row>
    <row r="1331" spans="1:43" ht="9" customHeight="1" x14ac:dyDescent="0.2">
      <c r="A1331" s="148"/>
      <c r="B1331" s="148"/>
      <c r="C1331" s="148"/>
      <c r="D1331" s="148"/>
      <c r="E1331" s="128" t="s">
        <v>25</v>
      </c>
      <c r="F1331" s="129"/>
      <c r="G1331" s="107"/>
      <c r="H1331" s="107"/>
      <c r="I1331" s="107"/>
      <c r="J1331" s="107"/>
      <c r="K1331" s="107"/>
      <c r="L1331" s="107"/>
      <c r="M1331" s="107"/>
      <c r="N1331" s="107"/>
      <c r="O1331" s="107"/>
      <c r="P1331" s="107"/>
      <c r="Q1331" s="107"/>
      <c r="R1331" s="107"/>
      <c r="S1331" s="107"/>
      <c r="T1331" s="107"/>
      <c r="U1331" s="107"/>
      <c r="V1331" s="107"/>
      <c r="W1331" s="107"/>
      <c r="X1331" s="107"/>
      <c r="Y1331" s="107"/>
      <c r="Z1331" s="107"/>
      <c r="AA1331" s="107"/>
      <c r="AB1331" s="107"/>
      <c r="AC1331" s="107"/>
      <c r="AD1331" s="107"/>
      <c r="AE1331" s="107"/>
      <c r="AF1331" s="107"/>
      <c r="AG1331" s="107"/>
      <c r="AH1331" s="107"/>
      <c r="AI1331" s="107"/>
      <c r="AJ1331" s="130"/>
      <c r="AK1331" s="148"/>
      <c r="AL1331" s="151"/>
      <c r="AM1331" s="151"/>
      <c r="AN1331" s="151"/>
      <c r="AO1331" s="151"/>
      <c r="AP1331" s="151"/>
      <c r="AQ1331" s="145"/>
    </row>
    <row r="1332" spans="1:43" ht="9" customHeight="1" thickBot="1" x14ac:dyDescent="0.25">
      <c r="A1332" s="149"/>
      <c r="B1332" s="149"/>
      <c r="C1332" s="149"/>
      <c r="D1332" s="149"/>
      <c r="E1332" s="131" t="s">
        <v>26</v>
      </c>
      <c r="F1332" s="132"/>
      <c r="G1332" s="133"/>
      <c r="H1332" s="133"/>
      <c r="I1332" s="133"/>
      <c r="J1332" s="133"/>
      <c r="K1332" s="133"/>
      <c r="L1332" s="133"/>
      <c r="M1332" s="133"/>
      <c r="N1332" s="133"/>
      <c r="O1332" s="133"/>
      <c r="P1332" s="133"/>
      <c r="Q1332" s="133"/>
      <c r="R1332" s="133"/>
      <c r="S1332" s="133"/>
      <c r="T1332" s="133"/>
      <c r="U1332" s="133"/>
      <c r="V1332" s="133"/>
      <c r="W1332" s="133"/>
      <c r="X1332" s="133"/>
      <c r="Y1332" s="133"/>
      <c r="Z1332" s="133"/>
      <c r="AA1332" s="133"/>
      <c r="AB1332" s="133"/>
      <c r="AC1332" s="133"/>
      <c r="AD1332" s="133"/>
      <c r="AE1332" s="133"/>
      <c r="AF1332" s="133"/>
      <c r="AG1332" s="133"/>
      <c r="AH1332" s="133"/>
      <c r="AI1332" s="133"/>
      <c r="AJ1332" s="134"/>
      <c r="AK1332" s="149"/>
      <c r="AL1332" s="152"/>
      <c r="AM1332" s="152"/>
      <c r="AN1332" s="152"/>
      <c r="AO1332" s="152"/>
      <c r="AP1332" s="152"/>
      <c r="AQ1332" s="146"/>
    </row>
    <row r="1333" spans="1:43" ht="9" customHeight="1" x14ac:dyDescent="0.2">
      <c r="A1333" s="147">
        <v>331</v>
      </c>
      <c r="B1333" s="153">
        <v>20464</v>
      </c>
      <c r="C1333" s="171" t="s">
        <v>435</v>
      </c>
      <c r="D1333" s="154" t="s">
        <v>391</v>
      </c>
      <c r="E1333" s="124" t="s">
        <v>22</v>
      </c>
      <c r="F1333" s="125"/>
      <c r="G1333" s="126">
        <v>11</v>
      </c>
      <c r="H1333" s="126">
        <v>11</v>
      </c>
      <c r="I1333" s="126"/>
      <c r="J1333" s="126"/>
      <c r="K1333" s="126">
        <v>11</v>
      </c>
      <c r="L1333" s="126">
        <v>11</v>
      </c>
      <c r="M1333" s="126"/>
      <c r="N1333" s="126"/>
      <c r="O1333" s="126">
        <v>11</v>
      </c>
      <c r="P1333" s="126">
        <v>11</v>
      </c>
      <c r="Q1333" s="126"/>
      <c r="R1333" s="126"/>
      <c r="S1333" s="126">
        <v>11</v>
      </c>
      <c r="T1333" s="126">
        <v>11</v>
      </c>
      <c r="U1333" s="126"/>
      <c r="V1333" s="126"/>
      <c r="W1333" s="126">
        <v>11</v>
      </c>
      <c r="X1333" s="126">
        <v>11</v>
      </c>
      <c r="Y1333" s="126"/>
      <c r="Z1333" s="126"/>
      <c r="AA1333" s="126">
        <v>11</v>
      </c>
      <c r="AB1333" s="126">
        <v>11</v>
      </c>
      <c r="AC1333" s="126"/>
      <c r="AD1333" s="126"/>
      <c r="AE1333" s="126">
        <v>11</v>
      </c>
      <c r="AF1333" s="126">
        <v>11</v>
      </c>
      <c r="AG1333" s="126"/>
      <c r="AH1333" s="126"/>
      <c r="AI1333" s="126"/>
      <c r="AJ1333" s="127"/>
      <c r="AK1333" s="153">
        <f>COUNTIF(F1333:AJ1333,"&gt;0")</f>
        <v>14</v>
      </c>
      <c r="AL1333" s="150">
        <f>SUM(F1333:AJ1333)</f>
        <v>154</v>
      </c>
      <c r="AM1333" s="150">
        <f>SUM(F1335:AJ1335)</f>
        <v>0</v>
      </c>
      <c r="AN1333" s="150">
        <f>SUM(F1336:AJ1336)</f>
        <v>0</v>
      </c>
      <c r="AO1333" s="150">
        <f>SUM(F1334:AJ1334)</f>
        <v>56</v>
      </c>
      <c r="AP1333" s="150">
        <f>VLOOKUP($M$1&amp;" "&amp;$P$1&amp;" "&amp;AQ1333,'Вспомогательная таблица'!A:AL,38,0)</f>
        <v>154</v>
      </c>
      <c r="AQ1333" s="144" t="s">
        <v>43</v>
      </c>
    </row>
    <row r="1334" spans="1:43" ht="9" customHeight="1" x14ac:dyDescent="0.2">
      <c r="A1334" s="148"/>
      <c r="B1334" s="148"/>
      <c r="C1334" s="148"/>
      <c r="D1334" s="148"/>
      <c r="E1334" s="128" t="s">
        <v>24</v>
      </c>
      <c r="F1334" s="129"/>
      <c r="G1334" s="107"/>
      <c r="H1334" s="107">
        <v>8</v>
      </c>
      <c r="I1334" s="107"/>
      <c r="J1334" s="107"/>
      <c r="K1334" s="107"/>
      <c r="L1334" s="107">
        <v>8</v>
      </c>
      <c r="M1334" s="107"/>
      <c r="N1334" s="107"/>
      <c r="O1334" s="107"/>
      <c r="P1334" s="107">
        <v>8</v>
      </c>
      <c r="Q1334" s="107"/>
      <c r="R1334" s="107"/>
      <c r="S1334" s="107"/>
      <c r="T1334" s="107">
        <v>8</v>
      </c>
      <c r="U1334" s="107"/>
      <c r="V1334" s="107"/>
      <c r="W1334" s="107"/>
      <c r="X1334" s="107">
        <v>8</v>
      </c>
      <c r="Y1334" s="107"/>
      <c r="Z1334" s="107"/>
      <c r="AA1334" s="107"/>
      <c r="AB1334" s="107">
        <v>8</v>
      </c>
      <c r="AC1334" s="107"/>
      <c r="AD1334" s="107"/>
      <c r="AE1334" s="107"/>
      <c r="AF1334" s="107">
        <v>8</v>
      </c>
      <c r="AG1334" s="107"/>
      <c r="AH1334" s="107"/>
      <c r="AI1334" s="107"/>
      <c r="AJ1334" s="130"/>
      <c r="AK1334" s="148"/>
      <c r="AL1334" s="151"/>
      <c r="AM1334" s="151"/>
      <c r="AN1334" s="151"/>
      <c r="AO1334" s="151"/>
      <c r="AP1334" s="151"/>
      <c r="AQ1334" s="145"/>
    </row>
    <row r="1335" spans="1:43" ht="9" customHeight="1" x14ac:dyDescent="0.2">
      <c r="A1335" s="148"/>
      <c r="B1335" s="148"/>
      <c r="C1335" s="148"/>
      <c r="D1335" s="148"/>
      <c r="E1335" s="128" t="s">
        <v>25</v>
      </c>
      <c r="F1335" s="129"/>
      <c r="G1335" s="107"/>
      <c r="H1335" s="107"/>
      <c r="I1335" s="107"/>
      <c r="J1335" s="107"/>
      <c r="K1335" s="107"/>
      <c r="L1335" s="107"/>
      <c r="M1335" s="107"/>
      <c r="N1335" s="107"/>
      <c r="O1335" s="107"/>
      <c r="P1335" s="107"/>
      <c r="Q1335" s="107"/>
      <c r="R1335" s="107"/>
      <c r="S1335" s="107"/>
      <c r="T1335" s="107"/>
      <c r="U1335" s="107"/>
      <c r="V1335" s="107"/>
      <c r="W1335" s="107"/>
      <c r="X1335" s="107"/>
      <c r="Y1335" s="107"/>
      <c r="Z1335" s="107"/>
      <c r="AA1335" s="107"/>
      <c r="AB1335" s="107"/>
      <c r="AC1335" s="107"/>
      <c r="AD1335" s="107"/>
      <c r="AE1335" s="107"/>
      <c r="AF1335" s="107"/>
      <c r="AG1335" s="107"/>
      <c r="AH1335" s="107"/>
      <c r="AI1335" s="107"/>
      <c r="AJ1335" s="130"/>
      <c r="AK1335" s="148"/>
      <c r="AL1335" s="151"/>
      <c r="AM1335" s="151"/>
      <c r="AN1335" s="151"/>
      <c r="AO1335" s="151"/>
      <c r="AP1335" s="151"/>
      <c r="AQ1335" s="145"/>
    </row>
    <row r="1336" spans="1:43" ht="9" customHeight="1" thickBot="1" x14ac:dyDescent="0.25">
      <c r="A1336" s="149"/>
      <c r="B1336" s="149"/>
      <c r="C1336" s="149"/>
      <c r="D1336" s="149"/>
      <c r="E1336" s="131" t="s">
        <v>26</v>
      </c>
      <c r="F1336" s="132"/>
      <c r="G1336" s="133"/>
      <c r="H1336" s="133"/>
      <c r="I1336" s="133"/>
      <c r="J1336" s="133"/>
      <c r="K1336" s="133"/>
      <c r="L1336" s="133"/>
      <c r="M1336" s="133"/>
      <c r="N1336" s="133"/>
      <c r="O1336" s="133"/>
      <c r="P1336" s="133"/>
      <c r="Q1336" s="133"/>
      <c r="R1336" s="133"/>
      <c r="S1336" s="133"/>
      <c r="T1336" s="133"/>
      <c r="U1336" s="133"/>
      <c r="V1336" s="133"/>
      <c r="W1336" s="133"/>
      <c r="X1336" s="133"/>
      <c r="Y1336" s="133"/>
      <c r="Z1336" s="133"/>
      <c r="AA1336" s="133"/>
      <c r="AB1336" s="133"/>
      <c r="AC1336" s="133"/>
      <c r="AD1336" s="133"/>
      <c r="AE1336" s="133"/>
      <c r="AF1336" s="133"/>
      <c r="AG1336" s="133"/>
      <c r="AH1336" s="133"/>
      <c r="AI1336" s="133"/>
      <c r="AJ1336" s="134"/>
      <c r="AK1336" s="149"/>
      <c r="AL1336" s="152"/>
      <c r="AM1336" s="152"/>
      <c r="AN1336" s="152"/>
      <c r="AO1336" s="152"/>
      <c r="AP1336" s="152"/>
      <c r="AQ1336" s="146"/>
    </row>
    <row r="1337" spans="1:43" ht="9" customHeight="1" x14ac:dyDescent="0.2">
      <c r="A1337" s="147">
        <v>332</v>
      </c>
      <c r="B1337" s="153">
        <v>19074</v>
      </c>
      <c r="C1337" s="171" t="s">
        <v>436</v>
      </c>
      <c r="D1337" s="154" t="s">
        <v>437</v>
      </c>
      <c r="E1337" s="124" t="s">
        <v>22</v>
      </c>
      <c r="F1337" s="125"/>
      <c r="G1337" s="126">
        <v>11</v>
      </c>
      <c r="H1337" s="126">
        <v>11</v>
      </c>
      <c r="I1337" s="126"/>
      <c r="J1337" s="126"/>
      <c r="K1337" s="126">
        <v>11</v>
      </c>
      <c r="L1337" s="126">
        <v>11</v>
      </c>
      <c r="M1337" s="126"/>
      <c r="N1337" s="126"/>
      <c r="O1337" s="126">
        <v>11</v>
      </c>
      <c r="P1337" s="126">
        <v>11</v>
      </c>
      <c r="Q1337" s="126"/>
      <c r="R1337" s="126"/>
      <c r="S1337" s="126">
        <v>11</v>
      </c>
      <c r="T1337" s="126">
        <v>11</v>
      </c>
      <c r="U1337" s="126"/>
      <c r="V1337" s="126"/>
      <c r="W1337" s="126">
        <v>11</v>
      </c>
      <c r="X1337" s="126">
        <v>11</v>
      </c>
      <c r="Y1337" s="126"/>
      <c r="Z1337" s="126"/>
      <c r="AA1337" s="126">
        <v>11</v>
      </c>
      <c r="AB1337" s="126">
        <v>11</v>
      </c>
      <c r="AC1337" s="126"/>
      <c r="AD1337" s="126"/>
      <c r="AE1337" s="126">
        <v>11</v>
      </c>
      <c r="AF1337" s="126">
        <v>11</v>
      </c>
      <c r="AG1337" s="126"/>
      <c r="AH1337" s="126"/>
      <c r="AI1337" s="126"/>
      <c r="AJ1337" s="127"/>
      <c r="AK1337" s="153">
        <f>COUNTIF(F1337:AJ1337,"&gt;0")</f>
        <v>14</v>
      </c>
      <c r="AL1337" s="150">
        <f>SUM(F1337:AJ1337)</f>
        <v>154</v>
      </c>
      <c r="AM1337" s="150">
        <f>SUM(F1339:AJ1339)</f>
        <v>0</v>
      </c>
      <c r="AN1337" s="150">
        <f>SUM(F1340:AJ1340)</f>
        <v>0</v>
      </c>
      <c r="AO1337" s="150">
        <f>SUM(F1338:AJ1338)</f>
        <v>56</v>
      </c>
      <c r="AP1337" s="150">
        <f>VLOOKUP($M$1&amp;" "&amp;$P$1&amp;" "&amp;AQ1337,'Вспомогательная таблица'!A:AL,38,0)</f>
        <v>154</v>
      </c>
      <c r="AQ1337" s="144" t="s">
        <v>43</v>
      </c>
    </row>
    <row r="1338" spans="1:43" ht="9" customHeight="1" x14ac:dyDescent="0.2">
      <c r="A1338" s="148"/>
      <c r="B1338" s="148"/>
      <c r="C1338" s="148"/>
      <c r="D1338" s="148"/>
      <c r="E1338" s="128" t="s">
        <v>24</v>
      </c>
      <c r="F1338" s="129"/>
      <c r="G1338" s="107"/>
      <c r="H1338" s="107">
        <v>8</v>
      </c>
      <c r="I1338" s="107"/>
      <c r="J1338" s="107"/>
      <c r="K1338" s="107"/>
      <c r="L1338" s="107">
        <v>8</v>
      </c>
      <c r="M1338" s="107"/>
      <c r="N1338" s="107"/>
      <c r="O1338" s="107"/>
      <c r="P1338" s="107">
        <v>8</v>
      </c>
      <c r="Q1338" s="107"/>
      <c r="R1338" s="107"/>
      <c r="S1338" s="107"/>
      <c r="T1338" s="107">
        <v>8</v>
      </c>
      <c r="U1338" s="107"/>
      <c r="V1338" s="107"/>
      <c r="W1338" s="107"/>
      <c r="X1338" s="107">
        <v>8</v>
      </c>
      <c r="Y1338" s="107"/>
      <c r="Z1338" s="107"/>
      <c r="AA1338" s="107"/>
      <c r="AB1338" s="107">
        <v>8</v>
      </c>
      <c r="AC1338" s="107"/>
      <c r="AD1338" s="107"/>
      <c r="AE1338" s="107"/>
      <c r="AF1338" s="107">
        <v>8</v>
      </c>
      <c r="AG1338" s="107"/>
      <c r="AH1338" s="107"/>
      <c r="AI1338" s="107"/>
      <c r="AJ1338" s="130"/>
      <c r="AK1338" s="148"/>
      <c r="AL1338" s="151"/>
      <c r="AM1338" s="151"/>
      <c r="AN1338" s="151"/>
      <c r="AO1338" s="151"/>
      <c r="AP1338" s="151"/>
      <c r="AQ1338" s="145"/>
    </row>
    <row r="1339" spans="1:43" ht="9" customHeight="1" x14ac:dyDescent="0.2">
      <c r="A1339" s="148"/>
      <c r="B1339" s="148"/>
      <c r="C1339" s="148"/>
      <c r="D1339" s="148"/>
      <c r="E1339" s="128" t="s">
        <v>25</v>
      </c>
      <c r="F1339" s="129"/>
      <c r="G1339" s="107"/>
      <c r="H1339" s="107"/>
      <c r="I1339" s="107"/>
      <c r="J1339" s="107"/>
      <c r="K1339" s="107"/>
      <c r="L1339" s="107"/>
      <c r="M1339" s="107"/>
      <c r="N1339" s="107"/>
      <c r="O1339" s="107"/>
      <c r="P1339" s="107"/>
      <c r="Q1339" s="107"/>
      <c r="R1339" s="107"/>
      <c r="S1339" s="107"/>
      <c r="T1339" s="107"/>
      <c r="U1339" s="107"/>
      <c r="V1339" s="107"/>
      <c r="W1339" s="107"/>
      <c r="X1339" s="107"/>
      <c r="Y1339" s="107"/>
      <c r="Z1339" s="107"/>
      <c r="AA1339" s="107"/>
      <c r="AB1339" s="107"/>
      <c r="AC1339" s="107"/>
      <c r="AD1339" s="107"/>
      <c r="AE1339" s="107"/>
      <c r="AF1339" s="107"/>
      <c r="AG1339" s="107"/>
      <c r="AH1339" s="107"/>
      <c r="AI1339" s="107"/>
      <c r="AJ1339" s="130"/>
      <c r="AK1339" s="148"/>
      <c r="AL1339" s="151"/>
      <c r="AM1339" s="151"/>
      <c r="AN1339" s="151"/>
      <c r="AO1339" s="151"/>
      <c r="AP1339" s="151"/>
      <c r="AQ1339" s="145"/>
    </row>
    <row r="1340" spans="1:43" ht="9" customHeight="1" thickBot="1" x14ac:dyDescent="0.25">
      <c r="A1340" s="149"/>
      <c r="B1340" s="149"/>
      <c r="C1340" s="149"/>
      <c r="D1340" s="149"/>
      <c r="E1340" s="131" t="s">
        <v>26</v>
      </c>
      <c r="F1340" s="132"/>
      <c r="G1340" s="133"/>
      <c r="H1340" s="133"/>
      <c r="I1340" s="133"/>
      <c r="J1340" s="133"/>
      <c r="K1340" s="133"/>
      <c r="L1340" s="133"/>
      <c r="M1340" s="133"/>
      <c r="N1340" s="133"/>
      <c r="O1340" s="133"/>
      <c r="P1340" s="133"/>
      <c r="Q1340" s="133"/>
      <c r="R1340" s="133"/>
      <c r="S1340" s="133"/>
      <c r="T1340" s="133"/>
      <c r="U1340" s="133"/>
      <c r="V1340" s="133"/>
      <c r="W1340" s="133"/>
      <c r="X1340" s="133"/>
      <c r="Y1340" s="133"/>
      <c r="Z1340" s="133"/>
      <c r="AA1340" s="133"/>
      <c r="AB1340" s="133"/>
      <c r="AC1340" s="133"/>
      <c r="AD1340" s="133"/>
      <c r="AE1340" s="133"/>
      <c r="AF1340" s="133"/>
      <c r="AG1340" s="133"/>
      <c r="AH1340" s="133"/>
      <c r="AI1340" s="133"/>
      <c r="AJ1340" s="134"/>
      <c r="AK1340" s="149"/>
      <c r="AL1340" s="152"/>
      <c r="AM1340" s="152"/>
      <c r="AN1340" s="152"/>
      <c r="AO1340" s="152"/>
      <c r="AP1340" s="152"/>
      <c r="AQ1340" s="146"/>
    </row>
    <row r="1341" spans="1:43" ht="9" customHeight="1" x14ac:dyDescent="0.2">
      <c r="A1341" s="147">
        <v>333</v>
      </c>
      <c r="B1341" s="153">
        <v>20057</v>
      </c>
      <c r="C1341" s="171" t="s">
        <v>438</v>
      </c>
      <c r="D1341" s="154" t="s">
        <v>313</v>
      </c>
      <c r="E1341" s="124" t="s">
        <v>22</v>
      </c>
      <c r="F1341" s="125"/>
      <c r="G1341" s="126">
        <v>11</v>
      </c>
      <c r="H1341" s="126">
        <v>11</v>
      </c>
      <c r="I1341" s="126"/>
      <c r="J1341" s="126"/>
      <c r="K1341" s="126">
        <v>11</v>
      </c>
      <c r="L1341" s="126">
        <v>11</v>
      </c>
      <c r="M1341" s="126"/>
      <c r="N1341" s="126"/>
      <c r="O1341" s="126">
        <v>11</v>
      </c>
      <c r="P1341" s="126">
        <v>11</v>
      </c>
      <c r="Q1341" s="126"/>
      <c r="R1341" s="126"/>
      <c r="S1341" s="126">
        <v>11</v>
      </c>
      <c r="T1341" s="126">
        <v>11</v>
      </c>
      <c r="U1341" s="126"/>
      <c r="V1341" s="126"/>
      <c r="W1341" s="126">
        <v>11</v>
      </c>
      <c r="X1341" s="126">
        <v>11</v>
      </c>
      <c r="Y1341" s="126"/>
      <c r="Z1341" s="126"/>
      <c r="AA1341" s="126">
        <v>11</v>
      </c>
      <c r="AB1341" s="126">
        <v>11</v>
      </c>
      <c r="AC1341" s="126"/>
      <c r="AD1341" s="126"/>
      <c r="AE1341" s="126">
        <v>11</v>
      </c>
      <c r="AF1341" s="126">
        <v>11</v>
      </c>
      <c r="AG1341" s="126"/>
      <c r="AH1341" s="126"/>
      <c r="AI1341" s="126"/>
      <c r="AJ1341" s="127"/>
      <c r="AK1341" s="153">
        <f>COUNTIF(F1341:AJ1341,"&gt;0")</f>
        <v>14</v>
      </c>
      <c r="AL1341" s="150">
        <f>SUM(F1341:AJ1341)</f>
        <v>154</v>
      </c>
      <c r="AM1341" s="150">
        <f>SUM(F1343:AJ1343)</f>
        <v>0</v>
      </c>
      <c r="AN1341" s="150">
        <f>SUM(F1344:AJ1344)</f>
        <v>0</v>
      </c>
      <c r="AO1341" s="150">
        <f>SUM(F1342:AJ1342)</f>
        <v>56</v>
      </c>
      <c r="AP1341" s="150">
        <f>VLOOKUP($M$1&amp;" "&amp;$P$1&amp;" "&amp;AQ1341,'Вспомогательная таблица'!A:AL,38,0)</f>
        <v>154</v>
      </c>
      <c r="AQ1341" s="144" t="s">
        <v>43</v>
      </c>
    </row>
    <row r="1342" spans="1:43" ht="9" customHeight="1" x14ac:dyDescent="0.2">
      <c r="A1342" s="148"/>
      <c r="B1342" s="148"/>
      <c r="C1342" s="148"/>
      <c r="D1342" s="148"/>
      <c r="E1342" s="128" t="s">
        <v>24</v>
      </c>
      <c r="F1342" s="129"/>
      <c r="G1342" s="107"/>
      <c r="H1342" s="107">
        <v>8</v>
      </c>
      <c r="I1342" s="107"/>
      <c r="J1342" s="107"/>
      <c r="K1342" s="107"/>
      <c r="L1342" s="107">
        <v>8</v>
      </c>
      <c r="M1342" s="107"/>
      <c r="N1342" s="107"/>
      <c r="O1342" s="107"/>
      <c r="P1342" s="107">
        <v>8</v>
      </c>
      <c r="Q1342" s="107"/>
      <c r="R1342" s="107"/>
      <c r="S1342" s="107"/>
      <c r="T1342" s="107">
        <v>8</v>
      </c>
      <c r="U1342" s="107"/>
      <c r="V1342" s="107"/>
      <c r="W1342" s="107"/>
      <c r="X1342" s="107">
        <v>8</v>
      </c>
      <c r="Y1342" s="107"/>
      <c r="Z1342" s="107"/>
      <c r="AA1342" s="107"/>
      <c r="AB1342" s="107">
        <v>8</v>
      </c>
      <c r="AC1342" s="107"/>
      <c r="AD1342" s="107"/>
      <c r="AE1342" s="107"/>
      <c r="AF1342" s="107">
        <v>8</v>
      </c>
      <c r="AG1342" s="107"/>
      <c r="AH1342" s="107"/>
      <c r="AI1342" s="107"/>
      <c r="AJ1342" s="130"/>
      <c r="AK1342" s="148"/>
      <c r="AL1342" s="151"/>
      <c r="AM1342" s="151"/>
      <c r="AN1342" s="151"/>
      <c r="AO1342" s="151"/>
      <c r="AP1342" s="151"/>
      <c r="AQ1342" s="145"/>
    </row>
    <row r="1343" spans="1:43" ht="9" customHeight="1" x14ac:dyDescent="0.2">
      <c r="A1343" s="148"/>
      <c r="B1343" s="148"/>
      <c r="C1343" s="148"/>
      <c r="D1343" s="148"/>
      <c r="E1343" s="128" t="s">
        <v>25</v>
      </c>
      <c r="F1343" s="129"/>
      <c r="G1343" s="107"/>
      <c r="H1343" s="107"/>
      <c r="I1343" s="107"/>
      <c r="J1343" s="107"/>
      <c r="K1343" s="107"/>
      <c r="L1343" s="107"/>
      <c r="M1343" s="107"/>
      <c r="N1343" s="107"/>
      <c r="O1343" s="107"/>
      <c r="P1343" s="107"/>
      <c r="Q1343" s="107"/>
      <c r="R1343" s="107"/>
      <c r="S1343" s="107"/>
      <c r="T1343" s="107"/>
      <c r="U1343" s="107"/>
      <c r="V1343" s="107"/>
      <c r="W1343" s="107"/>
      <c r="X1343" s="107"/>
      <c r="Y1343" s="107"/>
      <c r="Z1343" s="107"/>
      <c r="AA1343" s="107"/>
      <c r="AB1343" s="107"/>
      <c r="AC1343" s="107"/>
      <c r="AD1343" s="107"/>
      <c r="AE1343" s="107"/>
      <c r="AF1343" s="107"/>
      <c r="AG1343" s="107"/>
      <c r="AH1343" s="107"/>
      <c r="AI1343" s="107"/>
      <c r="AJ1343" s="130"/>
      <c r="AK1343" s="148"/>
      <c r="AL1343" s="151"/>
      <c r="AM1343" s="151"/>
      <c r="AN1343" s="151"/>
      <c r="AO1343" s="151"/>
      <c r="AP1343" s="151"/>
      <c r="AQ1343" s="145"/>
    </row>
    <row r="1344" spans="1:43" ht="9" customHeight="1" thickBot="1" x14ac:dyDescent="0.25">
      <c r="A1344" s="149"/>
      <c r="B1344" s="149"/>
      <c r="C1344" s="149"/>
      <c r="D1344" s="149"/>
      <c r="E1344" s="131" t="s">
        <v>26</v>
      </c>
      <c r="F1344" s="132"/>
      <c r="G1344" s="133"/>
      <c r="H1344" s="133"/>
      <c r="I1344" s="133"/>
      <c r="J1344" s="133"/>
      <c r="K1344" s="133"/>
      <c r="L1344" s="133"/>
      <c r="M1344" s="133"/>
      <c r="N1344" s="133"/>
      <c r="O1344" s="133"/>
      <c r="P1344" s="133"/>
      <c r="Q1344" s="133"/>
      <c r="R1344" s="133"/>
      <c r="S1344" s="133"/>
      <c r="T1344" s="133"/>
      <c r="U1344" s="133"/>
      <c r="V1344" s="133"/>
      <c r="W1344" s="133"/>
      <c r="X1344" s="133"/>
      <c r="Y1344" s="133"/>
      <c r="Z1344" s="133"/>
      <c r="AA1344" s="133"/>
      <c r="AB1344" s="133"/>
      <c r="AC1344" s="133"/>
      <c r="AD1344" s="133"/>
      <c r="AE1344" s="133"/>
      <c r="AF1344" s="133"/>
      <c r="AG1344" s="133"/>
      <c r="AH1344" s="133"/>
      <c r="AI1344" s="133"/>
      <c r="AJ1344" s="134"/>
      <c r="AK1344" s="149"/>
      <c r="AL1344" s="152"/>
      <c r="AM1344" s="152"/>
      <c r="AN1344" s="152"/>
      <c r="AO1344" s="152"/>
      <c r="AP1344" s="152"/>
      <c r="AQ1344" s="146"/>
    </row>
    <row r="1345" spans="1:43" ht="9" customHeight="1" x14ac:dyDescent="0.2">
      <c r="A1345" s="147">
        <v>334</v>
      </c>
      <c r="B1345" s="153">
        <v>23367</v>
      </c>
      <c r="C1345" s="171" t="s">
        <v>439</v>
      </c>
      <c r="D1345" s="154" t="s">
        <v>381</v>
      </c>
      <c r="E1345" s="124" t="s">
        <v>22</v>
      </c>
      <c r="F1345" s="125"/>
      <c r="G1345" s="126">
        <v>11</v>
      </c>
      <c r="H1345" s="126">
        <v>11</v>
      </c>
      <c r="I1345" s="126"/>
      <c r="J1345" s="126"/>
      <c r="K1345" s="126">
        <v>11</v>
      </c>
      <c r="L1345" s="126">
        <v>11</v>
      </c>
      <c r="M1345" s="126"/>
      <c r="N1345" s="126"/>
      <c r="O1345" s="126">
        <v>11</v>
      </c>
      <c r="P1345" s="126">
        <v>11</v>
      </c>
      <c r="Q1345" s="126"/>
      <c r="R1345" s="126"/>
      <c r="S1345" s="126">
        <v>11</v>
      </c>
      <c r="T1345" s="126">
        <v>11</v>
      </c>
      <c r="U1345" s="126"/>
      <c r="V1345" s="126"/>
      <c r="W1345" s="126">
        <v>11</v>
      </c>
      <c r="X1345" s="126">
        <v>11</v>
      </c>
      <c r="Y1345" s="126"/>
      <c r="Z1345" s="126"/>
      <c r="AA1345" s="126">
        <v>11</v>
      </c>
      <c r="AB1345" s="126">
        <v>11</v>
      </c>
      <c r="AC1345" s="126"/>
      <c r="AD1345" s="126"/>
      <c r="AE1345" s="126">
        <v>11</v>
      </c>
      <c r="AF1345" s="126">
        <v>11</v>
      </c>
      <c r="AG1345" s="126"/>
      <c r="AH1345" s="126"/>
      <c r="AI1345" s="126"/>
      <c r="AJ1345" s="127"/>
      <c r="AK1345" s="153">
        <f>COUNTIF(F1345:AJ1345,"&gt;0")</f>
        <v>14</v>
      </c>
      <c r="AL1345" s="150">
        <f>SUM(F1345:AJ1345)</f>
        <v>154</v>
      </c>
      <c r="AM1345" s="150">
        <f>SUM(F1347:AJ1347)</f>
        <v>0</v>
      </c>
      <c r="AN1345" s="150">
        <f>SUM(F1348:AJ1348)</f>
        <v>0</v>
      </c>
      <c r="AO1345" s="150">
        <f>SUM(F1346:AJ1346)</f>
        <v>56</v>
      </c>
      <c r="AP1345" s="150">
        <f>VLOOKUP($M$1&amp;" "&amp;$P$1&amp;" "&amp;AQ1345,'Вспомогательная таблица'!A:AL,38,0)</f>
        <v>154</v>
      </c>
      <c r="AQ1345" s="144" t="s">
        <v>43</v>
      </c>
    </row>
    <row r="1346" spans="1:43" ht="9" customHeight="1" x14ac:dyDescent="0.2">
      <c r="A1346" s="148"/>
      <c r="B1346" s="148"/>
      <c r="C1346" s="148"/>
      <c r="D1346" s="148"/>
      <c r="E1346" s="128" t="s">
        <v>24</v>
      </c>
      <c r="F1346" s="129"/>
      <c r="G1346" s="107"/>
      <c r="H1346" s="107">
        <v>8</v>
      </c>
      <c r="I1346" s="107"/>
      <c r="J1346" s="107"/>
      <c r="K1346" s="107"/>
      <c r="L1346" s="107">
        <v>8</v>
      </c>
      <c r="M1346" s="107"/>
      <c r="N1346" s="107"/>
      <c r="O1346" s="107"/>
      <c r="P1346" s="107">
        <v>8</v>
      </c>
      <c r="Q1346" s="107"/>
      <c r="R1346" s="107"/>
      <c r="S1346" s="107"/>
      <c r="T1346" s="107">
        <v>8</v>
      </c>
      <c r="U1346" s="107"/>
      <c r="V1346" s="107"/>
      <c r="W1346" s="107"/>
      <c r="X1346" s="107">
        <v>8</v>
      </c>
      <c r="Y1346" s="107"/>
      <c r="Z1346" s="107"/>
      <c r="AA1346" s="107"/>
      <c r="AB1346" s="107">
        <v>8</v>
      </c>
      <c r="AC1346" s="107"/>
      <c r="AD1346" s="107"/>
      <c r="AE1346" s="107"/>
      <c r="AF1346" s="107">
        <v>8</v>
      </c>
      <c r="AG1346" s="107"/>
      <c r="AH1346" s="107"/>
      <c r="AI1346" s="107"/>
      <c r="AJ1346" s="130"/>
      <c r="AK1346" s="148"/>
      <c r="AL1346" s="151"/>
      <c r="AM1346" s="151"/>
      <c r="AN1346" s="151"/>
      <c r="AO1346" s="151"/>
      <c r="AP1346" s="151"/>
      <c r="AQ1346" s="145"/>
    </row>
    <row r="1347" spans="1:43" ht="9" customHeight="1" x14ac:dyDescent="0.2">
      <c r="A1347" s="148"/>
      <c r="B1347" s="148"/>
      <c r="C1347" s="148"/>
      <c r="D1347" s="148"/>
      <c r="E1347" s="128" t="s">
        <v>25</v>
      </c>
      <c r="F1347" s="129"/>
      <c r="G1347" s="107"/>
      <c r="H1347" s="107"/>
      <c r="I1347" s="107"/>
      <c r="J1347" s="107"/>
      <c r="K1347" s="107"/>
      <c r="L1347" s="107"/>
      <c r="M1347" s="107"/>
      <c r="N1347" s="107"/>
      <c r="O1347" s="107"/>
      <c r="P1347" s="107"/>
      <c r="Q1347" s="107"/>
      <c r="R1347" s="107"/>
      <c r="S1347" s="107"/>
      <c r="T1347" s="107"/>
      <c r="U1347" s="107"/>
      <c r="V1347" s="107"/>
      <c r="W1347" s="107"/>
      <c r="X1347" s="107"/>
      <c r="Y1347" s="107"/>
      <c r="Z1347" s="107"/>
      <c r="AA1347" s="107"/>
      <c r="AB1347" s="107"/>
      <c r="AC1347" s="107"/>
      <c r="AD1347" s="107"/>
      <c r="AE1347" s="107"/>
      <c r="AF1347" s="107"/>
      <c r="AG1347" s="107"/>
      <c r="AH1347" s="107"/>
      <c r="AI1347" s="107"/>
      <c r="AJ1347" s="130"/>
      <c r="AK1347" s="148"/>
      <c r="AL1347" s="151"/>
      <c r="AM1347" s="151"/>
      <c r="AN1347" s="151"/>
      <c r="AO1347" s="151"/>
      <c r="AP1347" s="151"/>
      <c r="AQ1347" s="145"/>
    </row>
    <row r="1348" spans="1:43" ht="9" customHeight="1" thickBot="1" x14ac:dyDescent="0.25">
      <c r="A1348" s="149"/>
      <c r="B1348" s="149"/>
      <c r="C1348" s="149"/>
      <c r="D1348" s="149"/>
      <c r="E1348" s="131" t="s">
        <v>26</v>
      </c>
      <c r="F1348" s="132"/>
      <c r="G1348" s="133"/>
      <c r="H1348" s="133"/>
      <c r="I1348" s="133"/>
      <c r="J1348" s="133"/>
      <c r="K1348" s="133"/>
      <c r="L1348" s="133"/>
      <c r="M1348" s="133"/>
      <c r="N1348" s="133"/>
      <c r="O1348" s="133"/>
      <c r="P1348" s="133"/>
      <c r="Q1348" s="133"/>
      <c r="R1348" s="133"/>
      <c r="S1348" s="133"/>
      <c r="T1348" s="133"/>
      <c r="U1348" s="133"/>
      <c r="V1348" s="133"/>
      <c r="W1348" s="133"/>
      <c r="X1348" s="133"/>
      <c r="Y1348" s="133"/>
      <c r="Z1348" s="133"/>
      <c r="AA1348" s="133"/>
      <c r="AB1348" s="133"/>
      <c r="AC1348" s="133"/>
      <c r="AD1348" s="133"/>
      <c r="AE1348" s="133"/>
      <c r="AF1348" s="133"/>
      <c r="AG1348" s="133"/>
      <c r="AH1348" s="133"/>
      <c r="AI1348" s="133"/>
      <c r="AJ1348" s="134"/>
      <c r="AK1348" s="149"/>
      <c r="AL1348" s="152"/>
      <c r="AM1348" s="152"/>
      <c r="AN1348" s="152"/>
      <c r="AO1348" s="152"/>
      <c r="AP1348" s="152"/>
      <c r="AQ1348" s="146"/>
    </row>
    <row r="1349" spans="1:43" ht="9" customHeight="1" x14ac:dyDescent="0.2">
      <c r="A1349" s="147">
        <v>335</v>
      </c>
      <c r="B1349" s="153">
        <v>19516</v>
      </c>
      <c r="C1349" s="171" t="s">
        <v>440</v>
      </c>
      <c r="D1349" s="154" t="s">
        <v>381</v>
      </c>
      <c r="E1349" s="124" t="s">
        <v>22</v>
      </c>
      <c r="F1349" s="125"/>
      <c r="G1349" s="126">
        <v>11</v>
      </c>
      <c r="H1349" s="126">
        <v>11</v>
      </c>
      <c r="I1349" s="126"/>
      <c r="J1349" s="126"/>
      <c r="K1349" s="126">
        <v>11</v>
      </c>
      <c r="L1349" s="126">
        <v>11</v>
      </c>
      <c r="M1349" s="126"/>
      <c r="N1349" s="126"/>
      <c r="O1349" s="126">
        <v>11</v>
      </c>
      <c r="P1349" s="126">
        <v>11</v>
      </c>
      <c r="Q1349" s="126"/>
      <c r="R1349" s="126"/>
      <c r="S1349" s="126">
        <v>11</v>
      </c>
      <c r="T1349" s="126">
        <v>11</v>
      </c>
      <c r="U1349" s="126"/>
      <c r="V1349" s="126"/>
      <c r="W1349" s="126">
        <v>11</v>
      </c>
      <c r="X1349" s="126">
        <v>11</v>
      </c>
      <c r="Y1349" s="126"/>
      <c r="Z1349" s="126"/>
      <c r="AA1349" s="126">
        <v>11</v>
      </c>
      <c r="AB1349" s="126">
        <v>11</v>
      </c>
      <c r="AC1349" s="126"/>
      <c r="AD1349" s="126"/>
      <c r="AE1349" s="126">
        <v>11</v>
      </c>
      <c r="AF1349" s="126">
        <v>11</v>
      </c>
      <c r="AG1349" s="126"/>
      <c r="AH1349" s="126"/>
      <c r="AI1349" s="126"/>
      <c r="AJ1349" s="127"/>
      <c r="AK1349" s="153">
        <f>COUNTIF(F1349:AJ1349,"&gt;0")</f>
        <v>14</v>
      </c>
      <c r="AL1349" s="150">
        <f>SUM(F1349:AJ1349)</f>
        <v>154</v>
      </c>
      <c r="AM1349" s="150">
        <f>SUM(F1351:AJ1351)</f>
        <v>0</v>
      </c>
      <c r="AN1349" s="150">
        <f>SUM(F1352:AJ1352)</f>
        <v>0</v>
      </c>
      <c r="AO1349" s="150">
        <f>SUM(F1350:AJ1350)</f>
        <v>56</v>
      </c>
      <c r="AP1349" s="150">
        <f>VLOOKUP($M$1&amp;" "&amp;$P$1&amp;" "&amp;AQ1349,'Вспомогательная таблица'!A:AL,38,0)</f>
        <v>154</v>
      </c>
      <c r="AQ1349" s="144" t="s">
        <v>43</v>
      </c>
    </row>
    <row r="1350" spans="1:43" ht="9" customHeight="1" x14ac:dyDescent="0.2">
      <c r="A1350" s="148"/>
      <c r="B1350" s="148"/>
      <c r="C1350" s="148"/>
      <c r="D1350" s="148"/>
      <c r="E1350" s="128" t="s">
        <v>24</v>
      </c>
      <c r="F1350" s="129"/>
      <c r="G1350" s="107"/>
      <c r="H1350" s="107">
        <v>8</v>
      </c>
      <c r="I1350" s="107"/>
      <c r="J1350" s="107"/>
      <c r="K1350" s="107"/>
      <c r="L1350" s="107">
        <v>8</v>
      </c>
      <c r="M1350" s="107"/>
      <c r="N1350" s="107"/>
      <c r="O1350" s="107"/>
      <c r="P1350" s="107">
        <v>8</v>
      </c>
      <c r="Q1350" s="107"/>
      <c r="R1350" s="107"/>
      <c r="S1350" s="107"/>
      <c r="T1350" s="107">
        <v>8</v>
      </c>
      <c r="U1350" s="107"/>
      <c r="V1350" s="107"/>
      <c r="W1350" s="107"/>
      <c r="X1350" s="107">
        <v>8</v>
      </c>
      <c r="Y1350" s="107"/>
      <c r="Z1350" s="107"/>
      <c r="AA1350" s="107"/>
      <c r="AB1350" s="107">
        <v>8</v>
      </c>
      <c r="AC1350" s="107"/>
      <c r="AD1350" s="107"/>
      <c r="AE1350" s="107"/>
      <c r="AF1350" s="107">
        <v>8</v>
      </c>
      <c r="AG1350" s="107"/>
      <c r="AH1350" s="107"/>
      <c r="AI1350" s="107"/>
      <c r="AJ1350" s="130"/>
      <c r="AK1350" s="148"/>
      <c r="AL1350" s="151"/>
      <c r="AM1350" s="151"/>
      <c r="AN1350" s="151"/>
      <c r="AO1350" s="151"/>
      <c r="AP1350" s="151"/>
      <c r="AQ1350" s="145"/>
    </row>
    <row r="1351" spans="1:43" ht="9" customHeight="1" x14ac:dyDescent="0.2">
      <c r="A1351" s="148"/>
      <c r="B1351" s="148"/>
      <c r="C1351" s="148"/>
      <c r="D1351" s="148"/>
      <c r="E1351" s="128" t="s">
        <v>25</v>
      </c>
      <c r="F1351" s="129"/>
      <c r="G1351" s="107"/>
      <c r="H1351" s="107"/>
      <c r="I1351" s="107"/>
      <c r="J1351" s="107"/>
      <c r="K1351" s="107"/>
      <c r="L1351" s="107"/>
      <c r="M1351" s="107"/>
      <c r="N1351" s="107"/>
      <c r="O1351" s="107"/>
      <c r="P1351" s="107"/>
      <c r="Q1351" s="107"/>
      <c r="R1351" s="107"/>
      <c r="S1351" s="107"/>
      <c r="T1351" s="107"/>
      <c r="U1351" s="107"/>
      <c r="V1351" s="107"/>
      <c r="W1351" s="107"/>
      <c r="X1351" s="107"/>
      <c r="Y1351" s="107"/>
      <c r="Z1351" s="107"/>
      <c r="AA1351" s="107"/>
      <c r="AB1351" s="107"/>
      <c r="AC1351" s="107"/>
      <c r="AD1351" s="107"/>
      <c r="AE1351" s="107"/>
      <c r="AF1351" s="107"/>
      <c r="AG1351" s="107"/>
      <c r="AH1351" s="107"/>
      <c r="AI1351" s="107"/>
      <c r="AJ1351" s="130"/>
      <c r="AK1351" s="148"/>
      <c r="AL1351" s="151"/>
      <c r="AM1351" s="151"/>
      <c r="AN1351" s="151"/>
      <c r="AO1351" s="151"/>
      <c r="AP1351" s="151"/>
      <c r="AQ1351" s="145"/>
    </row>
    <row r="1352" spans="1:43" ht="9" customHeight="1" thickBot="1" x14ac:dyDescent="0.25">
      <c r="A1352" s="149"/>
      <c r="B1352" s="149"/>
      <c r="C1352" s="149"/>
      <c r="D1352" s="149"/>
      <c r="E1352" s="131" t="s">
        <v>26</v>
      </c>
      <c r="F1352" s="132"/>
      <c r="G1352" s="133"/>
      <c r="H1352" s="133"/>
      <c r="I1352" s="133"/>
      <c r="J1352" s="133"/>
      <c r="K1352" s="133"/>
      <c r="L1352" s="133"/>
      <c r="M1352" s="133"/>
      <c r="N1352" s="133"/>
      <c r="O1352" s="133"/>
      <c r="P1352" s="133"/>
      <c r="Q1352" s="133"/>
      <c r="R1352" s="133"/>
      <c r="S1352" s="133"/>
      <c r="T1352" s="133"/>
      <c r="U1352" s="133"/>
      <c r="V1352" s="133"/>
      <c r="W1352" s="133"/>
      <c r="X1352" s="133"/>
      <c r="Y1352" s="133"/>
      <c r="Z1352" s="133"/>
      <c r="AA1352" s="133"/>
      <c r="AB1352" s="133"/>
      <c r="AC1352" s="133"/>
      <c r="AD1352" s="133"/>
      <c r="AE1352" s="133"/>
      <c r="AF1352" s="133"/>
      <c r="AG1352" s="133"/>
      <c r="AH1352" s="133"/>
      <c r="AI1352" s="133"/>
      <c r="AJ1352" s="134"/>
      <c r="AK1352" s="149"/>
      <c r="AL1352" s="152"/>
      <c r="AM1352" s="152"/>
      <c r="AN1352" s="152"/>
      <c r="AO1352" s="152"/>
      <c r="AP1352" s="152"/>
      <c r="AQ1352" s="146"/>
    </row>
    <row r="1353" spans="1:43" ht="9" customHeight="1" x14ac:dyDescent="0.2">
      <c r="A1353" s="147">
        <v>336</v>
      </c>
      <c r="B1353" s="153">
        <v>20263</v>
      </c>
      <c r="C1353" s="154" t="s">
        <v>441</v>
      </c>
      <c r="D1353" s="154" t="s">
        <v>391</v>
      </c>
      <c r="E1353" s="124" t="s">
        <v>22</v>
      </c>
      <c r="F1353" s="125"/>
      <c r="G1353" s="126">
        <v>11</v>
      </c>
      <c r="H1353" s="126">
        <v>11</v>
      </c>
      <c r="I1353" s="126"/>
      <c r="J1353" s="126"/>
      <c r="K1353" s="126">
        <v>11</v>
      </c>
      <c r="L1353" s="126">
        <v>11</v>
      </c>
      <c r="M1353" s="126"/>
      <c r="N1353" s="126"/>
      <c r="O1353" s="126">
        <v>11</v>
      </c>
      <c r="P1353" s="126">
        <v>11</v>
      </c>
      <c r="Q1353" s="126"/>
      <c r="R1353" s="126"/>
      <c r="S1353" s="126">
        <v>11</v>
      </c>
      <c r="T1353" s="126">
        <v>11</v>
      </c>
      <c r="U1353" s="126"/>
      <c r="V1353" s="126"/>
      <c r="W1353" s="126">
        <v>11</v>
      </c>
      <c r="X1353" s="126">
        <v>11</v>
      </c>
      <c r="Y1353" s="126"/>
      <c r="Z1353" s="126"/>
      <c r="AA1353" s="126">
        <v>11</v>
      </c>
      <c r="AB1353" s="126">
        <v>11</v>
      </c>
      <c r="AC1353" s="126"/>
      <c r="AD1353" s="126"/>
      <c r="AE1353" s="126">
        <v>11</v>
      </c>
      <c r="AF1353" s="126">
        <v>11</v>
      </c>
      <c r="AG1353" s="126"/>
      <c r="AH1353" s="126"/>
      <c r="AI1353" s="126"/>
      <c r="AJ1353" s="127"/>
      <c r="AK1353" s="153">
        <f>COUNTIF(F1353:AJ1353,"&gt;0")</f>
        <v>14</v>
      </c>
      <c r="AL1353" s="150">
        <f>SUM(F1353:AJ1353)</f>
        <v>154</v>
      </c>
      <c r="AM1353" s="150">
        <f>SUM(F1355:AJ1355)</f>
        <v>0</v>
      </c>
      <c r="AN1353" s="150">
        <f>SUM(F1356:AJ1356)</f>
        <v>0</v>
      </c>
      <c r="AO1353" s="150">
        <f>SUM(F1354:AJ1354)</f>
        <v>56</v>
      </c>
      <c r="AP1353" s="150">
        <f>VLOOKUP($M$1&amp;" "&amp;$P$1&amp;" "&amp;AQ1353,'Вспомогательная таблица'!A:AL,38,0)</f>
        <v>154</v>
      </c>
      <c r="AQ1353" s="144" t="s">
        <v>43</v>
      </c>
    </row>
    <row r="1354" spans="1:43" ht="9" customHeight="1" x14ac:dyDescent="0.2">
      <c r="A1354" s="148"/>
      <c r="B1354" s="148"/>
      <c r="C1354" s="148"/>
      <c r="D1354" s="148"/>
      <c r="E1354" s="128" t="s">
        <v>24</v>
      </c>
      <c r="F1354" s="129"/>
      <c r="G1354" s="107"/>
      <c r="H1354" s="107">
        <v>8</v>
      </c>
      <c r="I1354" s="107"/>
      <c r="J1354" s="107"/>
      <c r="K1354" s="107"/>
      <c r="L1354" s="107">
        <v>8</v>
      </c>
      <c r="M1354" s="107"/>
      <c r="N1354" s="107"/>
      <c r="O1354" s="107"/>
      <c r="P1354" s="107">
        <v>8</v>
      </c>
      <c r="Q1354" s="107"/>
      <c r="R1354" s="107"/>
      <c r="S1354" s="107"/>
      <c r="T1354" s="107">
        <v>8</v>
      </c>
      <c r="U1354" s="107"/>
      <c r="V1354" s="107"/>
      <c r="W1354" s="107"/>
      <c r="X1354" s="107">
        <v>8</v>
      </c>
      <c r="Y1354" s="107"/>
      <c r="Z1354" s="107"/>
      <c r="AA1354" s="107"/>
      <c r="AB1354" s="107">
        <v>8</v>
      </c>
      <c r="AC1354" s="107"/>
      <c r="AD1354" s="107"/>
      <c r="AE1354" s="107"/>
      <c r="AF1354" s="107">
        <v>8</v>
      </c>
      <c r="AG1354" s="107"/>
      <c r="AH1354" s="107"/>
      <c r="AI1354" s="107"/>
      <c r="AJ1354" s="130"/>
      <c r="AK1354" s="148"/>
      <c r="AL1354" s="151"/>
      <c r="AM1354" s="151"/>
      <c r="AN1354" s="151"/>
      <c r="AO1354" s="151"/>
      <c r="AP1354" s="151"/>
      <c r="AQ1354" s="145"/>
    </row>
    <row r="1355" spans="1:43" ht="9" customHeight="1" x14ac:dyDescent="0.2">
      <c r="A1355" s="148"/>
      <c r="B1355" s="148"/>
      <c r="C1355" s="148"/>
      <c r="D1355" s="148"/>
      <c r="E1355" s="128" t="s">
        <v>25</v>
      </c>
      <c r="F1355" s="129"/>
      <c r="G1355" s="107"/>
      <c r="H1355" s="107"/>
      <c r="I1355" s="107"/>
      <c r="J1355" s="107"/>
      <c r="K1355" s="107"/>
      <c r="L1355" s="107"/>
      <c r="M1355" s="107"/>
      <c r="N1355" s="107"/>
      <c r="O1355" s="107"/>
      <c r="P1355" s="107"/>
      <c r="Q1355" s="107"/>
      <c r="R1355" s="107"/>
      <c r="S1355" s="107"/>
      <c r="T1355" s="107"/>
      <c r="U1355" s="107"/>
      <c r="V1355" s="107"/>
      <c r="W1355" s="107"/>
      <c r="X1355" s="107"/>
      <c r="Y1355" s="107"/>
      <c r="Z1355" s="107"/>
      <c r="AA1355" s="107"/>
      <c r="AB1355" s="107"/>
      <c r="AC1355" s="107"/>
      <c r="AD1355" s="107"/>
      <c r="AE1355" s="107"/>
      <c r="AF1355" s="107"/>
      <c r="AG1355" s="107"/>
      <c r="AH1355" s="107"/>
      <c r="AI1355" s="107"/>
      <c r="AJ1355" s="130"/>
      <c r="AK1355" s="148"/>
      <c r="AL1355" s="151"/>
      <c r="AM1355" s="151"/>
      <c r="AN1355" s="151"/>
      <c r="AO1355" s="151"/>
      <c r="AP1355" s="151"/>
      <c r="AQ1355" s="145"/>
    </row>
    <row r="1356" spans="1:43" ht="9" customHeight="1" thickBot="1" x14ac:dyDescent="0.25">
      <c r="A1356" s="149"/>
      <c r="B1356" s="149"/>
      <c r="C1356" s="149"/>
      <c r="D1356" s="149"/>
      <c r="E1356" s="131" t="s">
        <v>26</v>
      </c>
      <c r="F1356" s="132"/>
      <c r="G1356" s="133"/>
      <c r="H1356" s="133"/>
      <c r="I1356" s="133"/>
      <c r="J1356" s="133"/>
      <c r="K1356" s="133"/>
      <c r="L1356" s="133"/>
      <c r="M1356" s="133"/>
      <c r="N1356" s="133"/>
      <c r="O1356" s="133"/>
      <c r="P1356" s="133"/>
      <c r="Q1356" s="133"/>
      <c r="R1356" s="133"/>
      <c r="S1356" s="133"/>
      <c r="T1356" s="133"/>
      <c r="U1356" s="133"/>
      <c r="V1356" s="133"/>
      <c r="W1356" s="133"/>
      <c r="X1356" s="133"/>
      <c r="Y1356" s="133"/>
      <c r="Z1356" s="133"/>
      <c r="AA1356" s="133"/>
      <c r="AB1356" s="133"/>
      <c r="AC1356" s="133"/>
      <c r="AD1356" s="133"/>
      <c r="AE1356" s="133"/>
      <c r="AF1356" s="133"/>
      <c r="AG1356" s="133"/>
      <c r="AH1356" s="133"/>
      <c r="AI1356" s="133"/>
      <c r="AJ1356" s="134"/>
      <c r="AK1356" s="149"/>
      <c r="AL1356" s="152"/>
      <c r="AM1356" s="152"/>
      <c r="AN1356" s="152"/>
      <c r="AO1356" s="152"/>
      <c r="AP1356" s="152"/>
      <c r="AQ1356" s="146"/>
    </row>
    <row r="1357" spans="1:43" ht="9" customHeight="1" x14ac:dyDescent="0.2">
      <c r="A1357" s="147">
        <v>337</v>
      </c>
      <c r="B1357" s="153">
        <v>19115</v>
      </c>
      <c r="C1357" s="154" t="s">
        <v>442</v>
      </c>
      <c r="D1357" s="154" t="s">
        <v>313</v>
      </c>
      <c r="E1357" s="124" t="s">
        <v>22</v>
      </c>
      <c r="F1357" s="125"/>
      <c r="G1357" s="126">
        <v>11</v>
      </c>
      <c r="H1357" s="126">
        <v>11</v>
      </c>
      <c r="I1357" s="126"/>
      <c r="J1357" s="126"/>
      <c r="K1357" s="126">
        <v>11</v>
      </c>
      <c r="L1357" s="126">
        <v>11</v>
      </c>
      <c r="M1357" s="126"/>
      <c r="N1357" s="126"/>
      <c r="O1357" s="126">
        <v>11</v>
      </c>
      <c r="P1357" s="126">
        <v>11</v>
      </c>
      <c r="Q1357" s="126"/>
      <c r="R1357" s="126"/>
      <c r="S1357" s="126">
        <v>11</v>
      </c>
      <c r="T1357" s="126">
        <v>11</v>
      </c>
      <c r="U1357" s="126"/>
      <c r="V1357" s="126"/>
      <c r="W1357" s="126">
        <v>11</v>
      </c>
      <c r="X1357" s="126">
        <v>11</v>
      </c>
      <c r="Y1357" s="126"/>
      <c r="Z1357" s="126"/>
      <c r="AA1357" s="126">
        <v>11</v>
      </c>
      <c r="AB1357" s="126">
        <v>11</v>
      </c>
      <c r="AC1357" s="126"/>
      <c r="AD1357" s="126"/>
      <c r="AE1357" s="126">
        <v>11</v>
      </c>
      <c r="AF1357" s="126">
        <v>11</v>
      </c>
      <c r="AG1357" s="126"/>
      <c r="AH1357" s="126"/>
      <c r="AI1357" s="126"/>
      <c r="AJ1357" s="127"/>
      <c r="AK1357" s="153">
        <f>COUNTIF(F1357:AJ1357,"&gt;0")</f>
        <v>14</v>
      </c>
      <c r="AL1357" s="150">
        <f>SUM(F1357:AJ1357)</f>
        <v>154</v>
      </c>
      <c r="AM1357" s="150">
        <f>SUM(F1359:AJ1359)</f>
        <v>0</v>
      </c>
      <c r="AN1357" s="150">
        <f>SUM(F1360:AJ1360)</f>
        <v>0</v>
      </c>
      <c r="AO1357" s="150">
        <f>SUM(F1358:AJ1358)</f>
        <v>56</v>
      </c>
      <c r="AP1357" s="150">
        <f>VLOOKUP($M$1&amp;" "&amp;$P$1&amp;" "&amp;AQ1357,'Вспомогательная таблица'!A:AL,38,0)</f>
        <v>154</v>
      </c>
      <c r="AQ1357" s="144" t="s">
        <v>43</v>
      </c>
    </row>
    <row r="1358" spans="1:43" ht="9" customHeight="1" x14ac:dyDescent="0.2">
      <c r="A1358" s="148"/>
      <c r="B1358" s="148"/>
      <c r="C1358" s="148"/>
      <c r="D1358" s="148"/>
      <c r="E1358" s="128" t="s">
        <v>24</v>
      </c>
      <c r="F1358" s="129"/>
      <c r="G1358" s="107"/>
      <c r="H1358" s="107">
        <v>8</v>
      </c>
      <c r="I1358" s="107"/>
      <c r="J1358" s="107"/>
      <c r="K1358" s="107"/>
      <c r="L1358" s="107">
        <v>8</v>
      </c>
      <c r="M1358" s="107"/>
      <c r="N1358" s="107"/>
      <c r="O1358" s="107"/>
      <c r="P1358" s="107">
        <v>8</v>
      </c>
      <c r="Q1358" s="107"/>
      <c r="R1358" s="107"/>
      <c r="S1358" s="107"/>
      <c r="T1358" s="107">
        <v>8</v>
      </c>
      <c r="U1358" s="107"/>
      <c r="V1358" s="107"/>
      <c r="W1358" s="107"/>
      <c r="X1358" s="107">
        <v>8</v>
      </c>
      <c r="Y1358" s="107"/>
      <c r="Z1358" s="107"/>
      <c r="AA1358" s="107"/>
      <c r="AB1358" s="107">
        <v>8</v>
      </c>
      <c r="AC1358" s="107"/>
      <c r="AD1358" s="107"/>
      <c r="AE1358" s="107"/>
      <c r="AF1358" s="107">
        <v>8</v>
      </c>
      <c r="AG1358" s="107"/>
      <c r="AH1358" s="107"/>
      <c r="AI1358" s="107"/>
      <c r="AJ1358" s="130"/>
      <c r="AK1358" s="148"/>
      <c r="AL1358" s="151"/>
      <c r="AM1358" s="151"/>
      <c r="AN1358" s="151"/>
      <c r="AO1358" s="151"/>
      <c r="AP1358" s="151"/>
      <c r="AQ1358" s="145"/>
    </row>
    <row r="1359" spans="1:43" ht="9" customHeight="1" x14ac:dyDescent="0.2">
      <c r="A1359" s="148"/>
      <c r="B1359" s="148"/>
      <c r="C1359" s="148"/>
      <c r="D1359" s="148"/>
      <c r="E1359" s="128" t="s">
        <v>25</v>
      </c>
      <c r="F1359" s="129"/>
      <c r="G1359" s="107"/>
      <c r="H1359" s="107"/>
      <c r="I1359" s="107"/>
      <c r="J1359" s="107"/>
      <c r="K1359" s="107"/>
      <c r="L1359" s="107"/>
      <c r="M1359" s="107"/>
      <c r="N1359" s="107"/>
      <c r="O1359" s="107"/>
      <c r="P1359" s="107"/>
      <c r="Q1359" s="107"/>
      <c r="R1359" s="107"/>
      <c r="S1359" s="107"/>
      <c r="T1359" s="107"/>
      <c r="U1359" s="107"/>
      <c r="V1359" s="107"/>
      <c r="W1359" s="107"/>
      <c r="X1359" s="107"/>
      <c r="Y1359" s="107"/>
      <c r="Z1359" s="107"/>
      <c r="AA1359" s="107"/>
      <c r="AB1359" s="107"/>
      <c r="AC1359" s="107"/>
      <c r="AD1359" s="107"/>
      <c r="AE1359" s="107"/>
      <c r="AF1359" s="107"/>
      <c r="AG1359" s="107"/>
      <c r="AH1359" s="107"/>
      <c r="AI1359" s="107"/>
      <c r="AJ1359" s="130"/>
      <c r="AK1359" s="148"/>
      <c r="AL1359" s="151"/>
      <c r="AM1359" s="151"/>
      <c r="AN1359" s="151"/>
      <c r="AO1359" s="151"/>
      <c r="AP1359" s="151"/>
      <c r="AQ1359" s="145"/>
    </row>
    <row r="1360" spans="1:43" ht="9" customHeight="1" thickBot="1" x14ac:dyDescent="0.25">
      <c r="A1360" s="149"/>
      <c r="B1360" s="149"/>
      <c r="C1360" s="149"/>
      <c r="D1360" s="149"/>
      <c r="E1360" s="131" t="s">
        <v>26</v>
      </c>
      <c r="F1360" s="132"/>
      <c r="G1360" s="133"/>
      <c r="H1360" s="133"/>
      <c r="I1360" s="133"/>
      <c r="J1360" s="133"/>
      <c r="K1360" s="133"/>
      <c r="L1360" s="133"/>
      <c r="M1360" s="133"/>
      <c r="N1360" s="133"/>
      <c r="O1360" s="133"/>
      <c r="P1360" s="133"/>
      <c r="Q1360" s="133"/>
      <c r="R1360" s="133"/>
      <c r="S1360" s="133"/>
      <c r="T1360" s="133"/>
      <c r="U1360" s="133"/>
      <c r="V1360" s="133"/>
      <c r="W1360" s="133"/>
      <c r="X1360" s="133"/>
      <c r="Y1360" s="133"/>
      <c r="Z1360" s="133"/>
      <c r="AA1360" s="133"/>
      <c r="AB1360" s="133"/>
      <c r="AC1360" s="133"/>
      <c r="AD1360" s="133"/>
      <c r="AE1360" s="133"/>
      <c r="AF1360" s="133"/>
      <c r="AG1360" s="133"/>
      <c r="AH1360" s="133"/>
      <c r="AI1360" s="133"/>
      <c r="AJ1360" s="134"/>
      <c r="AK1360" s="149"/>
      <c r="AL1360" s="152"/>
      <c r="AM1360" s="152"/>
      <c r="AN1360" s="152"/>
      <c r="AO1360" s="152"/>
      <c r="AP1360" s="152"/>
      <c r="AQ1360" s="146"/>
    </row>
    <row r="1361" spans="1:43" ht="9" customHeight="1" x14ac:dyDescent="0.2">
      <c r="A1361" s="147">
        <v>338</v>
      </c>
      <c r="B1361" s="153">
        <v>23346</v>
      </c>
      <c r="C1361" s="154" t="s">
        <v>443</v>
      </c>
      <c r="D1361" s="154" t="s">
        <v>381</v>
      </c>
      <c r="E1361" s="124" t="s">
        <v>22</v>
      </c>
      <c r="F1361" s="125"/>
      <c r="G1361" s="126">
        <v>11</v>
      </c>
      <c r="H1361" s="126">
        <v>11</v>
      </c>
      <c r="I1361" s="126"/>
      <c r="J1361" s="126"/>
      <c r="K1361" s="126">
        <v>11</v>
      </c>
      <c r="L1361" s="126">
        <v>11</v>
      </c>
      <c r="M1361" s="126"/>
      <c r="N1361" s="126"/>
      <c r="O1361" s="126">
        <v>11</v>
      </c>
      <c r="P1361" s="126">
        <v>11</v>
      </c>
      <c r="Q1361" s="126"/>
      <c r="R1361" s="126"/>
      <c r="S1361" s="126">
        <v>11</v>
      </c>
      <c r="T1361" s="126">
        <v>11</v>
      </c>
      <c r="U1361" s="126"/>
      <c r="V1361" s="126"/>
      <c r="W1361" s="126">
        <v>11</v>
      </c>
      <c r="X1361" s="126">
        <v>11</v>
      </c>
      <c r="Y1361" s="126"/>
      <c r="Z1361" s="126"/>
      <c r="AA1361" s="126">
        <v>11</v>
      </c>
      <c r="AB1361" s="126">
        <v>11</v>
      </c>
      <c r="AC1361" s="126"/>
      <c r="AD1361" s="126"/>
      <c r="AE1361" s="126">
        <v>11</v>
      </c>
      <c r="AF1361" s="126">
        <v>11</v>
      </c>
      <c r="AG1361" s="126"/>
      <c r="AH1361" s="126"/>
      <c r="AI1361" s="126"/>
      <c r="AJ1361" s="127"/>
      <c r="AK1361" s="153">
        <f>COUNTIF(F1361:AJ1361,"&gt;0")</f>
        <v>14</v>
      </c>
      <c r="AL1361" s="150">
        <f>SUM(F1361:AJ1361)</f>
        <v>154</v>
      </c>
      <c r="AM1361" s="150">
        <f>SUM(F1363:AJ1363)</f>
        <v>0</v>
      </c>
      <c r="AN1361" s="150">
        <f>SUM(F1364:AJ1364)</f>
        <v>0</v>
      </c>
      <c r="AO1361" s="150">
        <f>SUM(F1362:AJ1362)</f>
        <v>56</v>
      </c>
      <c r="AP1361" s="150">
        <f>VLOOKUP($M$1&amp;" "&amp;$P$1&amp;" "&amp;AQ1361,'Вспомогательная таблица'!A:AL,38,0)</f>
        <v>154</v>
      </c>
      <c r="AQ1361" s="144" t="s">
        <v>43</v>
      </c>
    </row>
    <row r="1362" spans="1:43" ht="9" customHeight="1" x14ac:dyDescent="0.2">
      <c r="A1362" s="148"/>
      <c r="B1362" s="148"/>
      <c r="C1362" s="148"/>
      <c r="D1362" s="148"/>
      <c r="E1362" s="128" t="s">
        <v>24</v>
      </c>
      <c r="F1362" s="129"/>
      <c r="G1362" s="107"/>
      <c r="H1362" s="107">
        <v>8</v>
      </c>
      <c r="I1362" s="107"/>
      <c r="J1362" s="107"/>
      <c r="K1362" s="107"/>
      <c r="L1362" s="107">
        <v>8</v>
      </c>
      <c r="M1362" s="107"/>
      <c r="N1362" s="107"/>
      <c r="O1362" s="107"/>
      <c r="P1362" s="107">
        <v>8</v>
      </c>
      <c r="Q1362" s="107"/>
      <c r="R1362" s="107"/>
      <c r="S1362" s="107"/>
      <c r="T1362" s="107">
        <v>8</v>
      </c>
      <c r="U1362" s="107"/>
      <c r="V1362" s="107"/>
      <c r="W1362" s="107"/>
      <c r="X1362" s="107">
        <v>8</v>
      </c>
      <c r="Y1362" s="107"/>
      <c r="Z1362" s="107"/>
      <c r="AA1362" s="107"/>
      <c r="AB1362" s="107">
        <v>8</v>
      </c>
      <c r="AC1362" s="107"/>
      <c r="AD1362" s="107"/>
      <c r="AE1362" s="107"/>
      <c r="AF1362" s="107">
        <v>8</v>
      </c>
      <c r="AG1362" s="107"/>
      <c r="AH1362" s="107"/>
      <c r="AI1362" s="107"/>
      <c r="AJ1362" s="130"/>
      <c r="AK1362" s="148"/>
      <c r="AL1362" s="151"/>
      <c r="AM1362" s="151"/>
      <c r="AN1362" s="151"/>
      <c r="AO1362" s="151"/>
      <c r="AP1362" s="151"/>
      <c r="AQ1362" s="145"/>
    </row>
    <row r="1363" spans="1:43" ht="9" customHeight="1" x14ac:dyDescent="0.2">
      <c r="A1363" s="148"/>
      <c r="B1363" s="148"/>
      <c r="C1363" s="148"/>
      <c r="D1363" s="148"/>
      <c r="E1363" s="128" t="s">
        <v>25</v>
      </c>
      <c r="F1363" s="129"/>
      <c r="G1363" s="107"/>
      <c r="H1363" s="107"/>
      <c r="I1363" s="107"/>
      <c r="J1363" s="107"/>
      <c r="K1363" s="107"/>
      <c r="L1363" s="107"/>
      <c r="M1363" s="107"/>
      <c r="N1363" s="107"/>
      <c r="O1363" s="107"/>
      <c r="P1363" s="107"/>
      <c r="Q1363" s="107"/>
      <c r="R1363" s="107"/>
      <c r="S1363" s="107"/>
      <c r="T1363" s="107"/>
      <c r="U1363" s="107"/>
      <c r="V1363" s="107"/>
      <c r="W1363" s="107"/>
      <c r="X1363" s="107"/>
      <c r="Y1363" s="107"/>
      <c r="Z1363" s="107"/>
      <c r="AA1363" s="107"/>
      <c r="AB1363" s="107"/>
      <c r="AC1363" s="107"/>
      <c r="AD1363" s="107"/>
      <c r="AE1363" s="107"/>
      <c r="AF1363" s="107"/>
      <c r="AG1363" s="107"/>
      <c r="AH1363" s="107"/>
      <c r="AI1363" s="107"/>
      <c r="AJ1363" s="130"/>
      <c r="AK1363" s="148"/>
      <c r="AL1363" s="151"/>
      <c r="AM1363" s="151"/>
      <c r="AN1363" s="151"/>
      <c r="AO1363" s="151"/>
      <c r="AP1363" s="151"/>
      <c r="AQ1363" s="145"/>
    </row>
    <row r="1364" spans="1:43" ht="9" customHeight="1" thickBot="1" x14ac:dyDescent="0.25">
      <c r="A1364" s="149"/>
      <c r="B1364" s="149"/>
      <c r="C1364" s="149"/>
      <c r="D1364" s="149"/>
      <c r="E1364" s="131" t="s">
        <v>26</v>
      </c>
      <c r="F1364" s="132"/>
      <c r="G1364" s="133"/>
      <c r="H1364" s="133"/>
      <c r="I1364" s="133"/>
      <c r="J1364" s="133"/>
      <c r="K1364" s="133"/>
      <c r="L1364" s="133"/>
      <c r="M1364" s="133"/>
      <c r="N1364" s="133"/>
      <c r="O1364" s="133"/>
      <c r="P1364" s="133"/>
      <c r="Q1364" s="133"/>
      <c r="R1364" s="133"/>
      <c r="S1364" s="133"/>
      <c r="T1364" s="133"/>
      <c r="U1364" s="133"/>
      <c r="V1364" s="133"/>
      <c r="W1364" s="133"/>
      <c r="X1364" s="133"/>
      <c r="Y1364" s="133"/>
      <c r="Z1364" s="133"/>
      <c r="AA1364" s="133"/>
      <c r="AB1364" s="133"/>
      <c r="AC1364" s="133"/>
      <c r="AD1364" s="133"/>
      <c r="AE1364" s="133"/>
      <c r="AF1364" s="133"/>
      <c r="AG1364" s="133"/>
      <c r="AH1364" s="133"/>
      <c r="AI1364" s="133"/>
      <c r="AJ1364" s="134"/>
      <c r="AK1364" s="149"/>
      <c r="AL1364" s="152"/>
      <c r="AM1364" s="152"/>
      <c r="AN1364" s="152"/>
      <c r="AO1364" s="152"/>
      <c r="AP1364" s="152"/>
      <c r="AQ1364" s="146"/>
    </row>
    <row r="1365" spans="1:43" ht="9" customHeight="1" x14ac:dyDescent="0.2">
      <c r="A1365" s="147">
        <v>339</v>
      </c>
      <c r="B1365" s="161">
        <v>19116</v>
      </c>
      <c r="C1365" s="168" t="s">
        <v>444</v>
      </c>
      <c r="D1365" s="168" t="s">
        <v>381</v>
      </c>
      <c r="E1365" s="124" t="s">
        <v>22</v>
      </c>
      <c r="F1365" s="125"/>
      <c r="G1365" s="126">
        <v>11</v>
      </c>
      <c r="H1365" s="126">
        <v>11</v>
      </c>
      <c r="I1365" s="126"/>
      <c r="J1365" s="126"/>
      <c r="K1365" s="126">
        <v>11</v>
      </c>
      <c r="L1365" s="126">
        <v>11</v>
      </c>
      <c r="M1365" s="126"/>
      <c r="N1365" s="126"/>
      <c r="O1365" s="126">
        <v>11</v>
      </c>
      <c r="P1365" s="126">
        <v>11</v>
      </c>
      <c r="Q1365" s="126"/>
      <c r="R1365" s="126"/>
      <c r="S1365" s="126">
        <v>11</v>
      </c>
      <c r="T1365" s="126">
        <v>11</v>
      </c>
      <c r="U1365" s="126"/>
      <c r="V1365" s="126"/>
      <c r="W1365" s="126">
        <v>11</v>
      </c>
      <c r="X1365" s="126">
        <v>11</v>
      </c>
      <c r="Y1365" s="126"/>
      <c r="Z1365" s="126"/>
      <c r="AA1365" s="126">
        <v>11</v>
      </c>
      <c r="AB1365" s="126">
        <v>11</v>
      </c>
      <c r="AC1365" s="126"/>
      <c r="AD1365" s="126"/>
      <c r="AE1365" s="126">
        <v>11</v>
      </c>
      <c r="AF1365" s="126">
        <v>11</v>
      </c>
      <c r="AG1365" s="126"/>
      <c r="AH1365" s="126"/>
      <c r="AI1365" s="126"/>
      <c r="AJ1365" s="127"/>
      <c r="AK1365" s="153">
        <f>COUNTIF(F1365:AJ1365,"&gt;0")</f>
        <v>14</v>
      </c>
      <c r="AL1365" s="150">
        <f>SUM(F1365:AJ1365)</f>
        <v>154</v>
      </c>
      <c r="AM1365" s="150">
        <f>SUM(F1367:AJ1367)</f>
        <v>0</v>
      </c>
      <c r="AN1365" s="150">
        <f>SUM(F1368:AJ1368)</f>
        <v>0</v>
      </c>
      <c r="AO1365" s="150">
        <f>SUM(F1366:AJ1366)</f>
        <v>56</v>
      </c>
      <c r="AP1365" s="150">
        <f>VLOOKUP($M$1&amp;" "&amp;$P$1&amp;" "&amp;AQ1365,'Вспомогательная таблица'!A:AL,38,0)</f>
        <v>154</v>
      </c>
      <c r="AQ1365" s="144" t="s">
        <v>43</v>
      </c>
    </row>
    <row r="1366" spans="1:43" ht="9" customHeight="1" x14ac:dyDescent="0.2">
      <c r="A1366" s="148"/>
      <c r="B1366" s="162"/>
      <c r="C1366" s="162"/>
      <c r="D1366" s="162"/>
      <c r="E1366" s="128" t="s">
        <v>24</v>
      </c>
      <c r="F1366" s="129"/>
      <c r="G1366" s="107"/>
      <c r="H1366" s="107">
        <v>8</v>
      </c>
      <c r="I1366" s="107"/>
      <c r="J1366" s="107"/>
      <c r="K1366" s="107"/>
      <c r="L1366" s="107">
        <v>8</v>
      </c>
      <c r="M1366" s="107"/>
      <c r="N1366" s="107"/>
      <c r="O1366" s="107"/>
      <c r="P1366" s="107">
        <v>8</v>
      </c>
      <c r="Q1366" s="107"/>
      <c r="R1366" s="107"/>
      <c r="S1366" s="107"/>
      <c r="T1366" s="107">
        <v>8</v>
      </c>
      <c r="U1366" s="107"/>
      <c r="V1366" s="107"/>
      <c r="W1366" s="107"/>
      <c r="X1366" s="107">
        <v>8</v>
      </c>
      <c r="Y1366" s="107"/>
      <c r="Z1366" s="107"/>
      <c r="AA1366" s="107"/>
      <c r="AB1366" s="107">
        <v>8</v>
      </c>
      <c r="AC1366" s="107"/>
      <c r="AD1366" s="107"/>
      <c r="AE1366" s="107"/>
      <c r="AF1366" s="107">
        <v>8</v>
      </c>
      <c r="AG1366" s="107"/>
      <c r="AH1366" s="107"/>
      <c r="AI1366" s="107"/>
      <c r="AJ1366" s="130"/>
      <c r="AK1366" s="148"/>
      <c r="AL1366" s="151"/>
      <c r="AM1366" s="151"/>
      <c r="AN1366" s="151"/>
      <c r="AO1366" s="151"/>
      <c r="AP1366" s="151"/>
      <c r="AQ1366" s="145"/>
    </row>
    <row r="1367" spans="1:43" ht="9" customHeight="1" x14ac:dyDescent="0.2">
      <c r="A1367" s="148"/>
      <c r="B1367" s="162"/>
      <c r="C1367" s="162"/>
      <c r="D1367" s="162"/>
      <c r="E1367" s="128" t="s">
        <v>25</v>
      </c>
      <c r="F1367" s="129"/>
      <c r="G1367" s="107"/>
      <c r="H1367" s="107"/>
      <c r="I1367" s="107"/>
      <c r="J1367" s="107"/>
      <c r="K1367" s="107"/>
      <c r="L1367" s="107"/>
      <c r="M1367" s="107"/>
      <c r="N1367" s="107"/>
      <c r="O1367" s="107"/>
      <c r="P1367" s="107"/>
      <c r="Q1367" s="107"/>
      <c r="R1367" s="107"/>
      <c r="S1367" s="107"/>
      <c r="T1367" s="107"/>
      <c r="U1367" s="107"/>
      <c r="V1367" s="107"/>
      <c r="W1367" s="107"/>
      <c r="X1367" s="107"/>
      <c r="Y1367" s="107"/>
      <c r="Z1367" s="107"/>
      <c r="AA1367" s="107"/>
      <c r="AB1367" s="107"/>
      <c r="AC1367" s="107"/>
      <c r="AD1367" s="107"/>
      <c r="AE1367" s="107"/>
      <c r="AF1367" s="107"/>
      <c r="AG1367" s="107"/>
      <c r="AH1367" s="107"/>
      <c r="AI1367" s="107"/>
      <c r="AJ1367" s="130"/>
      <c r="AK1367" s="148"/>
      <c r="AL1367" s="151"/>
      <c r="AM1367" s="151"/>
      <c r="AN1367" s="151"/>
      <c r="AO1367" s="151"/>
      <c r="AP1367" s="151"/>
      <c r="AQ1367" s="145"/>
    </row>
    <row r="1368" spans="1:43" ht="9" customHeight="1" thickBot="1" x14ac:dyDescent="0.25">
      <c r="A1368" s="149"/>
      <c r="B1368" s="163"/>
      <c r="C1368" s="163"/>
      <c r="D1368" s="163"/>
      <c r="E1368" s="131" t="s">
        <v>26</v>
      </c>
      <c r="F1368" s="132"/>
      <c r="G1368" s="133"/>
      <c r="H1368" s="133"/>
      <c r="I1368" s="133"/>
      <c r="J1368" s="133"/>
      <c r="K1368" s="133"/>
      <c r="L1368" s="133"/>
      <c r="M1368" s="133"/>
      <c r="N1368" s="133"/>
      <c r="O1368" s="133"/>
      <c r="P1368" s="133"/>
      <c r="Q1368" s="133"/>
      <c r="R1368" s="133"/>
      <c r="S1368" s="133"/>
      <c r="T1368" s="133"/>
      <c r="U1368" s="133"/>
      <c r="V1368" s="133"/>
      <c r="W1368" s="133"/>
      <c r="X1368" s="133"/>
      <c r="Y1368" s="133"/>
      <c r="Z1368" s="133"/>
      <c r="AA1368" s="133"/>
      <c r="AB1368" s="133"/>
      <c r="AC1368" s="133"/>
      <c r="AD1368" s="133"/>
      <c r="AE1368" s="133"/>
      <c r="AF1368" s="133"/>
      <c r="AG1368" s="133"/>
      <c r="AH1368" s="133"/>
      <c r="AI1368" s="133"/>
      <c r="AJ1368" s="134"/>
      <c r="AK1368" s="149"/>
      <c r="AL1368" s="152"/>
      <c r="AM1368" s="152"/>
      <c r="AN1368" s="152"/>
      <c r="AO1368" s="152"/>
      <c r="AP1368" s="152"/>
      <c r="AQ1368" s="146"/>
    </row>
    <row r="1369" spans="1:43" ht="9" customHeight="1" x14ac:dyDescent="0.2">
      <c r="A1369" s="147">
        <v>340</v>
      </c>
      <c r="B1369" s="161">
        <v>19121</v>
      </c>
      <c r="C1369" s="168" t="s">
        <v>445</v>
      </c>
      <c r="D1369" s="168" t="s">
        <v>381</v>
      </c>
      <c r="E1369" s="124" t="s">
        <v>22</v>
      </c>
      <c r="F1369" s="125"/>
      <c r="G1369" s="126">
        <v>11</v>
      </c>
      <c r="H1369" s="126">
        <v>11</v>
      </c>
      <c r="I1369" s="126"/>
      <c r="J1369" s="126"/>
      <c r="K1369" s="126">
        <v>11</v>
      </c>
      <c r="L1369" s="126">
        <v>11</v>
      </c>
      <c r="M1369" s="126"/>
      <c r="N1369" s="126"/>
      <c r="O1369" s="126">
        <v>11</v>
      </c>
      <c r="P1369" s="126">
        <v>11</v>
      </c>
      <c r="Q1369" s="126"/>
      <c r="R1369" s="126"/>
      <c r="S1369" s="126">
        <v>11</v>
      </c>
      <c r="T1369" s="126">
        <v>11</v>
      </c>
      <c r="U1369" s="126"/>
      <c r="V1369" s="126"/>
      <c r="W1369" s="126">
        <v>11</v>
      </c>
      <c r="X1369" s="126">
        <v>11</v>
      </c>
      <c r="Y1369" s="126"/>
      <c r="Z1369" s="126"/>
      <c r="AA1369" s="126">
        <v>11</v>
      </c>
      <c r="AB1369" s="126">
        <v>11</v>
      </c>
      <c r="AC1369" s="126"/>
      <c r="AD1369" s="126"/>
      <c r="AE1369" s="126">
        <v>11</v>
      </c>
      <c r="AF1369" s="126">
        <v>11</v>
      </c>
      <c r="AG1369" s="126"/>
      <c r="AH1369" s="126"/>
      <c r="AI1369" s="126"/>
      <c r="AJ1369" s="127"/>
      <c r="AK1369" s="153">
        <f>COUNTIF(F1369:AJ1369,"&gt;0")</f>
        <v>14</v>
      </c>
      <c r="AL1369" s="150">
        <f>SUM(F1369:AJ1369)</f>
        <v>154</v>
      </c>
      <c r="AM1369" s="150">
        <f>SUM(F1371:AJ1371)</f>
        <v>0</v>
      </c>
      <c r="AN1369" s="150">
        <f>SUM(F1372:AJ1372)</f>
        <v>0</v>
      </c>
      <c r="AO1369" s="150">
        <f>SUM(F1370:AJ1370)</f>
        <v>56</v>
      </c>
      <c r="AP1369" s="150">
        <f>VLOOKUP($M$1&amp;" "&amp;$P$1&amp;" "&amp;AQ1369,'Вспомогательная таблица'!A:AL,38,0)</f>
        <v>154</v>
      </c>
      <c r="AQ1369" s="144" t="s">
        <v>43</v>
      </c>
    </row>
    <row r="1370" spans="1:43" ht="9" customHeight="1" x14ac:dyDescent="0.2">
      <c r="A1370" s="148"/>
      <c r="B1370" s="162"/>
      <c r="C1370" s="162"/>
      <c r="D1370" s="162"/>
      <c r="E1370" s="128" t="s">
        <v>24</v>
      </c>
      <c r="F1370" s="129"/>
      <c r="G1370" s="107"/>
      <c r="H1370" s="107">
        <v>8</v>
      </c>
      <c r="I1370" s="107"/>
      <c r="J1370" s="107"/>
      <c r="K1370" s="107"/>
      <c r="L1370" s="107">
        <v>8</v>
      </c>
      <c r="M1370" s="107"/>
      <c r="N1370" s="107"/>
      <c r="O1370" s="107"/>
      <c r="P1370" s="107">
        <v>8</v>
      </c>
      <c r="Q1370" s="107"/>
      <c r="R1370" s="107"/>
      <c r="S1370" s="107"/>
      <c r="T1370" s="107">
        <v>8</v>
      </c>
      <c r="U1370" s="107"/>
      <c r="V1370" s="107"/>
      <c r="W1370" s="107"/>
      <c r="X1370" s="107">
        <v>8</v>
      </c>
      <c r="Y1370" s="107"/>
      <c r="Z1370" s="107"/>
      <c r="AA1370" s="107"/>
      <c r="AB1370" s="107">
        <v>8</v>
      </c>
      <c r="AC1370" s="107"/>
      <c r="AD1370" s="107"/>
      <c r="AE1370" s="107"/>
      <c r="AF1370" s="107">
        <v>8</v>
      </c>
      <c r="AG1370" s="107"/>
      <c r="AH1370" s="107"/>
      <c r="AI1370" s="107"/>
      <c r="AJ1370" s="130"/>
      <c r="AK1370" s="148"/>
      <c r="AL1370" s="151"/>
      <c r="AM1370" s="151"/>
      <c r="AN1370" s="151"/>
      <c r="AO1370" s="151"/>
      <c r="AP1370" s="151"/>
      <c r="AQ1370" s="145"/>
    </row>
    <row r="1371" spans="1:43" ht="9" customHeight="1" x14ac:dyDescent="0.2">
      <c r="A1371" s="148"/>
      <c r="B1371" s="162"/>
      <c r="C1371" s="162"/>
      <c r="D1371" s="162"/>
      <c r="E1371" s="128" t="s">
        <v>25</v>
      </c>
      <c r="F1371" s="129"/>
      <c r="G1371" s="107"/>
      <c r="H1371" s="107"/>
      <c r="I1371" s="107"/>
      <c r="J1371" s="107"/>
      <c r="K1371" s="107"/>
      <c r="L1371" s="107"/>
      <c r="M1371" s="107"/>
      <c r="N1371" s="107"/>
      <c r="O1371" s="107"/>
      <c r="P1371" s="107"/>
      <c r="Q1371" s="107"/>
      <c r="R1371" s="107"/>
      <c r="S1371" s="107"/>
      <c r="T1371" s="107"/>
      <c r="U1371" s="107"/>
      <c r="V1371" s="107"/>
      <c r="W1371" s="107"/>
      <c r="X1371" s="107"/>
      <c r="Y1371" s="107"/>
      <c r="Z1371" s="107"/>
      <c r="AA1371" s="107"/>
      <c r="AB1371" s="107"/>
      <c r="AC1371" s="107"/>
      <c r="AD1371" s="107"/>
      <c r="AE1371" s="107"/>
      <c r="AF1371" s="107"/>
      <c r="AG1371" s="107"/>
      <c r="AH1371" s="107"/>
      <c r="AI1371" s="107"/>
      <c r="AJ1371" s="130"/>
      <c r="AK1371" s="148"/>
      <c r="AL1371" s="151"/>
      <c r="AM1371" s="151"/>
      <c r="AN1371" s="151"/>
      <c r="AO1371" s="151"/>
      <c r="AP1371" s="151"/>
      <c r="AQ1371" s="145"/>
    </row>
    <row r="1372" spans="1:43" ht="9" customHeight="1" thickBot="1" x14ac:dyDescent="0.25">
      <c r="A1372" s="149"/>
      <c r="B1372" s="163"/>
      <c r="C1372" s="163"/>
      <c r="D1372" s="163"/>
      <c r="E1372" s="131" t="s">
        <v>26</v>
      </c>
      <c r="F1372" s="132"/>
      <c r="G1372" s="133"/>
      <c r="H1372" s="133"/>
      <c r="I1372" s="133"/>
      <c r="J1372" s="133"/>
      <c r="K1372" s="133"/>
      <c r="L1372" s="133"/>
      <c r="M1372" s="133"/>
      <c r="N1372" s="133"/>
      <c r="O1372" s="133"/>
      <c r="P1372" s="133"/>
      <c r="Q1372" s="133"/>
      <c r="R1372" s="133"/>
      <c r="S1372" s="133"/>
      <c r="T1372" s="133"/>
      <c r="U1372" s="133"/>
      <c r="V1372" s="133"/>
      <c r="W1372" s="133"/>
      <c r="X1372" s="133"/>
      <c r="Y1372" s="133"/>
      <c r="Z1372" s="133"/>
      <c r="AA1372" s="133"/>
      <c r="AB1372" s="133"/>
      <c r="AC1372" s="133"/>
      <c r="AD1372" s="133"/>
      <c r="AE1372" s="133"/>
      <c r="AF1372" s="133"/>
      <c r="AG1372" s="133"/>
      <c r="AH1372" s="133"/>
      <c r="AI1372" s="133"/>
      <c r="AJ1372" s="134"/>
      <c r="AK1372" s="149"/>
      <c r="AL1372" s="152"/>
      <c r="AM1372" s="152"/>
      <c r="AN1372" s="152"/>
      <c r="AO1372" s="152"/>
      <c r="AP1372" s="152"/>
      <c r="AQ1372" s="146"/>
    </row>
    <row r="1373" spans="1:43" ht="9" customHeight="1" x14ac:dyDescent="0.2">
      <c r="A1373" s="147">
        <v>341</v>
      </c>
      <c r="B1373" s="153">
        <v>20035</v>
      </c>
      <c r="C1373" s="154" t="s">
        <v>446</v>
      </c>
      <c r="D1373" s="154" t="s">
        <v>381</v>
      </c>
      <c r="E1373" s="124" t="s">
        <v>22</v>
      </c>
      <c r="F1373" s="125"/>
      <c r="G1373" s="126">
        <v>11</v>
      </c>
      <c r="H1373" s="126">
        <v>11</v>
      </c>
      <c r="I1373" s="126"/>
      <c r="J1373" s="126"/>
      <c r="K1373" s="126">
        <v>11</v>
      </c>
      <c r="L1373" s="126">
        <v>11</v>
      </c>
      <c r="M1373" s="126"/>
      <c r="N1373" s="126"/>
      <c r="O1373" s="126">
        <v>11</v>
      </c>
      <c r="P1373" s="126">
        <v>11</v>
      </c>
      <c r="Q1373" s="126"/>
      <c r="R1373" s="126"/>
      <c r="S1373" s="126">
        <v>11</v>
      </c>
      <c r="T1373" s="126">
        <v>11</v>
      </c>
      <c r="U1373" s="126"/>
      <c r="V1373" s="126"/>
      <c r="W1373" s="126">
        <v>11</v>
      </c>
      <c r="X1373" s="126">
        <v>11</v>
      </c>
      <c r="Y1373" s="126"/>
      <c r="Z1373" s="126"/>
      <c r="AA1373" s="126">
        <v>11</v>
      </c>
      <c r="AB1373" s="126">
        <v>11</v>
      </c>
      <c r="AC1373" s="126"/>
      <c r="AD1373" s="126"/>
      <c r="AE1373" s="126">
        <v>11</v>
      </c>
      <c r="AF1373" s="126">
        <v>11</v>
      </c>
      <c r="AG1373" s="126"/>
      <c r="AH1373" s="126"/>
      <c r="AI1373" s="126"/>
      <c r="AJ1373" s="127"/>
      <c r="AK1373" s="153">
        <f>COUNTIF(F1373:AJ1373,"&gt;0")</f>
        <v>14</v>
      </c>
      <c r="AL1373" s="150">
        <f>SUM(F1373:AJ1373)</f>
        <v>154</v>
      </c>
      <c r="AM1373" s="150">
        <f>SUM(F1375:AJ1375)</f>
        <v>0</v>
      </c>
      <c r="AN1373" s="150">
        <f>SUM(F1376:AJ1376)</f>
        <v>0</v>
      </c>
      <c r="AO1373" s="150">
        <f>SUM(F1374:AJ1374)</f>
        <v>56</v>
      </c>
      <c r="AP1373" s="150">
        <f>VLOOKUP($M$1&amp;" "&amp;$P$1&amp;" "&amp;AQ1373,'Вспомогательная таблица'!A:AL,38,0)</f>
        <v>154</v>
      </c>
      <c r="AQ1373" s="144" t="s">
        <v>43</v>
      </c>
    </row>
    <row r="1374" spans="1:43" ht="9" customHeight="1" x14ac:dyDescent="0.2">
      <c r="A1374" s="148"/>
      <c r="B1374" s="148"/>
      <c r="C1374" s="148"/>
      <c r="D1374" s="148"/>
      <c r="E1374" s="128" t="s">
        <v>24</v>
      </c>
      <c r="F1374" s="129"/>
      <c r="G1374" s="107"/>
      <c r="H1374" s="107">
        <v>8</v>
      </c>
      <c r="I1374" s="107"/>
      <c r="J1374" s="107"/>
      <c r="K1374" s="107"/>
      <c r="L1374" s="107">
        <v>8</v>
      </c>
      <c r="M1374" s="107"/>
      <c r="N1374" s="107"/>
      <c r="O1374" s="107"/>
      <c r="P1374" s="107">
        <v>8</v>
      </c>
      <c r="Q1374" s="107"/>
      <c r="R1374" s="107"/>
      <c r="S1374" s="107"/>
      <c r="T1374" s="107">
        <v>8</v>
      </c>
      <c r="U1374" s="107"/>
      <c r="V1374" s="107"/>
      <c r="W1374" s="107"/>
      <c r="X1374" s="107">
        <v>8</v>
      </c>
      <c r="Y1374" s="107"/>
      <c r="Z1374" s="107"/>
      <c r="AA1374" s="107"/>
      <c r="AB1374" s="107">
        <v>8</v>
      </c>
      <c r="AC1374" s="107"/>
      <c r="AD1374" s="107"/>
      <c r="AE1374" s="107"/>
      <c r="AF1374" s="107">
        <v>8</v>
      </c>
      <c r="AG1374" s="107"/>
      <c r="AH1374" s="107"/>
      <c r="AI1374" s="107"/>
      <c r="AJ1374" s="130"/>
      <c r="AK1374" s="148"/>
      <c r="AL1374" s="151"/>
      <c r="AM1374" s="151"/>
      <c r="AN1374" s="151"/>
      <c r="AO1374" s="151"/>
      <c r="AP1374" s="151"/>
      <c r="AQ1374" s="145"/>
    </row>
    <row r="1375" spans="1:43" ht="9" customHeight="1" x14ac:dyDescent="0.2">
      <c r="A1375" s="148"/>
      <c r="B1375" s="148"/>
      <c r="C1375" s="148"/>
      <c r="D1375" s="148"/>
      <c r="E1375" s="128" t="s">
        <v>25</v>
      </c>
      <c r="F1375" s="129"/>
      <c r="G1375" s="107"/>
      <c r="H1375" s="107"/>
      <c r="I1375" s="107"/>
      <c r="J1375" s="107"/>
      <c r="K1375" s="107"/>
      <c r="L1375" s="107"/>
      <c r="M1375" s="107"/>
      <c r="N1375" s="107"/>
      <c r="O1375" s="107"/>
      <c r="P1375" s="107"/>
      <c r="Q1375" s="107"/>
      <c r="R1375" s="107"/>
      <c r="S1375" s="107"/>
      <c r="T1375" s="107"/>
      <c r="U1375" s="107"/>
      <c r="V1375" s="107"/>
      <c r="W1375" s="107"/>
      <c r="X1375" s="107"/>
      <c r="Y1375" s="107"/>
      <c r="Z1375" s="107"/>
      <c r="AA1375" s="107"/>
      <c r="AB1375" s="107"/>
      <c r="AC1375" s="107"/>
      <c r="AD1375" s="107"/>
      <c r="AE1375" s="107"/>
      <c r="AF1375" s="107"/>
      <c r="AG1375" s="107"/>
      <c r="AH1375" s="107"/>
      <c r="AI1375" s="107"/>
      <c r="AJ1375" s="130"/>
      <c r="AK1375" s="148"/>
      <c r="AL1375" s="151"/>
      <c r="AM1375" s="151"/>
      <c r="AN1375" s="151"/>
      <c r="AO1375" s="151"/>
      <c r="AP1375" s="151"/>
      <c r="AQ1375" s="145"/>
    </row>
    <row r="1376" spans="1:43" ht="9" customHeight="1" thickBot="1" x14ac:dyDescent="0.25">
      <c r="A1376" s="149"/>
      <c r="B1376" s="149"/>
      <c r="C1376" s="149"/>
      <c r="D1376" s="149"/>
      <c r="E1376" s="131" t="s">
        <v>26</v>
      </c>
      <c r="F1376" s="132"/>
      <c r="G1376" s="133"/>
      <c r="H1376" s="133"/>
      <c r="I1376" s="133"/>
      <c r="J1376" s="133"/>
      <c r="K1376" s="133"/>
      <c r="L1376" s="133"/>
      <c r="M1376" s="133"/>
      <c r="N1376" s="133"/>
      <c r="O1376" s="133"/>
      <c r="P1376" s="133"/>
      <c r="Q1376" s="133"/>
      <c r="R1376" s="133"/>
      <c r="S1376" s="133"/>
      <c r="T1376" s="133"/>
      <c r="U1376" s="133"/>
      <c r="V1376" s="133"/>
      <c r="W1376" s="133"/>
      <c r="X1376" s="133"/>
      <c r="Y1376" s="133"/>
      <c r="Z1376" s="133"/>
      <c r="AA1376" s="133"/>
      <c r="AB1376" s="133"/>
      <c r="AC1376" s="133"/>
      <c r="AD1376" s="133"/>
      <c r="AE1376" s="133"/>
      <c r="AF1376" s="133"/>
      <c r="AG1376" s="133"/>
      <c r="AH1376" s="133"/>
      <c r="AI1376" s="133"/>
      <c r="AJ1376" s="134"/>
      <c r="AK1376" s="149"/>
      <c r="AL1376" s="152"/>
      <c r="AM1376" s="152"/>
      <c r="AN1376" s="152"/>
      <c r="AO1376" s="152"/>
      <c r="AP1376" s="152"/>
      <c r="AQ1376" s="146"/>
    </row>
    <row r="1377" spans="1:43" ht="9" customHeight="1" x14ac:dyDescent="0.2">
      <c r="A1377" s="147">
        <v>342</v>
      </c>
      <c r="B1377" s="153">
        <v>31774</v>
      </c>
      <c r="C1377" s="154" t="s">
        <v>447</v>
      </c>
      <c r="D1377" s="154" t="s">
        <v>381</v>
      </c>
      <c r="E1377" s="124" t="s">
        <v>22</v>
      </c>
      <c r="F1377" s="125"/>
      <c r="G1377" s="126">
        <v>11</v>
      </c>
      <c r="H1377" s="126">
        <v>11</v>
      </c>
      <c r="I1377" s="126"/>
      <c r="J1377" s="126"/>
      <c r="K1377" s="126">
        <v>11</v>
      </c>
      <c r="L1377" s="126">
        <v>11</v>
      </c>
      <c r="M1377" s="126"/>
      <c r="N1377" s="126"/>
      <c r="O1377" s="126">
        <v>11</v>
      </c>
      <c r="P1377" s="126">
        <v>11</v>
      </c>
      <c r="Q1377" s="126"/>
      <c r="R1377" s="126"/>
      <c r="S1377" s="126">
        <v>11</v>
      </c>
      <c r="T1377" s="126">
        <v>11</v>
      </c>
      <c r="U1377" s="126"/>
      <c r="V1377" s="126"/>
      <c r="W1377" s="126">
        <v>11</v>
      </c>
      <c r="X1377" s="126">
        <v>11</v>
      </c>
      <c r="Y1377" s="126"/>
      <c r="Z1377" s="126"/>
      <c r="AA1377" s="126">
        <v>11</v>
      </c>
      <c r="AB1377" s="126">
        <v>11</v>
      </c>
      <c r="AC1377" s="126"/>
      <c r="AD1377" s="126"/>
      <c r="AE1377" s="126">
        <v>11</v>
      </c>
      <c r="AF1377" s="126">
        <v>11</v>
      </c>
      <c r="AG1377" s="126"/>
      <c r="AH1377" s="126"/>
      <c r="AI1377" s="126"/>
      <c r="AJ1377" s="127"/>
      <c r="AK1377" s="153">
        <f>COUNTIF(F1377:AJ1377,"&gt;0")</f>
        <v>14</v>
      </c>
      <c r="AL1377" s="150">
        <f>SUM(F1377:AJ1377)</f>
        <v>154</v>
      </c>
      <c r="AM1377" s="150">
        <f>SUM(F1379:AJ1379)</f>
        <v>0</v>
      </c>
      <c r="AN1377" s="150">
        <f>SUM(F1380:AJ1380)</f>
        <v>0</v>
      </c>
      <c r="AO1377" s="150">
        <f>SUM(F1378:AJ1378)</f>
        <v>56</v>
      </c>
      <c r="AP1377" s="150">
        <f>VLOOKUP($M$1&amp;" "&amp;$P$1&amp;" "&amp;AQ1377,'Вспомогательная таблица'!A:AL,38,0)</f>
        <v>154</v>
      </c>
      <c r="AQ1377" s="144" t="s">
        <v>43</v>
      </c>
    </row>
    <row r="1378" spans="1:43" ht="9" customHeight="1" x14ac:dyDescent="0.2">
      <c r="A1378" s="148"/>
      <c r="B1378" s="148"/>
      <c r="C1378" s="148"/>
      <c r="D1378" s="148"/>
      <c r="E1378" s="128" t="s">
        <v>24</v>
      </c>
      <c r="F1378" s="129"/>
      <c r="G1378" s="107"/>
      <c r="H1378" s="107">
        <v>8</v>
      </c>
      <c r="I1378" s="107"/>
      <c r="J1378" s="107"/>
      <c r="K1378" s="107"/>
      <c r="L1378" s="107">
        <v>8</v>
      </c>
      <c r="M1378" s="107"/>
      <c r="N1378" s="107"/>
      <c r="O1378" s="107"/>
      <c r="P1378" s="107">
        <v>8</v>
      </c>
      <c r="Q1378" s="107"/>
      <c r="R1378" s="107"/>
      <c r="S1378" s="107"/>
      <c r="T1378" s="107">
        <v>8</v>
      </c>
      <c r="U1378" s="107"/>
      <c r="V1378" s="107"/>
      <c r="W1378" s="107"/>
      <c r="X1378" s="107">
        <v>8</v>
      </c>
      <c r="Y1378" s="107"/>
      <c r="Z1378" s="107"/>
      <c r="AA1378" s="107"/>
      <c r="AB1378" s="107">
        <v>8</v>
      </c>
      <c r="AC1378" s="107"/>
      <c r="AD1378" s="107"/>
      <c r="AE1378" s="107"/>
      <c r="AF1378" s="107">
        <v>8</v>
      </c>
      <c r="AG1378" s="107"/>
      <c r="AH1378" s="107"/>
      <c r="AI1378" s="107"/>
      <c r="AJ1378" s="130"/>
      <c r="AK1378" s="148"/>
      <c r="AL1378" s="151"/>
      <c r="AM1378" s="151"/>
      <c r="AN1378" s="151"/>
      <c r="AO1378" s="151"/>
      <c r="AP1378" s="151"/>
      <c r="AQ1378" s="145"/>
    </row>
    <row r="1379" spans="1:43" ht="9" customHeight="1" x14ac:dyDescent="0.2">
      <c r="A1379" s="148"/>
      <c r="B1379" s="148"/>
      <c r="C1379" s="148"/>
      <c r="D1379" s="148"/>
      <c r="E1379" s="128" t="s">
        <v>25</v>
      </c>
      <c r="F1379" s="129"/>
      <c r="G1379" s="107"/>
      <c r="H1379" s="107"/>
      <c r="I1379" s="107"/>
      <c r="J1379" s="107"/>
      <c r="K1379" s="107"/>
      <c r="L1379" s="107"/>
      <c r="M1379" s="107"/>
      <c r="N1379" s="107"/>
      <c r="O1379" s="107"/>
      <c r="P1379" s="107"/>
      <c r="Q1379" s="107"/>
      <c r="R1379" s="107"/>
      <c r="S1379" s="107"/>
      <c r="T1379" s="107"/>
      <c r="U1379" s="107"/>
      <c r="V1379" s="107"/>
      <c r="W1379" s="107"/>
      <c r="X1379" s="107"/>
      <c r="Y1379" s="107"/>
      <c r="Z1379" s="107"/>
      <c r="AA1379" s="107"/>
      <c r="AB1379" s="107"/>
      <c r="AC1379" s="107"/>
      <c r="AD1379" s="107"/>
      <c r="AE1379" s="107"/>
      <c r="AF1379" s="107"/>
      <c r="AG1379" s="107"/>
      <c r="AH1379" s="107"/>
      <c r="AI1379" s="107"/>
      <c r="AJ1379" s="130"/>
      <c r="AK1379" s="148"/>
      <c r="AL1379" s="151"/>
      <c r="AM1379" s="151"/>
      <c r="AN1379" s="151"/>
      <c r="AO1379" s="151"/>
      <c r="AP1379" s="151"/>
      <c r="AQ1379" s="145"/>
    </row>
    <row r="1380" spans="1:43" ht="9" customHeight="1" thickBot="1" x14ac:dyDescent="0.25">
      <c r="A1380" s="149"/>
      <c r="B1380" s="149"/>
      <c r="C1380" s="149"/>
      <c r="D1380" s="149"/>
      <c r="E1380" s="131" t="s">
        <v>26</v>
      </c>
      <c r="F1380" s="132"/>
      <c r="G1380" s="133"/>
      <c r="H1380" s="133"/>
      <c r="I1380" s="133"/>
      <c r="J1380" s="133"/>
      <c r="K1380" s="133"/>
      <c r="L1380" s="133"/>
      <c r="M1380" s="133"/>
      <c r="N1380" s="133"/>
      <c r="O1380" s="133"/>
      <c r="P1380" s="133"/>
      <c r="Q1380" s="133"/>
      <c r="R1380" s="133"/>
      <c r="S1380" s="133"/>
      <c r="T1380" s="133"/>
      <c r="U1380" s="133"/>
      <c r="V1380" s="133"/>
      <c r="W1380" s="133"/>
      <c r="X1380" s="133"/>
      <c r="Y1380" s="133"/>
      <c r="Z1380" s="133"/>
      <c r="AA1380" s="133"/>
      <c r="AB1380" s="133"/>
      <c r="AC1380" s="133"/>
      <c r="AD1380" s="133"/>
      <c r="AE1380" s="133"/>
      <c r="AF1380" s="133"/>
      <c r="AG1380" s="133"/>
      <c r="AH1380" s="133"/>
      <c r="AI1380" s="133"/>
      <c r="AJ1380" s="134"/>
      <c r="AK1380" s="149"/>
      <c r="AL1380" s="152"/>
      <c r="AM1380" s="152"/>
      <c r="AN1380" s="152"/>
      <c r="AO1380" s="152"/>
      <c r="AP1380" s="152"/>
      <c r="AQ1380" s="146"/>
    </row>
    <row r="1381" spans="1:43" ht="9" customHeight="1" x14ac:dyDescent="0.2">
      <c r="A1381" s="147">
        <v>343</v>
      </c>
      <c r="B1381" s="153">
        <v>19137</v>
      </c>
      <c r="C1381" s="154" t="s">
        <v>448</v>
      </c>
      <c r="D1381" s="154" t="s">
        <v>313</v>
      </c>
      <c r="E1381" s="124" t="s">
        <v>22</v>
      </c>
      <c r="F1381" s="125"/>
      <c r="G1381" s="126">
        <v>11</v>
      </c>
      <c r="H1381" s="126">
        <v>11</v>
      </c>
      <c r="I1381" s="126"/>
      <c r="J1381" s="126"/>
      <c r="K1381" s="126">
        <v>11</v>
      </c>
      <c r="L1381" s="126">
        <v>11</v>
      </c>
      <c r="M1381" s="126"/>
      <c r="N1381" s="126"/>
      <c r="O1381" s="126">
        <v>11</v>
      </c>
      <c r="P1381" s="126">
        <v>11</v>
      </c>
      <c r="Q1381" s="126"/>
      <c r="R1381" s="126"/>
      <c r="S1381" s="126">
        <v>11</v>
      </c>
      <c r="T1381" s="126">
        <v>11</v>
      </c>
      <c r="U1381" s="126"/>
      <c r="V1381" s="126"/>
      <c r="W1381" s="126">
        <v>11</v>
      </c>
      <c r="X1381" s="126">
        <v>11</v>
      </c>
      <c r="Y1381" s="126"/>
      <c r="Z1381" s="126"/>
      <c r="AA1381" s="126">
        <v>11</v>
      </c>
      <c r="AB1381" s="126">
        <v>11</v>
      </c>
      <c r="AC1381" s="126"/>
      <c r="AD1381" s="126"/>
      <c r="AE1381" s="126">
        <v>11</v>
      </c>
      <c r="AF1381" s="126">
        <v>11</v>
      </c>
      <c r="AG1381" s="126"/>
      <c r="AH1381" s="126"/>
      <c r="AI1381" s="126"/>
      <c r="AJ1381" s="127"/>
      <c r="AK1381" s="153">
        <f>COUNTIF(F1381:AJ1381,"&gt;0")</f>
        <v>14</v>
      </c>
      <c r="AL1381" s="150">
        <f>SUM(F1381:AJ1381)</f>
        <v>154</v>
      </c>
      <c r="AM1381" s="150">
        <f>SUM(F1383:AJ1383)</f>
        <v>0</v>
      </c>
      <c r="AN1381" s="150">
        <f>SUM(F1384:AJ1384)</f>
        <v>0</v>
      </c>
      <c r="AO1381" s="150">
        <f>SUM(F1382:AJ1382)</f>
        <v>56</v>
      </c>
      <c r="AP1381" s="150">
        <f>VLOOKUP($M$1&amp;" "&amp;$P$1&amp;" "&amp;AQ1381,'Вспомогательная таблица'!A:AL,38,0)</f>
        <v>154</v>
      </c>
      <c r="AQ1381" s="144" t="s">
        <v>43</v>
      </c>
    </row>
    <row r="1382" spans="1:43" ht="9" customHeight="1" x14ac:dyDescent="0.2">
      <c r="A1382" s="148"/>
      <c r="B1382" s="148"/>
      <c r="C1382" s="148"/>
      <c r="D1382" s="148"/>
      <c r="E1382" s="128" t="s">
        <v>24</v>
      </c>
      <c r="F1382" s="129"/>
      <c r="G1382" s="107"/>
      <c r="H1382" s="107">
        <v>8</v>
      </c>
      <c r="I1382" s="107"/>
      <c r="J1382" s="107"/>
      <c r="K1382" s="107"/>
      <c r="L1382" s="107">
        <v>8</v>
      </c>
      <c r="M1382" s="107"/>
      <c r="N1382" s="107"/>
      <c r="O1382" s="107"/>
      <c r="P1382" s="107">
        <v>8</v>
      </c>
      <c r="Q1382" s="107"/>
      <c r="R1382" s="107"/>
      <c r="S1382" s="107"/>
      <c r="T1382" s="107">
        <v>8</v>
      </c>
      <c r="U1382" s="107"/>
      <c r="V1382" s="107"/>
      <c r="W1382" s="107"/>
      <c r="X1382" s="107">
        <v>8</v>
      </c>
      <c r="Y1382" s="107"/>
      <c r="Z1382" s="107"/>
      <c r="AA1382" s="107"/>
      <c r="AB1382" s="107">
        <v>8</v>
      </c>
      <c r="AC1382" s="107"/>
      <c r="AD1382" s="107"/>
      <c r="AE1382" s="107"/>
      <c r="AF1382" s="107">
        <v>8</v>
      </c>
      <c r="AG1382" s="107"/>
      <c r="AH1382" s="107"/>
      <c r="AI1382" s="107"/>
      <c r="AJ1382" s="130"/>
      <c r="AK1382" s="148"/>
      <c r="AL1382" s="151"/>
      <c r="AM1382" s="151"/>
      <c r="AN1382" s="151"/>
      <c r="AO1382" s="151"/>
      <c r="AP1382" s="151"/>
      <c r="AQ1382" s="145"/>
    </row>
    <row r="1383" spans="1:43" ht="9" customHeight="1" x14ac:dyDescent="0.2">
      <c r="A1383" s="148"/>
      <c r="B1383" s="148"/>
      <c r="C1383" s="148"/>
      <c r="D1383" s="148"/>
      <c r="E1383" s="128" t="s">
        <v>25</v>
      </c>
      <c r="F1383" s="129"/>
      <c r="G1383" s="107"/>
      <c r="H1383" s="107"/>
      <c r="I1383" s="107"/>
      <c r="J1383" s="107"/>
      <c r="K1383" s="107"/>
      <c r="L1383" s="107"/>
      <c r="M1383" s="107"/>
      <c r="N1383" s="107"/>
      <c r="O1383" s="107"/>
      <c r="P1383" s="107"/>
      <c r="Q1383" s="107"/>
      <c r="R1383" s="107"/>
      <c r="S1383" s="107"/>
      <c r="T1383" s="107"/>
      <c r="U1383" s="107"/>
      <c r="V1383" s="107"/>
      <c r="W1383" s="107"/>
      <c r="X1383" s="107"/>
      <c r="Y1383" s="107"/>
      <c r="Z1383" s="107"/>
      <c r="AA1383" s="107"/>
      <c r="AB1383" s="107"/>
      <c r="AC1383" s="107"/>
      <c r="AD1383" s="107"/>
      <c r="AE1383" s="107"/>
      <c r="AF1383" s="107"/>
      <c r="AG1383" s="107"/>
      <c r="AH1383" s="107"/>
      <c r="AI1383" s="107"/>
      <c r="AJ1383" s="130"/>
      <c r="AK1383" s="148"/>
      <c r="AL1383" s="151"/>
      <c r="AM1383" s="151"/>
      <c r="AN1383" s="151"/>
      <c r="AO1383" s="151"/>
      <c r="AP1383" s="151"/>
      <c r="AQ1383" s="145"/>
    </row>
    <row r="1384" spans="1:43" ht="9" customHeight="1" thickBot="1" x14ac:dyDescent="0.25">
      <c r="A1384" s="149"/>
      <c r="B1384" s="149"/>
      <c r="C1384" s="149"/>
      <c r="D1384" s="149"/>
      <c r="E1384" s="131" t="s">
        <v>26</v>
      </c>
      <c r="F1384" s="132"/>
      <c r="G1384" s="133"/>
      <c r="H1384" s="133"/>
      <c r="I1384" s="133"/>
      <c r="J1384" s="133"/>
      <c r="K1384" s="133"/>
      <c r="L1384" s="133"/>
      <c r="M1384" s="133"/>
      <c r="N1384" s="133"/>
      <c r="O1384" s="133"/>
      <c r="P1384" s="133"/>
      <c r="Q1384" s="133"/>
      <c r="R1384" s="133"/>
      <c r="S1384" s="133"/>
      <c r="T1384" s="133"/>
      <c r="U1384" s="133"/>
      <c r="V1384" s="133"/>
      <c r="W1384" s="133"/>
      <c r="X1384" s="133"/>
      <c r="Y1384" s="133"/>
      <c r="Z1384" s="133"/>
      <c r="AA1384" s="133"/>
      <c r="AB1384" s="133"/>
      <c r="AC1384" s="133"/>
      <c r="AD1384" s="133"/>
      <c r="AE1384" s="133"/>
      <c r="AF1384" s="133"/>
      <c r="AG1384" s="133"/>
      <c r="AH1384" s="133"/>
      <c r="AI1384" s="133"/>
      <c r="AJ1384" s="134"/>
      <c r="AK1384" s="149"/>
      <c r="AL1384" s="152"/>
      <c r="AM1384" s="152"/>
      <c r="AN1384" s="152"/>
      <c r="AO1384" s="152"/>
      <c r="AP1384" s="152"/>
      <c r="AQ1384" s="146"/>
    </row>
    <row r="1385" spans="1:43" ht="9" customHeight="1" x14ac:dyDescent="0.2">
      <c r="A1385" s="147">
        <v>344</v>
      </c>
      <c r="B1385" s="153">
        <v>19158</v>
      </c>
      <c r="C1385" s="154" t="s">
        <v>449</v>
      </c>
      <c r="D1385" s="154" t="s">
        <v>381</v>
      </c>
      <c r="E1385" s="124" t="s">
        <v>22</v>
      </c>
      <c r="F1385" s="125"/>
      <c r="G1385" s="126">
        <v>11</v>
      </c>
      <c r="H1385" s="126">
        <v>11</v>
      </c>
      <c r="I1385" s="126"/>
      <c r="J1385" s="126"/>
      <c r="K1385" s="126">
        <v>11</v>
      </c>
      <c r="L1385" s="126">
        <v>11</v>
      </c>
      <c r="M1385" s="126"/>
      <c r="N1385" s="126"/>
      <c r="O1385" s="126">
        <v>11</v>
      </c>
      <c r="P1385" s="126">
        <v>11</v>
      </c>
      <c r="Q1385" s="126"/>
      <c r="R1385" s="126"/>
      <c r="S1385" s="126">
        <v>11</v>
      </c>
      <c r="T1385" s="126">
        <v>11</v>
      </c>
      <c r="U1385" s="126"/>
      <c r="V1385" s="126"/>
      <c r="W1385" s="126">
        <v>11</v>
      </c>
      <c r="X1385" s="126">
        <v>11</v>
      </c>
      <c r="Y1385" s="126"/>
      <c r="Z1385" s="126"/>
      <c r="AA1385" s="126">
        <v>11</v>
      </c>
      <c r="AB1385" s="126">
        <v>11</v>
      </c>
      <c r="AC1385" s="126"/>
      <c r="AD1385" s="126"/>
      <c r="AE1385" s="126">
        <v>11</v>
      </c>
      <c r="AF1385" s="126">
        <v>11</v>
      </c>
      <c r="AG1385" s="126"/>
      <c r="AH1385" s="126"/>
      <c r="AI1385" s="126"/>
      <c r="AJ1385" s="127"/>
      <c r="AK1385" s="153">
        <f>COUNTIF(F1385:AJ1385,"&gt;0")</f>
        <v>14</v>
      </c>
      <c r="AL1385" s="150">
        <f>SUM(F1385:AJ1385)</f>
        <v>154</v>
      </c>
      <c r="AM1385" s="150">
        <f>SUM(F1387:AJ1387)</f>
        <v>0</v>
      </c>
      <c r="AN1385" s="150">
        <f>SUM(F1388:AJ1388)</f>
        <v>0</v>
      </c>
      <c r="AO1385" s="150">
        <f>SUM(F1386:AJ1386)</f>
        <v>56</v>
      </c>
      <c r="AP1385" s="150">
        <f>VLOOKUP($M$1&amp;" "&amp;$P$1&amp;" "&amp;AQ1385,'Вспомогательная таблица'!A:AL,38,0)</f>
        <v>154</v>
      </c>
      <c r="AQ1385" s="144" t="s">
        <v>43</v>
      </c>
    </row>
    <row r="1386" spans="1:43" ht="9" customHeight="1" x14ac:dyDescent="0.2">
      <c r="A1386" s="148"/>
      <c r="B1386" s="148"/>
      <c r="C1386" s="148"/>
      <c r="D1386" s="148"/>
      <c r="E1386" s="128" t="s">
        <v>24</v>
      </c>
      <c r="F1386" s="129"/>
      <c r="G1386" s="107"/>
      <c r="H1386" s="107">
        <v>8</v>
      </c>
      <c r="I1386" s="107"/>
      <c r="J1386" s="107"/>
      <c r="K1386" s="107"/>
      <c r="L1386" s="107">
        <v>8</v>
      </c>
      <c r="M1386" s="107"/>
      <c r="N1386" s="107"/>
      <c r="O1386" s="107"/>
      <c r="P1386" s="107">
        <v>8</v>
      </c>
      <c r="Q1386" s="107"/>
      <c r="R1386" s="107"/>
      <c r="S1386" s="107"/>
      <c r="T1386" s="107">
        <v>8</v>
      </c>
      <c r="U1386" s="107"/>
      <c r="V1386" s="107"/>
      <c r="W1386" s="107"/>
      <c r="X1386" s="107">
        <v>8</v>
      </c>
      <c r="Y1386" s="107"/>
      <c r="Z1386" s="107"/>
      <c r="AA1386" s="107"/>
      <c r="AB1386" s="107">
        <v>8</v>
      </c>
      <c r="AC1386" s="107"/>
      <c r="AD1386" s="107"/>
      <c r="AE1386" s="107"/>
      <c r="AF1386" s="107">
        <v>8</v>
      </c>
      <c r="AG1386" s="107"/>
      <c r="AH1386" s="107"/>
      <c r="AI1386" s="107"/>
      <c r="AJ1386" s="130"/>
      <c r="AK1386" s="148"/>
      <c r="AL1386" s="151"/>
      <c r="AM1386" s="151"/>
      <c r="AN1386" s="151"/>
      <c r="AO1386" s="151"/>
      <c r="AP1386" s="151"/>
      <c r="AQ1386" s="145"/>
    </row>
    <row r="1387" spans="1:43" ht="9" customHeight="1" x14ac:dyDescent="0.2">
      <c r="A1387" s="148"/>
      <c r="B1387" s="148"/>
      <c r="C1387" s="148"/>
      <c r="D1387" s="148"/>
      <c r="E1387" s="128" t="s">
        <v>25</v>
      </c>
      <c r="F1387" s="129"/>
      <c r="G1387" s="107"/>
      <c r="H1387" s="107"/>
      <c r="I1387" s="107"/>
      <c r="J1387" s="107"/>
      <c r="K1387" s="107"/>
      <c r="L1387" s="107"/>
      <c r="M1387" s="107"/>
      <c r="N1387" s="107"/>
      <c r="O1387" s="107"/>
      <c r="P1387" s="107"/>
      <c r="Q1387" s="107"/>
      <c r="R1387" s="107"/>
      <c r="S1387" s="107"/>
      <c r="T1387" s="107"/>
      <c r="U1387" s="107"/>
      <c r="V1387" s="107"/>
      <c r="W1387" s="107"/>
      <c r="X1387" s="107"/>
      <c r="Y1387" s="107"/>
      <c r="Z1387" s="107"/>
      <c r="AA1387" s="107"/>
      <c r="AB1387" s="107"/>
      <c r="AC1387" s="107"/>
      <c r="AD1387" s="107"/>
      <c r="AE1387" s="107"/>
      <c r="AF1387" s="107"/>
      <c r="AG1387" s="107"/>
      <c r="AH1387" s="107"/>
      <c r="AI1387" s="107"/>
      <c r="AJ1387" s="130"/>
      <c r="AK1387" s="148"/>
      <c r="AL1387" s="151"/>
      <c r="AM1387" s="151"/>
      <c r="AN1387" s="151"/>
      <c r="AO1387" s="151"/>
      <c r="AP1387" s="151"/>
      <c r="AQ1387" s="145"/>
    </row>
    <row r="1388" spans="1:43" ht="9" customHeight="1" thickBot="1" x14ac:dyDescent="0.25">
      <c r="A1388" s="149"/>
      <c r="B1388" s="149"/>
      <c r="C1388" s="149"/>
      <c r="D1388" s="149"/>
      <c r="E1388" s="131" t="s">
        <v>26</v>
      </c>
      <c r="F1388" s="132"/>
      <c r="G1388" s="133"/>
      <c r="H1388" s="133"/>
      <c r="I1388" s="133"/>
      <c r="J1388" s="133"/>
      <c r="K1388" s="133"/>
      <c r="L1388" s="133"/>
      <c r="M1388" s="133"/>
      <c r="N1388" s="133"/>
      <c r="O1388" s="133"/>
      <c r="P1388" s="133"/>
      <c r="Q1388" s="133"/>
      <c r="R1388" s="133"/>
      <c r="S1388" s="133"/>
      <c r="T1388" s="133"/>
      <c r="U1388" s="133"/>
      <c r="V1388" s="133"/>
      <c r="W1388" s="133"/>
      <c r="X1388" s="133"/>
      <c r="Y1388" s="133"/>
      <c r="Z1388" s="133"/>
      <c r="AA1388" s="133"/>
      <c r="AB1388" s="133"/>
      <c r="AC1388" s="133"/>
      <c r="AD1388" s="133"/>
      <c r="AE1388" s="133"/>
      <c r="AF1388" s="133"/>
      <c r="AG1388" s="133"/>
      <c r="AH1388" s="133"/>
      <c r="AI1388" s="133"/>
      <c r="AJ1388" s="134"/>
      <c r="AK1388" s="149"/>
      <c r="AL1388" s="152"/>
      <c r="AM1388" s="152"/>
      <c r="AN1388" s="152"/>
      <c r="AO1388" s="152"/>
      <c r="AP1388" s="152"/>
      <c r="AQ1388" s="146"/>
    </row>
    <row r="1389" spans="1:43" ht="9" customHeight="1" x14ac:dyDescent="0.2">
      <c r="A1389" s="147">
        <v>345</v>
      </c>
      <c r="B1389" s="153">
        <v>23806</v>
      </c>
      <c r="C1389" s="154" t="s">
        <v>450</v>
      </c>
      <c r="D1389" s="154" t="s">
        <v>381</v>
      </c>
      <c r="E1389" s="124" t="s">
        <v>22</v>
      </c>
      <c r="F1389" s="125"/>
      <c r="G1389" s="126">
        <v>11</v>
      </c>
      <c r="H1389" s="126">
        <v>11</v>
      </c>
      <c r="I1389" s="126"/>
      <c r="J1389" s="126"/>
      <c r="K1389" s="126">
        <v>11</v>
      </c>
      <c r="L1389" s="126">
        <v>11</v>
      </c>
      <c r="M1389" s="126"/>
      <c r="N1389" s="126"/>
      <c r="O1389" s="126">
        <v>11</v>
      </c>
      <c r="P1389" s="126">
        <v>11</v>
      </c>
      <c r="Q1389" s="126"/>
      <c r="R1389" s="126"/>
      <c r="S1389" s="126">
        <v>11</v>
      </c>
      <c r="T1389" s="126">
        <v>11</v>
      </c>
      <c r="U1389" s="126"/>
      <c r="V1389" s="126"/>
      <c r="W1389" s="126">
        <v>11</v>
      </c>
      <c r="X1389" s="126">
        <v>11</v>
      </c>
      <c r="Y1389" s="126"/>
      <c r="Z1389" s="126"/>
      <c r="AA1389" s="126">
        <v>11</v>
      </c>
      <c r="AB1389" s="126">
        <v>11</v>
      </c>
      <c r="AC1389" s="126"/>
      <c r="AD1389" s="126"/>
      <c r="AE1389" s="126">
        <v>11</v>
      </c>
      <c r="AF1389" s="126">
        <v>11</v>
      </c>
      <c r="AG1389" s="126"/>
      <c r="AH1389" s="126"/>
      <c r="AI1389" s="126"/>
      <c r="AJ1389" s="127"/>
      <c r="AK1389" s="153">
        <f>COUNTIF(F1389:AJ1389,"&gt;0")</f>
        <v>14</v>
      </c>
      <c r="AL1389" s="150">
        <f>SUM(F1389:AJ1389)</f>
        <v>154</v>
      </c>
      <c r="AM1389" s="150">
        <f>SUM(F1391:AJ1391)</f>
        <v>0</v>
      </c>
      <c r="AN1389" s="150">
        <f>SUM(F1392:AJ1392)</f>
        <v>0</v>
      </c>
      <c r="AO1389" s="150">
        <f>SUM(F1390:AJ1390)</f>
        <v>56</v>
      </c>
      <c r="AP1389" s="150">
        <f>VLOOKUP($M$1&amp;" "&amp;$P$1&amp;" "&amp;AQ1389,'Вспомогательная таблица'!A:AL,38,0)</f>
        <v>154</v>
      </c>
      <c r="AQ1389" s="144" t="s">
        <v>43</v>
      </c>
    </row>
    <row r="1390" spans="1:43" ht="9" customHeight="1" x14ac:dyDescent="0.2">
      <c r="A1390" s="148"/>
      <c r="B1390" s="148"/>
      <c r="C1390" s="148"/>
      <c r="D1390" s="148"/>
      <c r="E1390" s="128" t="s">
        <v>24</v>
      </c>
      <c r="F1390" s="129"/>
      <c r="G1390" s="107"/>
      <c r="H1390" s="107">
        <v>8</v>
      </c>
      <c r="I1390" s="107"/>
      <c r="J1390" s="107"/>
      <c r="K1390" s="107"/>
      <c r="L1390" s="107">
        <v>8</v>
      </c>
      <c r="M1390" s="107"/>
      <c r="N1390" s="107"/>
      <c r="O1390" s="107"/>
      <c r="P1390" s="107">
        <v>8</v>
      </c>
      <c r="Q1390" s="107"/>
      <c r="R1390" s="107"/>
      <c r="S1390" s="107"/>
      <c r="T1390" s="107">
        <v>8</v>
      </c>
      <c r="U1390" s="107"/>
      <c r="V1390" s="107"/>
      <c r="W1390" s="107"/>
      <c r="X1390" s="107">
        <v>8</v>
      </c>
      <c r="Y1390" s="107"/>
      <c r="Z1390" s="107"/>
      <c r="AA1390" s="107"/>
      <c r="AB1390" s="107">
        <v>8</v>
      </c>
      <c r="AC1390" s="107"/>
      <c r="AD1390" s="107"/>
      <c r="AE1390" s="107"/>
      <c r="AF1390" s="107">
        <v>8</v>
      </c>
      <c r="AG1390" s="107"/>
      <c r="AH1390" s="107"/>
      <c r="AI1390" s="107"/>
      <c r="AJ1390" s="130"/>
      <c r="AK1390" s="148"/>
      <c r="AL1390" s="151"/>
      <c r="AM1390" s="151"/>
      <c r="AN1390" s="151"/>
      <c r="AO1390" s="151"/>
      <c r="AP1390" s="151"/>
      <c r="AQ1390" s="145"/>
    </row>
    <row r="1391" spans="1:43" ht="9" customHeight="1" x14ac:dyDescent="0.2">
      <c r="A1391" s="148"/>
      <c r="B1391" s="148"/>
      <c r="C1391" s="148"/>
      <c r="D1391" s="148"/>
      <c r="E1391" s="128" t="s">
        <v>25</v>
      </c>
      <c r="F1391" s="129"/>
      <c r="G1391" s="107"/>
      <c r="H1391" s="107"/>
      <c r="I1391" s="107"/>
      <c r="J1391" s="107"/>
      <c r="K1391" s="107"/>
      <c r="L1391" s="107"/>
      <c r="M1391" s="107"/>
      <c r="N1391" s="107"/>
      <c r="O1391" s="107"/>
      <c r="P1391" s="107"/>
      <c r="Q1391" s="107"/>
      <c r="R1391" s="107"/>
      <c r="S1391" s="107"/>
      <c r="T1391" s="107"/>
      <c r="U1391" s="107"/>
      <c r="V1391" s="107"/>
      <c r="W1391" s="107"/>
      <c r="X1391" s="107"/>
      <c r="Y1391" s="107"/>
      <c r="Z1391" s="107"/>
      <c r="AA1391" s="107"/>
      <c r="AB1391" s="107"/>
      <c r="AC1391" s="107"/>
      <c r="AD1391" s="107"/>
      <c r="AE1391" s="107"/>
      <c r="AF1391" s="107"/>
      <c r="AG1391" s="107"/>
      <c r="AH1391" s="107"/>
      <c r="AI1391" s="107"/>
      <c r="AJ1391" s="130"/>
      <c r="AK1391" s="148"/>
      <c r="AL1391" s="151"/>
      <c r="AM1391" s="151"/>
      <c r="AN1391" s="151"/>
      <c r="AO1391" s="151"/>
      <c r="AP1391" s="151"/>
      <c r="AQ1391" s="145"/>
    </row>
    <row r="1392" spans="1:43" ht="9" customHeight="1" thickBot="1" x14ac:dyDescent="0.25">
      <c r="A1392" s="149"/>
      <c r="B1392" s="149"/>
      <c r="C1392" s="149"/>
      <c r="D1392" s="149"/>
      <c r="E1392" s="131" t="s">
        <v>26</v>
      </c>
      <c r="F1392" s="132"/>
      <c r="G1392" s="133"/>
      <c r="H1392" s="133"/>
      <c r="I1392" s="133"/>
      <c r="J1392" s="133"/>
      <c r="K1392" s="133"/>
      <c r="L1392" s="133"/>
      <c r="M1392" s="133"/>
      <c r="N1392" s="133"/>
      <c r="O1392" s="133"/>
      <c r="P1392" s="133"/>
      <c r="Q1392" s="133"/>
      <c r="R1392" s="133"/>
      <c r="S1392" s="133"/>
      <c r="T1392" s="133"/>
      <c r="U1392" s="133"/>
      <c r="V1392" s="133"/>
      <c r="W1392" s="133"/>
      <c r="X1392" s="133"/>
      <c r="Y1392" s="133"/>
      <c r="Z1392" s="133"/>
      <c r="AA1392" s="133"/>
      <c r="AB1392" s="133"/>
      <c r="AC1392" s="133"/>
      <c r="AD1392" s="133"/>
      <c r="AE1392" s="133"/>
      <c r="AF1392" s="133"/>
      <c r="AG1392" s="133"/>
      <c r="AH1392" s="133"/>
      <c r="AI1392" s="133"/>
      <c r="AJ1392" s="134"/>
      <c r="AK1392" s="149"/>
      <c r="AL1392" s="152"/>
      <c r="AM1392" s="152"/>
      <c r="AN1392" s="152"/>
      <c r="AO1392" s="152"/>
      <c r="AP1392" s="152"/>
      <c r="AQ1392" s="146"/>
    </row>
    <row r="1393" spans="1:43" ht="9" customHeight="1" x14ac:dyDescent="0.2">
      <c r="A1393" s="147">
        <v>346</v>
      </c>
      <c r="B1393" s="153">
        <v>19836</v>
      </c>
      <c r="C1393" s="154" t="s">
        <v>451</v>
      </c>
      <c r="D1393" s="154" t="s">
        <v>381</v>
      </c>
      <c r="E1393" s="124" t="s">
        <v>22</v>
      </c>
      <c r="F1393" s="125"/>
      <c r="G1393" s="126">
        <v>11</v>
      </c>
      <c r="H1393" s="126">
        <v>11</v>
      </c>
      <c r="I1393" s="126"/>
      <c r="J1393" s="126"/>
      <c r="K1393" s="126">
        <v>11</v>
      </c>
      <c r="L1393" s="126">
        <v>11</v>
      </c>
      <c r="M1393" s="126"/>
      <c r="N1393" s="126"/>
      <c r="O1393" s="126">
        <v>11</v>
      </c>
      <c r="P1393" s="126">
        <v>11</v>
      </c>
      <c r="Q1393" s="126"/>
      <c r="R1393" s="126"/>
      <c r="S1393" s="126">
        <v>11</v>
      </c>
      <c r="T1393" s="126">
        <v>11</v>
      </c>
      <c r="U1393" s="126"/>
      <c r="V1393" s="126"/>
      <c r="W1393" s="126">
        <v>11</v>
      </c>
      <c r="X1393" s="126">
        <v>11</v>
      </c>
      <c r="Y1393" s="126"/>
      <c r="Z1393" s="126"/>
      <c r="AA1393" s="126">
        <v>11</v>
      </c>
      <c r="AB1393" s="126">
        <v>11</v>
      </c>
      <c r="AC1393" s="126"/>
      <c r="AD1393" s="126"/>
      <c r="AE1393" s="126">
        <v>11</v>
      </c>
      <c r="AF1393" s="126">
        <v>11</v>
      </c>
      <c r="AG1393" s="126"/>
      <c r="AH1393" s="126"/>
      <c r="AI1393" s="126"/>
      <c r="AJ1393" s="127"/>
      <c r="AK1393" s="153">
        <f>COUNTIF(F1393:AJ1393,"&gt;0")</f>
        <v>14</v>
      </c>
      <c r="AL1393" s="150">
        <f>SUM(F1393:AJ1393)</f>
        <v>154</v>
      </c>
      <c r="AM1393" s="150">
        <f>SUM(F1395:AJ1395)</f>
        <v>0</v>
      </c>
      <c r="AN1393" s="150">
        <f>SUM(F1396:AJ1396)</f>
        <v>0</v>
      </c>
      <c r="AO1393" s="150">
        <f>SUM(F1394:AJ1394)</f>
        <v>56</v>
      </c>
      <c r="AP1393" s="150">
        <f>VLOOKUP($M$1&amp;" "&amp;$P$1&amp;" "&amp;AQ1393,'Вспомогательная таблица'!A:AL,38,0)</f>
        <v>154</v>
      </c>
      <c r="AQ1393" s="144" t="s">
        <v>43</v>
      </c>
    </row>
    <row r="1394" spans="1:43" ht="9" customHeight="1" x14ac:dyDescent="0.2">
      <c r="A1394" s="148"/>
      <c r="B1394" s="148"/>
      <c r="C1394" s="148"/>
      <c r="D1394" s="148"/>
      <c r="E1394" s="128" t="s">
        <v>24</v>
      </c>
      <c r="F1394" s="129"/>
      <c r="G1394" s="107"/>
      <c r="H1394" s="107">
        <v>8</v>
      </c>
      <c r="I1394" s="107"/>
      <c r="J1394" s="107"/>
      <c r="K1394" s="107"/>
      <c r="L1394" s="107">
        <v>8</v>
      </c>
      <c r="M1394" s="107"/>
      <c r="N1394" s="107"/>
      <c r="O1394" s="107"/>
      <c r="P1394" s="107">
        <v>8</v>
      </c>
      <c r="Q1394" s="107"/>
      <c r="R1394" s="107"/>
      <c r="S1394" s="107"/>
      <c r="T1394" s="107">
        <v>8</v>
      </c>
      <c r="U1394" s="107"/>
      <c r="V1394" s="107"/>
      <c r="W1394" s="107"/>
      <c r="X1394" s="107">
        <v>8</v>
      </c>
      <c r="Y1394" s="107"/>
      <c r="Z1394" s="107"/>
      <c r="AA1394" s="107"/>
      <c r="AB1394" s="107">
        <v>8</v>
      </c>
      <c r="AC1394" s="107"/>
      <c r="AD1394" s="107"/>
      <c r="AE1394" s="107"/>
      <c r="AF1394" s="107">
        <v>8</v>
      </c>
      <c r="AG1394" s="107"/>
      <c r="AH1394" s="107"/>
      <c r="AI1394" s="107"/>
      <c r="AJ1394" s="130"/>
      <c r="AK1394" s="148"/>
      <c r="AL1394" s="151"/>
      <c r="AM1394" s="151"/>
      <c r="AN1394" s="151"/>
      <c r="AO1394" s="151"/>
      <c r="AP1394" s="151"/>
      <c r="AQ1394" s="145"/>
    </row>
    <row r="1395" spans="1:43" ht="9" customHeight="1" x14ac:dyDescent="0.2">
      <c r="A1395" s="148"/>
      <c r="B1395" s="148"/>
      <c r="C1395" s="148"/>
      <c r="D1395" s="148"/>
      <c r="E1395" s="128" t="s">
        <v>25</v>
      </c>
      <c r="F1395" s="129"/>
      <c r="G1395" s="107"/>
      <c r="H1395" s="107"/>
      <c r="I1395" s="107"/>
      <c r="J1395" s="107"/>
      <c r="K1395" s="107"/>
      <c r="L1395" s="107"/>
      <c r="M1395" s="107"/>
      <c r="N1395" s="107"/>
      <c r="O1395" s="107"/>
      <c r="P1395" s="107"/>
      <c r="Q1395" s="107"/>
      <c r="R1395" s="107"/>
      <c r="S1395" s="107"/>
      <c r="T1395" s="107"/>
      <c r="U1395" s="107"/>
      <c r="V1395" s="107"/>
      <c r="W1395" s="107"/>
      <c r="X1395" s="107"/>
      <c r="Y1395" s="107"/>
      <c r="Z1395" s="107"/>
      <c r="AA1395" s="107"/>
      <c r="AB1395" s="107"/>
      <c r="AC1395" s="107"/>
      <c r="AD1395" s="107"/>
      <c r="AE1395" s="107"/>
      <c r="AF1395" s="107"/>
      <c r="AG1395" s="107"/>
      <c r="AH1395" s="107"/>
      <c r="AI1395" s="107"/>
      <c r="AJ1395" s="130"/>
      <c r="AK1395" s="148"/>
      <c r="AL1395" s="151"/>
      <c r="AM1395" s="151"/>
      <c r="AN1395" s="151"/>
      <c r="AO1395" s="151"/>
      <c r="AP1395" s="151"/>
      <c r="AQ1395" s="145"/>
    </row>
    <row r="1396" spans="1:43" ht="9" customHeight="1" thickBot="1" x14ac:dyDescent="0.25">
      <c r="A1396" s="149"/>
      <c r="B1396" s="149"/>
      <c r="C1396" s="149"/>
      <c r="D1396" s="149"/>
      <c r="E1396" s="131" t="s">
        <v>26</v>
      </c>
      <c r="F1396" s="132"/>
      <c r="G1396" s="133"/>
      <c r="H1396" s="133"/>
      <c r="I1396" s="133"/>
      <c r="J1396" s="133"/>
      <c r="K1396" s="133"/>
      <c r="L1396" s="133"/>
      <c r="M1396" s="133"/>
      <c r="N1396" s="133"/>
      <c r="O1396" s="133"/>
      <c r="P1396" s="133"/>
      <c r="Q1396" s="133"/>
      <c r="R1396" s="133"/>
      <c r="S1396" s="133"/>
      <c r="T1396" s="133"/>
      <c r="U1396" s="133"/>
      <c r="V1396" s="133"/>
      <c r="W1396" s="133"/>
      <c r="X1396" s="133"/>
      <c r="Y1396" s="133"/>
      <c r="Z1396" s="133"/>
      <c r="AA1396" s="133"/>
      <c r="AB1396" s="133"/>
      <c r="AC1396" s="133"/>
      <c r="AD1396" s="133"/>
      <c r="AE1396" s="133"/>
      <c r="AF1396" s="133"/>
      <c r="AG1396" s="133"/>
      <c r="AH1396" s="133"/>
      <c r="AI1396" s="133"/>
      <c r="AJ1396" s="134"/>
      <c r="AK1396" s="149"/>
      <c r="AL1396" s="152"/>
      <c r="AM1396" s="152"/>
      <c r="AN1396" s="152"/>
      <c r="AO1396" s="152"/>
      <c r="AP1396" s="152"/>
      <c r="AQ1396" s="146"/>
    </row>
    <row r="1397" spans="1:43" ht="9" customHeight="1" x14ac:dyDescent="0.2">
      <c r="A1397" s="147">
        <v>347</v>
      </c>
      <c r="B1397" s="153">
        <v>20314</v>
      </c>
      <c r="C1397" s="154" t="s">
        <v>452</v>
      </c>
      <c r="D1397" s="154" t="s">
        <v>391</v>
      </c>
      <c r="E1397" s="124" t="s">
        <v>22</v>
      </c>
      <c r="F1397" s="125"/>
      <c r="G1397" s="126">
        <v>11</v>
      </c>
      <c r="H1397" s="126">
        <v>11</v>
      </c>
      <c r="I1397" s="126"/>
      <c r="J1397" s="126"/>
      <c r="K1397" s="126">
        <v>11</v>
      </c>
      <c r="L1397" s="126">
        <v>11</v>
      </c>
      <c r="M1397" s="126"/>
      <c r="N1397" s="126"/>
      <c r="O1397" s="126">
        <v>11</v>
      </c>
      <c r="P1397" s="126">
        <v>11</v>
      </c>
      <c r="Q1397" s="126"/>
      <c r="R1397" s="126"/>
      <c r="S1397" s="126">
        <v>11</v>
      </c>
      <c r="T1397" s="126">
        <v>11</v>
      </c>
      <c r="U1397" s="126"/>
      <c r="V1397" s="126"/>
      <c r="W1397" s="126">
        <v>11</v>
      </c>
      <c r="X1397" s="126">
        <v>11</v>
      </c>
      <c r="Y1397" s="126"/>
      <c r="Z1397" s="126"/>
      <c r="AA1397" s="126">
        <v>11</v>
      </c>
      <c r="AB1397" s="126">
        <v>11</v>
      </c>
      <c r="AC1397" s="126"/>
      <c r="AD1397" s="126"/>
      <c r="AE1397" s="126">
        <v>11</v>
      </c>
      <c r="AF1397" s="126">
        <v>11</v>
      </c>
      <c r="AG1397" s="126"/>
      <c r="AH1397" s="126"/>
      <c r="AI1397" s="126"/>
      <c r="AJ1397" s="127"/>
      <c r="AK1397" s="153">
        <f>COUNTIF(F1397:AJ1397,"&gt;0")</f>
        <v>14</v>
      </c>
      <c r="AL1397" s="150">
        <f>SUM(F1397:AJ1397)</f>
        <v>154</v>
      </c>
      <c r="AM1397" s="150">
        <f>SUM(F1399:AJ1399)</f>
        <v>0</v>
      </c>
      <c r="AN1397" s="150">
        <f>SUM(F1400:AJ1400)</f>
        <v>0</v>
      </c>
      <c r="AO1397" s="150">
        <f>SUM(F1398:AJ1398)</f>
        <v>56</v>
      </c>
      <c r="AP1397" s="150">
        <f>VLOOKUP($M$1&amp;" "&amp;$P$1&amp;" "&amp;AQ1397,'Вспомогательная таблица'!A:AL,38,0)</f>
        <v>154</v>
      </c>
      <c r="AQ1397" s="144" t="s">
        <v>43</v>
      </c>
    </row>
    <row r="1398" spans="1:43" ht="9" customHeight="1" x14ac:dyDescent="0.2">
      <c r="A1398" s="148"/>
      <c r="B1398" s="148"/>
      <c r="C1398" s="148"/>
      <c r="D1398" s="148"/>
      <c r="E1398" s="128" t="s">
        <v>24</v>
      </c>
      <c r="F1398" s="129"/>
      <c r="G1398" s="107"/>
      <c r="H1398" s="107">
        <v>8</v>
      </c>
      <c r="I1398" s="107"/>
      <c r="J1398" s="107"/>
      <c r="K1398" s="107"/>
      <c r="L1398" s="107">
        <v>8</v>
      </c>
      <c r="M1398" s="107"/>
      <c r="N1398" s="107"/>
      <c r="O1398" s="107"/>
      <c r="P1398" s="107">
        <v>8</v>
      </c>
      <c r="Q1398" s="107"/>
      <c r="R1398" s="107"/>
      <c r="S1398" s="107"/>
      <c r="T1398" s="107">
        <v>8</v>
      </c>
      <c r="U1398" s="107"/>
      <c r="V1398" s="107"/>
      <c r="W1398" s="107"/>
      <c r="X1398" s="107">
        <v>8</v>
      </c>
      <c r="Y1398" s="107"/>
      <c r="Z1398" s="107"/>
      <c r="AA1398" s="107"/>
      <c r="AB1398" s="107">
        <v>8</v>
      </c>
      <c r="AC1398" s="107"/>
      <c r="AD1398" s="107"/>
      <c r="AE1398" s="107"/>
      <c r="AF1398" s="107">
        <v>8</v>
      </c>
      <c r="AG1398" s="107"/>
      <c r="AH1398" s="107"/>
      <c r="AI1398" s="107"/>
      <c r="AJ1398" s="130"/>
      <c r="AK1398" s="148"/>
      <c r="AL1398" s="151"/>
      <c r="AM1398" s="151"/>
      <c r="AN1398" s="151"/>
      <c r="AO1398" s="151"/>
      <c r="AP1398" s="151"/>
      <c r="AQ1398" s="145"/>
    </row>
    <row r="1399" spans="1:43" ht="9" customHeight="1" x14ac:dyDescent="0.2">
      <c r="A1399" s="148"/>
      <c r="B1399" s="148"/>
      <c r="C1399" s="148"/>
      <c r="D1399" s="148"/>
      <c r="E1399" s="128" t="s">
        <v>25</v>
      </c>
      <c r="F1399" s="129"/>
      <c r="G1399" s="107"/>
      <c r="H1399" s="107"/>
      <c r="I1399" s="107"/>
      <c r="J1399" s="107"/>
      <c r="K1399" s="107"/>
      <c r="L1399" s="107"/>
      <c r="M1399" s="107"/>
      <c r="N1399" s="107"/>
      <c r="O1399" s="107"/>
      <c r="P1399" s="107"/>
      <c r="Q1399" s="107"/>
      <c r="R1399" s="107"/>
      <c r="S1399" s="107"/>
      <c r="T1399" s="107"/>
      <c r="U1399" s="107"/>
      <c r="V1399" s="107"/>
      <c r="W1399" s="107"/>
      <c r="X1399" s="107"/>
      <c r="Y1399" s="107"/>
      <c r="Z1399" s="107"/>
      <c r="AA1399" s="107"/>
      <c r="AB1399" s="107"/>
      <c r="AC1399" s="107"/>
      <c r="AD1399" s="107"/>
      <c r="AE1399" s="107"/>
      <c r="AF1399" s="107"/>
      <c r="AG1399" s="107"/>
      <c r="AH1399" s="107"/>
      <c r="AI1399" s="107"/>
      <c r="AJ1399" s="130"/>
      <c r="AK1399" s="148"/>
      <c r="AL1399" s="151"/>
      <c r="AM1399" s="151"/>
      <c r="AN1399" s="151"/>
      <c r="AO1399" s="151"/>
      <c r="AP1399" s="151"/>
      <c r="AQ1399" s="145"/>
    </row>
    <row r="1400" spans="1:43" ht="9" customHeight="1" thickBot="1" x14ac:dyDescent="0.25">
      <c r="A1400" s="149"/>
      <c r="B1400" s="149"/>
      <c r="C1400" s="149"/>
      <c r="D1400" s="149"/>
      <c r="E1400" s="131" t="s">
        <v>26</v>
      </c>
      <c r="F1400" s="132"/>
      <c r="G1400" s="133"/>
      <c r="H1400" s="133"/>
      <c r="I1400" s="133"/>
      <c r="J1400" s="133"/>
      <c r="K1400" s="133"/>
      <c r="L1400" s="133"/>
      <c r="M1400" s="133"/>
      <c r="N1400" s="133"/>
      <c r="O1400" s="133"/>
      <c r="P1400" s="133"/>
      <c r="Q1400" s="133"/>
      <c r="R1400" s="133"/>
      <c r="S1400" s="133"/>
      <c r="T1400" s="133"/>
      <c r="U1400" s="133"/>
      <c r="V1400" s="133"/>
      <c r="W1400" s="133"/>
      <c r="X1400" s="133"/>
      <c r="Y1400" s="133"/>
      <c r="Z1400" s="133"/>
      <c r="AA1400" s="133"/>
      <c r="AB1400" s="133"/>
      <c r="AC1400" s="133"/>
      <c r="AD1400" s="133"/>
      <c r="AE1400" s="133"/>
      <c r="AF1400" s="133"/>
      <c r="AG1400" s="133"/>
      <c r="AH1400" s="133"/>
      <c r="AI1400" s="133"/>
      <c r="AJ1400" s="134"/>
      <c r="AK1400" s="149"/>
      <c r="AL1400" s="152"/>
      <c r="AM1400" s="152"/>
      <c r="AN1400" s="152"/>
      <c r="AO1400" s="152"/>
      <c r="AP1400" s="152"/>
      <c r="AQ1400" s="146"/>
    </row>
    <row r="1401" spans="1:43" ht="9" customHeight="1" x14ac:dyDescent="0.2">
      <c r="A1401" s="147">
        <v>348</v>
      </c>
      <c r="B1401" s="153">
        <v>20196</v>
      </c>
      <c r="C1401" s="154" t="s">
        <v>453</v>
      </c>
      <c r="D1401" s="154" t="s">
        <v>405</v>
      </c>
      <c r="E1401" s="124" t="s">
        <v>22</v>
      </c>
      <c r="F1401" s="125"/>
      <c r="G1401" s="126">
        <v>11</v>
      </c>
      <c r="H1401" s="126">
        <v>11</v>
      </c>
      <c r="I1401" s="126"/>
      <c r="J1401" s="126"/>
      <c r="K1401" s="126">
        <v>11</v>
      </c>
      <c r="L1401" s="126">
        <v>11</v>
      </c>
      <c r="M1401" s="126"/>
      <c r="N1401" s="126"/>
      <c r="O1401" s="126">
        <v>11</v>
      </c>
      <c r="P1401" s="126">
        <v>11</v>
      </c>
      <c r="Q1401" s="126"/>
      <c r="R1401" s="126"/>
      <c r="S1401" s="126">
        <v>11</v>
      </c>
      <c r="T1401" s="126">
        <v>11</v>
      </c>
      <c r="U1401" s="126"/>
      <c r="V1401" s="126"/>
      <c r="W1401" s="126">
        <v>11</v>
      </c>
      <c r="X1401" s="126">
        <v>11</v>
      </c>
      <c r="Y1401" s="126"/>
      <c r="Z1401" s="126"/>
      <c r="AA1401" s="126">
        <v>11</v>
      </c>
      <c r="AB1401" s="126">
        <v>11</v>
      </c>
      <c r="AC1401" s="126"/>
      <c r="AD1401" s="126"/>
      <c r="AE1401" s="126">
        <v>11</v>
      </c>
      <c r="AF1401" s="126">
        <v>11</v>
      </c>
      <c r="AG1401" s="126"/>
      <c r="AH1401" s="126"/>
      <c r="AI1401" s="126"/>
      <c r="AJ1401" s="127"/>
      <c r="AK1401" s="153">
        <f>COUNTIF(F1401:AJ1401,"&gt;0")</f>
        <v>14</v>
      </c>
      <c r="AL1401" s="150">
        <f>SUM(F1401:AJ1401)</f>
        <v>154</v>
      </c>
      <c r="AM1401" s="150">
        <f>SUM(F1403:AJ1403)</f>
        <v>0</v>
      </c>
      <c r="AN1401" s="150">
        <f>SUM(F1404:AJ1404)</f>
        <v>0</v>
      </c>
      <c r="AO1401" s="150">
        <f>SUM(F1402:AJ1402)</f>
        <v>56</v>
      </c>
      <c r="AP1401" s="150">
        <f>VLOOKUP($M$1&amp;" "&amp;$P$1&amp;" "&amp;AQ1401,'Вспомогательная таблица'!A:AL,38,0)</f>
        <v>154</v>
      </c>
      <c r="AQ1401" s="144" t="s">
        <v>43</v>
      </c>
    </row>
    <row r="1402" spans="1:43" ht="9" customHeight="1" x14ac:dyDescent="0.2">
      <c r="A1402" s="148"/>
      <c r="B1402" s="148"/>
      <c r="C1402" s="148"/>
      <c r="D1402" s="148"/>
      <c r="E1402" s="128" t="s">
        <v>24</v>
      </c>
      <c r="F1402" s="129"/>
      <c r="G1402" s="107"/>
      <c r="H1402" s="107">
        <v>8</v>
      </c>
      <c r="I1402" s="107"/>
      <c r="J1402" s="107"/>
      <c r="K1402" s="107"/>
      <c r="L1402" s="107">
        <v>8</v>
      </c>
      <c r="M1402" s="107"/>
      <c r="N1402" s="107"/>
      <c r="O1402" s="107"/>
      <c r="P1402" s="107">
        <v>8</v>
      </c>
      <c r="Q1402" s="107"/>
      <c r="R1402" s="107"/>
      <c r="S1402" s="107"/>
      <c r="T1402" s="107">
        <v>8</v>
      </c>
      <c r="U1402" s="107"/>
      <c r="V1402" s="107"/>
      <c r="W1402" s="107"/>
      <c r="X1402" s="107">
        <v>8</v>
      </c>
      <c r="Y1402" s="107"/>
      <c r="Z1402" s="107"/>
      <c r="AA1402" s="107"/>
      <c r="AB1402" s="107">
        <v>8</v>
      </c>
      <c r="AC1402" s="107"/>
      <c r="AD1402" s="107"/>
      <c r="AE1402" s="107"/>
      <c r="AF1402" s="107">
        <v>8</v>
      </c>
      <c r="AG1402" s="107"/>
      <c r="AH1402" s="107"/>
      <c r="AI1402" s="107"/>
      <c r="AJ1402" s="130"/>
      <c r="AK1402" s="148"/>
      <c r="AL1402" s="151"/>
      <c r="AM1402" s="151"/>
      <c r="AN1402" s="151"/>
      <c r="AO1402" s="151"/>
      <c r="AP1402" s="151"/>
      <c r="AQ1402" s="145"/>
    </row>
    <row r="1403" spans="1:43" ht="9" customHeight="1" x14ac:dyDescent="0.2">
      <c r="A1403" s="148"/>
      <c r="B1403" s="148"/>
      <c r="C1403" s="148"/>
      <c r="D1403" s="148"/>
      <c r="E1403" s="128" t="s">
        <v>25</v>
      </c>
      <c r="F1403" s="129"/>
      <c r="G1403" s="107"/>
      <c r="H1403" s="107"/>
      <c r="I1403" s="107"/>
      <c r="J1403" s="107"/>
      <c r="K1403" s="107"/>
      <c r="L1403" s="107"/>
      <c r="M1403" s="107"/>
      <c r="N1403" s="107"/>
      <c r="O1403" s="107"/>
      <c r="P1403" s="107"/>
      <c r="Q1403" s="107"/>
      <c r="R1403" s="107"/>
      <c r="S1403" s="107"/>
      <c r="T1403" s="107"/>
      <c r="U1403" s="107"/>
      <c r="V1403" s="107"/>
      <c r="W1403" s="107"/>
      <c r="X1403" s="107"/>
      <c r="Y1403" s="107"/>
      <c r="Z1403" s="107"/>
      <c r="AA1403" s="107"/>
      <c r="AB1403" s="107"/>
      <c r="AC1403" s="107"/>
      <c r="AD1403" s="107"/>
      <c r="AE1403" s="107"/>
      <c r="AF1403" s="107"/>
      <c r="AG1403" s="107"/>
      <c r="AH1403" s="107"/>
      <c r="AI1403" s="107"/>
      <c r="AJ1403" s="130"/>
      <c r="AK1403" s="148"/>
      <c r="AL1403" s="151"/>
      <c r="AM1403" s="151"/>
      <c r="AN1403" s="151"/>
      <c r="AO1403" s="151"/>
      <c r="AP1403" s="151"/>
      <c r="AQ1403" s="145"/>
    </row>
    <row r="1404" spans="1:43" ht="9" customHeight="1" thickBot="1" x14ac:dyDescent="0.25">
      <c r="A1404" s="149"/>
      <c r="B1404" s="149"/>
      <c r="C1404" s="149"/>
      <c r="D1404" s="149"/>
      <c r="E1404" s="131" t="s">
        <v>26</v>
      </c>
      <c r="F1404" s="132"/>
      <c r="G1404" s="133"/>
      <c r="H1404" s="133"/>
      <c r="I1404" s="133"/>
      <c r="J1404" s="133"/>
      <c r="K1404" s="133"/>
      <c r="L1404" s="133"/>
      <c r="M1404" s="133"/>
      <c r="N1404" s="133"/>
      <c r="O1404" s="133"/>
      <c r="P1404" s="133"/>
      <c r="Q1404" s="133"/>
      <c r="R1404" s="133"/>
      <c r="S1404" s="133"/>
      <c r="T1404" s="133"/>
      <c r="U1404" s="133"/>
      <c r="V1404" s="133"/>
      <c r="W1404" s="133"/>
      <c r="X1404" s="133"/>
      <c r="Y1404" s="133"/>
      <c r="Z1404" s="133"/>
      <c r="AA1404" s="133"/>
      <c r="AB1404" s="133"/>
      <c r="AC1404" s="133"/>
      <c r="AD1404" s="133"/>
      <c r="AE1404" s="133"/>
      <c r="AF1404" s="133"/>
      <c r="AG1404" s="133"/>
      <c r="AH1404" s="133"/>
      <c r="AI1404" s="133"/>
      <c r="AJ1404" s="134"/>
      <c r="AK1404" s="149"/>
      <c r="AL1404" s="152"/>
      <c r="AM1404" s="152"/>
      <c r="AN1404" s="152"/>
      <c r="AO1404" s="152"/>
      <c r="AP1404" s="152"/>
      <c r="AQ1404" s="146"/>
    </row>
    <row r="1405" spans="1:43" ht="9" customHeight="1" x14ac:dyDescent="0.2">
      <c r="A1405" s="147">
        <v>349</v>
      </c>
      <c r="B1405" s="153">
        <v>20368</v>
      </c>
      <c r="C1405" s="154" t="s">
        <v>454</v>
      </c>
      <c r="D1405" s="154" t="s">
        <v>381</v>
      </c>
      <c r="E1405" s="124" t="s">
        <v>22</v>
      </c>
      <c r="F1405" s="125"/>
      <c r="G1405" s="126">
        <v>11</v>
      </c>
      <c r="H1405" s="126">
        <v>11</v>
      </c>
      <c r="I1405" s="126"/>
      <c r="J1405" s="126"/>
      <c r="K1405" s="126">
        <v>11</v>
      </c>
      <c r="L1405" s="126">
        <v>11</v>
      </c>
      <c r="M1405" s="126"/>
      <c r="N1405" s="126"/>
      <c r="O1405" s="126">
        <v>11</v>
      </c>
      <c r="P1405" s="126">
        <v>11</v>
      </c>
      <c r="Q1405" s="126"/>
      <c r="R1405" s="126"/>
      <c r="S1405" s="126">
        <v>11</v>
      </c>
      <c r="T1405" s="126">
        <v>11</v>
      </c>
      <c r="U1405" s="126"/>
      <c r="V1405" s="126"/>
      <c r="W1405" s="126">
        <v>11</v>
      </c>
      <c r="X1405" s="126">
        <v>11</v>
      </c>
      <c r="Y1405" s="126"/>
      <c r="Z1405" s="126"/>
      <c r="AA1405" s="126">
        <v>11</v>
      </c>
      <c r="AB1405" s="126">
        <v>11</v>
      </c>
      <c r="AC1405" s="126"/>
      <c r="AD1405" s="126"/>
      <c r="AE1405" s="126">
        <v>11</v>
      </c>
      <c r="AF1405" s="126">
        <v>11</v>
      </c>
      <c r="AG1405" s="126"/>
      <c r="AH1405" s="126"/>
      <c r="AI1405" s="126"/>
      <c r="AJ1405" s="127"/>
      <c r="AK1405" s="153">
        <f>COUNTIF(F1405:AJ1405,"&gt;0")</f>
        <v>14</v>
      </c>
      <c r="AL1405" s="150">
        <f>SUM(F1405:AJ1405)</f>
        <v>154</v>
      </c>
      <c r="AM1405" s="150">
        <f>SUM(F1407:AJ1407)</f>
        <v>0</v>
      </c>
      <c r="AN1405" s="150">
        <f>SUM(F1408:AJ1408)</f>
        <v>0</v>
      </c>
      <c r="AO1405" s="150">
        <f>SUM(F1406:AJ1406)</f>
        <v>56</v>
      </c>
      <c r="AP1405" s="150">
        <f>VLOOKUP($M$1&amp;" "&amp;$P$1&amp;" "&amp;AQ1405,'Вспомогательная таблица'!A:AL,38,0)</f>
        <v>154</v>
      </c>
      <c r="AQ1405" s="144" t="s">
        <v>43</v>
      </c>
    </row>
    <row r="1406" spans="1:43" ht="9" customHeight="1" x14ac:dyDescent="0.2">
      <c r="A1406" s="148"/>
      <c r="B1406" s="148"/>
      <c r="C1406" s="148"/>
      <c r="D1406" s="148"/>
      <c r="E1406" s="128" t="s">
        <v>24</v>
      </c>
      <c r="F1406" s="129"/>
      <c r="G1406" s="107"/>
      <c r="H1406" s="107">
        <v>8</v>
      </c>
      <c r="I1406" s="107"/>
      <c r="J1406" s="107"/>
      <c r="K1406" s="107"/>
      <c r="L1406" s="107">
        <v>8</v>
      </c>
      <c r="M1406" s="107"/>
      <c r="N1406" s="107"/>
      <c r="O1406" s="107"/>
      <c r="P1406" s="107">
        <v>8</v>
      </c>
      <c r="Q1406" s="107"/>
      <c r="R1406" s="107"/>
      <c r="S1406" s="107"/>
      <c r="T1406" s="107">
        <v>8</v>
      </c>
      <c r="U1406" s="107"/>
      <c r="V1406" s="107"/>
      <c r="W1406" s="107"/>
      <c r="X1406" s="107">
        <v>8</v>
      </c>
      <c r="Y1406" s="107"/>
      <c r="Z1406" s="107"/>
      <c r="AA1406" s="107"/>
      <c r="AB1406" s="107">
        <v>8</v>
      </c>
      <c r="AC1406" s="107"/>
      <c r="AD1406" s="107"/>
      <c r="AE1406" s="107"/>
      <c r="AF1406" s="107">
        <v>8</v>
      </c>
      <c r="AG1406" s="107"/>
      <c r="AH1406" s="107"/>
      <c r="AI1406" s="107"/>
      <c r="AJ1406" s="130"/>
      <c r="AK1406" s="148"/>
      <c r="AL1406" s="151"/>
      <c r="AM1406" s="151"/>
      <c r="AN1406" s="151"/>
      <c r="AO1406" s="151"/>
      <c r="AP1406" s="151"/>
      <c r="AQ1406" s="145"/>
    </row>
    <row r="1407" spans="1:43" ht="9" customHeight="1" x14ac:dyDescent="0.2">
      <c r="A1407" s="148"/>
      <c r="B1407" s="148"/>
      <c r="C1407" s="148"/>
      <c r="D1407" s="148"/>
      <c r="E1407" s="128" t="s">
        <v>25</v>
      </c>
      <c r="F1407" s="129"/>
      <c r="G1407" s="107"/>
      <c r="H1407" s="107"/>
      <c r="I1407" s="107"/>
      <c r="J1407" s="107"/>
      <c r="K1407" s="107"/>
      <c r="L1407" s="107"/>
      <c r="M1407" s="107"/>
      <c r="N1407" s="107"/>
      <c r="O1407" s="107"/>
      <c r="P1407" s="107"/>
      <c r="Q1407" s="107"/>
      <c r="R1407" s="107"/>
      <c r="S1407" s="107"/>
      <c r="T1407" s="107"/>
      <c r="U1407" s="107"/>
      <c r="V1407" s="107"/>
      <c r="W1407" s="107"/>
      <c r="X1407" s="107"/>
      <c r="Y1407" s="107"/>
      <c r="Z1407" s="107"/>
      <c r="AA1407" s="107"/>
      <c r="AB1407" s="107"/>
      <c r="AC1407" s="107"/>
      <c r="AD1407" s="107"/>
      <c r="AE1407" s="107"/>
      <c r="AF1407" s="107"/>
      <c r="AG1407" s="107"/>
      <c r="AH1407" s="107"/>
      <c r="AI1407" s="107"/>
      <c r="AJ1407" s="130"/>
      <c r="AK1407" s="148"/>
      <c r="AL1407" s="151"/>
      <c r="AM1407" s="151"/>
      <c r="AN1407" s="151"/>
      <c r="AO1407" s="151"/>
      <c r="AP1407" s="151"/>
      <c r="AQ1407" s="145"/>
    </row>
    <row r="1408" spans="1:43" ht="9" customHeight="1" thickBot="1" x14ac:dyDescent="0.25">
      <c r="A1408" s="149"/>
      <c r="B1408" s="149"/>
      <c r="C1408" s="149"/>
      <c r="D1408" s="149"/>
      <c r="E1408" s="131" t="s">
        <v>26</v>
      </c>
      <c r="F1408" s="132"/>
      <c r="G1408" s="133"/>
      <c r="H1408" s="133"/>
      <c r="I1408" s="133"/>
      <c r="J1408" s="133"/>
      <c r="K1408" s="133"/>
      <c r="L1408" s="133"/>
      <c r="M1408" s="133"/>
      <c r="N1408" s="133"/>
      <c r="O1408" s="133"/>
      <c r="P1408" s="133"/>
      <c r="Q1408" s="133"/>
      <c r="R1408" s="133"/>
      <c r="S1408" s="133"/>
      <c r="T1408" s="133"/>
      <c r="U1408" s="133"/>
      <c r="V1408" s="133"/>
      <c r="W1408" s="133"/>
      <c r="X1408" s="133"/>
      <c r="Y1408" s="133"/>
      <c r="Z1408" s="133"/>
      <c r="AA1408" s="133"/>
      <c r="AB1408" s="133"/>
      <c r="AC1408" s="133"/>
      <c r="AD1408" s="133"/>
      <c r="AE1408" s="133"/>
      <c r="AF1408" s="133"/>
      <c r="AG1408" s="133"/>
      <c r="AH1408" s="133"/>
      <c r="AI1408" s="133"/>
      <c r="AJ1408" s="134"/>
      <c r="AK1408" s="149"/>
      <c r="AL1408" s="152"/>
      <c r="AM1408" s="152"/>
      <c r="AN1408" s="152"/>
      <c r="AO1408" s="152"/>
      <c r="AP1408" s="152"/>
      <c r="AQ1408" s="146"/>
    </row>
    <row r="1409" spans="1:43" ht="9" customHeight="1" x14ac:dyDescent="0.2">
      <c r="A1409" s="147">
        <v>350</v>
      </c>
      <c r="B1409" s="153">
        <v>18879</v>
      </c>
      <c r="C1409" s="154" t="s">
        <v>455</v>
      </c>
      <c r="D1409" s="154" t="s">
        <v>381</v>
      </c>
      <c r="E1409" s="124" t="s">
        <v>22</v>
      </c>
      <c r="F1409" s="125"/>
      <c r="G1409" s="126"/>
      <c r="H1409" s="126">
        <v>11</v>
      </c>
      <c r="I1409" s="126">
        <v>11</v>
      </c>
      <c r="J1409" s="126"/>
      <c r="K1409" s="126"/>
      <c r="L1409" s="126">
        <v>11</v>
      </c>
      <c r="M1409" s="126">
        <v>11</v>
      </c>
      <c r="N1409" s="126"/>
      <c r="O1409" s="126"/>
      <c r="P1409" s="126">
        <v>11</v>
      </c>
      <c r="Q1409" s="126">
        <v>11</v>
      </c>
      <c r="R1409" s="126"/>
      <c r="S1409" s="126"/>
      <c r="T1409" s="126">
        <v>11</v>
      </c>
      <c r="U1409" s="126">
        <v>11</v>
      </c>
      <c r="V1409" s="126"/>
      <c r="W1409" s="126"/>
      <c r="X1409" s="126">
        <v>11</v>
      </c>
      <c r="Y1409" s="126">
        <v>11</v>
      </c>
      <c r="Z1409" s="126"/>
      <c r="AA1409" s="126"/>
      <c r="AB1409" s="126">
        <v>11</v>
      </c>
      <c r="AC1409" s="126">
        <v>11</v>
      </c>
      <c r="AD1409" s="126"/>
      <c r="AE1409" s="126"/>
      <c r="AF1409" s="126">
        <v>11</v>
      </c>
      <c r="AG1409" s="126">
        <v>11</v>
      </c>
      <c r="AH1409" s="126"/>
      <c r="AI1409" s="126"/>
      <c r="AJ1409" s="127"/>
      <c r="AK1409" s="153">
        <f>COUNTIF(F1409:AJ1409,"&gt;0")</f>
        <v>14</v>
      </c>
      <c r="AL1409" s="150">
        <f>SUM(F1409:AJ1409)</f>
        <v>154</v>
      </c>
      <c r="AM1409" s="150">
        <f>SUM(F1411:AJ1411)</f>
        <v>0</v>
      </c>
      <c r="AN1409" s="150">
        <f>SUM(F1412:AJ1412)</f>
        <v>0</v>
      </c>
      <c r="AO1409" s="150">
        <f>SUM(F1410:AJ1410)</f>
        <v>56</v>
      </c>
      <c r="AP1409" s="150">
        <f>VLOOKUP($M$1&amp;" "&amp;$P$1&amp;" "&amp;AQ1409,'Вспомогательная таблица'!A:AL,38,0)</f>
        <v>154</v>
      </c>
      <c r="AQ1409" s="144" t="s">
        <v>51</v>
      </c>
    </row>
    <row r="1410" spans="1:43" ht="9" customHeight="1" x14ac:dyDescent="0.2">
      <c r="A1410" s="148"/>
      <c r="B1410" s="148"/>
      <c r="C1410" s="148"/>
      <c r="D1410" s="148"/>
      <c r="E1410" s="128" t="s">
        <v>24</v>
      </c>
      <c r="F1410" s="129"/>
      <c r="G1410" s="107"/>
      <c r="H1410" s="107"/>
      <c r="I1410" s="107">
        <v>8</v>
      </c>
      <c r="J1410" s="107"/>
      <c r="K1410" s="107"/>
      <c r="L1410" s="107"/>
      <c r="M1410" s="107">
        <v>8</v>
      </c>
      <c r="N1410" s="107"/>
      <c r="O1410" s="107"/>
      <c r="P1410" s="107"/>
      <c r="Q1410" s="107">
        <v>8</v>
      </c>
      <c r="R1410" s="107"/>
      <c r="S1410" s="107"/>
      <c r="T1410" s="107"/>
      <c r="U1410" s="107">
        <v>8</v>
      </c>
      <c r="V1410" s="107"/>
      <c r="W1410" s="107"/>
      <c r="X1410" s="107"/>
      <c r="Y1410" s="107">
        <v>8</v>
      </c>
      <c r="Z1410" s="107"/>
      <c r="AA1410" s="107"/>
      <c r="AB1410" s="107"/>
      <c r="AC1410" s="107">
        <v>8</v>
      </c>
      <c r="AD1410" s="107"/>
      <c r="AE1410" s="107"/>
      <c r="AF1410" s="107"/>
      <c r="AG1410" s="107">
        <v>8</v>
      </c>
      <c r="AH1410" s="107"/>
      <c r="AI1410" s="107"/>
      <c r="AJ1410" s="130"/>
      <c r="AK1410" s="148"/>
      <c r="AL1410" s="151"/>
      <c r="AM1410" s="151"/>
      <c r="AN1410" s="151"/>
      <c r="AO1410" s="151"/>
      <c r="AP1410" s="151"/>
      <c r="AQ1410" s="145"/>
    </row>
    <row r="1411" spans="1:43" ht="9" customHeight="1" x14ac:dyDescent="0.2">
      <c r="A1411" s="148"/>
      <c r="B1411" s="148"/>
      <c r="C1411" s="148"/>
      <c r="D1411" s="148"/>
      <c r="E1411" s="128" t="s">
        <v>25</v>
      </c>
      <c r="F1411" s="129"/>
      <c r="G1411" s="107"/>
      <c r="H1411" s="107"/>
      <c r="I1411" s="107"/>
      <c r="J1411" s="107"/>
      <c r="K1411" s="107"/>
      <c r="L1411" s="107"/>
      <c r="M1411" s="107"/>
      <c r="N1411" s="107"/>
      <c r="O1411" s="107"/>
      <c r="P1411" s="107"/>
      <c r="Q1411" s="107"/>
      <c r="R1411" s="107"/>
      <c r="S1411" s="107"/>
      <c r="T1411" s="107"/>
      <c r="U1411" s="107"/>
      <c r="V1411" s="107"/>
      <c r="W1411" s="107"/>
      <c r="X1411" s="107"/>
      <c r="Y1411" s="107"/>
      <c r="Z1411" s="107"/>
      <c r="AA1411" s="107"/>
      <c r="AB1411" s="107"/>
      <c r="AC1411" s="107"/>
      <c r="AD1411" s="107"/>
      <c r="AE1411" s="107"/>
      <c r="AF1411" s="107"/>
      <c r="AG1411" s="107"/>
      <c r="AH1411" s="107"/>
      <c r="AI1411" s="107"/>
      <c r="AJ1411" s="130"/>
      <c r="AK1411" s="148"/>
      <c r="AL1411" s="151"/>
      <c r="AM1411" s="151"/>
      <c r="AN1411" s="151"/>
      <c r="AO1411" s="151"/>
      <c r="AP1411" s="151"/>
      <c r="AQ1411" s="145"/>
    </row>
    <row r="1412" spans="1:43" ht="9" customHeight="1" thickBot="1" x14ac:dyDescent="0.25">
      <c r="A1412" s="149"/>
      <c r="B1412" s="149"/>
      <c r="C1412" s="149"/>
      <c r="D1412" s="149"/>
      <c r="E1412" s="131" t="s">
        <v>26</v>
      </c>
      <c r="F1412" s="132"/>
      <c r="G1412" s="133"/>
      <c r="H1412" s="133"/>
      <c r="I1412" s="133"/>
      <c r="J1412" s="133"/>
      <c r="K1412" s="133"/>
      <c r="L1412" s="133"/>
      <c r="M1412" s="133"/>
      <c r="N1412" s="133"/>
      <c r="O1412" s="133"/>
      <c r="P1412" s="133"/>
      <c r="Q1412" s="133"/>
      <c r="R1412" s="133"/>
      <c r="S1412" s="133"/>
      <c r="T1412" s="133"/>
      <c r="U1412" s="133"/>
      <c r="V1412" s="133"/>
      <c r="W1412" s="133"/>
      <c r="X1412" s="133"/>
      <c r="Y1412" s="133"/>
      <c r="Z1412" s="133"/>
      <c r="AA1412" s="133"/>
      <c r="AB1412" s="133"/>
      <c r="AC1412" s="133"/>
      <c r="AD1412" s="133"/>
      <c r="AE1412" s="133"/>
      <c r="AF1412" s="133"/>
      <c r="AG1412" s="133"/>
      <c r="AH1412" s="133"/>
      <c r="AI1412" s="133"/>
      <c r="AJ1412" s="134"/>
      <c r="AK1412" s="149"/>
      <c r="AL1412" s="152"/>
      <c r="AM1412" s="152"/>
      <c r="AN1412" s="152"/>
      <c r="AO1412" s="152"/>
      <c r="AP1412" s="152"/>
      <c r="AQ1412" s="146"/>
    </row>
    <row r="1413" spans="1:43" ht="9" customHeight="1" x14ac:dyDescent="0.2">
      <c r="A1413" s="147">
        <v>351</v>
      </c>
      <c r="B1413" s="153">
        <v>19276</v>
      </c>
      <c r="C1413" s="154" t="s">
        <v>456</v>
      </c>
      <c r="D1413" s="154" t="s">
        <v>405</v>
      </c>
      <c r="E1413" s="124" t="s">
        <v>22</v>
      </c>
      <c r="F1413" s="125"/>
      <c r="G1413" s="126"/>
      <c r="H1413" s="126">
        <v>11</v>
      </c>
      <c r="I1413" s="126">
        <v>11</v>
      </c>
      <c r="J1413" s="126"/>
      <c r="K1413" s="126"/>
      <c r="L1413" s="126">
        <v>11</v>
      </c>
      <c r="M1413" s="126">
        <v>11</v>
      </c>
      <c r="N1413" s="126"/>
      <c r="O1413" s="126"/>
      <c r="P1413" s="126">
        <v>11</v>
      </c>
      <c r="Q1413" s="126">
        <v>11</v>
      </c>
      <c r="R1413" s="126"/>
      <c r="S1413" s="126"/>
      <c r="T1413" s="126">
        <v>11</v>
      </c>
      <c r="U1413" s="126">
        <v>11</v>
      </c>
      <c r="V1413" s="126"/>
      <c r="W1413" s="126"/>
      <c r="X1413" s="126">
        <v>11</v>
      </c>
      <c r="Y1413" s="126">
        <v>11</v>
      </c>
      <c r="Z1413" s="126"/>
      <c r="AA1413" s="126"/>
      <c r="AB1413" s="126">
        <v>11</v>
      </c>
      <c r="AC1413" s="126">
        <v>11</v>
      </c>
      <c r="AD1413" s="126"/>
      <c r="AE1413" s="126"/>
      <c r="AF1413" s="126">
        <v>11</v>
      </c>
      <c r="AG1413" s="126">
        <v>11</v>
      </c>
      <c r="AH1413" s="126"/>
      <c r="AI1413" s="126"/>
      <c r="AJ1413" s="127"/>
      <c r="AK1413" s="153">
        <f>COUNTIF(F1413:AJ1413,"&gt;0")</f>
        <v>14</v>
      </c>
      <c r="AL1413" s="150">
        <f>SUM(F1413:AJ1413)</f>
        <v>154</v>
      </c>
      <c r="AM1413" s="150">
        <f>SUM(F1415:AJ1415)</f>
        <v>0</v>
      </c>
      <c r="AN1413" s="150">
        <f>SUM(F1416:AJ1416)</f>
        <v>0</v>
      </c>
      <c r="AO1413" s="150">
        <f>SUM(F1414:AJ1414)</f>
        <v>56</v>
      </c>
      <c r="AP1413" s="150">
        <f>VLOOKUP($M$1&amp;" "&amp;$P$1&amp;" "&amp;AQ1413,'Вспомогательная таблица'!A:AL,38,0)</f>
        <v>154</v>
      </c>
      <c r="AQ1413" s="144" t="s">
        <v>51</v>
      </c>
    </row>
    <row r="1414" spans="1:43" ht="9" customHeight="1" x14ac:dyDescent="0.2">
      <c r="A1414" s="148"/>
      <c r="B1414" s="148"/>
      <c r="C1414" s="148"/>
      <c r="D1414" s="148"/>
      <c r="E1414" s="128" t="s">
        <v>24</v>
      </c>
      <c r="F1414" s="129"/>
      <c r="G1414" s="107"/>
      <c r="H1414" s="107"/>
      <c r="I1414" s="107">
        <v>8</v>
      </c>
      <c r="J1414" s="107"/>
      <c r="K1414" s="107"/>
      <c r="L1414" s="107"/>
      <c r="M1414" s="107">
        <v>8</v>
      </c>
      <c r="N1414" s="107"/>
      <c r="O1414" s="107"/>
      <c r="P1414" s="107"/>
      <c r="Q1414" s="107">
        <v>8</v>
      </c>
      <c r="R1414" s="107"/>
      <c r="S1414" s="107"/>
      <c r="T1414" s="107"/>
      <c r="U1414" s="107">
        <v>8</v>
      </c>
      <c r="V1414" s="107"/>
      <c r="W1414" s="107"/>
      <c r="X1414" s="107"/>
      <c r="Y1414" s="107">
        <v>8</v>
      </c>
      <c r="Z1414" s="107"/>
      <c r="AA1414" s="107"/>
      <c r="AB1414" s="107"/>
      <c r="AC1414" s="107">
        <v>8</v>
      </c>
      <c r="AD1414" s="107"/>
      <c r="AE1414" s="107"/>
      <c r="AF1414" s="107"/>
      <c r="AG1414" s="107">
        <v>8</v>
      </c>
      <c r="AH1414" s="107"/>
      <c r="AI1414" s="107"/>
      <c r="AJ1414" s="130"/>
      <c r="AK1414" s="148"/>
      <c r="AL1414" s="151"/>
      <c r="AM1414" s="151"/>
      <c r="AN1414" s="151"/>
      <c r="AO1414" s="151"/>
      <c r="AP1414" s="151"/>
      <c r="AQ1414" s="145"/>
    </row>
    <row r="1415" spans="1:43" ht="9" customHeight="1" x14ac:dyDescent="0.2">
      <c r="A1415" s="148"/>
      <c r="B1415" s="148"/>
      <c r="C1415" s="148"/>
      <c r="D1415" s="148"/>
      <c r="E1415" s="128" t="s">
        <v>25</v>
      </c>
      <c r="F1415" s="129"/>
      <c r="G1415" s="107"/>
      <c r="H1415" s="107"/>
      <c r="I1415" s="107"/>
      <c r="J1415" s="107"/>
      <c r="K1415" s="107"/>
      <c r="L1415" s="107"/>
      <c r="M1415" s="107"/>
      <c r="N1415" s="107"/>
      <c r="O1415" s="107"/>
      <c r="P1415" s="107"/>
      <c r="Q1415" s="107"/>
      <c r="R1415" s="107"/>
      <c r="S1415" s="107"/>
      <c r="T1415" s="107"/>
      <c r="U1415" s="107"/>
      <c r="V1415" s="107"/>
      <c r="W1415" s="107"/>
      <c r="X1415" s="107"/>
      <c r="Y1415" s="107"/>
      <c r="Z1415" s="107"/>
      <c r="AA1415" s="107"/>
      <c r="AB1415" s="107"/>
      <c r="AC1415" s="107"/>
      <c r="AD1415" s="107"/>
      <c r="AE1415" s="107"/>
      <c r="AF1415" s="107"/>
      <c r="AG1415" s="107"/>
      <c r="AH1415" s="107"/>
      <c r="AI1415" s="107"/>
      <c r="AJ1415" s="130"/>
      <c r="AK1415" s="148"/>
      <c r="AL1415" s="151"/>
      <c r="AM1415" s="151"/>
      <c r="AN1415" s="151"/>
      <c r="AO1415" s="151"/>
      <c r="AP1415" s="151"/>
      <c r="AQ1415" s="145"/>
    </row>
    <row r="1416" spans="1:43" ht="9" customHeight="1" thickBot="1" x14ac:dyDescent="0.25">
      <c r="A1416" s="149"/>
      <c r="B1416" s="149"/>
      <c r="C1416" s="149"/>
      <c r="D1416" s="149"/>
      <c r="E1416" s="131" t="s">
        <v>26</v>
      </c>
      <c r="F1416" s="132"/>
      <c r="G1416" s="133"/>
      <c r="H1416" s="133"/>
      <c r="I1416" s="133"/>
      <c r="J1416" s="133"/>
      <c r="K1416" s="133"/>
      <c r="L1416" s="133"/>
      <c r="M1416" s="133"/>
      <c r="N1416" s="133"/>
      <c r="O1416" s="133"/>
      <c r="P1416" s="133"/>
      <c r="Q1416" s="133"/>
      <c r="R1416" s="133"/>
      <c r="S1416" s="133"/>
      <c r="T1416" s="133"/>
      <c r="U1416" s="133"/>
      <c r="V1416" s="133"/>
      <c r="W1416" s="133"/>
      <c r="X1416" s="133"/>
      <c r="Y1416" s="133"/>
      <c r="Z1416" s="133"/>
      <c r="AA1416" s="133"/>
      <c r="AB1416" s="133"/>
      <c r="AC1416" s="133"/>
      <c r="AD1416" s="133"/>
      <c r="AE1416" s="133"/>
      <c r="AF1416" s="133"/>
      <c r="AG1416" s="133"/>
      <c r="AH1416" s="133"/>
      <c r="AI1416" s="133"/>
      <c r="AJ1416" s="134"/>
      <c r="AK1416" s="149"/>
      <c r="AL1416" s="152"/>
      <c r="AM1416" s="152"/>
      <c r="AN1416" s="152"/>
      <c r="AO1416" s="152"/>
      <c r="AP1416" s="152"/>
      <c r="AQ1416" s="146"/>
    </row>
    <row r="1417" spans="1:43" ht="9" customHeight="1" x14ac:dyDescent="0.2">
      <c r="A1417" s="147">
        <v>352</v>
      </c>
      <c r="B1417" s="153">
        <v>20179</v>
      </c>
      <c r="C1417" s="154" t="s">
        <v>457</v>
      </c>
      <c r="D1417" s="154" t="s">
        <v>405</v>
      </c>
      <c r="E1417" s="124" t="s">
        <v>22</v>
      </c>
      <c r="F1417" s="125">
        <v>8</v>
      </c>
      <c r="G1417" s="126">
        <v>8</v>
      </c>
      <c r="H1417" s="126"/>
      <c r="I1417" s="126"/>
      <c r="J1417" s="126">
        <v>8</v>
      </c>
      <c r="K1417" s="126">
        <v>8</v>
      </c>
      <c r="L1417" s="126">
        <v>8</v>
      </c>
      <c r="M1417" s="126">
        <v>8</v>
      </c>
      <c r="N1417" s="126">
        <v>8</v>
      </c>
      <c r="O1417" s="126"/>
      <c r="P1417" s="126"/>
      <c r="Q1417" s="126">
        <v>8</v>
      </c>
      <c r="R1417" s="126">
        <v>8</v>
      </c>
      <c r="S1417" s="126">
        <v>8</v>
      </c>
      <c r="T1417" s="126">
        <v>8</v>
      </c>
      <c r="U1417" s="126">
        <v>8</v>
      </c>
      <c r="V1417" s="126"/>
      <c r="W1417" s="126"/>
      <c r="X1417" s="126">
        <v>8</v>
      </c>
      <c r="Y1417" s="126">
        <v>8</v>
      </c>
      <c r="Z1417" s="126">
        <v>8</v>
      </c>
      <c r="AA1417" s="126">
        <v>8</v>
      </c>
      <c r="AB1417" s="126">
        <v>8</v>
      </c>
      <c r="AC1417" s="126"/>
      <c r="AD1417" s="126"/>
      <c r="AE1417" s="126">
        <v>8</v>
      </c>
      <c r="AF1417" s="126">
        <v>8</v>
      </c>
      <c r="AG1417" s="126">
        <v>8</v>
      </c>
      <c r="AH1417" s="126">
        <v>8</v>
      </c>
      <c r="AI1417" s="126"/>
      <c r="AJ1417" s="127"/>
      <c r="AK1417" s="153">
        <f>COUNTIF(F1417:AJ1417,"&gt;0")</f>
        <v>21</v>
      </c>
      <c r="AL1417" s="150">
        <f>SUM(F1417:AJ1417)</f>
        <v>168</v>
      </c>
      <c r="AM1417" s="150">
        <f>SUM(F1419:AJ1419)</f>
        <v>0</v>
      </c>
      <c r="AN1417" s="150">
        <f>SUM(F1420:AJ1420)</f>
        <v>0</v>
      </c>
      <c r="AO1417" s="150">
        <f>SUM(F1418:AJ1418)</f>
        <v>0</v>
      </c>
      <c r="AP1417" s="150">
        <f>VLOOKUP($M$1&amp;" "&amp;$P$1&amp;" "&amp;AQ1417,'Вспомогательная таблица'!A:AL,38,0)</f>
        <v>168</v>
      </c>
      <c r="AQ1417" s="144" t="s">
        <v>23</v>
      </c>
    </row>
    <row r="1418" spans="1:43" ht="9" customHeight="1" x14ac:dyDescent="0.2">
      <c r="A1418" s="148"/>
      <c r="B1418" s="148"/>
      <c r="C1418" s="148"/>
      <c r="D1418" s="148"/>
      <c r="E1418" s="128" t="s">
        <v>24</v>
      </c>
      <c r="F1418" s="129"/>
      <c r="G1418" s="107"/>
      <c r="H1418" s="107"/>
      <c r="I1418" s="107"/>
      <c r="J1418" s="107"/>
      <c r="K1418" s="107"/>
      <c r="L1418" s="107"/>
      <c r="M1418" s="107"/>
      <c r="N1418" s="107"/>
      <c r="O1418" s="107"/>
      <c r="P1418" s="107"/>
      <c r="Q1418" s="107"/>
      <c r="R1418" s="107"/>
      <c r="S1418" s="107"/>
      <c r="T1418" s="107"/>
      <c r="U1418" s="107"/>
      <c r="V1418" s="107"/>
      <c r="W1418" s="107"/>
      <c r="X1418" s="107"/>
      <c r="Y1418" s="107"/>
      <c r="Z1418" s="107"/>
      <c r="AA1418" s="107"/>
      <c r="AB1418" s="107"/>
      <c r="AC1418" s="107"/>
      <c r="AD1418" s="107"/>
      <c r="AE1418" s="107"/>
      <c r="AF1418" s="107"/>
      <c r="AG1418" s="107"/>
      <c r="AH1418" s="107"/>
      <c r="AI1418" s="107"/>
      <c r="AJ1418" s="130"/>
      <c r="AK1418" s="148"/>
      <c r="AL1418" s="151"/>
      <c r="AM1418" s="151"/>
      <c r="AN1418" s="151"/>
      <c r="AO1418" s="151"/>
      <c r="AP1418" s="151"/>
      <c r="AQ1418" s="145"/>
    </row>
    <row r="1419" spans="1:43" ht="9" customHeight="1" x14ac:dyDescent="0.2">
      <c r="A1419" s="148"/>
      <c r="B1419" s="148"/>
      <c r="C1419" s="148"/>
      <c r="D1419" s="148"/>
      <c r="E1419" s="128" t="s">
        <v>25</v>
      </c>
      <c r="F1419" s="129"/>
      <c r="G1419" s="107"/>
      <c r="H1419" s="107"/>
      <c r="I1419" s="107"/>
      <c r="J1419" s="107"/>
      <c r="K1419" s="107"/>
      <c r="L1419" s="107"/>
      <c r="M1419" s="107"/>
      <c r="N1419" s="107"/>
      <c r="O1419" s="107"/>
      <c r="P1419" s="107"/>
      <c r="Q1419" s="107"/>
      <c r="R1419" s="107"/>
      <c r="S1419" s="107"/>
      <c r="T1419" s="107"/>
      <c r="U1419" s="107"/>
      <c r="V1419" s="107"/>
      <c r="W1419" s="107"/>
      <c r="X1419" s="107"/>
      <c r="Y1419" s="107"/>
      <c r="Z1419" s="107"/>
      <c r="AA1419" s="107"/>
      <c r="AB1419" s="107"/>
      <c r="AC1419" s="107"/>
      <c r="AD1419" s="107"/>
      <c r="AE1419" s="107"/>
      <c r="AF1419" s="107"/>
      <c r="AG1419" s="107"/>
      <c r="AH1419" s="107"/>
      <c r="AI1419" s="107"/>
      <c r="AJ1419" s="130"/>
      <c r="AK1419" s="148"/>
      <c r="AL1419" s="151"/>
      <c r="AM1419" s="151"/>
      <c r="AN1419" s="151"/>
      <c r="AO1419" s="151"/>
      <c r="AP1419" s="151"/>
      <c r="AQ1419" s="145"/>
    </row>
    <row r="1420" spans="1:43" ht="9" customHeight="1" thickBot="1" x14ac:dyDescent="0.25">
      <c r="A1420" s="149"/>
      <c r="B1420" s="149"/>
      <c r="C1420" s="149"/>
      <c r="D1420" s="149"/>
      <c r="E1420" s="131" t="s">
        <v>26</v>
      </c>
      <c r="F1420" s="132"/>
      <c r="G1420" s="133"/>
      <c r="H1420" s="133"/>
      <c r="I1420" s="133"/>
      <c r="J1420" s="133"/>
      <c r="K1420" s="133"/>
      <c r="L1420" s="133"/>
      <c r="M1420" s="133"/>
      <c r="N1420" s="133"/>
      <c r="O1420" s="133"/>
      <c r="P1420" s="133"/>
      <c r="Q1420" s="133"/>
      <c r="R1420" s="133"/>
      <c r="S1420" s="133"/>
      <c r="T1420" s="133"/>
      <c r="U1420" s="133"/>
      <c r="V1420" s="133"/>
      <c r="W1420" s="133"/>
      <c r="X1420" s="133"/>
      <c r="Y1420" s="133"/>
      <c r="Z1420" s="133"/>
      <c r="AA1420" s="133"/>
      <c r="AB1420" s="133"/>
      <c r="AC1420" s="133"/>
      <c r="AD1420" s="133"/>
      <c r="AE1420" s="133"/>
      <c r="AF1420" s="133"/>
      <c r="AG1420" s="133"/>
      <c r="AH1420" s="133"/>
      <c r="AI1420" s="133"/>
      <c r="AJ1420" s="134"/>
      <c r="AK1420" s="149"/>
      <c r="AL1420" s="152"/>
      <c r="AM1420" s="152"/>
      <c r="AN1420" s="152"/>
      <c r="AO1420" s="152"/>
      <c r="AP1420" s="152"/>
      <c r="AQ1420" s="146"/>
    </row>
    <row r="1421" spans="1:43" ht="9" customHeight="1" x14ac:dyDescent="0.2">
      <c r="A1421" s="147">
        <v>353</v>
      </c>
      <c r="B1421" s="153">
        <v>23363</v>
      </c>
      <c r="C1421" s="154" t="s">
        <v>458</v>
      </c>
      <c r="D1421" s="154" t="s">
        <v>381</v>
      </c>
      <c r="E1421" s="124" t="s">
        <v>22</v>
      </c>
      <c r="F1421" s="125"/>
      <c r="G1421" s="126"/>
      <c r="H1421" s="126">
        <v>11</v>
      </c>
      <c r="I1421" s="126">
        <v>11</v>
      </c>
      <c r="J1421" s="126"/>
      <c r="K1421" s="126"/>
      <c r="L1421" s="126">
        <v>11</v>
      </c>
      <c r="M1421" s="126">
        <v>11</v>
      </c>
      <c r="N1421" s="126"/>
      <c r="O1421" s="126"/>
      <c r="P1421" s="126">
        <v>11</v>
      </c>
      <c r="Q1421" s="126">
        <v>11</v>
      </c>
      <c r="R1421" s="126"/>
      <c r="S1421" s="126"/>
      <c r="T1421" s="126">
        <v>11</v>
      </c>
      <c r="U1421" s="126">
        <v>11</v>
      </c>
      <c r="V1421" s="126"/>
      <c r="W1421" s="126"/>
      <c r="X1421" s="126">
        <v>11</v>
      </c>
      <c r="Y1421" s="126">
        <v>11</v>
      </c>
      <c r="Z1421" s="126"/>
      <c r="AA1421" s="126"/>
      <c r="AB1421" s="126">
        <v>11</v>
      </c>
      <c r="AC1421" s="126">
        <v>11</v>
      </c>
      <c r="AD1421" s="126"/>
      <c r="AE1421" s="126"/>
      <c r="AF1421" s="126">
        <v>11</v>
      </c>
      <c r="AG1421" s="126">
        <v>11</v>
      </c>
      <c r="AH1421" s="126"/>
      <c r="AI1421" s="126"/>
      <c r="AJ1421" s="127"/>
      <c r="AK1421" s="153">
        <f>COUNTIF(F1421:AJ1421,"&gt;0")</f>
        <v>14</v>
      </c>
      <c r="AL1421" s="150">
        <f>SUM(F1421:AJ1421)</f>
        <v>154</v>
      </c>
      <c r="AM1421" s="150">
        <f>SUM(F1423:AJ1423)</f>
        <v>0</v>
      </c>
      <c r="AN1421" s="150">
        <f>SUM(F1424:AJ1424)</f>
        <v>0</v>
      </c>
      <c r="AO1421" s="150">
        <f>SUM(F1422:AJ1422)</f>
        <v>56</v>
      </c>
      <c r="AP1421" s="150">
        <f>VLOOKUP($M$1&amp;" "&amp;$P$1&amp;" "&amp;AQ1421,'Вспомогательная таблица'!A:AL,38,0)</f>
        <v>154</v>
      </c>
      <c r="AQ1421" s="144" t="s">
        <v>51</v>
      </c>
    </row>
    <row r="1422" spans="1:43" ht="9" customHeight="1" x14ac:dyDescent="0.2">
      <c r="A1422" s="148"/>
      <c r="B1422" s="148"/>
      <c r="C1422" s="148"/>
      <c r="D1422" s="148"/>
      <c r="E1422" s="128" t="s">
        <v>24</v>
      </c>
      <c r="F1422" s="129"/>
      <c r="G1422" s="107"/>
      <c r="H1422" s="107"/>
      <c r="I1422" s="107">
        <v>8</v>
      </c>
      <c r="J1422" s="107"/>
      <c r="K1422" s="107"/>
      <c r="L1422" s="107"/>
      <c r="M1422" s="107">
        <v>8</v>
      </c>
      <c r="N1422" s="107"/>
      <c r="O1422" s="107"/>
      <c r="P1422" s="107"/>
      <c r="Q1422" s="107">
        <v>8</v>
      </c>
      <c r="R1422" s="107"/>
      <c r="S1422" s="107"/>
      <c r="T1422" s="107"/>
      <c r="U1422" s="107">
        <v>8</v>
      </c>
      <c r="V1422" s="107"/>
      <c r="W1422" s="107"/>
      <c r="X1422" s="107"/>
      <c r="Y1422" s="107">
        <v>8</v>
      </c>
      <c r="Z1422" s="107"/>
      <c r="AA1422" s="107"/>
      <c r="AB1422" s="107"/>
      <c r="AC1422" s="107">
        <v>8</v>
      </c>
      <c r="AD1422" s="107"/>
      <c r="AE1422" s="107"/>
      <c r="AF1422" s="107"/>
      <c r="AG1422" s="107">
        <v>8</v>
      </c>
      <c r="AH1422" s="107"/>
      <c r="AI1422" s="107"/>
      <c r="AJ1422" s="130"/>
      <c r="AK1422" s="148"/>
      <c r="AL1422" s="151"/>
      <c r="AM1422" s="151"/>
      <c r="AN1422" s="151"/>
      <c r="AO1422" s="151"/>
      <c r="AP1422" s="151"/>
      <c r="AQ1422" s="145"/>
    </row>
    <row r="1423" spans="1:43" ht="9" customHeight="1" x14ac:dyDescent="0.2">
      <c r="A1423" s="148"/>
      <c r="B1423" s="148"/>
      <c r="C1423" s="148"/>
      <c r="D1423" s="148"/>
      <c r="E1423" s="128" t="s">
        <v>25</v>
      </c>
      <c r="F1423" s="129"/>
      <c r="G1423" s="107"/>
      <c r="H1423" s="107"/>
      <c r="I1423" s="107"/>
      <c r="J1423" s="107"/>
      <c r="K1423" s="107"/>
      <c r="L1423" s="107"/>
      <c r="M1423" s="107"/>
      <c r="N1423" s="107"/>
      <c r="O1423" s="107"/>
      <c r="P1423" s="107"/>
      <c r="Q1423" s="107"/>
      <c r="R1423" s="107"/>
      <c r="S1423" s="107"/>
      <c r="T1423" s="107"/>
      <c r="U1423" s="107"/>
      <c r="V1423" s="107"/>
      <c r="W1423" s="107"/>
      <c r="X1423" s="107"/>
      <c r="Y1423" s="107"/>
      <c r="Z1423" s="107"/>
      <c r="AA1423" s="107"/>
      <c r="AB1423" s="107"/>
      <c r="AC1423" s="107"/>
      <c r="AD1423" s="107"/>
      <c r="AE1423" s="107"/>
      <c r="AF1423" s="107"/>
      <c r="AG1423" s="107"/>
      <c r="AH1423" s="107"/>
      <c r="AI1423" s="107"/>
      <c r="AJ1423" s="130"/>
      <c r="AK1423" s="148"/>
      <c r="AL1423" s="151"/>
      <c r="AM1423" s="151"/>
      <c r="AN1423" s="151"/>
      <c r="AO1423" s="151"/>
      <c r="AP1423" s="151"/>
      <c r="AQ1423" s="145"/>
    </row>
    <row r="1424" spans="1:43" ht="9" customHeight="1" thickBot="1" x14ac:dyDescent="0.25">
      <c r="A1424" s="149"/>
      <c r="B1424" s="149"/>
      <c r="C1424" s="149"/>
      <c r="D1424" s="149"/>
      <c r="E1424" s="131" t="s">
        <v>26</v>
      </c>
      <c r="F1424" s="132"/>
      <c r="G1424" s="133"/>
      <c r="H1424" s="133"/>
      <c r="I1424" s="133"/>
      <c r="J1424" s="133"/>
      <c r="K1424" s="133"/>
      <c r="L1424" s="133"/>
      <c r="M1424" s="133"/>
      <c r="N1424" s="133"/>
      <c r="O1424" s="133"/>
      <c r="P1424" s="133"/>
      <c r="Q1424" s="133"/>
      <c r="R1424" s="133"/>
      <c r="S1424" s="133"/>
      <c r="T1424" s="133"/>
      <c r="U1424" s="133"/>
      <c r="V1424" s="133"/>
      <c r="W1424" s="133"/>
      <c r="X1424" s="133"/>
      <c r="Y1424" s="133"/>
      <c r="Z1424" s="133"/>
      <c r="AA1424" s="133"/>
      <c r="AB1424" s="133"/>
      <c r="AC1424" s="133"/>
      <c r="AD1424" s="133"/>
      <c r="AE1424" s="133"/>
      <c r="AF1424" s="133"/>
      <c r="AG1424" s="133"/>
      <c r="AH1424" s="133"/>
      <c r="AI1424" s="133"/>
      <c r="AJ1424" s="134"/>
      <c r="AK1424" s="149"/>
      <c r="AL1424" s="152"/>
      <c r="AM1424" s="152"/>
      <c r="AN1424" s="152"/>
      <c r="AO1424" s="152"/>
      <c r="AP1424" s="152"/>
      <c r="AQ1424" s="146"/>
    </row>
    <row r="1425" spans="1:43" ht="9" customHeight="1" x14ac:dyDescent="0.2">
      <c r="A1425" s="147">
        <v>354</v>
      </c>
      <c r="B1425" s="153">
        <v>26773</v>
      </c>
      <c r="C1425" s="154" t="s">
        <v>459</v>
      </c>
      <c r="D1425" s="154" t="s">
        <v>388</v>
      </c>
      <c r="E1425" s="124" t="s">
        <v>22</v>
      </c>
      <c r="F1425" s="125"/>
      <c r="G1425" s="126"/>
      <c r="H1425" s="126">
        <v>11</v>
      </c>
      <c r="I1425" s="126">
        <v>11</v>
      </c>
      <c r="J1425" s="126"/>
      <c r="K1425" s="126"/>
      <c r="L1425" s="126">
        <v>11</v>
      </c>
      <c r="M1425" s="126">
        <v>11</v>
      </c>
      <c r="N1425" s="126"/>
      <c r="O1425" s="126"/>
      <c r="P1425" s="126">
        <v>11</v>
      </c>
      <c r="Q1425" s="126">
        <v>11</v>
      </c>
      <c r="R1425" s="126"/>
      <c r="S1425" s="126"/>
      <c r="T1425" s="126">
        <v>11</v>
      </c>
      <c r="U1425" s="126">
        <v>11</v>
      </c>
      <c r="V1425" s="126"/>
      <c r="W1425" s="126"/>
      <c r="X1425" s="126">
        <v>11</v>
      </c>
      <c r="Y1425" s="126">
        <v>11</v>
      </c>
      <c r="Z1425" s="126"/>
      <c r="AA1425" s="126"/>
      <c r="AB1425" s="126">
        <v>11</v>
      </c>
      <c r="AC1425" s="126">
        <v>11</v>
      </c>
      <c r="AD1425" s="126"/>
      <c r="AE1425" s="126"/>
      <c r="AF1425" s="126">
        <v>11</v>
      </c>
      <c r="AG1425" s="126">
        <v>11</v>
      </c>
      <c r="AH1425" s="126"/>
      <c r="AI1425" s="126"/>
      <c r="AJ1425" s="127"/>
      <c r="AK1425" s="153">
        <f>COUNTIF(F1425:AJ1425,"&gt;0")</f>
        <v>14</v>
      </c>
      <c r="AL1425" s="150">
        <f>SUM(F1425:AJ1425)</f>
        <v>154</v>
      </c>
      <c r="AM1425" s="150">
        <f>SUM(F1427:AJ1427)</f>
        <v>0</v>
      </c>
      <c r="AN1425" s="150">
        <f>SUM(F1428:AJ1428)</f>
        <v>0</v>
      </c>
      <c r="AO1425" s="150">
        <f>SUM(F1426:AJ1426)</f>
        <v>56</v>
      </c>
      <c r="AP1425" s="150">
        <f>VLOOKUP($M$1&amp;" "&amp;$P$1&amp;" "&amp;AQ1425,'Вспомогательная таблица'!A:AL,38,0)</f>
        <v>154</v>
      </c>
      <c r="AQ1425" s="144" t="s">
        <v>51</v>
      </c>
    </row>
    <row r="1426" spans="1:43" ht="9" customHeight="1" x14ac:dyDescent="0.2">
      <c r="A1426" s="148"/>
      <c r="B1426" s="148"/>
      <c r="C1426" s="148"/>
      <c r="D1426" s="148"/>
      <c r="E1426" s="128" t="s">
        <v>24</v>
      </c>
      <c r="F1426" s="129"/>
      <c r="G1426" s="107"/>
      <c r="H1426" s="107"/>
      <c r="I1426" s="107">
        <v>8</v>
      </c>
      <c r="J1426" s="107"/>
      <c r="K1426" s="107"/>
      <c r="L1426" s="107"/>
      <c r="M1426" s="107">
        <v>8</v>
      </c>
      <c r="N1426" s="107"/>
      <c r="O1426" s="107"/>
      <c r="P1426" s="107"/>
      <c r="Q1426" s="107">
        <v>8</v>
      </c>
      <c r="R1426" s="107"/>
      <c r="S1426" s="107"/>
      <c r="T1426" s="107"/>
      <c r="U1426" s="107">
        <v>8</v>
      </c>
      <c r="V1426" s="107"/>
      <c r="W1426" s="107"/>
      <c r="X1426" s="107"/>
      <c r="Y1426" s="107">
        <v>8</v>
      </c>
      <c r="Z1426" s="107"/>
      <c r="AA1426" s="107"/>
      <c r="AB1426" s="107"/>
      <c r="AC1426" s="107">
        <v>8</v>
      </c>
      <c r="AD1426" s="107"/>
      <c r="AE1426" s="107"/>
      <c r="AF1426" s="107"/>
      <c r="AG1426" s="107">
        <v>8</v>
      </c>
      <c r="AH1426" s="107"/>
      <c r="AI1426" s="107"/>
      <c r="AJ1426" s="130"/>
      <c r="AK1426" s="148"/>
      <c r="AL1426" s="151"/>
      <c r="AM1426" s="151"/>
      <c r="AN1426" s="151"/>
      <c r="AO1426" s="151"/>
      <c r="AP1426" s="151"/>
      <c r="AQ1426" s="145"/>
    </row>
    <row r="1427" spans="1:43" ht="9" customHeight="1" x14ac:dyDescent="0.2">
      <c r="A1427" s="148"/>
      <c r="B1427" s="148"/>
      <c r="C1427" s="148"/>
      <c r="D1427" s="148"/>
      <c r="E1427" s="128" t="s">
        <v>25</v>
      </c>
      <c r="F1427" s="129"/>
      <c r="G1427" s="107"/>
      <c r="H1427" s="107"/>
      <c r="I1427" s="107"/>
      <c r="J1427" s="107"/>
      <c r="K1427" s="107"/>
      <c r="L1427" s="107"/>
      <c r="M1427" s="107"/>
      <c r="N1427" s="107"/>
      <c r="O1427" s="107"/>
      <c r="P1427" s="107"/>
      <c r="Q1427" s="107"/>
      <c r="R1427" s="107"/>
      <c r="S1427" s="107"/>
      <c r="T1427" s="107"/>
      <c r="U1427" s="107"/>
      <c r="V1427" s="107"/>
      <c r="W1427" s="107"/>
      <c r="X1427" s="107"/>
      <c r="Y1427" s="107"/>
      <c r="Z1427" s="107"/>
      <c r="AA1427" s="107"/>
      <c r="AB1427" s="107"/>
      <c r="AC1427" s="107"/>
      <c r="AD1427" s="107"/>
      <c r="AE1427" s="107"/>
      <c r="AF1427" s="107"/>
      <c r="AG1427" s="107"/>
      <c r="AH1427" s="107"/>
      <c r="AI1427" s="107"/>
      <c r="AJ1427" s="130"/>
      <c r="AK1427" s="148"/>
      <c r="AL1427" s="151"/>
      <c r="AM1427" s="151"/>
      <c r="AN1427" s="151"/>
      <c r="AO1427" s="151"/>
      <c r="AP1427" s="151"/>
      <c r="AQ1427" s="145"/>
    </row>
    <row r="1428" spans="1:43" ht="9" customHeight="1" thickBot="1" x14ac:dyDescent="0.25">
      <c r="A1428" s="149"/>
      <c r="B1428" s="149"/>
      <c r="C1428" s="149"/>
      <c r="D1428" s="149"/>
      <c r="E1428" s="131" t="s">
        <v>26</v>
      </c>
      <c r="F1428" s="132"/>
      <c r="G1428" s="133"/>
      <c r="H1428" s="133"/>
      <c r="I1428" s="133"/>
      <c r="J1428" s="133"/>
      <c r="K1428" s="133"/>
      <c r="L1428" s="133"/>
      <c r="M1428" s="133"/>
      <c r="N1428" s="133"/>
      <c r="O1428" s="133"/>
      <c r="P1428" s="133"/>
      <c r="Q1428" s="133"/>
      <c r="R1428" s="133"/>
      <c r="S1428" s="133"/>
      <c r="T1428" s="133"/>
      <c r="U1428" s="133"/>
      <c r="V1428" s="133"/>
      <c r="W1428" s="133"/>
      <c r="X1428" s="133"/>
      <c r="Y1428" s="133"/>
      <c r="Z1428" s="133"/>
      <c r="AA1428" s="133"/>
      <c r="AB1428" s="133"/>
      <c r="AC1428" s="133"/>
      <c r="AD1428" s="133"/>
      <c r="AE1428" s="133"/>
      <c r="AF1428" s="133"/>
      <c r="AG1428" s="133"/>
      <c r="AH1428" s="133"/>
      <c r="AI1428" s="133"/>
      <c r="AJ1428" s="134"/>
      <c r="AK1428" s="149"/>
      <c r="AL1428" s="152"/>
      <c r="AM1428" s="152"/>
      <c r="AN1428" s="152"/>
      <c r="AO1428" s="152"/>
      <c r="AP1428" s="152"/>
      <c r="AQ1428" s="146"/>
    </row>
    <row r="1429" spans="1:43" ht="9" customHeight="1" x14ac:dyDescent="0.2">
      <c r="A1429" s="147">
        <v>355</v>
      </c>
      <c r="B1429" s="153">
        <v>20025</v>
      </c>
      <c r="C1429" s="154" t="s">
        <v>460</v>
      </c>
      <c r="D1429" s="154" t="s">
        <v>388</v>
      </c>
      <c r="E1429" s="124" t="s">
        <v>22</v>
      </c>
      <c r="F1429" s="125"/>
      <c r="G1429" s="126"/>
      <c r="H1429" s="126">
        <v>11</v>
      </c>
      <c r="I1429" s="126">
        <v>11</v>
      </c>
      <c r="J1429" s="126"/>
      <c r="K1429" s="126"/>
      <c r="L1429" s="126">
        <v>11</v>
      </c>
      <c r="M1429" s="126">
        <v>11</v>
      </c>
      <c r="N1429" s="126"/>
      <c r="O1429" s="126"/>
      <c r="P1429" s="126">
        <v>11</v>
      </c>
      <c r="Q1429" s="126">
        <v>11</v>
      </c>
      <c r="R1429" s="126"/>
      <c r="S1429" s="126"/>
      <c r="T1429" s="126">
        <v>11</v>
      </c>
      <c r="U1429" s="126">
        <v>11</v>
      </c>
      <c r="V1429" s="126"/>
      <c r="W1429" s="126"/>
      <c r="X1429" s="126">
        <v>11</v>
      </c>
      <c r="Y1429" s="126">
        <v>11</v>
      </c>
      <c r="Z1429" s="126"/>
      <c r="AA1429" s="126"/>
      <c r="AB1429" s="126">
        <v>11</v>
      </c>
      <c r="AC1429" s="126">
        <v>11</v>
      </c>
      <c r="AD1429" s="126"/>
      <c r="AE1429" s="126"/>
      <c r="AF1429" s="126">
        <v>11</v>
      </c>
      <c r="AG1429" s="126">
        <v>11</v>
      </c>
      <c r="AH1429" s="126"/>
      <c r="AI1429" s="126"/>
      <c r="AJ1429" s="127"/>
      <c r="AK1429" s="153">
        <f>COUNTIF(F1429:AJ1429,"&gt;0")</f>
        <v>14</v>
      </c>
      <c r="AL1429" s="150">
        <f>SUM(F1429:AJ1429)</f>
        <v>154</v>
      </c>
      <c r="AM1429" s="150">
        <f>SUM(F1431:AJ1431)</f>
        <v>0</v>
      </c>
      <c r="AN1429" s="150">
        <f>SUM(F1432:AJ1432)</f>
        <v>0</v>
      </c>
      <c r="AO1429" s="150">
        <f>SUM(F1430:AJ1430)</f>
        <v>56</v>
      </c>
      <c r="AP1429" s="150">
        <f>VLOOKUP($M$1&amp;" "&amp;$P$1&amp;" "&amp;AQ1429,'Вспомогательная таблица'!A:AL,38,0)</f>
        <v>154</v>
      </c>
      <c r="AQ1429" s="144" t="s">
        <v>51</v>
      </c>
    </row>
    <row r="1430" spans="1:43" ht="9" customHeight="1" x14ac:dyDescent="0.2">
      <c r="A1430" s="148"/>
      <c r="B1430" s="148"/>
      <c r="C1430" s="148"/>
      <c r="D1430" s="148"/>
      <c r="E1430" s="128" t="s">
        <v>24</v>
      </c>
      <c r="F1430" s="129"/>
      <c r="G1430" s="107"/>
      <c r="H1430" s="107"/>
      <c r="I1430" s="107">
        <v>8</v>
      </c>
      <c r="J1430" s="107"/>
      <c r="K1430" s="107"/>
      <c r="L1430" s="107"/>
      <c r="M1430" s="107">
        <v>8</v>
      </c>
      <c r="N1430" s="107"/>
      <c r="O1430" s="107"/>
      <c r="P1430" s="107"/>
      <c r="Q1430" s="107">
        <v>8</v>
      </c>
      <c r="R1430" s="107"/>
      <c r="S1430" s="107"/>
      <c r="T1430" s="107"/>
      <c r="U1430" s="107">
        <v>8</v>
      </c>
      <c r="V1430" s="107"/>
      <c r="W1430" s="107"/>
      <c r="X1430" s="107"/>
      <c r="Y1430" s="107">
        <v>8</v>
      </c>
      <c r="Z1430" s="107"/>
      <c r="AA1430" s="107"/>
      <c r="AB1430" s="107"/>
      <c r="AC1430" s="107">
        <v>8</v>
      </c>
      <c r="AD1430" s="107"/>
      <c r="AE1430" s="107"/>
      <c r="AF1430" s="107"/>
      <c r="AG1430" s="107">
        <v>8</v>
      </c>
      <c r="AH1430" s="107"/>
      <c r="AI1430" s="107"/>
      <c r="AJ1430" s="130"/>
      <c r="AK1430" s="148"/>
      <c r="AL1430" s="151"/>
      <c r="AM1430" s="151"/>
      <c r="AN1430" s="151"/>
      <c r="AO1430" s="151"/>
      <c r="AP1430" s="151"/>
      <c r="AQ1430" s="145"/>
    </row>
    <row r="1431" spans="1:43" ht="9" customHeight="1" x14ac:dyDescent="0.2">
      <c r="A1431" s="148"/>
      <c r="B1431" s="148"/>
      <c r="C1431" s="148"/>
      <c r="D1431" s="148"/>
      <c r="E1431" s="128" t="s">
        <v>25</v>
      </c>
      <c r="F1431" s="129"/>
      <c r="G1431" s="107"/>
      <c r="H1431" s="107"/>
      <c r="I1431" s="107"/>
      <c r="J1431" s="107"/>
      <c r="K1431" s="107"/>
      <c r="L1431" s="107"/>
      <c r="M1431" s="107"/>
      <c r="N1431" s="107"/>
      <c r="O1431" s="107"/>
      <c r="P1431" s="107"/>
      <c r="Q1431" s="107"/>
      <c r="R1431" s="107"/>
      <c r="S1431" s="107"/>
      <c r="T1431" s="107"/>
      <c r="U1431" s="107"/>
      <c r="V1431" s="107"/>
      <c r="W1431" s="107"/>
      <c r="X1431" s="107"/>
      <c r="Y1431" s="107"/>
      <c r="Z1431" s="107"/>
      <c r="AA1431" s="107"/>
      <c r="AB1431" s="107"/>
      <c r="AC1431" s="107"/>
      <c r="AD1431" s="107"/>
      <c r="AE1431" s="107"/>
      <c r="AF1431" s="107"/>
      <c r="AG1431" s="107"/>
      <c r="AH1431" s="107"/>
      <c r="AI1431" s="107"/>
      <c r="AJ1431" s="130"/>
      <c r="AK1431" s="148"/>
      <c r="AL1431" s="151"/>
      <c r="AM1431" s="151"/>
      <c r="AN1431" s="151"/>
      <c r="AO1431" s="151"/>
      <c r="AP1431" s="151"/>
      <c r="AQ1431" s="145"/>
    </row>
    <row r="1432" spans="1:43" ht="9" customHeight="1" thickBot="1" x14ac:dyDescent="0.25">
      <c r="A1432" s="149"/>
      <c r="B1432" s="149"/>
      <c r="C1432" s="149"/>
      <c r="D1432" s="149"/>
      <c r="E1432" s="131" t="s">
        <v>26</v>
      </c>
      <c r="F1432" s="132"/>
      <c r="G1432" s="133"/>
      <c r="H1432" s="133"/>
      <c r="I1432" s="133"/>
      <c r="J1432" s="133"/>
      <c r="K1432" s="133"/>
      <c r="L1432" s="133"/>
      <c r="M1432" s="133"/>
      <c r="N1432" s="133"/>
      <c r="O1432" s="133"/>
      <c r="P1432" s="133"/>
      <c r="Q1432" s="133"/>
      <c r="R1432" s="133"/>
      <c r="S1432" s="133"/>
      <c r="T1432" s="133"/>
      <c r="U1432" s="133"/>
      <c r="V1432" s="133"/>
      <c r="W1432" s="133"/>
      <c r="X1432" s="133"/>
      <c r="Y1432" s="133"/>
      <c r="Z1432" s="133"/>
      <c r="AA1432" s="133"/>
      <c r="AB1432" s="133"/>
      <c r="AC1432" s="133"/>
      <c r="AD1432" s="133"/>
      <c r="AE1432" s="133"/>
      <c r="AF1432" s="133"/>
      <c r="AG1432" s="133"/>
      <c r="AH1432" s="133"/>
      <c r="AI1432" s="133"/>
      <c r="AJ1432" s="134"/>
      <c r="AK1432" s="149"/>
      <c r="AL1432" s="152"/>
      <c r="AM1432" s="152"/>
      <c r="AN1432" s="152"/>
      <c r="AO1432" s="152"/>
      <c r="AP1432" s="152"/>
      <c r="AQ1432" s="146"/>
    </row>
    <row r="1433" spans="1:43" ht="9" customHeight="1" x14ac:dyDescent="0.2">
      <c r="A1433" s="147">
        <v>356</v>
      </c>
      <c r="B1433" s="153">
        <v>18909</v>
      </c>
      <c r="C1433" s="154" t="s">
        <v>461</v>
      </c>
      <c r="D1433" s="154" t="s">
        <v>391</v>
      </c>
      <c r="E1433" s="124" t="s">
        <v>22</v>
      </c>
      <c r="F1433" s="125"/>
      <c r="G1433" s="126"/>
      <c r="H1433" s="126">
        <v>11</v>
      </c>
      <c r="I1433" s="126">
        <v>11</v>
      </c>
      <c r="J1433" s="126"/>
      <c r="K1433" s="126"/>
      <c r="L1433" s="126">
        <v>11</v>
      </c>
      <c r="M1433" s="126">
        <v>11</v>
      </c>
      <c r="N1433" s="126"/>
      <c r="O1433" s="126"/>
      <c r="P1433" s="126">
        <v>11</v>
      </c>
      <c r="Q1433" s="126">
        <v>11</v>
      </c>
      <c r="R1433" s="126"/>
      <c r="S1433" s="126"/>
      <c r="T1433" s="126">
        <v>11</v>
      </c>
      <c r="U1433" s="126">
        <v>11</v>
      </c>
      <c r="V1433" s="126"/>
      <c r="W1433" s="126"/>
      <c r="X1433" s="126">
        <v>11</v>
      </c>
      <c r="Y1433" s="126">
        <v>11</v>
      </c>
      <c r="Z1433" s="126"/>
      <c r="AA1433" s="126"/>
      <c r="AB1433" s="126">
        <v>11</v>
      </c>
      <c r="AC1433" s="126">
        <v>11</v>
      </c>
      <c r="AD1433" s="126"/>
      <c r="AE1433" s="126"/>
      <c r="AF1433" s="126">
        <v>11</v>
      </c>
      <c r="AG1433" s="126">
        <v>11</v>
      </c>
      <c r="AH1433" s="126"/>
      <c r="AI1433" s="126"/>
      <c r="AJ1433" s="127"/>
      <c r="AK1433" s="153">
        <f>COUNTIF(F1433:AJ1433,"&gt;0")</f>
        <v>14</v>
      </c>
      <c r="AL1433" s="150">
        <f>SUM(F1433:AJ1433)</f>
        <v>154</v>
      </c>
      <c r="AM1433" s="150">
        <f>SUM(F1435:AJ1435)</f>
        <v>0</v>
      </c>
      <c r="AN1433" s="150">
        <f>SUM(F1436:AJ1436)</f>
        <v>0</v>
      </c>
      <c r="AO1433" s="150">
        <f>SUM(F1434:AJ1434)</f>
        <v>56</v>
      </c>
      <c r="AP1433" s="150">
        <f>VLOOKUP($M$1&amp;" "&amp;$P$1&amp;" "&amp;AQ1433,'Вспомогательная таблица'!A:AL,38,0)</f>
        <v>154</v>
      </c>
      <c r="AQ1433" s="144" t="s">
        <v>51</v>
      </c>
    </row>
    <row r="1434" spans="1:43" ht="9" customHeight="1" x14ac:dyDescent="0.2">
      <c r="A1434" s="148"/>
      <c r="B1434" s="148"/>
      <c r="C1434" s="148"/>
      <c r="D1434" s="148"/>
      <c r="E1434" s="128" t="s">
        <v>24</v>
      </c>
      <c r="F1434" s="129"/>
      <c r="G1434" s="107"/>
      <c r="H1434" s="107"/>
      <c r="I1434" s="107">
        <v>8</v>
      </c>
      <c r="J1434" s="107"/>
      <c r="K1434" s="107"/>
      <c r="L1434" s="107"/>
      <c r="M1434" s="107">
        <v>8</v>
      </c>
      <c r="N1434" s="107"/>
      <c r="O1434" s="107"/>
      <c r="P1434" s="107"/>
      <c r="Q1434" s="107">
        <v>8</v>
      </c>
      <c r="R1434" s="107"/>
      <c r="S1434" s="107"/>
      <c r="T1434" s="107"/>
      <c r="U1434" s="107">
        <v>8</v>
      </c>
      <c r="V1434" s="107"/>
      <c r="W1434" s="107"/>
      <c r="X1434" s="107"/>
      <c r="Y1434" s="107">
        <v>8</v>
      </c>
      <c r="Z1434" s="107"/>
      <c r="AA1434" s="107"/>
      <c r="AB1434" s="107"/>
      <c r="AC1434" s="107">
        <v>8</v>
      </c>
      <c r="AD1434" s="107"/>
      <c r="AE1434" s="107"/>
      <c r="AF1434" s="107"/>
      <c r="AG1434" s="107">
        <v>8</v>
      </c>
      <c r="AH1434" s="107"/>
      <c r="AI1434" s="107"/>
      <c r="AJ1434" s="130"/>
      <c r="AK1434" s="148"/>
      <c r="AL1434" s="151"/>
      <c r="AM1434" s="151"/>
      <c r="AN1434" s="151"/>
      <c r="AO1434" s="151"/>
      <c r="AP1434" s="151"/>
      <c r="AQ1434" s="145"/>
    </row>
    <row r="1435" spans="1:43" ht="9" customHeight="1" x14ac:dyDescent="0.2">
      <c r="A1435" s="148"/>
      <c r="B1435" s="148"/>
      <c r="C1435" s="148"/>
      <c r="D1435" s="148"/>
      <c r="E1435" s="128" t="s">
        <v>25</v>
      </c>
      <c r="F1435" s="129"/>
      <c r="G1435" s="107"/>
      <c r="H1435" s="107"/>
      <c r="I1435" s="107"/>
      <c r="J1435" s="107"/>
      <c r="K1435" s="107"/>
      <c r="L1435" s="107"/>
      <c r="M1435" s="107"/>
      <c r="N1435" s="107"/>
      <c r="O1435" s="107"/>
      <c r="P1435" s="107"/>
      <c r="Q1435" s="107"/>
      <c r="R1435" s="107"/>
      <c r="S1435" s="107"/>
      <c r="T1435" s="107"/>
      <c r="U1435" s="107"/>
      <c r="V1435" s="107"/>
      <c r="W1435" s="107"/>
      <c r="X1435" s="107"/>
      <c r="Y1435" s="107"/>
      <c r="Z1435" s="107"/>
      <c r="AA1435" s="107"/>
      <c r="AB1435" s="107"/>
      <c r="AC1435" s="107"/>
      <c r="AD1435" s="107"/>
      <c r="AE1435" s="107"/>
      <c r="AF1435" s="107"/>
      <c r="AG1435" s="107"/>
      <c r="AH1435" s="107"/>
      <c r="AI1435" s="107"/>
      <c r="AJ1435" s="130"/>
      <c r="AK1435" s="148"/>
      <c r="AL1435" s="151"/>
      <c r="AM1435" s="151"/>
      <c r="AN1435" s="151"/>
      <c r="AO1435" s="151"/>
      <c r="AP1435" s="151"/>
      <c r="AQ1435" s="145"/>
    </row>
    <row r="1436" spans="1:43" ht="9" customHeight="1" thickBot="1" x14ac:dyDescent="0.25">
      <c r="A1436" s="149"/>
      <c r="B1436" s="149"/>
      <c r="C1436" s="149"/>
      <c r="D1436" s="149"/>
      <c r="E1436" s="131" t="s">
        <v>26</v>
      </c>
      <c r="F1436" s="132"/>
      <c r="G1436" s="133"/>
      <c r="H1436" s="133"/>
      <c r="I1436" s="133"/>
      <c r="J1436" s="133"/>
      <c r="K1436" s="133"/>
      <c r="L1436" s="133"/>
      <c r="M1436" s="133"/>
      <c r="N1436" s="133"/>
      <c r="O1436" s="133"/>
      <c r="P1436" s="133"/>
      <c r="Q1436" s="133"/>
      <c r="R1436" s="133"/>
      <c r="S1436" s="133"/>
      <c r="T1436" s="133"/>
      <c r="U1436" s="133"/>
      <c r="V1436" s="133"/>
      <c r="W1436" s="133"/>
      <c r="X1436" s="133"/>
      <c r="Y1436" s="133"/>
      <c r="Z1436" s="133"/>
      <c r="AA1436" s="133"/>
      <c r="AB1436" s="133"/>
      <c r="AC1436" s="133"/>
      <c r="AD1436" s="133"/>
      <c r="AE1436" s="133"/>
      <c r="AF1436" s="133"/>
      <c r="AG1436" s="133"/>
      <c r="AH1436" s="133"/>
      <c r="AI1436" s="133"/>
      <c r="AJ1436" s="134"/>
      <c r="AK1436" s="149"/>
      <c r="AL1436" s="152"/>
      <c r="AM1436" s="152"/>
      <c r="AN1436" s="152"/>
      <c r="AO1436" s="152"/>
      <c r="AP1436" s="152"/>
      <c r="AQ1436" s="146"/>
    </row>
    <row r="1437" spans="1:43" ht="9" customHeight="1" x14ac:dyDescent="0.2">
      <c r="A1437" s="147">
        <v>357</v>
      </c>
      <c r="B1437" s="153">
        <v>18911</v>
      </c>
      <c r="C1437" s="154" t="s">
        <v>462</v>
      </c>
      <c r="D1437" s="154" t="s">
        <v>381</v>
      </c>
      <c r="E1437" s="124" t="s">
        <v>22</v>
      </c>
      <c r="F1437" s="125"/>
      <c r="G1437" s="126"/>
      <c r="H1437" s="126">
        <v>11</v>
      </c>
      <c r="I1437" s="126">
        <v>11</v>
      </c>
      <c r="J1437" s="126"/>
      <c r="K1437" s="126"/>
      <c r="L1437" s="126">
        <v>11</v>
      </c>
      <c r="M1437" s="126">
        <v>11</v>
      </c>
      <c r="N1437" s="126"/>
      <c r="O1437" s="126"/>
      <c r="P1437" s="126">
        <v>11</v>
      </c>
      <c r="Q1437" s="126">
        <v>11</v>
      </c>
      <c r="R1437" s="126"/>
      <c r="S1437" s="126"/>
      <c r="T1437" s="126">
        <v>11</v>
      </c>
      <c r="U1437" s="126">
        <v>11</v>
      </c>
      <c r="V1437" s="126"/>
      <c r="W1437" s="126"/>
      <c r="X1437" s="126">
        <v>11</v>
      </c>
      <c r="Y1437" s="126">
        <v>11</v>
      </c>
      <c r="Z1437" s="126"/>
      <c r="AA1437" s="126"/>
      <c r="AB1437" s="126">
        <v>11</v>
      </c>
      <c r="AC1437" s="126">
        <v>11</v>
      </c>
      <c r="AD1437" s="126"/>
      <c r="AE1437" s="126"/>
      <c r="AF1437" s="126">
        <v>11</v>
      </c>
      <c r="AG1437" s="126">
        <v>11</v>
      </c>
      <c r="AH1437" s="126"/>
      <c r="AI1437" s="126"/>
      <c r="AJ1437" s="127"/>
      <c r="AK1437" s="153">
        <f>COUNTIF(F1437:AJ1437,"&gt;0")</f>
        <v>14</v>
      </c>
      <c r="AL1437" s="150">
        <f>SUM(F1437:AJ1437)</f>
        <v>154</v>
      </c>
      <c r="AM1437" s="150">
        <f>SUM(F1439:AJ1439)</f>
        <v>0</v>
      </c>
      <c r="AN1437" s="150">
        <f>SUM(F1440:AJ1440)</f>
        <v>0</v>
      </c>
      <c r="AO1437" s="150">
        <f>SUM(F1438:AJ1438)</f>
        <v>56</v>
      </c>
      <c r="AP1437" s="150">
        <f>VLOOKUP($M$1&amp;" "&amp;$P$1&amp;" "&amp;AQ1437,'Вспомогательная таблица'!A:AL,38,0)</f>
        <v>154</v>
      </c>
      <c r="AQ1437" s="144" t="s">
        <v>51</v>
      </c>
    </row>
    <row r="1438" spans="1:43" ht="9" customHeight="1" x14ac:dyDescent="0.2">
      <c r="A1438" s="148"/>
      <c r="B1438" s="148"/>
      <c r="C1438" s="148"/>
      <c r="D1438" s="148"/>
      <c r="E1438" s="128" t="s">
        <v>24</v>
      </c>
      <c r="F1438" s="129"/>
      <c r="G1438" s="107"/>
      <c r="H1438" s="107"/>
      <c r="I1438" s="107">
        <v>8</v>
      </c>
      <c r="J1438" s="107"/>
      <c r="K1438" s="107"/>
      <c r="L1438" s="107"/>
      <c r="M1438" s="107">
        <v>8</v>
      </c>
      <c r="N1438" s="107"/>
      <c r="O1438" s="107"/>
      <c r="P1438" s="107"/>
      <c r="Q1438" s="107">
        <v>8</v>
      </c>
      <c r="R1438" s="107"/>
      <c r="S1438" s="107"/>
      <c r="T1438" s="107"/>
      <c r="U1438" s="107">
        <v>8</v>
      </c>
      <c r="V1438" s="107"/>
      <c r="W1438" s="107"/>
      <c r="X1438" s="107"/>
      <c r="Y1438" s="107">
        <v>8</v>
      </c>
      <c r="Z1438" s="107"/>
      <c r="AA1438" s="107"/>
      <c r="AB1438" s="107"/>
      <c r="AC1438" s="107">
        <v>8</v>
      </c>
      <c r="AD1438" s="107"/>
      <c r="AE1438" s="107"/>
      <c r="AF1438" s="107"/>
      <c r="AG1438" s="107">
        <v>8</v>
      </c>
      <c r="AH1438" s="107"/>
      <c r="AI1438" s="107"/>
      <c r="AJ1438" s="130"/>
      <c r="AK1438" s="148"/>
      <c r="AL1438" s="151"/>
      <c r="AM1438" s="151"/>
      <c r="AN1438" s="151"/>
      <c r="AO1438" s="151"/>
      <c r="AP1438" s="151"/>
      <c r="AQ1438" s="145"/>
    </row>
    <row r="1439" spans="1:43" ht="9" customHeight="1" x14ac:dyDescent="0.2">
      <c r="A1439" s="148"/>
      <c r="B1439" s="148"/>
      <c r="C1439" s="148"/>
      <c r="D1439" s="148"/>
      <c r="E1439" s="128" t="s">
        <v>25</v>
      </c>
      <c r="F1439" s="129"/>
      <c r="G1439" s="107"/>
      <c r="H1439" s="107"/>
      <c r="I1439" s="107"/>
      <c r="J1439" s="107"/>
      <c r="K1439" s="107"/>
      <c r="L1439" s="107"/>
      <c r="M1439" s="107"/>
      <c r="N1439" s="107"/>
      <c r="O1439" s="107"/>
      <c r="P1439" s="107"/>
      <c r="Q1439" s="107"/>
      <c r="R1439" s="107"/>
      <c r="S1439" s="107"/>
      <c r="T1439" s="107"/>
      <c r="U1439" s="107"/>
      <c r="V1439" s="107"/>
      <c r="W1439" s="107"/>
      <c r="X1439" s="107"/>
      <c r="Y1439" s="107"/>
      <c r="Z1439" s="107"/>
      <c r="AA1439" s="107"/>
      <c r="AB1439" s="107"/>
      <c r="AC1439" s="107"/>
      <c r="AD1439" s="107"/>
      <c r="AE1439" s="107"/>
      <c r="AF1439" s="107"/>
      <c r="AG1439" s="107"/>
      <c r="AH1439" s="107"/>
      <c r="AI1439" s="107"/>
      <c r="AJ1439" s="130"/>
      <c r="AK1439" s="148"/>
      <c r="AL1439" s="151"/>
      <c r="AM1439" s="151"/>
      <c r="AN1439" s="151"/>
      <c r="AO1439" s="151"/>
      <c r="AP1439" s="151"/>
      <c r="AQ1439" s="145"/>
    </row>
    <row r="1440" spans="1:43" ht="9" customHeight="1" thickBot="1" x14ac:dyDescent="0.25">
      <c r="A1440" s="149"/>
      <c r="B1440" s="149"/>
      <c r="C1440" s="149"/>
      <c r="D1440" s="149"/>
      <c r="E1440" s="131" t="s">
        <v>26</v>
      </c>
      <c r="F1440" s="132"/>
      <c r="G1440" s="133"/>
      <c r="H1440" s="133"/>
      <c r="I1440" s="133"/>
      <c r="J1440" s="133"/>
      <c r="K1440" s="133"/>
      <c r="L1440" s="133"/>
      <c r="M1440" s="133"/>
      <c r="N1440" s="133"/>
      <c r="O1440" s="133"/>
      <c r="P1440" s="133"/>
      <c r="Q1440" s="133"/>
      <c r="R1440" s="133"/>
      <c r="S1440" s="133"/>
      <c r="T1440" s="133"/>
      <c r="U1440" s="133"/>
      <c r="V1440" s="133"/>
      <c r="W1440" s="133"/>
      <c r="X1440" s="133"/>
      <c r="Y1440" s="133"/>
      <c r="Z1440" s="133"/>
      <c r="AA1440" s="133"/>
      <c r="AB1440" s="133"/>
      <c r="AC1440" s="133"/>
      <c r="AD1440" s="133"/>
      <c r="AE1440" s="133"/>
      <c r="AF1440" s="133"/>
      <c r="AG1440" s="133"/>
      <c r="AH1440" s="133"/>
      <c r="AI1440" s="133"/>
      <c r="AJ1440" s="134"/>
      <c r="AK1440" s="149"/>
      <c r="AL1440" s="152"/>
      <c r="AM1440" s="152"/>
      <c r="AN1440" s="152"/>
      <c r="AO1440" s="152"/>
      <c r="AP1440" s="152"/>
      <c r="AQ1440" s="146"/>
    </row>
    <row r="1441" spans="1:43" ht="9" customHeight="1" x14ac:dyDescent="0.2">
      <c r="A1441" s="147">
        <v>358</v>
      </c>
      <c r="B1441" s="153">
        <v>18923</v>
      </c>
      <c r="C1441" s="154" t="s">
        <v>463</v>
      </c>
      <c r="D1441" s="154" t="s">
        <v>381</v>
      </c>
      <c r="E1441" s="124" t="s">
        <v>22</v>
      </c>
      <c r="F1441" s="125"/>
      <c r="G1441" s="126"/>
      <c r="H1441" s="126">
        <v>11</v>
      </c>
      <c r="I1441" s="126">
        <v>11</v>
      </c>
      <c r="J1441" s="126"/>
      <c r="K1441" s="126"/>
      <c r="L1441" s="126">
        <v>11</v>
      </c>
      <c r="M1441" s="126">
        <v>11</v>
      </c>
      <c r="N1441" s="126"/>
      <c r="O1441" s="126"/>
      <c r="P1441" s="126">
        <v>11</v>
      </c>
      <c r="Q1441" s="126">
        <v>11</v>
      </c>
      <c r="R1441" s="126"/>
      <c r="S1441" s="126"/>
      <c r="T1441" s="126">
        <v>11</v>
      </c>
      <c r="U1441" s="126">
        <v>11</v>
      </c>
      <c r="V1441" s="126"/>
      <c r="W1441" s="126"/>
      <c r="X1441" s="126">
        <v>11</v>
      </c>
      <c r="Y1441" s="126">
        <v>11</v>
      </c>
      <c r="Z1441" s="126"/>
      <c r="AA1441" s="126"/>
      <c r="AB1441" s="126">
        <v>11</v>
      </c>
      <c r="AC1441" s="126">
        <v>11</v>
      </c>
      <c r="AD1441" s="126"/>
      <c r="AE1441" s="126"/>
      <c r="AF1441" s="126">
        <v>11</v>
      </c>
      <c r="AG1441" s="126">
        <v>11</v>
      </c>
      <c r="AH1441" s="126"/>
      <c r="AI1441" s="126"/>
      <c r="AJ1441" s="127"/>
      <c r="AK1441" s="153">
        <f>COUNTIF(F1441:AJ1441,"&gt;0")</f>
        <v>14</v>
      </c>
      <c r="AL1441" s="150">
        <f>SUM(F1441:AJ1441)</f>
        <v>154</v>
      </c>
      <c r="AM1441" s="150">
        <f>SUM(F1443:AJ1443)</f>
        <v>0</v>
      </c>
      <c r="AN1441" s="150">
        <f>SUM(F1444:AJ1444)</f>
        <v>0</v>
      </c>
      <c r="AO1441" s="150">
        <f>SUM(F1442:AJ1442)</f>
        <v>56</v>
      </c>
      <c r="AP1441" s="150">
        <f>VLOOKUP($M$1&amp;" "&amp;$P$1&amp;" "&amp;AQ1441,'Вспомогательная таблица'!A:AL,38,0)</f>
        <v>154</v>
      </c>
      <c r="AQ1441" s="144" t="s">
        <v>51</v>
      </c>
    </row>
    <row r="1442" spans="1:43" ht="9" customHeight="1" x14ac:dyDescent="0.2">
      <c r="A1442" s="148"/>
      <c r="B1442" s="148"/>
      <c r="C1442" s="148"/>
      <c r="D1442" s="148"/>
      <c r="E1442" s="128" t="s">
        <v>24</v>
      </c>
      <c r="F1442" s="129"/>
      <c r="G1442" s="107"/>
      <c r="H1442" s="107"/>
      <c r="I1442" s="107">
        <v>8</v>
      </c>
      <c r="J1442" s="107"/>
      <c r="K1442" s="107"/>
      <c r="L1442" s="107"/>
      <c r="M1442" s="107">
        <v>8</v>
      </c>
      <c r="N1442" s="107"/>
      <c r="O1442" s="107"/>
      <c r="P1442" s="107"/>
      <c r="Q1442" s="107">
        <v>8</v>
      </c>
      <c r="R1442" s="107"/>
      <c r="S1442" s="107"/>
      <c r="T1442" s="107"/>
      <c r="U1442" s="107">
        <v>8</v>
      </c>
      <c r="V1442" s="107"/>
      <c r="W1442" s="107"/>
      <c r="X1442" s="107"/>
      <c r="Y1442" s="107">
        <v>8</v>
      </c>
      <c r="Z1442" s="107"/>
      <c r="AA1442" s="107"/>
      <c r="AB1442" s="107"/>
      <c r="AC1442" s="107">
        <v>8</v>
      </c>
      <c r="AD1442" s="107"/>
      <c r="AE1442" s="107"/>
      <c r="AF1442" s="107"/>
      <c r="AG1442" s="107">
        <v>8</v>
      </c>
      <c r="AH1442" s="107"/>
      <c r="AI1442" s="107"/>
      <c r="AJ1442" s="130"/>
      <c r="AK1442" s="148"/>
      <c r="AL1442" s="151"/>
      <c r="AM1442" s="151"/>
      <c r="AN1442" s="151"/>
      <c r="AO1442" s="151"/>
      <c r="AP1442" s="151"/>
      <c r="AQ1442" s="145"/>
    </row>
    <row r="1443" spans="1:43" ht="9" customHeight="1" x14ac:dyDescent="0.2">
      <c r="A1443" s="148"/>
      <c r="B1443" s="148"/>
      <c r="C1443" s="148"/>
      <c r="D1443" s="148"/>
      <c r="E1443" s="128" t="s">
        <v>25</v>
      </c>
      <c r="F1443" s="129"/>
      <c r="G1443" s="107"/>
      <c r="H1443" s="107"/>
      <c r="I1443" s="107"/>
      <c r="J1443" s="107"/>
      <c r="K1443" s="107"/>
      <c r="L1443" s="107"/>
      <c r="M1443" s="107"/>
      <c r="N1443" s="107"/>
      <c r="O1443" s="107"/>
      <c r="P1443" s="107"/>
      <c r="Q1443" s="107"/>
      <c r="R1443" s="107"/>
      <c r="S1443" s="107"/>
      <c r="T1443" s="107"/>
      <c r="U1443" s="107"/>
      <c r="V1443" s="107"/>
      <c r="W1443" s="107"/>
      <c r="X1443" s="107"/>
      <c r="Y1443" s="107"/>
      <c r="Z1443" s="107"/>
      <c r="AA1443" s="107"/>
      <c r="AB1443" s="107"/>
      <c r="AC1443" s="107"/>
      <c r="AD1443" s="107"/>
      <c r="AE1443" s="107"/>
      <c r="AF1443" s="107"/>
      <c r="AG1443" s="107"/>
      <c r="AH1443" s="107"/>
      <c r="AI1443" s="107"/>
      <c r="AJ1443" s="130"/>
      <c r="AK1443" s="148"/>
      <c r="AL1443" s="151"/>
      <c r="AM1443" s="151"/>
      <c r="AN1443" s="151"/>
      <c r="AO1443" s="151"/>
      <c r="AP1443" s="151"/>
      <c r="AQ1443" s="145"/>
    </row>
    <row r="1444" spans="1:43" ht="9" customHeight="1" thickBot="1" x14ac:dyDescent="0.25">
      <c r="A1444" s="149"/>
      <c r="B1444" s="149"/>
      <c r="C1444" s="149"/>
      <c r="D1444" s="149"/>
      <c r="E1444" s="131" t="s">
        <v>26</v>
      </c>
      <c r="F1444" s="132"/>
      <c r="G1444" s="133"/>
      <c r="H1444" s="133"/>
      <c r="I1444" s="133"/>
      <c r="J1444" s="133"/>
      <c r="K1444" s="133"/>
      <c r="L1444" s="133"/>
      <c r="M1444" s="133"/>
      <c r="N1444" s="133"/>
      <c r="O1444" s="133"/>
      <c r="P1444" s="133"/>
      <c r="Q1444" s="133"/>
      <c r="R1444" s="133"/>
      <c r="S1444" s="133"/>
      <c r="T1444" s="133"/>
      <c r="U1444" s="133"/>
      <c r="V1444" s="133"/>
      <c r="W1444" s="133"/>
      <c r="X1444" s="133"/>
      <c r="Y1444" s="133"/>
      <c r="Z1444" s="133"/>
      <c r="AA1444" s="133"/>
      <c r="AB1444" s="133"/>
      <c r="AC1444" s="133"/>
      <c r="AD1444" s="133"/>
      <c r="AE1444" s="133"/>
      <c r="AF1444" s="133"/>
      <c r="AG1444" s="133"/>
      <c r="AH1444" s="133"/>
      <c r="AI1444" s="133"/>
      <c r="AJ1444" s="134"/>
      <c r="AK1444" s="149"/>
      <c r="AL1444" s="152"/>
      <c r="AM1444" s="152"/>
      <c r="AN1444" s="152"/>
      <c r="AO1444" s="152"/>
      <c r="AP1444" s="152"/>
      <c r="AQ1444" s="146"/>
    </row>
    <row r="1445" spans="1:43" ht="9" customHeight="1" x14ac:dyDescent="0.2">
      <c r="A1445" s="147">
        <v>359</v>
      </c>
      <c r="B1445" s="153">
        <v>20385</v>
      </c>
      <c r="C1445" s="154" t="s">
        <v>464</v>
      </c>
      <c r="D1445" s="154" t="s">
        <v>391</v>
      </c>
      <c r="E1445" s="124" t="s">
        <v>22</v>
      </c>
      <c r="F1445" s="125"/>
      <c r="G1445" s="126"/>
      <c r="H1445" s="126">
        <v>11</v>
      </c>
      <c r="I1445" s="126">
        <v>11</v>
      </c>
      <c r="J1445" s="126"/>
      <c r="K1445" s="126"/>
      <c r="L1445" s="126">
        <v>11</v>
      </c>
      <c r="M1445" s="126">
        <v>11</v>
      </c>
      <c r="N1445" s="126"/>
      <c r="O1445" s="126"/>
      <c r="P1445" s="126">
        <v>11</v>
      </c>
      <c r="Q1445" s="126">
        <v>11</v>
      </c>
      <c r="R1445" s="126"/>
      <c r="S1445" s="126"/>
      <c r="T1445" s="126">
        <v>11</v>
      </c>
      <c r="U1445" s="126">
        <v>11</v>
      </c>
      <c r="V1445" s="126"/>
      <c r="W1445" s="126"/>
      <c r="X1445" s="126">
        <v>11</v>
      </c>
      <c r="Y1445" s="126">
        <v>11</v>
      </c>
      <c r="Z1445" s="126"/>
      <c r="AA1445" s="126"/>
      <c r="AB1445" s="126">
        <v>11</v>
      </c>
      <c r="AC1445" s="126">
        <v>11</v>
      </c>
      <c r="AD1445" s="126"/>
      <c r="AE1445" s="126"/>
      <c r="AF1445" s="126">
        <v>11</v>
      </c>
      <c r="AG1445" s="126">
        <v>11</v>
      </c>
      <c r="AH1445" s="126"/>
      <c r="AI1445" s="126"/>
      <c r="AJ1445" s="127"/>
      <c r="AK1445" s="153">
        <f>COUNTIF(F1445:AJ1445,"&gt;0")</f>
        <v>14</v>
      </c>
      <c r="AL1445" s="150">
        <f>SUM(F1445:AJ1445)</f>
        <v>154</v>
      </c>
      <c r="AM1445" s="150">
        <f>SUM(F1447:AJ1447)</f>
        <v>0</v>
      </c>
      <c r="AN1445" s="150">
        <f>SUM(F1448:AJ1448)</f>
        <v>0</v>
      </c>
      <c r="AO1445" s="150">
        <f>SUM(F1446:AJ1446)</f>
        <v>56</v>
      </c>
      <c r="AP1445" s="150">
        <f>VLOOKUP($M$1&amp;" "&amp;$P$1&amp;" "&amp;AQ1445,'Вспомогательная таблица'!A:AL,38,0)</f>
        <v>154</v>
      </c>
      <c r="AQ1445" s="144" t="s">
        <v>51</v>
      </c>
    </row>
    <row r="1446" spans="1:43" ht="9" customHeight="1" x14ac:dyDescent="0.2">
      <c r="A1446" s="148"/>
      <c r="B1446" s="148"/>
      <c r="C1446" s="148"/>
      <c r="D1446" s="148"/>
      <c r="E1446" s="128" t="s">
        <v>24</v>
      </c>
      <c r="F1446" s="129"/>
      <c r="G1446" s="107"/>
      <c r="H1446" s="107"/>
      <c r="I1446" s="107">
        <v>8</v>
      </c>
      <c r="J1446" s="107"/>
      <c r="K1446" s="107"/>
      <c r="L1446" s="107"/>
      <c r="M1446" s="107">
        <v>8</v>
      </c>
      <c r="N1446" s="107"/>
      <c r="O1446" s="107"/>
      <c r="P1446" s="107"/>
      <c r="Q1446" s="107">
        <v>8</v>
      </c>
      <c r="R1446" s="107"/>
      <c r="S1446" s="107"/>
      <c r="T1446" s="107"/>
      <c r="U1446" s="107">
        <v>8</v>
      </c>
      <c r="V1446" s="107"/>
      <c r="W1446" s="107"/>
      <c r="X1446" s="107"/>
      <c r="Y1446" s="107">
        <v>8</v>
      </c>
      <c r="Z1446" s="107"/>
      <c r="AA1446" s="107"/>
      <c r="AB1446" s="107"/>
      <c r="AC1446" s="107">
        <v>8</v>
      </c>
      <c r="AD1446" s="107"/>
      <c r="AE1446" s="107"/>
      <c r="AF1446" s="107"/>
      <c r="AG1446" s="107">
        <v>8</v>
      </c>
      <c r="AH1446" s="107"/>
      <c r="AI1446" s="107"/>
      <c r="AJ1446" s="130"/>
      <c r="AK1446" s="148"/>
      <c r="AL1446" s="151"/>
      <c r="AM1446" s="151"/>
      <c r="AN1446" s="151"/>
      <c r="AO1446" s="151"/>
      <c r="AP1446" s="151"/>
      <c r="AQ1446" s="145"/>
    </row>
    <row r="1447" spans="1:43" ht="9" customHeight="1" x14ac:dyDescent="0.2">
      <c r="A1447" s="148"/>
      <c r="B1447" s="148"/>
      <c r="C1447" s="148"/>
      <c r="D1447" s="148"/>
      <c r="E1447" s="128" t="s">
        <v>25</v>
      </c>
      <c r="F1447" s="129"/>
      <c r="G1447" s="107"/>
      <c r="H1447" s="107"/>
      <c r="I1447" s="107"/>
      <c r="J1447" s="107"/>
      <c r="K1447" s="107"/>
      <c r="L1447" s="107"/>
      <c r="M1447" s="107"/>
      <c r="N1447" s="107"/>
      <c r="O1447" s="107"/>
      <c r="P1447" s="107"/>
      <c r="Q1447" s="107"/>
      <c r="R1447" s="107"/>
      <c r="S1447" s="107"/>
      <c r="T1447" s="107"/>
      <c r="U1447" s="107"/>
      <c r="V1447" s="107"/>
      <c r="W1447" s="107"/>
      <c r="X1447" s="107"/>
      <c r="Y1447" s="107"/>
      <c r="Z1447" s="107"/>
      <c r="AA1447" s="107"/>
      <c r="AB1447" s="107"/>
      <c r="AC1447" s="107"/>
      <c r="AD1447" s="107"/>
      <c r="AE1447" s="107"/>
      <c r="AF1447" s="107"/>
      <c r="AG1447" s="107"/>
      <c r="AH1447" s="107"/>
      <c r="AI1447" s="107"/>
      <c r="AJ1447" s="130"/>
      <c r="AK1447" s="148"/>
      <c r="AL1447" s="151"/>
      <c r="AM1447" s="151"/>
      <c r="AN1447" s="151"/>
      <c r="AO1447" s="151"/>
      <c r="AP1447" s="151"/>
      <c r="AQ1447" s="145"/>
    </row>
    <row r="1448" spans="1:43" ht="9" customHeight="1" thickBot="1" x14ac:dyDescent="0.25">
      <c r="A1448" s="149"/>
      <c r="B1448" s="149"/>
      <c r="C1448" s="149"/>
      <c r="D1448" s="149"/>
      <c r="E1448" s="131" t="s">
        <v>26</v>
      </c>
      <c r="F1448" s="132"/>
      <c r="G1448" s="133"/>
      <c r="H1448" s="133"/>
      <c r="I1448" s="133"/>
      <c r="J1448" s="133"/>
      <c r="K1448" s="133"/>
      <c r="L1448" s="133"/>
      <c r="M1448" s="133"/>
      <c r="N1448" s="133"/>
      <c r="O1448" s="133"/>
      <c r="P1448" s="133"/>
      <c r="Q1448" s="133"/>
      <c r="R1448" s="133"/>
      <c r="S1448" s="133"/>
      <c r="T1448" s="133"/>
      <c r="U1448" s="133"/>
      <c r="V1448" s="133"/>
      <c r="W1448" s="133"/>
      <c r="X1448" s="133"/>
      <c r="Y1448" s="133"/>
      <c r="Z1448" s="133"/>
      <c r="AA1448" s="133"/>
      <c r="AB1448" s="133"/>
      <c r="AC1448" s="133"/>
      <c r="AD1448" s="133"/>
      <c r="AE1448" s="133"/>
      <c r="AF1448" s="133"/>
      <c r="AG1448" s="133"/>
      <c r="AH1448" s="133"/>
      <c r="AI1448" s="133"/>
      <c r="AJ1448" s="134"/>
      <c r="AK1448" s="149"/>
      <c r="AL1448" s="152"/>
      <c r="AM1448" s="152"/>
      <c r="AN1448" s="152"/>
      <c r="AO1448" s="152"/>
      <c r="AP1448" s="152"/>
      <c r="AQ1448" s="146"/>
    </row>
    <row r="1449" spans="1:43" ht="9" customHeight="1" x14ac:dyDescent="0.2">
      <c r="A1449" s="147">
        <v>360</v>
      </c>
      <c r="B1449" s="153">
        <v>32626</v>
      </c>
      <c r="C1449" s="154" t="s">
        <v>465</v>
      </c>
      <c r="D1449" s="154" t="s">
        <v>391</v>
      </c>
      <c r="E1449" s="124" t="s">
        <v>22</v>
      </c>
      <c r="F1449" s="125"/>
      <c r="G1449" s="126"/>
      <c r="H1449" s="126">
        <v>11</v>
      </c>
      <c r="I1449" s="126">
        <v>11</v>
      </c>
      <c r="J1449" s="126"/>
      <c r="K1449" s="126"/>
      <c r="L1449" s="126">
        <v>11</v>
      </c>
      <c r="M1449" s="126">
        <v>11</v>
      </c>
      <c r="N1449" s="126"/>
      <c r="O1449" s="126"/>
      <c r="P1449" s="126">
        <v>11</v>
      </c>
      <c r="Q1449" s="126">
        <v>11</v>
      </c>
      <c r="R1449" s="126"/>
      <c r="S1449" s="126"/>
      <c r="T1449" s="126">
        <v>11</v>
      </c>
      <c r="U1449" s="126">
        <v>11</v>
      </c>
      <c r="V1449" s="126"/>
      <c r="W1449" s="126"/>
      <c r="X1449" s="126">
        <v>11</v>
      </c>
      <c r="Y1449" s="126">
        <v>11</v>
      </c>
      <c r="Z1449" s="126"/>
      <c r="AA1449" s="126"/>
      <c r="AB1449" s="126">
        <v>11</v>
      </c>
      <c r="AC1449" s="126">
        <v>11</v>
      </c>
      <c r="AD1449" s="126"/>
      <c r="AE1449" s="126"/>
      <c r="AF1449" s="126">
        <v>11</v>
      </c>
      <c r="AG1449" s="126">
        <v>11</v>
      </c>
      <c r="AH1449" s="126"/>
      <c r="AI1449" s="126"/>
      <c r="AJ1449" s="127"/>
      <c r="AK1449" s="153">
        <f>COUNTIF(F1449:AJ1449,"&gt;0")</f>
        <v>14</v>
      </c>
      <c r="AL1449" s="150">
        <f>SUM(F1449:AJ1449)</f>
        <v>154</v>
      </c>
      <c r="AM1449" s="150">
        <f>SUM(F1451:AJ1451)</f>
        <v>0</v>
      </c>
      <c r="AN1449" s="150">
        <f>SUM(F1452:AJ1452)</f>
        <v>0</v>
      </c>
      <c r="AO1449" s="150">
        <f>SUM(F1450:AJ1450)</f>
        <v>56</v>
      </c>
      <c r="AP1449" s="150">
        <f>VLOOKUP($M$1&amp;" "&amp;$P$1&amp;" "&amp;AQ1449,'Вспомогательная таблица'!A:AL,38,0)</f>
        <v>154</v>
      </c>
      <c r="AQ1449" s="144" t="s">
        <v>51</v>
      </c>
    </row>
    <row r="1450" spans="1:43" ht="9" customHeight="1" x14ac:dyDescent="0.2">
      <c r="A1450" s="148"/>
      <c r="B1450" s="148"/>
      <c r="C1450" s="148"/>
      <c r="D1450" s="148"/>
      <c r="E1450" s="128" t="s">
        <v>24</v>
      </c>
      <c r="F1450" s="129"/>
      <c r="G1450" s="107"/>
      <c r="H1450" s="107"/>
      <c r="I1450" s="107">
        <v>8</v>
      </c>
      <c r="J1450" s="107"/>
      <c r="K1450" s="107"/>
      <c r="L1450" s="107"/>
      <c r="M1450" s="107">
        <v>8</v>
      </c>
      <c r="N1450" s="107"/>
      <c r="O1450" s="107"/>
      <c r="P1450" s="107"/>
      <c r="Q1450" s="107">
        <v>8</v>
      </c>
      <c r="R1450" s="107"/>
      <c r="S1450" s="107"/>
      <c r="T1450" s="107"/>
      <c r="U1450" s="107">
        <v>8</v>
      </c>
      <c r="V1450" s="107"/>
      <c r="W1450" s="107"/>
      <c r="X1450" s="107"/>
      <c r="Y1450" s="107">
        <v>8</v>
      </c>
      <c r="Z1450" s="107"/>
      <c r="AA1450" s="107"/>
      <c r="AB1450" s="107"/>
      <c r="AC1450" s="107">
        <v>8</v>
      </c>
      <c r="AD1450" s="107"/>
      <c r="AE1450" s="107"/>
      <c r="AF1450" s="107"/>
      <c r="AG1450" s="107">
        <v>8</v>
      </c>
      <c r="AH1450" s="107"/>
      <c r="AI1450" s="107"/>
      <c r="AJ1450" s="130"/>
      <c r="AK1450" s="148"/>
      <c r="AL1450" s="151"/>
      <c r="AM1450" s="151"/>
      <c r="AN1450" s="151"/>
      <c r="AO1450" s="151"/>
      <c r="AP1450" s="151"/>
      <c r="AQ1450" s="145"/>
    </row>
    <row r="1451" spans="1:43" ht="9" customHeight="1" x14ac:dyDescent="0.2">
      <c r="A1451" s="148"/>
      <c r="B1451" s="148"/>
      <c r="C1451" s="148"/>
      <c r="D1451" s="148"/>
      <c r="E1451" s="128" t="s">
        <v>25</v>
      </c>
      <c r="F1451" s="129"/>
      <c r="G1451" s="107"/>
      <c r="H1451" s="107"/>
      <c r="I1451" s="107"/>
      <c r="J1451" s="107"/>
      <c r="K1451" s="107"/>
      <c r="L1451" s="107"/>
      <c r="M1451" s="107"/>
      <c r="N1451" s="107"/>
      <c r="O1451" s="107"/>
      <c r="P1451" s="107"/>
      <c r="Q1451" s="107"/>
      <c r="R1451" s="107"/>
      <c r="S1451" s="107"/>
      <c r="T1451" s="107"/>
      <c r="U1451" s="107"/>
      <c r="V1451" s="107"/>
      <c r="W1451" s="107"/>
      <c r="X1451" s="107"/>
      <c r="Y1451" s="107"/>
      <c r="Z1451" s="107"/>
      <c r="AA1451" s="107"/>
      <c r="AB1451" s="107"/>
      <c r="AC1451" s="107"/>
      <c r="AD1451" s="107"/>
      <c r="AE1451" s="107"/>
      <c r="AF1451" s="107"/>
      <c r="AG1451" s="107"/>
      <c r="AH1451" s="107"/>
      <c r="AI1451" s="107"/>
      <c r="AJ1451" s="130"/>
      <c r="AK1451" s="148"/>
      <c r="AL1451" s="151"/>
      <c r="AM1451" s="151"/>
      <c r="AN1451" s="151"/>
      <c r="AO1451" s="151"/>
      <c r="AP1451" s="151"/>
      <c r="AQ1451" s="145"/>
    </row>
    <row r="1452" spans="1:43" ht="9" customHeight="1" thickBot="1" x14ac:dyDescent="0.25">
      <c r="A1452" s="149"/>
      <c r="B1452" s="149"/>
      <c r="C1452" s="149"/>
      <c r="D1452" s="149"/>
      <c r="E1452" s="131" t="s">
        <v>26</v>
      </c>
      <c r="F1452" s="132"/>
      <c r="G1452" s="133"/>
      <c r="H1452" s="133"/>
      <c r="I1452" s="133"/>
      <c r="J1452" s="133"/>
      <c r="K1452" s="133"/>
      <c r="L1452" s="133"/>
      <c r="M1452" s="133"/>
      <c r="N1452" s="133"/>
      <c r="O1452" s="133"/>
      <c r="P1452" s="133"/>
      <c r="Q1452" s="133"/>
      <c r="R1452" s="133"/>
      <c r="S1452" s="133"/>
      <c r="T1452" s="133"/>
      <c r="U1452" s="133"/>
      <c r="V1452" s="133"/>
      <c r="W1452" s="133"/>
      <c r="X1452" s="133"/>
      <c r="Y1452" s="133"/>
      <c r="Z1452" s="133"/>
      <c r="AA1452" s="133"/>
      <c r="AB1452" s="133"/>
      <c r="AC1452" s="133"/>
      <c r="AD1452" s="133"/>
      <c r="AE1452" s="133"/>
      <c r="AF1452" s="133"/>
      <c r="AG1452" s="133"/>
      <c r="AH1452" s="133"/>
      <c r="AI1452" s="133"/>
      <c r="AJ1452" s="134"/>
      <c r="AK1452" s="149"/>
      <c r="AL1452" s="152"/>
      <c r="AM1452" s="152"/>
      <c r="AN1452" s="152"/>
      <c r="AO1452" s="152"/>
      <c r="AP1452" s="152"/>
      <c r="AQ1452" s="146"/>
    </row>
    <row r="1453" spans="1:43" ht="9" customHeight="1" x14ac:dyDescent="0.2">
      <c r="A1453" s="147">
        <v>361</v>
      </c>
      <c r="B1453" s="153">
        <v>18962</v>
      </c>
      <c r="C1453" s="154" t="s">
        <v>466</v>
      </c>
      <c r="D1453" s="154" t="s">
        <v>437</v>
      </c>
      <c r="E1453" s="124" t="s">
        <v>22</v>
      </c>
      <c r="F1453" s="125"/>
      <c r="G1453" s="126"/>
      <c r="H1453" s="126">
        <v>11</v>
      </c>
      <c r="I1453" s="126">
        <v>11</v>
      </c>
      <c r="J1453" s="126"/>
      <c r="K1453" s="126"/>
      <c r="L1453" s="126">
        <v>11</v>
      </c>
      <c r="M1453" s="126">
        <v>11</v>
      </c>
      <c r="N1453" s="126"/>
      <c r="O1453" s="126"/>
      <c r="P1453" s="126">
        <v>11</v>
      </c>
      <c r="Q1453" s="126">
        <v>11</v>
      </c>
      <c r="R1453" s="126"/>
      <c r="S1453" s="126"/>
      <c r="T1453" s="126">
        <v>11</v>
      </c>
      <c r="U1453" s="126">
        <v>11</v>
      </c>
      <c r="V1453" s="126"/>
      <c r="W1453" s="126"/>
      <c r="X1453" s="126">
        <v>11</v>
      </c>
      <c r="Y1453" s="126">
        <v>11</v>
      </c>
      <c r="Z1453" s="126"/>
      <c r="AA1453" s="126"/>
      <c r="AB1453" s="126">
        <v>11</v>
      </c>
      <c r="AC1453" s="126">
        <v>11</v>
      </c>
      <c r="AD1453" s="126"/>
      <c r="AE1453" s="126"/>
      <c r="AF1453" s="126">
        <v>11</v>
      </c>
      <c r="AG1453" s="126">
        <v>11</v>
      </c>
      <c r="AH1453" s="126"/>
      <c r="AI1453" s="126"/>
      <c r="AJ1453" s="127"/>
      <c r="AK1453" s="153">
        <f>COUNTIF(F1453:AJ1453,"&gt;0")</f>
        <v>14</v>
      </c>
      <c r="AL1453" s="150">
        <f>SUM(F1453:AJ1453)</f>
        <v>154</v>
      </c>
      <c r="AM1453" s="150">
        <f>SUM(F1455:AJ1455)</f>
        <v>0</v>
      </c>
      <c r="AN1453" s="150">
        <f>SUM(F1456:AJ1456)</f>
        <v>0</v>
      </c>
      <c r="AO1453" s="150">
        <f>SUM(F1454:AJ1454)</f>
        <v>56</v>
      </c>
      <c r="AP1453" s="150">
        <f>VLOOKUP($M$1&amp;" "&amp;$P$1&amp;" "&amp;AQ1453,'Вспомогательная таблица'!A:AL,38,0)</f>
        <v>154</v>
      </c>
      <c r="AQ1453" s="144" t="s">
        <v>51</v>
      </c>
    </row>
    <row r="1454" spans="1:43" ht="9" customHeight="1" x14ac:dyDescent="0.2">
      <c r="A1454" s="148"/>
      <c r="B1454" s="148"/>
      <c r="C1454" s="148"/>
      <c r="D1454" s="148"/>
      <c r="E1454" s="128" t="s">
        <v>24</v>
      </c>
      <c r="F1454" s="129"/>
      <c r="G1454" s="107"/>
      <c r="H1454" s="107"/>
      <c r="I1454" s="107">
        <v>8</v>
      </c>
      <c r="J1454" s="107"/>
      <c r="K1454" s="107"/>
      <c r="L1454" s="107"/>
      <c r="M1454" s="107">
        <v>8</v>
      </c>
      <c r="N1454" s="107"/>
      <c r="O1454" s="107"/>
      <c r="P1454" s="107"/>
      <c r="Q1454" s="107">
        <v>8</v>
      </c>
      <c r="R1454" s="107"/>
      <c r="S1454" s="107"/>
      <c r="T1454" s="107"/>
      <c r="U1454" s="107">
        <v>8</v>
      </c>
      <c r="V1454" s="107"/>
      <c r="W1454" s="107"/>
      <c r="X1454" s="107"/>
      <c r="Y1454" s="107">
        <v>8</v>
      </c>
      <c r="Z1454" s="107"/>
      <c r="AA1454" s="107"/>
      <c r="AB1454" s="107"/>
      <c r="AC1454" s="107">
        <v>8</v>
      </c>
      <c r="AD1454" s="107"/>
      <c r="AE1454" s="107"/>
      <c r="AF1454" s="107"/>
      <c r="AG1454" s="107">
        <v>8</v>
      </c>
      <c r="AH1454" s="107"/>
      <c r="AI1454" s="107"/>
      <c r="AJ1454" s="130"/>
      <c r="AK1454" s="148"/>
      <c r="AL1454" s="151"/>
      <c r="AM1454" s="151"/>
      <c r="AN1454" s="151"/>
      <c r="AO1454" s="151"/>
      <c r="AP1454" s="151"/>
      <c r="AQ1454" s="145"/>
    </row>
    <row r="1455" spans="1:43" ht="9" customHeight="1" x14ac:dyDescent="0.2">
      <c r="A1455" s="148"/>
      <c r="B1455" s="148"/>
      <c r="C1455" s="148"/>
      <c r="D1455" s="148"/>
      <c r="E1455" s="128" t="s">
        <v>25</v>
      </c>
      <c r="F1455" s="129"/>
      <c r="G1455" s="107"/>
      <c r="H1455" s="107"/>
      <c r="I1455" s="107"/>
      <c r="J1455" s="107"/>
      <c r="K1455" s="107"/>
      <c r="L1455" s="107"/>
      <c r="M1455" s="107"/>
      <c r="N1455" s="107"/>
      <c r="O1455" s="107"/>
      <c r="P1455" s="107"/>
      <c r="Q1455" s="107"/>
      <c r="R1455" s="107"/>
      <c r="S1455" s="107"/>
      <c r="T1455" s="107"/>
      <c r="U1455" s="107"/>
      <c r="V1455" s="107"/>
      <c r="W1455" s="107"/>
      <c r="X1455" s="107"/>
      <c r="Y1455" s="107"/>
      <c r="Z1455" s="107"/>
      <c r="AA1455" s="107"/>
      <c r="AB1455" s="107"/>
      <c r="AC1455" s="107"/>
      <c r="AD1455" s="107"/>
      <c r="AE1455" s="107"/>
      <c r="AF1455" s="107"/>
      <c r="AG1455" s="107"/>
      <c r="AH1455" s="107"/>
      <c r="AI1455" s="107"/>
      <c r="AJ1455" s="130"/>
      <c r="AK1455" s="148"/>
      <c r="AL1455" s="151"/>
      <c r="AM1455" s="151"/>
      <c r="AN1455" s="151"/>
      <c r="AO1455" s="151"/>
      <c r="AP1455" s="151"/>
      <c r="AQ1455" s="145"/>
    </row>
    <row r="1456" spans="1:43" ht="9" customHeight="1" thickBot="1" x14ac:dyDescent="0.25">
      <c r="A1456" s="149"/>
      <c r="B1456" s="149"/>
      <c r="C1456" s="149"/>
      <c r="D1456" s="149"/>
      <c r="E1456" s="131" t="s">
        <v>26</v>
      </c>
      <c r="F1456" s="132"/>
      <c r="G1456" s="133"/>
      <c r="H1456" s="133"/>
      <c r="I1456" s="133"/>
      <c r="J1456" s="133"/>
      <c r="K1456" s="133"/>
      <c r="L1456" s="133"/>
      <c r="M1456" s="133"/>
      <c r="N1456" s="133"/>
      <c r="O1456" s="133"/>
      <c r="P1456" s="133"/>
      <c r="Q1456" s="133"/>
      <c r="R1456" s="133"/>
      <c r="S1456" s="133"/>
      <c r="T1456" s="133"/>
      <c r="U1456" s="133"/>
      <c r="V1456" s="133"/>
      <c r="W1456" s="133"/>
      <c r="X1456" s="133"/>
      <c r="Y1456" s="133"/>
      <c r="Z1456" s="133"/>
      <c r="AA1456" s="133"/>
      <c r="AB1456" s="133"/>
      <c r="AC1456" s="133"/>
      <c r="AD1456" s="133"/>
      <c r="AE1456" s="133"/>
      <c r="AF1456" s="133"/>
      <c r="AG1456" s="133"/>
      <c r="AH1456" s="133"/>
      <c r="AI1456" s="133"/>
      <c r="AJ1456" s="134"/>
      <c r="AK1456" s="149"/>
      <c r="AL1456" s="152"/>
      <c r="AM1456" s="152"/>
      <c r="AN1456" s="152"/>
      <c r="AO1456" s="152"/>
      <c r="AP1456" s="152"/>
      <c r="AQ1456" s="146"/>
    </row>
    <row r="1457" spans="1:43" ht="9" customHeight="1" x14ac:dyDescent="0.2">
      <c r="A1457" s="147">
        <v>362</v>
      </c>
      <c r="B1457" s="153">
        <v>20275</v>
      </c>
      <c r="C1457" s="154" t="s">
        <v>467</v>
      </c>
      <c r="D1457" s="154" t="s">
        <v>437</v>
      </c>
      <c r="E1457" s="124" t="s">
        <v>22</v>
      </c>
      <c r="F1457" s="125"/>
      <c r="G1457" s="126"/>
      <c r="H1457" s="126">
        <v>11</v>
      </c>
      <c r="I1457" s="126">
        <v>11</v>
      </c>
      <c r="J1457" s="126"/>
      <c r="K1457" s="126"/>
      <c r="L1457" s="126">
        <v>11</v>
      </c>
      <c r="M1457" s="126">
        <v>11</v>
      </c>
      <c r="N1457" s="126"/>
      <c r="O1457" s="126"/>
      <c r="P1457" s="126">
        <v>11</v>
      </c>
      <c r="Q1457" s="126">
        <v>11</v>
      </c>
      <c r="R1457" s="126"/>
      <c r="S1457" s="126"/>
      <c r="T1457" s="126">
        <v>11</v>
      </c>
      <c r="U1457" s="126">
        <v>11</v>
      </c>
      <c r="V1457" s="126"/>
      <c r="W1457" s="126"/>
      <c r="X1457" s="126">
        <v>11</v>
      </c>
      <c r="Y1457" s="126">
        <v>11</v>
      </c>
      <c r="Z1457" s="126"/>
      <c r="AA1457" s="126"/>
      <c r="AB1457" s="126">
        <v>11</v>
      </c>
      <c r="AC1457" s="126">
        <v>11</v>
      </c>
      <c r="AD1457" s="126"/>
      <c r="AE1457" s="126"/>
      <c r="AF1457" s="126">
        <v>11</v>
      </c>
      <c r="AG1457" s="126">
        <v>11</v>
      </c>
      <c r="AH1457" s="126"/>
      <c r="AI1457" s="126"/>
      <c r="AJ1457" s="127"/>
      <c r="AK1457" s="153">
        <f>COUNTIF(F1457:AJ1457,"&gt;0")</f>
        <v>14</v>
      </c>
      <c r="AL1457" s="150">
        <f>SUM(F1457:AJ1457)</f>
        <v>154</v>
      </c>
      <c r="AM1457" s="150">
        <f>SUM(F1459:AJ1459)</f>
        <v>0</v>
      </c>
      <c r="AN1457" s="150">
        <f>SUM(F1460:AJ1460)</f>
        <v>0</v>
      </c>
      <c r="AO1457" s="150">
        <f>SUM(F1458:AJ1458)</f>
        <v>56</v>
      </c>
      <c r="AP1457" s="150">
        <f>VLOOKUP($M$1&amp;" "&amp;$P$1&amp;" "&amp;AQ1457,'Вспомогательная таблица'!A:AL,38,0)</f>
        <v>154</v>
      </c>
      <c r="AQ1457" s="144" t="s">
        <v>51</v>
      </c>
    </row>
    <row r="1458" spans="1:43" ht="9" customHeight="1" x14ac:dyDescent="0.2">
      <c r="A1458" s="148"/>
      <c r="B1458" s="148"/>
      <c r="C1458" s="148"/>
      <c r="D1458" s="148"/>
      <c r="E1458" s="128" t="s">
        <v>24</v>
      </c>
      <c r="F1458" s="129"/>
      <c r="G1458" s="107"/>
      <c r="H1458" s="107"/>
      <c r="I1458" s="107">
        <v>8</v>
      </c>
      <c r="J1458" s="107"/>
      <c r="K1458" s="107"/>
      <c r="L1458" s="107"/>
      <c r="M1458" s="107">
        <v>8</v>
      </c>
      <c r="N1458" s="107"/>
      <c r="O1458" s="107"/>
      <c r="P1458" s="107"/>
      <c r="Q1458" s="107">
        <v>8</v>
      </c>
      <c r="R1458" s="107"/>
      <c r="S1458" s="107"/>
      <c r="T1458" s="107"/>
      <c r="U1458" s="107">
        <v>8</v>
      </c>
      <c r="V1458" s="107"/>
      <c r="W1458" s="107"/>
      <c r="X1458" s="107"/>
      <c r="Y1458" s="107">
        <v>8</v>
      </c>
      <c r="Z1458" s="107"/>
      <c r="AA1458" s="107"/>
      <c r="AB1458" s="107"/>
      <c r="AC1458" s="107">
        <v>8</v>
      </c>
      <c r="AD1458" s="107"/>
      <c r="AE1458" s="107"/>
      <c r="AF1458" s="107"/>
      <c r="AG1458" s="107">
        <v>8</v>
      </c>
      <c r="AH1458" s="107"/>
      <c r="AI1458" s="107"/>
      <c r="AJ1458" s="130"/>
      <c r="AK1458" s="148"/>
      <c r="AL1458" s="151"/>
      <c r="AM1458" s="151"/>
      <c r="AN1458" s="151"/>
      <c r="AO1458" s="151"/>
      <c r="AP1458" s="151"/>
      <c r="AQ1458" s="145"/>
    </row>
    <row r="1459" spans="1:43" ht="9" customHeight="1" x14ac:dyDescent="0.2">
      <c r="A1459" s="148"/>
      <c r="B1459" s="148"/>
      <c r="C1459" s="148"/>
      <c r="D1459" s="148"/>
      <c r="E1459" s="128" t="s">
        <v>25</v>
      </c>
      <c r="F1459" s="129"/>
      <c r="G1459" s="107"/>
      <c r="H1459" s="107"/>
      <c r="I1459" s="107"/>
      <c r="J1459" s="107"/>
      <c r="K1459" s="107"/>
      <c r="L1459" s="107"/>
      <c r="M1459" s="107"/>
      <c r="N1459" s="107"/>
      <c r="O1459" s="107"/>
      <c r="P1459" s="107"/>
      <c r="Q1459" s="107"/>
      <c r="R1459" s="107"/>
      <c r="S1459" s="107"/>
      <c r="T1459" s="107"/>
      <c r="U1459" s="107"/>
      <c r="V1459" s="107"/>
      <c r="W1459" s="107"/>
      <c r="X1459" s="107"/>
      <c r="Y1459" s="107"/>
      <c r="Z1459" s="107"/>
      <c r="AA1459" s="107"/>
      <c r="AB1459" s="107"/>
      <c r="AC1459" s="107"/>
      <c r="AD1459" s="107"/>
      <c r="AE1459" s="107"/>
      <c r="AF1459" s="107"/>
      <c r="AG1459" s="107"/>
      <c r="AH1459" s="107"/>
      <c r="AI1459" s="107"/>
      <c r="AJ1459" s="130"/>
      <c r="AK1459" s="148"/>
      <c r="AL1459" s="151"/>
      <c r="AM1459" s="151"/>
      <c r="AN1459" s="151"/>
      <c r="AO1459" s="151"/>
      <c r="AP1459" s="151"/>
      <c r="AQ1459" s="145"/>
    </row>
    <row r="1460" spans="1:43" ht="9" customHeight="1" thickBot="1" x14ac:dyDescent="0.25">
      <c r="A1460" s="149"/>
      <c r="B1460" s="149"/>
      <c r="C1460" s="149"/>
      <c r="D1460" s="149"/>
      <c r="E1460" s="131" t="s">
        <v>26</v>
      </c>
      <c r="F1460" s="132"/>
      <c r="G1460" s="133"/>
      <c r="H1460" s="133"/>
      <c r="I1460" s="133"/>
      <c r="J1460" s="133"/>
      <c r="K1460" s="133"/>
      <c r="L1460" s="133"/>
      <c r="M1460" s="133"/>
      <c r="N1460" s="133"/>
      <c r="O1460" s="133"/>
      <c r="P1460" s="133"/>
      <c r="Q1460" s="133"/>
      <c r="R1460" s="133"/>
      <c r="S1460" s="133"/>
      <c r="T1460" s="133"/>
      <c r="U1460" s="133"/>
      <c r="V1460" s="133"/>
      <c r="W1460" s="133"/>
      <c r="X1460" s="133"/>
      <c r="Y1460" s="133"/>
      <c r="Z1460" s="133"/>
      <c r="AA1460" s="133"/>
      <c r="AB1460" s="133"/>
      <c r="AC1460" s="133"/>
      <c r="AD1460" s="133"/>
      <c r="AE1460" s="133"/>
      <c r="AF1460" s="133"/>
      <c r="AG1460" s="133"/>
      <c r="AH1460" s="133"/>
      <c r="AI1460" s="133"/>
      <c r="AJ1460" s="134"/>
      <c r="AK1460" s="149"/>
      <c r="AL1460" s="152"/>
      <c r="AM1460" s="152"/>
      <c r="AN1460" s="152"/>
      <c r="AO1460" s="152"/>
      <c r="AP1460" s="152"/>
      <c r="AQ1460" s="146"/>
    </row>
    <row r="1461" spans="1:43" ht="9" customHeight="1" x14ac:dyDescent="0.2">
      <c r="A1461" s="147">
        <v>363</v>
      </c>
      <c r="B1461" s="153">
        <v>18979</v>
      </c>
      <c r="C1461" s="154" t="s">
        <v>468</v>
      </c>
      <c r="D1461" s="154" t="s">
        <v>313</v>
      </c>
      <c r="E1461" s="124" t="s">
        <v>22</v>
      </c>
      <c r="F1461" s="125"/>
      <c r="G1461" s="126"/>
      <c r="H1461" s="126">
        <v>11</v>
      </c>
      <c r="I1461" s="126">
        <v>11</v>
      </c>
      <c r="J1461" s="126"/>
      <c r="K1461" s="126"/>
      <c r="L1461" s="126">
        <v>11</v>
      </c>
      <c r="M1461" s="126">
        <v>11</v>
      </c>
      <c r="N1461" s="126"/>
      <c r="O1461" s="126"/>
      <c r="P1461" s="126">
        <v>11</v>
      </c>
      <c r="Q1461" s="126">
        <v>11</v>
      </c>
      <c r="R1461" s="126"/>
      <c r="S1461" s="126"/>
      <c r="T1461" s="126">
        <v>11</v>
      </c>
      <c r="U1461" s="126">
        <v>11</v>
      </c>
      <c r="V1461" s="126"/>
      <c r="W1461" s="126"/>
      <c r="X1461" s="126">
        <v>11</v>
      </c>
      <c r="Y1461" s="126">
        <v>11</v>
      </c>
      <c r="Z1461" s="126"/>
      <c r="AA1461" s="126"/>
      <c r="AB1461" s="126">
        <v>11</v>
      </c>
      <c r="AC1461" s="126">
        <v>11</v>
      </c>
      <c r="AD1461" s="126"/>
      <c r="AE1461" s="126"/>
      <c r="AF1461" s="126">
        <v>11</v>
      </c>
      <c r="AG1461" s="126">
        <v>11</v>
      </c>
      <c r="AH1461" s="126"/>
      <c r="AI1461" s="126"/>
      <c r="AJ1461" s="127"/>
      <c r="AK1461" s="153">
        <f>COUNTIF(F1461:AJ1461,"&gt;0")</f>
        <v>14</v>
      </c>
      <c r="AL1461" s="150">
        <f>SUM(F1461:AJ1461)</f>
        <v>154</v>
      </c>
      <c r="AM1461" s="150">
        <f>SUM(F1463:AJ1463)</f>
        <v>0</v>
      </c>
      <c r="AN1461" s="150">
        <f>SUM(F1464:AJ1464)</f>
        <v>0</v>
      </c>
      <c r="AO1461" s="150">
        <f>SUM(F1462:AJ1462)</f>
        <v>56</v>
      </c>
      <c r="AP1461" s="150">
        <f>VLOOKUP($M$1&amp;" "&amp;$P$1&amp;" "&amp;AQ1461,'Вспомогательная таблица'!A:AL,38,0)</f>
        <v>154</v>
      </c>
      <c r="AQ1461" s="144" t="s">
        <v>51</v>
      </c>
    </row>
    <row r="1462" spans="1:43" ht="9" customHeight="1" x14ac:dyDescent="0.2">
      <c r="A1462" s="148"/>
      <c r="B1462" s="148"/>
      <c r="C1462" s="148"/>
      <c r="D1462" s="148"/>
      <c r="E1462" s="128" t="s">
        <v>24</v>
      </c>
      <c r="F1462" s="129"/>
      <c r="G1462" s="107"/>
      <c r="H1462" s="107"/>
      <c r="I1462" s="107">
        <v>8</v>
      </c>
      <c r="J1462" s="107"/>
      <c r="K1462" s="107"/>
      <c r="L1462" s="107"/>
      <c r="M1462" s="107">
        <v>8</v>
      </c>
      <c r="N1462" s="107"/>
      <c r="O1462" s="107"/>
      <c r="P1462" s="107"/>
      <c r="Q1462" s="107">
        <v>8</v>
      </c>
      <c r="R1462" s="107"/>
      <c r="S1462" s="107"/>
      <c r="T1462" s="107"/>
      <c r="U1462" s="107">
        <v>8</v>
      </c>
      <c r="V1462" s="107"/>
      <c r="W1462" s="107"/>
      <c r="X1462" s="107"/>
      <c r="Y1462" s="107">
        <v>8</v>
      </c>
      <c r="Z1462" s="107"/>
      <c r="AA1462" s="107"/>
      <c r="AB1462" s="107"/>
      <c r="AC1462" s="107">
        <v>8</v>
      </c>
      <c r="AD1462" s="107"/>
      <c r="AE1462" s="107"/>
      <c r="AF1462" s="107"/>
      <c r="AG1462" s="107">
        <v>8</v>
      </c>
      <c r="AH1462" s="107"/>
      <c r="AI1462" s="107"/>
      <c r="AJ1462" s="130"/>
      <c r="AK1462" s="148"/>
      <c r="AL1462" s="151"/>
      <c r="AM1462" s="151"/>
      <c r="AN1462" s="151"/>
      <c r="AO1462" s="151"/>
      <c r="AP1462" s="151"/>
      <c r="AQ1462" s="145"/>
    </row>
    <row r="1463" spans="1:43" ht="9" customHeight="1" x14ac:dyDescent="0.2">
      <c r="A1463" s="148"/>
      <c r="B1463" s="148"/>
      <c r="C1463" s="148"/>
      <c r="D1463" s="148"/>
      <c r="E1463" s="128" t="s">
        <v>25</v>
      </c>
      <c r="F1463" s="129"/>
      <c r="G1463" s="107"/>
      <c r="H1463" s="107"/>
      <c r="I1463" s="107"/>
      <c r="J1463" s="107"/>
      <c r="K1463" s="107"/>
      <c r="L1463" s="107"/>
      <c r="M1463" s="107"/>
      <c r="N1463" s="107"/>
      <c r="O1463" s="107"/>
      <c r="P1463" s="107"/>
      <c r="Q1463" s="107"/>
      <c r="R1463" s="107"/>
      <c r="S1463" s="107"/>
      <c r="T1463" s="107"/>
      <c r="U1463" s="107"/>
      <c r="V1463" s="107"/>
      <c r="W1463" s="107"/>
      <c r="X1463" s="107"/>
      <c r="Y1463" s="107"/>
      <c r="Z1463" s="107"/>
      <c r="AA1463" s="107"/>
      <c r="AB1463" s="107"/>
      <c r="AC1463" s="107"/>
      <c r="AD1463" s="107"/>
      <c r="AE1463" s="107"/>
      <c r="AF1463" s="107"/>
      <c r="AG1463" s="107"/>
      <c r="AH1463" s="107"/>
      <c r="AI1463" s="107"/>
      <c r="AJ1463" s="130"/>
      <c r="AK1463" s="148"/>
      <c r="AL1463" s="151"/>
      <c r="AM1463" s="151"/>
      <c r="AN1463" s="151"/>
      <c r="AO1463" s="151"/>
      <c r="AP1463" s="151"/>
      <c r="AQ1463" s="145"/>
    </row>
    <row r="1464" spans="1:43" ht="9" customHeight="1" thickBot="1" x14ac:dyDescent="0.25">
      <c r="A1464" s="149"/>
      <c r="B1464" s="149"/>
      <c r="C1464" s="149"/>
      <c r="D1464" s="149"/>
      <c r="E1464" s="131" t="s">
        <v>26</v>
      </c>
      <c r="F1464" s="132"/>
      <c r="G1464" s="133"/>
      <c r="H1464" s="133"/>
      <c r="I1464" s="133"/>
      <c r="J1464" s="133"/>
      <c r="K1464" s="133"/>
      <c r="L1464" s="133"/>
      <c r="M1464" s="133"/>
      <c r="N1464" s="133"/>
      <c r="O1464" s="133"/>
      <c r="P1464" s="133"/>
      <c r="Q1464" s="133"/>
      <c r="R1464" s="133"/>
      <c r="S1464" s="133"/>
      <c r="T1464" s="133"/>
      <c r="U1464" s="133"/>
      <c r="V1464" s="133"/>
      <c r="W1464" s="133"/>
      <c r="X1464" s="133"/>
      <c r="Y1464" s="133"/>
      <c r="Z1464" s="133"/>
      <c r="AA1464" s="133"/>
      <c r="AB1464" s="133"/>
      <c r="AC1464" s="133"/>
      <c r="AD1464" s="133"/>
      <c r="AE1464" s="133"/>
      <c r="AF1464" s="133"/>
      <c r="AG1464" s="133"/>
      <c r="AH1464" s="133"/>
      <c r="AI1464" s="133"/>
      <c r="AJ1464" s="134"/>
      <c r="AK1464" s="149"/>
      <c r="AL1464" s="152"/>
      <c r="AM1464" s="152"/>
      <c r="AN1464" s="152"/>
      <c r="AO1464" s="152"/>
      <c r="AP1464" s="152"/>
      <c r="AQ1464" s="146"/>
    </row>
    <row r="1465" spans="1:43" ht="9" customHeight="1" x14ac:dyDescent="0.2">
      <c r="A1465" s="147">
        <v>364</v>
      </c>
      <c r="B1465" s="153">
        <v>20228</v>
      </c>
      <c r="C1465" s="154" t="s">
        <v>469</v>
      </c>
      <c r="D1465" s="154" t="s">
        <v>437</v>
      </c>
      <c r="E1465" s="124" t="s">
        <v>22</v>
      </c>
      <c r="F1465" s="125"/>
      <c r="G1465" s="126"/>
      <c r="H1465" s="126">
        <v>11</v>
      </c>
      <c r="I1465" s="126">
        <v>11</v>
      </c>
      <c r="J1465" s="126"/>
      <c r="K1465" s="126"/>
      <c r="L1465" s="126">
        <v>11</v>
      </c>
      <c r="M1465" s="126">
        <v>11</v>
      </c>
      <c r="N1465" s="126"/>
      <c r="O1465" s="126"/>
      <c r="P1465" s="126">
        <v>11</v>
      </c>
      <c r="Q1465" s="126">
        <v>11</v>
      </c>
      <c r="R1465" s="126"/>
      <c r="S1465" s="126"/>
      <c r="T1465" s="126">
        <v>11</v>
      </c>
      <c r="U1465" s="126">
        <v>11</v>
      </c>
      <c r="V1465" s="126"/>
      <c r="W1465" s="126"/>
      <c r="X1465" s="126">
        <v>11</v>
      </c>
      <c r="Y1465" s="126">
        <v>11</v>
      </c>
      <c r="Z1465" s="126"/>
      <c r="AA1465" s="126"/>
      <c r="AB1465" s="126">
        <v>11</v>
      </c>
      <c r="AC1465" s="126">
        <v>11</v>
      </c>
      <c r="AD1465" s="126"/>
      <c r="AE1465" s="126"/>
      <c r="AF1465" s="126">
        <v>11</v>
      </c>
      <c r="AG1465" s="126">
        <v>11</v>
      </c>
      <c r="AH1465" s="126"/>
      <c r="AI1465" s="126"/>
      <c r="AJ1465" s="127"/>
      <c r="AK1465" s="153">
        <f>COUNTIF(F1465:AJ1465,"&gt;0")</f>
        <v>14</v>
      </c>
      <c r="AL1465" s="150">
        <f>SUM(F1465:AJ1465)</f>
        <v>154</v>
      </c>
      <c r="AM1465" s="150">
        <f>SUM(F1467:AJ1467)</f>
        <v>0</v>
      </c>
      <c r="AN1465" s="150">
        <f>SUM(F1468:AJ1468)</f>
        <v>0</v>
      </c>
      <c r="AO1465" s="150">
        <f>SUM(F1466:AJ1466)</f>
        <v>56</v>
      </c>
      <c r="AP1465" s="150">
        <f>VLOOKUP($M$1&amp;" "&amp;$P$1&amp;" "&amp;AQ1465,'Вспомогательная таблица'!A:AL,38,0)</f>
        <v>154</v>
      </c>
      <c r="AQ1465" s="144" t="s">
        <v>51</v>
      </c>
    </row>
    <row r="1466" spans="1:43" ht="9" customHeight="1" x14ac:dyDescent="0.2">
      <c r="A1466" s="148"/>
      <c r="B1466" s="148"/>
      <c r="C1466" s="148"/>
      <c r="D1466" s="148"/>
      <c r="E1466" s="128" t="s">
        <v>24</v>
      </c>
      <c r="F1466" s="129"/>
      <c r="G1466" s="107"/>
      <c r="H1466" s="107"/>
      <c r="I1466" s="107">
        <v>8</v>
      </c>
      <c r="J1466" s="107"/>
      <c r="K1466" s="107"/>
      <c r="L1466" s="107"/>
      <c r="M1466" s="107">
        <v>8</v>
      </c>
      <c r="N1466" s="107"/>
      <c r="O1466" s="107"/>
      <c r="P1466" s="107"/>
      <c r="Q1466" s="107">
        <v>8</v>
      </c>
      <c r="R1466" s="107"/>
      <c r="S1466" s="107"/>
      <c r="T1466" s="107"/>
      <c r="U1466" s="107">
        <v>8</v>
      </c>
      <c r="V1466" s="107"/>
      <c r="W1466" s="107"/>
      <c r="X1466" s="107"/>
      <c r="Y1466" s="107">
        <v>8</v>
      </c>
      <c r="Z1466" s="107"/>
      <c r="AA1466" s="107"/>
      <c r="AB1466" s="107"/>
      <c r="AC1466" s="107">
        <v>8</v>
      </c>
      <c r="AD1466" s="107"/>
      <c r="AE1466" s="107"/>
      <c r="AF1466" s="107"/>
      <c r="AG1466" s="107">
        <v>8</v>
      </c>
      <c r="AH1466" s="107"/>
      <c r="AI1466" s="107"/>
      <c r="AJ1466" s="130"/>
      <c r="AK1466" s="148"/>
      <c r="AL1466" s="151"/>
      <c r="AM1466" s="151"/>
      <c r="AN1466" s="151"/>
      <c r="AO1466" s="151"/>
      <c r="AP1466" s="151"/>
      <c r="AQ1466" s="145"/>
    </row>
    <row r="1467" spans="1:43" ht="9" customHeight="1" x14ac:dyDescent="0.2">
      <c r="A1467" s="148"/>
      <c r="B1467" s="148"/>
      <c r="C1467" s="148"/>
      <c r="D1467" s="148"/>
      <c r="E1467" s="128" t="s">
        <v>25</v>
      </c>
      <c r="F1467" s="129"/>
      <c r="G1467" s="107"/>
      <c r="H1467" s="107"/>
      <c r="I1467" s="107"/>
      <c r="J1467" s="107"/>
      <c r="K1467" s="107"/>
      <c r="L1467" s="107"/>
      <c r="M1467" s="107"/>
      <c r="N1467" s="107"/>
      <c r="O1467" s="107"/>
      <c r="P1467" s="107"/>
      <c r="Q1467" s="107"/>
      <c r="R1467" s="107"/>
      <c r="S1467" s="107"/>
      <c r="T1467" s="107"/>
      <c r="U1467" s="107"/>
      <c r="V1467" s="107"/>
      <c r="W1467" s="107"/>
      <c r="X1467" s="107"/>
      <c r="Y1467" s="107"/>
      <c r="Z1467" s="107"/>
      <c r="AA1467" s="107"/>
      <c r="AB1467" s="107"/>
      <c r="AC1467" s="107"/>
      <c r="AD1467" s="107"/>
      <c r="AE1467" s="107"/>
      <c r="AF1467" s="107"/>
      <c r="AG1467" s="107"/>
      <c r="AH1467" s="107"/>
      <c r="AI1467" s="107"/>
      <c r="AJ1467" s="130"/>
      <c r="AK1467" s="148"/>
      <c r="AL1467" s="151"/>
      <c r="AM1467" s="151"/>
      <c r="AN1467" s="151"/>
      <c r="AO1467" s="151"/>
      <c r="AP1467" s="151"/>
      <c r="AQ1467" s="145"/>
    </row>
    <row r="1468" spans="1:43" ht="9" customHeight="1" thickBot="1" x14ac:dyDescent="0.25">
      <c r="A1468" s="149"/>
      <c r="B1468" s="149"/>
      <c r="C1468" s="149"/>
      <c r="D1468" s="149"/>
      <c r="E1468" s="131" t="s">
        <v>26</v>
      </c>
      <c r="F1468" s="132"/>
      <c r="G1468" s="133"/>
      <c r="H1468" s="133"/>
      <c r="I1468" s="133"/>
      <c r="J1468" s="133"/>
      <c r="K1468" s="133"/>
      <c r="L1468" s="133"/>
      <c r="M1468" s="133"/>
      <c r="N1468" s="133"/>
      <c r="O1468" s="133"/>
      <c r="P1468" s="133"/>
      <c r="Q1468" s="133"/>
      <c r="R1468" s="133"/>
      <c r="S1468" s="133"/>
      <c r="T1468" s="133"/>
      <c r="U1468" s="133"/>
      <c r="V1468" s="133"/>
      <c r="W1468" s="133"/>
      <c r="X1468" s="133"/>
      <c r="Y1468" s="133"/>
      <c r="Z1468" s="133"/>
      <c r="AA1468" s="133"/>
      <c r="AB1468" s="133"/>
      <c r="AC1468" s="133"/>
      <c r="AD1468" s="133"/>
      <c r="AE1468" s="133"/>
      <c r="AF1468" s="133"/>
      <c r="AG1468" s="133"/>
      <c r="AH1468" s="133"/>
      <c r="AI1468" s="133"/>
      <c r="AJ1468" s="134"/>
      <c r="AK1468" s="149"/>
      <c r="AL1468" s="152"/>
      <c r="AM1468" s="152"/>
      <c r="AN1468" s="152"/>
      <c r="AO1468" s="152"/>
      <c r="AP1468" s="152"/>
      <c r="AQ1468" s="146"/>
    </row>
    <row r="1469" spans="1:43" ht="9" customHeight="1" x14ac:dyDescent="0.2">
      <c r="A1469" s="147">
        <v>365</v>
      </c>
      <c r="B1469" s="153">
        <v>18991</v>
      </c>
      <c r="C1469" s="154" t="s">
        <v>470</v>
      </c>
      <c r="D1469" s="154" t="s">
        <v>437</v>
      </c>
      <c r="E1469" s="124" t="s">
        <v>22</v>
      </c>
      <c r="F1469" s="125"/>
      <c r="G1469" s="126"/>
      <c r="H1469" s="126">
        <v>11</v>
      </c>
      <c r="I1469" s="126">
        <v>11</v>
      </c>
      <c r="J1469" s="126"/>
      <c r="K1469" s="126"/>
      <c r="L1469" s="126">
        <v>11</v>
      </c>
      <c r="M1469" s="126">
        <v>11</v>
      </c>
      <c r="N1469" s="126"/>
      <c r="O1469" s="126"/>
      <c r="P1469" s="126">
        <v>11</v>
      </c>
      <c r="Q1469" s="126">
        <v>11</v>
      </c>
      <c r="R1469" s="126"/>
      <c r="S1469" s="126"/>
      <c r="T1469" s="126">
        <v>11</v>
      </c>
      <c r="U1469" s="126">
        <v>11</v>
      </c>
      <c r="V1469" s="126"/>
      <c r="W1469" s="126"/>
      <c r="X1469" s="126">
        <v>11</v>
      </c>
      <c r="Y1469" s="126">
        <v>11</v>
      </c>
      <c r="Z1469" s="126"/>
      <c r="AA1469" s="126"/>
      <c r="AB1469" s="126">
        <v>11</v>
      </c>
      <c r="AC1469" s="126">
        <v>11</v>
      </c>
      <c r="AD1469" s="126"/>
      <c r="AE1469" s="126"/>
      <c r="AF1469" s="126">
        <v>11</v>
      </c>
      <c r="AG1469" s="126">
        <v>11</v>
      </c>
      <c r="AH1469" s="126"/>
      <c r="AI1469" s="126"/>
      <c r="AJ1469" s="127"/>
      <c r="AK1469" s="153">
        <f>COUNTIF(F1469:AJ1469,"&gt;0")</f>
        <v>14</v>
      </c>
      <c r="AL1469" s="150">
        <f>SUM(F1469:AJ1469)</f>
        <v>154</v>
      </c>
      <c r="AM1469" s="150">
        <f>SUM(F1471:AJ1471)</f>
        <v>0</v>
      </c>
      <c r="AN1469" s="150">
        <f>SUM(F1472:AJ1472)</f>
        <v>0</v>
      </c>
      <c r="AO1469" s="150">
        <f>SUM(F1470:AJ1470)</f>
        <v>56</v>
      </c>
      <c r="AP1469" s="150">
        <f>VLOOKUP($M$1&amp;" "&amp;$P$1&amp;" "&amp;AQ1469,'Вспомогательная таблица'!A:AL,38,0)</f>
        <v>154</v>
      </c>
      <c r="AQ1469" s="144" t="s">
        <v>51</v>
      </c>
    </row>
    <row r="1470" spans="1:43" ht="9" customHeight="1" x14ac:dyDescent="0.2">
      <c r="A1470" s="148"/>
      <c r="B1470" s="148"/>
      <c r="C1470" s="148"/>
      <c r="D1470" s="148"/>
      <c r="E1470" s="128" t="s">
        <v>24</v>
      </c>
      <c r="F1470" s="129"/>
      <c r="G1470" s="107"/>
      <c r="H1470" s="107"/>
      <c r="I1470" s="107">
        <v>8</v>
      </c>
      <c r="J1470" s="107"/>
      <c r="K1470" s="107"/>
      <c r="L1470" s="107"/>
      <c r="M1470" s="107">
        <v>8</v>
      </c>
      <c r="N1470" s="107"/>
      <c r="O1470" s="107"/>
      <c r="P1470" s="107"/>
      <c r="Q1470" s="107">
        <v>8</v>
      </c>
      <c r="R1470" s="107"/>
      <c r="S1470" s="107"/>
      <c r="T1470" s="107"/>
      <c r="U1470" s="107">
        <v>8</v>
      </c>
      <c r="V1470" s="107"/>
      <c r="W1470" s="107"/>
      <c r="X1470" s="107"/>
      <c r="Y1470" s="107">
        <v>8</v>
      </c>
      <c r="Z1470" s="107"/>
      <c r="AA1470" s="107"/>
      <c r="AB1470" s="107"/>
      <c r="AC1470" s="107">
        <v>8</v>
      </c>
      <c r="AD1470" s="107"/>
      <c r="AE1470" s="107"/>
      <c r="AF1470" s="107"/>
      <c r="AG1470" s="107">
        <v>8</v>
      </c>
      <c r="AH1470" s="107"/>
      <c r="AI1470" s="107"/>
      <c r="AJ1470" s="130"/>
      <c r="AK1470" s="148"/>
      <c r="AL1470" s="151"/>
      <c r="AM1470" s="151"/>
      <c r="AN1470" s="151"/>
      <c r="AO1470" s="151"/>
      <c r="AP1470" s="151"/>
      <c r="AQ1470" s="145"/>
    </row>
    <row r="1471" spans="1:43" ht="9" customHeight="1" x14ac:dyDescent="0.2">
      <c r="A1471" s="148"/>
      <c r="B1471" s="148"/>
      <c r="C1471" s="148"/>
      <c r="D1471" s="148"/>
      <c r="E1471" s="128" t="s">
        <v>25</v>
      </c>
      <c r="F1471" s="129"/>
      <c r="G1471" s="107"/>
      <c r="H1471" s="107"/>
      <c r="I1471" s="107"/>
      <c r="J1471" s="107"/>
      <c r="K1471" s="107"/>
      <c r="L1471" s="107"/>
      <c r="M1471" s="107"/>
      <c r="N1471" s="107"/>
      <c r="O1471" s="107"/>
      <c r="P1471" s="107"/>
      <c r="Q1471" s="107"/>
      <c r="R1471" s="107"/>
      <c r="S1471" s="107"/>
      <c r="T1471" s="107"/>
      <c r="U1471" s="107"/>
      <c r="V1471" s="107"/>
      <c r="W1471" s="107"/>
      <c r="X1471" s="107"/>
      <c r="Y1471" s="107"/>
      <c r="Z1471" s="107"/>
      <c r="AA1471" s="107"/>
      <c r="AB1471" s="107"/>
      <c r="AC1471" s="107"/>
      <c r="AD1471" s="107"/>
      <c r="AE1471" s="107"/>
      <c r="AF1471" s="107"/>
      <c r="AG1471" s="107"/>
      <c r="AH1471" s="107"/>
      <c r="AI1471" s="107"/>
      <c r="AJ1471" s="130"/>
      <c r="AK1471" s="148"/>
      <c r="AL1471" s="151"/>
      <c r="AM1471" s="151"/>
      <c r="AN1471" s="151"/>
      <c r="AO1471" s="151"/>
      <c r="AP1471" s="151"/>
      <c r="AQ1471" s="145"/>
    </row>
    <row r="1472" spans="1:43" ht="9" customHeight="1" thickBot="1" x14ac:dyDescent="0.25">
      <c r="A1472" s="149"/>
      <c r="B1472" s="149"/>
      <c r="C1472" s="149"/>
      <c r="D1472" s="149"/>
      <c r="E1472" s="131" t="s">
        <v>26</v>
      </c>
      <c r="F1472" s="132"/>
      <c r="G1472" s="133"/>
      <c r="H1472" s="133"/>
      <c r="I1472" s="133"/>
      <c r="J1472" s="133"/>
      <c r="K1472" s="133"/>
      <c r="L1472" s="133"/>
      <c r="M1472" s="133"/>
      <c r="N1472" s="133"/>
      <c r="O1472" s="133"/>
      <c r="P1472" s="133"/>
      <c r="Q1472" s="133"/>
      <c r="R1472" s="133"/>
      <c r="S1472" s="133"/>
      <c r="T1472" s="133"/>
      <c r="U1472" s="133"/>
      <c r="V1472" s="133"/>
      <c r="W1472" s="133"/>
      <c r="X1472" s="133"/>
      <c r="Y1472" s="133"/>
      <c r="Z1472" s="133"/>
      <c r="AA1472" s="133"/>
      <c r="AB1472" s="133"/>
      <c r="AC1472" s="133"/>
      <c r="AD1472" s="133"/>
      <c r="AE1472" s="133"/>
      <c r="AF1472" s="133"/>
      <c r="AG1472" s="133"/>
      <c r="AH1472" s="133"/>
      <c r="AI1472" s="133"/>
      <c r="AJ1472" s="134"/>
      <c r="AK1472" s="149"/>
      <c r="AL1472" s="152"/>
      <c r="AM1472" s="152"/>
      <c r="AN1472" s="152"/>
      <c r="AO1472" s="152"/>
      <c r="AP1472" s="152"/>
      <c r="AQ1472" s="146"/>
    </row>
    <row r="1473" spans="1:43" ht="9" customHeight="1" x14ac:dyDescent="0.2">
      <c r="A1473" s="147">
        <v>366</v>
      </c>
      <c r="B1473" s="153">
        <v>20307</v>
      </c>
      <c r="C1473" s="160" t="s">
        <v>471</v>
      </c>
      <c r="D1473" s="154" t="s">
        <v>437</v>
      </c>
      <c r="E1473" s="124" t="s">
        <v>22</v>
      </c>
      <c r="F1473" s="125"/>
      <c r="G1473" s="126"/>
      <c r="H1473" s="126">
        <v>11</v>
      </c>
      <c r="I1473" s="126">
        <v>11</v>
      </c>
      <c r="J1473" s="126"/>
      <c r="K1473" s="126"/>
      <c r="L1473" s="126">
        <v>11</v>
      </c>
      <c r="M1473" s="126">
        <v>11</v>
      </c>
      <c r="N1473" s="126"/>
      <c r="O1473" s="126"/>
      <c r="P1473" s="126">
        <v>11</v>
      </c>
      <c r="Q1473" s="126">
        <v>11</v>
      </c>
      <c r="R1473" s="126"/>
      <c r="S1473" s="126"/>
      <c r="T1473" s="126">
        <v>11</v>
      </c>
      <c r="U1473" s="126">
        <v>11</v>
      </c>
      <c r="V1473" s="126"/>
      <c r="W1473" s="126"/>
      <c r="X1473" s="126">
        <v>11</v>
      </c>
      <c r="Y1473" s="126">
        <v>11</v>
      </c>
      <c r="Z1473" s="126"/>
      <c r="AA1473" s="126"/>
      <c r="AB1473" s="126">
        <v>11</v>
      </c>
      <c r="AC1473" s="126">
        <v>11</v>
      </c>
      <c r="AD1473" s="126"/>
      <c r="AE1473" s="126"/>
      <c r="AF1473" s="126">
        <v>11</v>
      </c>
      <c r="AG1473" s="126">
        <v>11</v>
      </c>
      <c r="AH1473" s="126"/>
      <c r="AI1473" s="126"/>
      <c r="AJ1473" s="127"/>
      <c r="AK1473" s="153">
        <f>COUNTIF(F1473:AJ1473,"&gt;0")</f>
        <v>14</v>
      </c>
      <c r="AL1473" s="150">
        <f>SUM(F1473:AJ1473)</f>
        <v>154</v>
      </c>
      <c r="AM1473" s="150">
        <f>SUM(F1475:AJ1475)</f>
        <v>0</v>
      </c>
      <c r="AN1473" s="150">
        <f>SUM(F1476:AJ1476)</f>
        <v>0</v>
      </c>
      <c r="AO1473" s="150">
        <f>SUM(F1474:AJ1474)</f>
        <v>56</v>
      </c>
      <c r="AP1473" s="150">
        <f>VLOOKUP($M$1&amp;" "&amp;$P$1&amp;" "&amp;AQ1473,'Вспомогательная таблица'!A:AL,38,0)</f>
        <v>154</v>
      </c>
      <c r="AQ1473" s="144" t="s">
        <v>51</v>
      </c>
    </row>
    <row r="1474" spans="1:43" ht="9" customHeight="1" x14ac:dyDescent="0.2">
      <c r="A1474" s="148"/>
      <c r="B1474" s="148"/>
      <c r="C1474" s="151"/>
      <c r="D1474" s="148"/>
      <c r="E1474" s="128" t="s">
        <v>24</v>
      </c>
      <c r="F1474" s="129"/>
      <c r="G1474" s="107"/>
      <c r="H1474" s="107"/>
      <c r="I1474" s="107">
        <v>8</v>
      </c>
      <c r="J1474" s="107"/>
      <c r="K1474" s="107"/>
      <c r="L1474" s="107"/>
      <c r="M1474" s="107">
        <v>8</v>
      </c>
      <c r="N1474" s="107"/>
      <c r="O1474" s="107"/>
      <c r="P1474" s="107"/>
      <c r="Q1474" s="107">
        <v>8</v>
      </c>
      <c r="R1474" s="107"/>
      <c r="S1474" s="107"/>
      <c r="T1474" s="107"/>
      <c r="U1474" s="107">
        <v>8</v>
      </c>
      <c r="V1474" s="107"/>
      <c r="W1474" s="107"/>
      <c r="X1474" s="107"/>
      <c r="Y1474" s="107">
        <v>8</v>
      </c>
      <c r="Z1474" s="107"/>
      <c r="AA1474" s="107"/>
      <c r="AB1474" s="107"/>
      <c r="AC1474" s="107">
        <v>8</v>
      </c>
      <c r="AD1474" s="107"/>
      <c r="AE1474" s="107"/>
      <c r="AF1474" s="107"/>
      <c r="AG1474" s="107">
        <v>8</v>
      </c>
      <c r="AH1474" s="107"/>
      <c r="AI1474" s="107"/>
      <c r="AJ1474" s="130"/>
      <c r="AK1474" s="148"/>
      <c r="AL1474" s="151"/>
      <c r="AM1474" s="151"/>
      <c r="AN1474" s="151"/>
      <c r="AO1474" s="151"/>
      <c r="AP1474" s="151"/>
      <c r="AQ1474" s="145"/>
    </row>
    <row r="1475" spans="1:43" ht="9" customHeight="1" x14ac:dyDescent="0.2">
      <c r="A1475" s="148"/>
      <c r="B1475" s="148"/>
      <c r="C1475" s="151"/>
      <c r="D1475" s="148"/>
      <c r="E1475" s="128" t="s">
        <v>25</v>
      </c>
      <c r="F1475" s="129"/>
      <c r="G1475" s="107"/>
      <c r="H1475" s="107"/>
      <c r="I1475" s="107"/>
      <c r="J1475" s="107"/>
      <c r="K1475" s="107"/>
      <c r="L1475" s="107"/>
      <c r="M1475" s="107"/>
      <c r="N1475" s="107"/>
      <c r="O1475" s="107"/>
      <c r="P1475" s="107"/>
      <c r="Q1475" s="107"/>
      <c r="R1475" s="107"/>
      <c r="S1475" s="107"/>
      <c r="T1475" s="107"/>
      <c r="U1475" s="107"/>
      <c r="V1475" s="107"/>
      <c r="W1475" s="107"/>
      <c r="X1475" s="107"/>
      <c r="Y1475" s="107"/>
      <c r="Z1475" s="107"/>
      <c r="AA1475" s="107"/>
      <c r="AB1475" s="107"/>
      <c r="AC1475" s="107"/>
      <c r="AD1475" s="107"/>
      <c r="AE1475" s="107"/>
      <c r="AF1475" s="107"/>
      <c r="AG1475" s="107"/>
      <c r="AH1475" s="107"/>
      <c r="AI1475" s="107"/>
      <c r="AJ1475" s="130"/>
      <c r="AK1475" s="148"/>
      <c r="AL1475" s="151"/>
      <c r="AM1475" s="151"/>
      <c r="AN1475" s="151"/>
      <c r="AO1475" s="151"/>
      <c r="AP1475" s="151"/>
      <c r="AQ1475" s="145"/>
    </row>
    <row r="1476" spans="1:43" ht="9" customHeight="1" thickBot="1" x14ac:dyDescent="0.25">
      <c r="A1476" s="149"/>
      <c r="B1476" s="149"/>
      <c r="C1476" s="152"/>
      <c r="D1476" s="149"/>
      <c r="E1476" s="131" t="s">
        <v>26</v>
      </c>
      <c r="F1476" s="132"/>
      <c r="G1476" s="133"/>
      <c r="H1476" s="133"/>
      <c r="I1476" s="133"/>
      <c r="J1476" s="133"/>
      <c r="K1476" s="133"/>
      <c r="L1476" s="133"/>
      <c r="M1476" s="133"/>
      <c r="N1476" s="133"/>
      <c r="O1476" s="133"/>
      <c r="P1476" s="133"/>
      <c r="Q1476" s="133"/>
      <c r="R1476" s="133"/>
      <c r="S1476" s="133"/>
      <c r="T1476" s="133"/>
      <c r="U1476" s="133"/>
      <c r="V1476" s="133"/>
      <c r="W1476" s="133"/>
      <c r="X1476" s="133"/>
      <c r="Y1476" s="133"/>
      <c r="Z1476" s="133"/>
      <c r="AA1476" s="133"/>
      <c r="AB1476" s="133"/>
      <c r="AC1476" s="133"/>
      <c r="AD1476" s="133"/>
      <c r="AE1476" s="133"/>
      <c r="AF1476" s="133"/>
      <c r="AG1476" s="133"/>
      <c r="AH1476" s="133"/>
      <c r="AI1476" s="133"/>
      <c r="AJ1476" s="134"/>
      <c r="AK1476" s="149"/>
      <c r="AL1476" s="152"/>
      <c r="AM1476" s="152"/>
      <c r="AN1476" s="152"/>
      <c r="AO1476" s="152"/>
      <c r="AP1476" s="152"/>
      <c r="AQ1476" s="146"/>
    </row>
    <row r="1477" spans="1:43" ht="9" customHeight="1" x14ac:dyDescent="0.2">
      <c r="A1477" s="147">
        <v>367</v>
      </c>
      <c r="B1477" s="153">
        <v>20197</v>
      </c>
      <c r="C1477" s="154" t="s">
        <v>472</v>
      </c>
      <c r="D1477" s="154" t="s">
        <v>437</v>
      </c>
      <c r="E1477" s="124" t="s">
        <v>22</v>
      </c>
      <c r="F1477" s="125"/>
      <c r="G1477" s="126"/>
      <c r="H1477" s="126">
        <v>11</v>
      </c>
      <c r="I1477" s="126">
        <v>11</v>
      </c>
      <c r="J1477" s="126"/>
      <c r="K1477" s="126"/>
      <c r="L1477" s="126">
        <v>11</v>
      </c>
      <c r="M1477" s="126">
        <v>11</v>
      </c>
      <c r="N1477" s="126"/>
      <c r="O1477" s="126"/>
      <c r="P1477" s="126">
        <v>11</v>
      </c>
      <c r="Q1477" s="126">
        <v>11</v>
      </c>
      <c r="R1477" s="126"/>
      <c r="S1477" s="126"/>
      <c r="T1477" s="126">
        <v>11</v>
      </c>
      <c r="U1477" s="126">
        <v>11</v>
      </c>
      <c r="V1477" s="126"/>
      <c r="W1477" s="126"/>
      <c r="X1477" s="126">
        <v>11</v>
      </c>
      <c r="Y1477" s="126">
        <v>11</v>
      </c>
      <c r="Z1477" s="126"/>
      <c r="AA1477" s="126"/>
      <c r="AB1477" s="126">
        <v>11</v>
      </c>
      <c r="AC1477" s="126">
        <v>11</v>
      </c>
      <c r="AD1477" s="126"/>
      <c r="AE1477" s="126"/>
      <c r="AF1477" s="126">
        <v>11</v>
      </c>
      <c r="AG1477" s="126">
        <v>11</v>
      </c>
      <c r="AH1477" s="126"/>
      <c r="AI1477" s="126"/>
      <c r="AJ1477" s="127"/>
      <c r="AK1477" s="153">
        <f>COUNTIF(F1477:AJ1477,"&gt;0")</f>
        <v>14</v>
      </c>
      <c r="AL1477" s="150">
        <f>SUM(F1477:AJ1477)</f>
        <v>154</v>
      </c>
      <c r="AM1477" s="150">
        <f>SUM(F1479:AJ1479)</f>
        <v>0</v>
      </c>
      <c r="AN1477" s="150">
        <f>SUM(F1480:AJ1480)</f>
        <v>0</v>
      </c>
      <c r="AO1477" s="150">
        <f>SUM(F1478:AJ1478)</f>
        <v>56</v>
      </c>
      <c r="AP1477" s="150">
        <f>VLOOKUP($M$1&amp;" "&amp;$P$1&amp;" "&amp;AQ1477,'Вспомогательная таблица'!A:AL,38,0)</f>
        <v>154</v>
      </c>
      <c r="AQ1477" s="144" t="s">
        <v>51</v>
      </c>
    </row>
    <row r="1478" spans="1:43" ht="9" customHeight="1" x14ac:dyDescent="0.2">
      <c r="A1478" s="148"/>
      <c r="B1478" s="148"/>
      <c r="C1478" s="148"/>
      <c r="D1478" s="148"/>
      <c r="E1478" s="128" t="s">
        <v>24</v>
      </c>
      <c r="F1478" s="129"/>
      <c r="G1478" s="107"/>
      <c r="H1478" s="107"/>
      <c r="I1478" s="107">
        <v>8</v>
      </c>
      <c r="J1478" s="107"/>
      <c r="K1478" s="107"/>
      <c r="L1478" s="107"/>
      <c r="M1478" s="107">
        <v>8</v>
      </c>
      <c r="N1478" s="107"/>
      <c r="O1478" s="107"/>
      <c r="P1478" s="107"/>
      <c r="Q1478" s="107">
        <v>8</v>
      </c>
      <c r="R1478" s="107"/>
      <c r="S1478" s="107"/>
      <c r="T1478" s="107"/>
      <c r="U1478" s="107">
        <v>8</v>
      </c>
      <c r="V1478" s="107"/>
      <c r="W1478" s="107"/>
      <c r="X1478" s="107"/>
      <c r="Y1478" s="107">
        <v>8</v>
      </c>
      <c r="Z1478" s="107"/>
      <c r="AA1478" s="107"/>
      <c r="AB1478" s="107"/>
      <c r="AC1478" s="107">
        <v>8</v>
      </c>
      <c r="AD1478" s="107"/>
      <c r="AE1478" s="107"/>
      <c r="AF1478" s="107"/>
      <c r="AG1478" s="107">
        <v>8</v>
      </c>
      <c r="AH1478" s="107"/>
      <c r="AI1478" s="107"/>
      <c r="AJ1478" s="130"/>
      <c r="AK1478" s="148"/>
      <c r="AL1478" s="151"/>
      <c r="AM1478" s="151"/>
      <c r="AN1478" s="151"/>
      <c r="AO1478" s="151"/>
      <c r="AP1478" s="151"/>
      <c r="AQ1478" s="145"/>
    </row>
    <row r="1479" spans="1:43" ht="9" customHeight="1" x14ac:dyDescent="0.2">
      <c r="A1479" s="148"/>
      <c r="B1479" s="148"/>
      <c r="C1479" s="148"/>
      <c r="D1479" s="148"/>
      <c r="E1479" s="128" t="s">
        <v>25</v>
      </c>
      <c r="F1479" s="129"/>
      <c r="G1479" s="107"/>
      <c r="H1479" s="107"/>
      <c r="I1479" s="107"/>
      <c r="J1479" s="107"/>
      <c r="K1479" s="107"/>
      <c r="L1479" s="107"/>
      <c r="M1479" s="107"/>
      <c r="N1479" s="107"/>
      <c r="O1479" s="107"/>
      <c r="P1479" s="107"/>
      <c r="Q1479" s="107"/>
      <c r="R1479" s="107"/>
      <c r="S1479" s="107"/>
      <c r="T1479" s="107"/>
      <c r="U1479" s="107"/>
      <c r="V1479" s="107"/>
      <c r="W1479" s="107"/>
      <c r="X1479" s="107"/>
      <c r="Y1479" s="107"/>
      <c r="Z1479" s="107"/>
      <c r="AA1479" s="107"/>
      <c r="AB1479" s="107"/>
      <c r="AC1479" s="107"/>
      <c r="AD1479" s="107"/>
      <c r="AE1479" s="107"/>
      <c r="AF1479" s="107"/>
      <c r="AG1479" s="107"/>
      <c r="AH1479" s="107"/>
      <c r="AI1479" s="107"/>
      <c r="AJ1479" s="130"/>
      <c r="AK1479" s="148"/>
      <c r="AL1479" s="151"/>
      <c r="AM1479" s="151"/>
      <c r="AN1479" s="151"/>
      <c r="AO1479" s="151"/>
      <c r="AP1479" s="151"/>
      <c r="AQ1479" s="145"/>
    </row>
    <row r="1480" spans="1:43" ht="9" customHeight="1" thickBot="1" x14ac:dyDescent="0.25">
      <c r="A1480" s="149"/>
      <c r="B1480" s="149"/>
      <c r="C1480" s="149"/>
      <c r="D1480" s="149"/>
      <c r="E1480" s="131" t="s">
        <v>26</v>
      </c>
      <c r="F1480" s="132"/>
      <c r="G1480" s="133"/>
      <c r="H1480" s="133"/>
      <c r="I1480" s="133"/>
      <c r="J1480" s="133"/>
      <c r="K1480" s="133"/>
      <c r="L1480" s="133"/>
      <c r="M1480" s="133"/>
      <c r="N1480" s="133"/>
      <c r="O1480" s="133"/>
      <c r="P1480" s="133"/>
      <c r="Q1480" s="133"/>
      <c r="R1480" s="133"/>
      <c r="S1480" s="133"/>
      <c r="T1480" s="133"/>
      <c r="U1480" s="133"/>
      <c r="V1480" s="133"/>
      <c r="W1480" s="133"/>
      <c r="X1480" s="133"/>
      <c r="Y1480" s="133"/>
      <c r="Z1480" s="133"/>
      <c r="AA1480" s="133"/>
      <c r="AB1480" s="133"/>
      <c r="AC1480" s="133"/>
      <c r="AD1480" s="133"/>
      <c r="AE1480" s="133"/>
      <c r="AF1480" s="133"/>
      <c r="AG1480" s="133"/>
      <c r="AH1480" s="133"/>
      <c r="AI1480" s="133"/>
      <c r="AJ1480" s="134"/>
      <c r="AK1480" s="149"/>
      <c r="AL1480" s="152"/>
      <c r="AM1480" s="152"/>
      <c r="AN1480" s="152"/>
      <c r="AO1480" s="152"/>
      <c r="AP1480" s="152"/>
      <c r="AQ1480" s="146"/>
    </row>
    <row r="1481" spans="1:43" ht="9" customHeight="1" x14ac:dyDescent="0.2">
      <c r="A1481" s="147">
        <v>368</v>
      </c>
      <c r="B1481" s="153">
        <v>19907</v>
      </c>
      <c r="C1481" s="154" t="s">
        <v>473</v>
      </c>
      <c r="D1481" s="154" t="s">
        <v>437</v>
      </c>
      <c r="E1481" s="124" t="s">
        <v>22</v>
      </c>
      <c r="F1481" s="125"/>
      <c r="G1481" s="126"/>
      <c r="H1481" s="126">
        <v>11</v>
      </c>
      <c r="I1481" s="126">
        <v>11</v>
      </c>
      <c r="J1481" s="126"/>
      <c r="K1481" s="126"/>
      <c r="L1481" s="126">
        <v>11</v>
      </c>
      <c r="M1481" s="126">
        <v>11</v>
      </c>
      <c r="N1481" s="126"/>
      <c r="O1481" s="126"/>
      <c r="P1481" s="126">
        <v>11</v>
      </c>
      <c r="Q1481" s="126">
        <v>11</v>
      </c>
      <c r="R1481" s="126"/>
      <c r="S1481" s="126"/>
      <c r="T1481" s="126">
        <v>11</v>
      </c>
      <c r="U1481" s="126">
        <v>11</v>
      </c>
      <c r="V1481" s="126"/>
      <c r="W1481" s="126"/>
      <c r="X1481" s="126">
        <v>11</v>
      </c>
      <c r="Y1481" s="126">
        <v>11</v>
      </c>
      <c r="Z1481" s="126"/>
      <c r="AA1481" s="126"/>
      <c r="AB1481" s="126">
        <v>11</v>
      </c>
      <c r="AC1481" s="126">
        <v>11</v>
      </c>
      <c r="AD1481" s="126"/>
      <c r="AE1481" s="126"/>
      <c r="AF1481" s="126">
        <v>11</v>
      </c>
      <c r="AG1481" s="126">
        <v>11</v>
      </c>
      <c r="AH1481" s="126"/>
      <c r="AI1481" s="126"/>
      <c r="AJ1481" s="127"/>
      <c r="AK1481" s="153">
        <f>COUNTIF(F1481:AJ1481,"&gt;0")</f>
        <v>14</v>
      </c>
      <c r="AL1481" s="150">
        <f>SUM(F1481:AJ1481)</f>
        <v>154</v>
      </c>
      <c r="AM1481" s="150">
        <f>SUM(F1483:AJ1483)</f>
        <v>0</v>
      </c>
      <c r="AN1481" s="150">
        <f>SUM(F1484:AJ1484)</f>
        <v>0</v>
      </c>
      <c r="AO1481" s="150">
        <f>SUM(F1482:AJ1482)</f>
        <v>56</v>
      </c>
      <c r="AP1481" s="150">
        <f>VLOOKUP($M$1&amp;" "&amp;$P$1&amp;" "&amp;AQ1481,'Вспомогательная таблица'!A:AL,38,0)</f>
        <v>154</v>
      </c>
      <c r="AQ1481" s="144" t="s">
        <v>51</v>
      </c>
    </row>
    <row r="1482" spans="1:43" ht="9" customHeight="1" x14ac:dyDescent="0.2">
      <c r="A1482" s="148"/>
      <c r="B1482" s="148"/>
      <c r="C1482" s="148"/>
      <c r="D1482" s="148"/>
      <c r="E1482" s="128" t="s">
        <v>24</v>
      </c>
      <c r="F1482" s="129"/>
      <c r="G1482" s="107"/>
      <c r="H1482" s="107"/>
      <c r="I1482" s="107">
        <v>8</v>
      </c>
      <c r="J1482" s="107"/>
      <c r="K1482" s="107"/>
      <c r="L1482" s="107"/>
      <c r="M1482" s="107">
        <v>8</v>
      </c>
      <c r="N1482" s="107"/>
      <c r="O1482" s="107"/>
      <c r="P1482" s="107"/>
      <c r="Q1482" s="107">
        <v>8</v>
      </c>
      <c r="R1482" s="107"/>
      <c r="S1482" s="107"/>
      <c r="T1482" s="107"/>
      <c r="U1482" s="107">
        <v>8</v>
      </c>
      <c r="V1482" s="107"/>
      <c r="W1482" s="107"/>
      <c r="X1482" s="107"/>
      <c r="Y1482" s="107">
        <v>8</v>
      </c>
      <c r="Z1482" s="107"/>
      <c r="AA1482" s="107"/>
      <c r="AB1482" s="107"/>
      <c r="AC1482" s="107">
        <v>8</v>
      </c>
      <c r="AD1482" s="107"/>
      <c r="AE1482" s="107"/>
      <c r="AF1482" s="107"/>
      <c r="AG1482" s="107">
        <v>8</v>
      </c>
      <c r="AH1482" s="107"/>
      <c r="AI1482" s="107"/>
      <c r="AJ1482" s="130"/>
      <c r="AK1482" s="148"/>
      <c r="AL1482" s="151"/>
      <c r="AM1482" s="151"/>
      <c r="AN1482" s="151"/>
      <c r="AO1482" s="151"/>
      <c r="AP1482" s="151"/>
      <c r="AQ1482" s="145"/>
    </row>
    <row r="1483" spans="1:43" ht="9" customHeight="1" x14ac:dyDescent="0.2">
      <c r="A1483" s="148"/>
      <c r="B1483" s="148"/>
      <c r="C1483" s="148"/>
      <c r="D1483" s="148"/>
      <c r="E1483" s="128" t="s">
        <v>25</v>
      </c>
      <c r="F1483" s="129"/>
      <c r="G1483" s="107"/>
      <c r="H1483" s="107"/>
      <c r="I1483" s="107"/>
      <c r="J1483" s="107"/>
      <c r="K1483" s="107"/>
      <c r="L1483" s="107"/>
      <c r="M1483" s="107"/>
      <c r="N1483" s="107"/>
      <c r="O1483" s="107"/>
      <c r="P1483" s="107"/>
      <c r="Q1483" s="107"/>
      <c r="R1483" s="107"/>
      <c r="S1483" s="107"/>
      <c r="T1483" s="107"/>
      <c r="U1483" s="107"/>
      <c r="V1483" s="107"/>
      <c r="W1483" s="107"/>
      <c r="X1483" s="107"/>
      <c r="Y1483" s="107"/>
      <c r="Z1483" s="107"/>
      <c r="AA1483" s="107"/>
      <c r="AB1483" s="107"/>
      <c r="AC1483" s="107"/>
      <c r="AD1483" s="107"/>
      <c r="AE1483" s="107"/>
      <c r="AF1483" s="107"/>
      <c r="AG1483" s="107"/>
      <c r="AH1483" s="107"/>
      <c r="AI1483" s="107"/>
      <c r="AJ1483" s="130"/>
      <c r="AK1483" s="148"/>
      <c r="AL1483" s="151"/>
      <c r="AM1483" s="151"/>
      <c r="AN1483" s="151"/>
      <c r="AO1483" s="151"/>
      <c r="AP1483" s="151"/>
      <c r="AQ1483" s="145"/>
    </row>
    <row r="1484" spans="1:43" ht="9" customHeight="1" thickBot="1" x14ac:dyDescent="0.25">
      <c r="A1484" s="149"/>
      <c r="B1484" s="149"/>
      <c r="C1484" s="149"/>
      <c r="D1484" s="149"/>
      <c r="E1484" s="131" t="s">
        <v>26</v>
      </c>
      <c r="F1484" s="132"/>
      <c r="G1484" s="133"/>
      <c r="H1484" s="133"/>
      <c r="I1484" s="133"/>
      <c r="J1484" s="133"/>
      <c r="K1484" s="133"/>
      <c r="L1484" s="133"/>
      <c r="M1484" s="133"/>
      <c r="N1484" s="133"/>
      <c r="O1484" s="133"/>
      <c r="P1484" s="133"/>
      <c r="Q1484" s="133"/>
      <c r="R1484" s="133"/>
      <c r="S1484" s="133"/>
      <c r="T1484" s="133"/>
      <c r="U1484" s="133"/>
      <c r="V1484" s="133"/>
      <c r="W1484" s="133"/>
      <c r="X1484" s="133"/>
      <c r="Y1484" s="133"/>
      <c r="Z1484" s="133"/>
      <c r="AA1484" s="133"/>
      <c r="AB1484" s="133"/>
      <c r="AC1484" s="133"/>
      <c r="AD1484" s="133"/>
      <c r="AE1484" s="133"/>
      <c r="AF1484" s="133"/>
      <c r="AG1484" s="133"/>
      <c r="AH1484" s="133"/>
      <c r="AI1484" s="133"/>
      <c r="AJ1484" s="134"/>
      <c r="AK1484" s="149"/>
      <c r="AL1484" s="152"/>
      <c r="AM1484" s="152"/>
      <c r="AN1484" s="152"/>
      <c r="AO1484" s="152"/>
      <c r="AP1484" s="152"/>
      <c r="AQ1484" s="146"/>
    </row>
    <row r="1485" spans="1:43" ht="9" customHeight="1" x14ac:dyDescent="0.2">
      <c r="A1485" s="147">
        <v>369</v>
      </c>
      <c r="B1485" s="161">
        <v>19831</v>
      </c>
      <c r="C1485" s="154" t="s">
        <v>474</v>
      </c>
      <c r="D1485" s="154" t="s">
        <v>313</v>
      </c>
      <c r="E1485" s="124" t="s">
        <v>22</v>
      </c>
      <c r="F1485" s="125"/>
      <c r="G1485" s="126"/>
      <c r="H1485" s="126">
        <v>11</v>
      </c>
      <c r="I1485" s="126">
        <v>11</v>
      </c>
      <c r="J1485" s="126"/>
      <c r="K1485" s="126"/>
      <c r="L1485" s="126">
        <v>11</v>
      </c>
      <c r="M1485" s="126">
        <v>11</v>
      </c>
      <c r="N1485" s="126"/>
      <c r="O1485" s="126"/>
      <c r="P1485" s="126">
        <v>11</v>
      </c>
      <c r="Q1485" s="126">
        <v>11</v>
      </c>
      <c r="R1485" s="126"/>
      <c r="S1485" s="126"/>
      <c r="T1485" s="126">
        <v>11</v>
      </c>
      <c r="U1485" s="126">
        <v>11</v>
      </c>
      <c r="V1485" s="126"/>
      <c r="W1485" s="126"/>
      <c r="X1485" s="126">
        <v>11</v>
      </c>
      <c r="Y1485" s="126">
        <v>11</v>
      </c>
      <c r="Z1485" s="126"/>
      <c r="AA1485" s="126"/>
      <c r="AB1485" s="126">
        <v>11</v>
      </c>
      <c r="AC1485" s="126">
        <v>11</v>
      </c>
      <c r="AD1485" s="126"/>
      <c r="AE1485" s="126"/>
      <c r="AF1485" s="126">
        <v>11</v>
      </c>
      <c r="AG1485" s="126">
        <v>11</v>
      </c>
      <c r="AH1485" s="126"/>
      <c r="AI1485" s="126"/>
      <c r="AJ1485" s="127"/>
      <c r="AK1485" s="153">
        <f>COUNTIF(F1485:AJ1485,"&gt;0")</f>
        <v>14</v>
      </c>
      <c r="AL1485" s="150">
        <f>SUM(F1485:AJ1485)</f>
        <v>154</v>
      </c>
      <c r="AM1485" s="150">
        <f>SUM(F1487:AJ1487)</f>
        <v>0</v>
      </c>
      <c r="AN1485" s="150">
        <f>SUM(F1488:AJ1488)</f>
        <v>0</v>
      </c>
      <c r="AO1485" s="150">
        <f>SUM(F1486:AJ1486)</f>
        <v>56</v>
      </c>
      <c r="AP1485" s="150">
        <f>VLOOKUP($M$1&amp;" "&amp;$P$1&amp;" "&amp;AQ1485,'Вспомогательная таблица'!A:AL,38,0)</f>
        <v>154</v>
      </c>
      <c r="AQ1485" s="144" t="s">
        <v>51</v>
      </c>
    </row>
    <row r="1486" spans="1:43" ht="9" customHeight="1" x14ac:dyDescent="0.2">
      <c r="A1486" s="148"/>
      <c r="B1486" s="162"/>
      <c r="C1486" s="148"/>
      <c r="D1486" s="148"/>
      <c r="E1486" s="128" t="s">
        <v>24</v>
      </c>
      <c r="F1486" s="129"/>
      <c r="G1486" s="107"/>
      <c r="H1486" s="107"/>
      <c r="I1486" s="107">
        <v>8</v>
      </c>
      <c r="J1486" s="107"/>
      <c r="K1486" s="107"/>
      <c r="L1486" s="107"/>
      <c r="M1486" s="107">
        <v>8</v>
      </c>
      <c r="N1486" s="107"/>
      <c r="O1486" s="107"/>
      <c r="P1486" s="107"/>
      <c r="Q1486" s="107">
        <v>8</v>
      </c>
      <c r="R1486" s="107"/>
      <c r="S1486" s="107"/>
      <c r="T1486" s="107"/>
      <c r="U1486" s="107">
        <v>8</v>
      </c>
      <c r="V1486" s="107"/>
      <c r="W1486" s="107"/>
      <c r="X1486" s="107"/>
      <c r="Y1486" s="107">
        <v>8</v>
      </c>
      <c r="Z1486" s="107"/>
      <c r="AA1486" s="107"/>
      <c r="AB1486" s="107"/>
      <c r="AC1486" s="107">
        <v>8</v>
      </c>
      <c r="AD1486" s="107"/>
      <c r="AE1486" s="107"/>
      <c r="AF1486" s="107"/>
      <c r="AG1486" s="107">
        <v>8</v>
      </c>
      <c r="AH1486" s="107"/>
      <c r="AI1486" s="107"/>
      <c r="AJ1486" s="130"/>
      <c r="AK1486" s="148"/>
      <c r="AL1486" s="151"/>
      <c r="AM1486" s="151"/>
      <c r="AN1486" s="151"/>
      <c r="AO1486" s="151"/>
      <c r="AP1486" s="151"/>
      <c r="AQ1486" s="145"/>
    </row>
    <row r="1487" spans="1:43" ht="9" customHeight="1" x14ac:dyDescent="0.2">
      <c r="A1487" s="148"/>
      <c r="B1487" s="162"/>
      <c r="C1487" s="148"/>
      <c r="D1487" s="148"/>
      <c r="E1487" s="128" t="s">
        <v>25</v>
      </c>
      <c r="F1487" s="129"/>
      <c r="G1487" s="107"/>
      <c r="H1487" s="107"/>
      <c r="I1487" s="107"/>
      <c r="J1487" s="107"/>
      <c r="K1487" s="107"/>
      <c r="L1487" s="107"/>
      <c r="M1487" s="107"/>
      <c r="N1487" s="107"/>
      <c r="O1487" s="107"/>
      <c r="P1487" s="107"/>
      <c r="Q1487" s="107"/>
      <c r="R1487" s="107"/>
      <c r="S1487" s="107"/>
      <c r="T1487" s="107"/>
      <c r="U1487" s="107"/>
      <c r="V1487" s="107"/>
      <c r="W1487" s="107"/>
      <c r="X1487" s="107"/>
      <c r="Y1487" s="107"/>
      <c r="Z1487" s="107"/>
      <c r="AA1487" s="107"/>
      <c r="AB1487" s="107"/>
      <c r="AC1487" s="107"/>
      <c r="AD1487" s="107"/>
      <c r="AE1487" s="107"/>
      <c r="AF1487" s="107"/>
      <c r="AG1487" s="107"/>
      <c r="AH1487" s="107"/>
      <c r="AI1487" s="107"/>
      <c r="AJ1487" s="130"/>
      <c r="AK1487" s="148"/>
      <c r="AL1487" s="151"/>
      <c r="AM1487" s="151"/>
      <c r="AN1487" s="151"/>
      <c r="AO1487" s="151"/>
      <c r="AP1487" s="151"/>
      <c r="AQ1487" s="145"/>
    </row>
    <row r="1488" spans="1:43" ht="9" customHeight="1" thickBot="1" x14ac:dyDescent="0.25">
      <c r="A1488" s="149"/>
      <c r="B1488" s="163"/>
      <c r="C1488" s="149"/>
      <c r="D1488" s="149"/>
      <c r="E1488" s="131" t="s">
        <v>26</v>
      </c>
      <c r="F1488" s="132"/>
      <c r="G1488" s="133"/>
      <c r="H1488" s="133"/>
      <c r="I1488" s="133"/>
      <c r="J1488" s="133"/>
      <c r="K1488" s="133"/>
      <c r="L1488" s="133"/>
      <c r="M1488" s="133"/>
      <c r="N1488" s="133"/>
      <c r="O1488" s="133"/>
      <c r="P1488" s="133"/>
      <c r="Q1488" s="133"/>
      <c r="R1488" s="133"/>
      <c r="S1488" s="133"/>
      <c r="T1488" s="133"/>
      <c r="U1488" s="133"/>
      <c r="V1488" s="133"/>
      <c r="W1488" s="133"/>
      <c r="X1488" s="133"/>
      <c r="Y1488" s="133"/>
      <c r="Z1488" s="133"/>
      <c r="AA1488" s="133"/>
      <c r="AB1488" s="133"/>
      <c r="AC1488" s="133"/>
      <c r="AD1488" s="133"/>
      <c r="AE1488" s="133"/>
      <c r="AF1488" s="133"/>
      <c r="AG1488" s="133"/>
      <c r="AH1488" s="133"/>
      <c r="AI1488" s="133"/>
      <c r="AJ1488" s="134"/>
      <c r="AK1488" s="149"/>
      <c r="AL1488" s="152"/>
      <c r="AM1488" s="152"/>
      <c r="AN1488" s="152"/>
      <c r="AO1488" s="152"/>
      <c r="AP1488" s="152"/>
      <c r="AQ1488" s="146"/>
    </row>
    <row r="1489" spans="1:43" ht="9" customHeight="1" x14ac:dyDescent="0.2">
      <c r="A1489" s="147">
        <v>370</v>
      </c>
      <c r="B1489" s="153">
        <v>19261</v>
      </c>
      <c r="C1489" s="154" t="s">
        <v>475</v>
      </c>
      <c r="D1489" s="154" t="s">
        <v>391</v>
      </c>
      <c r="E1489" s="124" t="s">
        <v>22</v>
      </c>
      <c r="F1489" s="125"/>
      <c r="G1489" s="126"/>
      <c r="H1489" s="126">
        <v>11</v>
      </c>
      <c r="I1489" s="126">
        <v>11</v>
      </c>
      <c r="J1489" s="126"/>
      <c r="K1489" s="126"/>
      <c r="L1489" s="126">
        <v>11</v>
      </c>
      <c r="M1489" s="126">
        <v>11</v>
      </c>
      <c r="N1489" s="126"/>
      <c r="O1489" s="126"/>
      <c r="P1489" s="126">
        <v>11</v>
      </c>
      <c r="Q1489" s="126">
        <v>11</v>
      </c>
      <c r="R1489" s="126"/>
      <c r="S1489" s="126"/>
      <c r="T1489" s="126">
        <v>11</v>
      </c>
      <c r="U1489" s="126">
        <v>11</v>
      </c>
      <c r="V1489" s="126"/>
      <c r="W1489" s="126"/>
      <c r="X1489" s="126">
        <v>11</v>
      </c>
      <c r="Y1489" s="126">
        <v>11</v>
      </c>
      <c r="Z1489" s="126"/>
      <c r="AA1489" s="126"/>
      <c r="AB1489" s="126">
        <v>11</v>
      </c>
      <c r="AC1489" s="126">
        <v>11</v>
      </c>
      <c r="AD1489" s="126"/>
      <c r="AE1489" s="126"/>
      <c r="AF1489" s="126">
        <v>11</v>
      </c>
      <c r="AG1489" s="126">
        <v>11</v>
      </c>
      <c r="AH1489" s="126"/>
      <c r="AI1489" s="126"/>
      <c r="AJ1489" s="127"/>
      <c r="AK1489" s="153">
        <f>COUNTIF(F1489:AJ1489,"&gt;0")</f>
        <v>14</v>
      </c>
      <c r="AL1489" s="150">
        <f>SUM(F1489:AJ1489)</f>
        <v>154</v>
      </c>
      <c r="AM1489" s="150">
        <f>SUM(F1491:AJ1491)</f>
        <v>0</v>
      </c>
      <c r="AN1489" s="150">
        <f>SUM(F1492:AJ1492)</f>
        <v>0</v>
      </c>
      <c r="AO1489" s="150">
        <f>SUM(F1490:AJ1490)</f>
        <v>56</v>
      </c>
      <c r="AP1489" s="150">
        <f>VLOOKUP($M$1&amp;" "&amp;$P$1&amp;" "&amp;AQ1489,'Вспомогательная таблица'!A:AL,38,0)</f>
        <v>154</v>
      </c>
      <c r="AQ1489" s="144" t="s">
        <v>51</v>
      </c>
    </row>
    <row r="1490" spans="1:43" ht="9" customHeight="1" x14ac:dyDescent="0.2">
      <c r="A1490" s="148"/>
      <c r="B1490" s="148"/>
      <c r="C1490" s="148"/>
      <c r="D1490" s="148"/>
      <c r="E1490" s="128" t="s">
        <v>24</v>
      </c>
      <c r="F1490" s="129"/>
      <c r="G1490" s="107"/>
      <c r="H1490" s="107"/>
      <c r="I1490" s="107">
        <v>8</v>
      </c>
      <c r="J1490" s="107"/>
      <c r="K1490" s="107"/>
      <c r="L1490" s="107"/>
      <c r="M1490" s="107">
        <v>8</v>
      </c>
      <c r="N1490" s="107"/>
      <c r="O1490" s="107"/>
      <c r="P1490" s="107"/>
      <c r="Q1490" s="107">
        <v>8</v>
      </c>
      <c r="R1490" s="107"/>
      <c r="S1490" s="107"/>
      <c r="T1490" s="107"/>
      <c r="U1490" s="107">
        <v>8</v>
      </c>
      <c r="V1490" s="107"/>
      <c r="W1490" s="107"/>
      <c r="X1490" s="107"/>
      <c r="Y1490" s="107">
        <v>8</v>
      </c>
      <c r="Z1490" s="107"/>
      <c r="AA1490" s="107"/>
      <c r="AB1490" s="107"/>
      <c r="AC1490" s="107">
        <v>8</v>
      </c>
      <c r="AD1490" s="107"/>
      <c r="AE1490" s="107"/>
      <c r="AF1490" s="107"/>
      <c r="AG1490" s="107">
        <v>8</v>
      </c>
      <c r="AH1490" s="107"/>
      <c r="AI1490" s="107"/>
      <c r="AJ1490" s="130"/>
      <c r="AK1490" s="148"/>
      <c r="AL1490" s="151"/>
      <c r="AM1490" s="151"/>
      <c r="AN1490" s="151"/>
      <c r="AO1490" s="151"/>
      <c r="AP1490" s="151"/>
      <c r="AQ1490" s="145"/>
    </row>
    <row r="1491" spans="1:43" ht="9" customHeight="1" x14ac:dyDescent="0.2">
      <c r="A1491" s="148"/>
      <c r="B1491" s="148"/>
      <c r="C1491" s="148"/>
      <c r="D1491" s="148"/>
      <c r="E1491" s="128" t="s">
        <v>25</v>
      </c>
      <c r="F1491" s="129"/>
      <c r="G1491" s="107"/>
      <c r="H1491" s="107"/>
      <c r="I1491" s="107"/>
      <c r="J1491" s="107"/>
      <c r="K1491" s="107"/>
      <c r="L1491" s="107"/>
      <c r="M1491" s="107"/>
      <c r="N1491" s="107"/>
      <c r="O1491" s="107"/>
      <c r="P1491" s="107"/>
      <c r="Q1491" s="107"/>
      <c r="R1491" s="107"/>
      <c r="S1491" s="107"/>
      <c r="T1491" s="107"/>
      <c r="U1491" s="107"/>
      <c r="V1491" s="107"/>
      <c r="W1491" s="107"/>
      <c r="X1491" s="107"/>
      <c r="Y1491" s="107"/>
      <c r="Z1491" s="107"/>
      <c r="AA1491" s="107"/>
      <c r="AB1491" s="107"/>
      <c r="AC1491" s="107"/>
      <c r="AD1491" s="107"/>
      <c r="AE1491" s="107"/>
      <c r="AF1491" s="107"/>
      <c r="AG1491" s="107"/>
      <c r="AH1491" s="107"/>
      <c r="AI1491" s="107"/>
      <c r="AJ1491" s="130"/>
      <c r="AK1491" s="148"/>
      <c r="AL1491" s="151"/>
      <c r="AM1491" s="151"/>
      <c r="AN1491" s="151"/>
      <c r="AO1491" s="151"/>
      <c r="AP1491" s="151"/>
      <c r="AQ1491" s="145"/>
    </row>
    <row r="1492" spans="1:43" ht="9" customHeight="1" thickBot="1" x14ac:dyDescent="0.25">
      <c r="A1492" s="149"/>
      <c r="B1492" s="149"/>
      <c r="C1492" s="149"/>
      <c r="D1492" s="149"/>
      <c r="E1492" s="131" t="s">
        <v>26</v>
      </c>
      <c r="F1492" s="132"/>
      <c r="G1492" s="133"/>
      <c r="H1492" s="133"/>
      <c r="I1492" s="133"/>
      <c r="J1492" s="133"/>
      <c r="K1492" s="133"/>
      <c r="L1492" s="133"/>
      <c r="M1492" s="133"/>
      <c r="N1492" s="133"/>
      <c r="O1492" s="133"/>
      <c r="P1492" s="133"/>
      <c r="Q1492" s="133"/>
      <c r="R1492" s="133"/>
      <c r="S1492" s="133"/>
      <c r="T1492" s="133"/>
      <c r="U1492" s="133"/>
      <c r="V1492" s="133"/>
      <c r="W1492" s="133"/>
      <c r="X1492" s="133"/>
      <c r="Y1492" s="133"/>
      <c r="Z1492" s="133"/>
      <c r="AA1492" s="133"/>
      <c r="AB1492" s="133"/>
      <c r="AC1492" s="133"/>
      <c r="AD1492" s="133"/>
      <c r="AE1492" s="133"/>
      <c r="AF1492" s="133"/>
      <c r="AG1492" s="133"/>
      <c r="AH1492" s="133"/>
      <c r="AI1492" s="133"/>
      <c r="AJ1492" s="134"/>
      <c r="AK1492" s="149"/>
      <c r="AL1492" s="152"/>
      <c r="AM1492" s="152"/>
      <c r="AN1492" s="152"/>
      <c r="AO1492" s="152"/>
      <c r="AP1492" s="152"/>
      <c r="AQ1492" s="146"/>
    </row>
    <row r="1493" spans="1:43" ht="9" customHeight="1" x14ac:dyDescent="0.2">
      <c r="A1493" s="147">
        <v>371</v>
      </c>
      <c r="B1493" s="153">
        <v>19966</v>
      </c>
      <c r="C1493" s="154" t="s">
        <v>476</v>
      </c>
      <c r="D1493" s="154" t="s">
        <v>313</v>
      </c>
      <c r="E1493" s="124" t="s">
        <v>22</v>
      </c>
      <c r="F1493" s="125"/>
      <c r="G1493" s="126"/>
      <c r="H1493" s="126">
        <v>11</v>
      </c>
      <c r="I1493" s="126">
        <v>11</v>
      </c>
      <c r="J1493" s="126"/>
      <c r="K1493" s="126"/>
      <c r="L1493" s="126">
        <v>11</v>
      </c>
      <c r="M1493" s="126">
        <v>11</v>
      </c>
      <c r="N1493" s="126"/>
      <c r="O1493" s="126"/>
      <c r="P1493" s="126">
        <v>11</v>
      </c>
      <c r="Q1493" s="126">
        <v>11</v>
      </c>
      <c r="R1493" s="126"/>
      <c r="S1493" s="126"/>
      <c r="T1493" s="126">
        <v>11</v>
      </c>
      <c r="U1493" s="126">
        <v>11</v>
      </c>
      <c r="V1493" s="126"/>
      <c r="W1493" s="126"/>
      <c r="X1493" s="126">
        <v>11</v>
      </c>
      <c r="Y1493" s="126">
        <v>11</v>
      </c>
      <c r="Z1493" s="126"/>
      <c r="AA1493" s="126"/>
      <c r="AB1493" s="126">
        <v>11</v>
      </c>
      <c r="AC1493" s="126">
        <v>11</v>
      </c>
      <c r="AD1493" s="126"/>
      <c r="AE1493" s="126"/>
      <c r="AF1493" s="126">
        <v>11</v>
      </c>
      <c r="AG1493" s="126">
        <v>11</v>
      </c>
      <c r="AH1493" s="126"/>
      <c r="AI1493" s="126"/>
      <c r="AJ1493" s="127"/>
      <c r="AK1493" s="153">
        <f>COUNTIF(F1493:AJ1493,"&gt;0")</f>
        <v>14</v>
      </c>
      <c r="AL1493" s="150">
        <f>SUM(F1493:AJ1493)</f>
        <v>154</v>
      </c>
      <c r="AM1493" s="150">
        <f>SUM(F1495:AJ1495)</f>
        <v>0</v>
      </c>
      <c r="AN1493" s="150">
        <f>SUM(F1496:AJ1496)</f>
        <v>0</v>
      </c>
      <c r="AO1493" s="150">
        <f>SUM(F1494:AJ1494)</f>
        <v>56</v>
      </c>
      <c r="AP1493" s="150">
        <f>VLOOKUP($M$1&amp;" "&amp;$P$1&amp;" "&amp;AQ1493,'Вспомогательная таблица'!A:AL,38,0)</f>
        <v>154</v>
      </c>
      <c r="AQ1493" s="144" t="s">
        <v>51</v>
      </c>
    </row>
    <row r="1494" spans="1:43" ht="9" customHeight="1" x14ac:dyDescent="0.2">
      <c r="A1494" s="148"/>
      <c r="B1494" s="148"/>
      <c r="C1494" s="148"/>
      <c r="D1494" s="148"/>
      <c r="E1494" s="128" t="s">
        <v>24</v>
      </c>
      <c r="F1494" s="129"/>
      <c r="G1494" s="107"/>
      <c r="H1494" s="107"/>
      <c r="I1494" s="107">
        <v>8</v>
      </c>
      <c r="J1494" s="107"/>
      <c r="K1494" s="107"/>
      <c r="L1494" s="107"/>
      <c r="M1494" s="107">
        <v>8</v>
      </c>
      <c r="N1494" s="107"/>
      <c r="O1494" s="107"/>
      <c r="P1494" s="107"/>
      <c r="Q1494" s="107">
        <v>8</v>
      </c>
      <c r="R1494" s="107"/>
      <c r="S1494" s="107"/>
      <c r="T1494" s="107"/>
      <c r="U1494" s="107">
        <v>8</v>
      </c>
      <c r="V1494" s="107"/>
      <c r="W1494" s="107"/>
      <c r="X1494" s="107"/>
      <c r="Y1494" s="107">
        <v>8</v>
      </c>
      <c r="Z1494" s="107"/>
      <c r="AA1494" s="107"/>
      <c r="AB1494" s="107"/>
      <c r="AC1494" s="107">
        <v>8</v>
      </c>
      <c r="AD1494" s="107"/>
      <c r="AE1494" s="107"/>
      <c r="AF1494" s="107"/>
      <c r="AG1494" s="107">
        <v>8</v>
      </c>
      <c r="AH1494" s="107"/>
      <c r="AI1494" s="107"/>
      <c r="AJ1494" s="130"/>
      <c r="AK1494" s="148"/>
      <c r="AL1494" s="151"/>
      <c r="AM1494" s="151"/>
      <c r="AN1494" s="151"/>
      <c r="AO1494" s="151"/>
      <c r="AP1494" s="151"/>
      <c r="AQ1494" s="145"/>
    </row>
    <row r="1495" spans="1:43" ht="9" customHeight="1" x14ac:dyDescent="0.2">
      <c r="A1495" s="148"/>
      <c r="B1495" s="148"/>
      <c r="C1495" s="148"/>
      <c r="D1495" s="148"/>
      <c r="E1495" s="128" t="s">
        <v>25</v>
      </c>
      <c r="F1495" s="129"/>
      <c r="G1495" s="107"/>
      <c r="H1495" s="107"/>
      <c r="I1495" s="107"/>
      <c r="J1495" s="107"/>
      <c r="K1495" s="107"/>
      <c r="L1495" s="107"/>
      <c r="M1495" s="107"/>
      <c r="N1495" s="107"/>
      <c r="O1495" s="107"/>
      <c r="P1495" s="107"/>
      <c r="Q1495" s="107"/>
      <c r="R1495" s="107"/>
      <c r="S1495" s="107"/>
      <c r="T1495" s="107"/>
      <c r="U1495" s="107"/>
      <c r="V1495" s="107"/>
      <c r="W1495" s="107"/>
      <c r="X1495" s="107"/>
      <c r="Y1495" s="107"/>
      <c r="Z1495" s="107"/>
      <c r="AA1495" s="107"/>
      <c r="AB1495" s="107"/>
      <c r="AC1495" s="107"/>
      <c r="AD1495" s="107"/>
      <c r="AE1495" s="107"/>
      <c r="AF1495" s="107"/>
      <c r="AG1495" s="107"/>
      <c r="AH1495" s="107"/>
      <c r="AI1495" s="107"/>
      <c r="AJ1495" s="130"/>
      <c r="AK1495" s="148"/>
      <c r="AL1495" s="151"/>
      <c r="AM1495" s="151"/>
      <c r="AN1495" s="151"/>
      <c r="AO1495" s="151"/>
      <c r="AP1495" s="151"/>
      <c r="AQ1495" s="145"/>
    </row>
    <row r="1496" spans="1:43" ht="9" customHeight="1" thickBot="1" x14ac:dyDescent="0.25">
      <c r="A1496" s="149"/>
      <c r="B1496" s="149"/>
      <c r="C1496" s="149"/>
      <c r="D1496" s="149"/>
      <c r="E1496" s="131" t="s">
        <v>26</v>
      </c>
      <c r="F1496" s="132"/>
      <c r="G1496" s="133"/>
      <c r="H1496" s="133"/>
      <c r="I1496" s="133"/>
      <c r="J1496" s="133"/>
      <c r="K1496" s="133"/>
      <c r="L1496" s="133"/>
      <c r="M1496" s="133"/>
      <c r="N1496" s="133"/>
      <c r="O1496" s="133"/>
      <c r="P1496" s="133"/>
      <c r="Q1496" s="133"/>
      <c r="R1496" s="133"/>
      <c r="S1496" s="133"/>
      <c r="T1496" s="133"/>
      <c r="U1496" s="133"/>
      <c r="V1496" s="133"/>
      <c r="W1496" s="133"/>
      <c r="X1496" s="133"/>
      <c r="Y1496" s="133"/>
      <c r="Z1496" s="133"/>
      <c r="AA1496" s="133"/>
      <c r="AB1496" s="133"/>
      <c r="AC1496" s="133"/>
      <c r="AD1496" s="133"/>
      <c r="AE1496" s="133"/>
      <c r="AF1496" s="133"/>
      <c r="AG1496" s="133"/>
      <c r="AH1496" s="133"/>
      <c r="AI1496" s="133"/>
      <c r="AJ1496" s="134"/>
      <c r="AK1496" s="149"/>
      <c r="AL1496" s="152"/>
      <c r="AM1496" s="152"/>
      <c r="AN1496" s="152"/>
      <c r="AO1496" s="152"/>
      <c r="AP1496" s="152"/>
      <c r="AQ1496" s="146"/>
    </row>
    <row r="1497" spans="1:43" ht="9" customHeight="1" x14ac:dyDescent="0.2">
      <c r="A1497" s="147">
        <v>372</v>
      </c>
      <c r="B1497" s="153">
        <v>19106</v>
      </c>
      <c r="C1497" s="154" t="s">
        <v>477</v>
      </c>
      <c r="D1497" s="154" t="s">
        <v>381</v>
      </c>
      <c r="E1497" s="124" t="s">
        <v>22</v>
      </c>
      <c r="F1497" s="125"/>
      <c r="G1497" s="126"/>
      <c r="H1497" s="126">
        <v>11</v>
      </c>
      <c r="I1497" s="126">
        <v>11</v>
      </c>
      <c r="J1497" s="126"/>
      <c r="K1497" s="126"/>
      <c r="L1497" s="126">
        <v>11</v>
      </c>
      <c r="M1497" s="126">
        <v>11</v>
      </c>
      <c r="N1497" s="126"/>
      <c r="O1497" s="126"/>
      <c r="P1497" s="126">
        <v>11</v>
      </c>
      <c r="Q1497" s="126">
        <v>11</v>
      </c>
      <c r="R1497" s="126"/>
      <c r="S1497" s="126"/>
      <c r="T1497" s="126">
        <v>11</v>
      </c>
      <c r="U1497" s="126">
        <v>11</v>
      </c>
      <c r="V1497" s="126"/>
      <c r="W1497" s="126"/>
      <c r="X1497" s="126">
        <v>11</v>
      </c>
      <c r="Y1497" s="126">
        <v>11</v>
      </c>
      <c r="Z1497" s="126"/>
      <c r="AA1497" s="126"/>
      <c r="AB1497" s="126">
        <v>11</v>
      </c>
      <c r="AC1497" s="126">
        <v>11</v>
      </c>
      <c r="AD1497" s="126"/>
      <c r="AE1497" s="126"/>
      <c r="AF1497" s="126">
        <v>11</v>
      </c>
      <c r="AG1497" s="126">
        <v>11</v>
      </c>
      <c r="AH1497" s="126"/>
      <c r="AI1497" s="126"/>
      <c r="AJ1497" s="127"/>
      <c r="AK1497" s="153">
        <f>COUNTIF(F1497:AJ1497,"&gt;0")</f>
        <v>14</v>
      </c>
      <c r="AL1497" s="150">
        <f>SUM(F1497:AJ1497)</f>
        <v>154</v>
      </c>
      <c r="AM1497" s="150">
        <f>SUM(F1499:AJ1499)</f>
        <v>0</v>
      </c>
      <c r="AN1497" s="150">
        <f>SUM(F1500:AJ1500)</f>
        <v>0</v>
      </c>
      <c r="AO1497" s="150">
        <f>SUM(F1498:AJ1498)</f>
        <v>56</v>
      </c>
      <c r="AP1497" s="150">
        <f>VLOOKUP($M$1&amp;" "&amp;$P$1&amp;" "&amp;AQ1497,'Вспомогательная таблица'!A:AL,38,0)</f>
        <v>154</v>
      </c>
      <c r="AQ1497" s="144" t="s">
        <v>51</v>
      </c>
    </row>
    <row r="1498" spans="1:43" ht="9" customHeight="1" x14ac:dyDescent="0.2">
      <c r="A1498" s="148"/>
      <c r="B1498" s="148"/>
      <c r="C1498" s="148"/>
      <c r="D1498" s="148"/>
      <c r="E1498" s="128" t="s">
        <v>24</v>
      </c>
      <c r="F1498" s="129"/>
      <c r="G1498" s="107"/>
      <c r="H1498" s="107"/>
      <c r="I1498" s="107">
        <v>8</v>
      </c>
      <c r="J1498" s="107"/>
      <c r="K1498" s="107"/>
      <c r="L1498" s="107"/>
      <c r="M1498" s="107">
        <v>8</v>
      </c>
      <c r="N1498" s="107"/>
      <c r="O1498" s="107"/>
      <c r="P1498" s="107"/>
      <c r="Q1498" s="107">
        <v>8</v>
      </c>
      <c r="R1498" s="107"/>
      <c r="S1498" s="107"/>
      <c r="T1498" s="107"/>
      <c r="U1498" s="107">
        <v>8</v>
      </c>
      <c r="V1498" s="107"/>
      <c r="W1498" s="107"/>
      <c r="X1498" s="107"/>
      <c r="Y1498" s="107">
        <v>8</v>
      </c>
      <c r="Z1498" s="107"/>
      <c r="AA1498" s="107"/>
      <c r="AB1498" s="107"/>
      <c r="AC1498" s="107">
        <v>8</v>
      </c>
      <c r="AD1498" s="107"/>
      <c r="AE1498" s="107"/>
      <c r="AF1498" s="107"/>
      <c r="AG1498" s="107">
        <v>8</v>
      </c>
      <c r="AH1498" s="107"/>
      <c r="AI1498" s="107"/>
      <c r="AJ1498" s="130"/>
      <c r="AK1498" s="148"/>
      <c r="AL1498" s="151"/>
      <c r="AM1498" s="151"/>
      <c r="AN1498" s="151"/>
      <c r="AO1498" s="151"/>
      <c r="AP1498" s="151"/>
      <c r="AQ1498" s="145"/>
    </row>
    <row r="1499" spans="1:43" ht="9" customHeight="1" x14ac:dyDescent="0.2">
      <c r="A1499" s="148"/>
      <c r="B1499" s="148"/>
      <c r="C1499" s="148"/>
      <c r="D1499" s="148"/>
      <c r="E1499" s="128" t="s">
        <v>25</v>
      </c>
      <c r="F1499" s="129"/>
      <c r="G1499" s="107"/>
      <c r="H1499" s="107"/>
      <c r="I1499" s="107"/>
      <c r="J1499" s="107"/>
      <c r="K1499" s="107"/>
      <c r="L1499" s="107"/>
      <c r="M1499" s="107"/>
      <c r="N1499" s="107"/>
      <c r="O1499" s="107"/>
      <c r="P1499" s="107"/>
      <c r="Q1499" s="107"/>
      <c r="R1499" s="107"/>
      <c r="S1499" s="107"/>
      <c r="T1499" s="107"/>
      <c r="U1499" s="107"/>
      <c r="V1499" s="107"/>
      <c r="W1499" s="107"/>
      <c r="X1499" s="107"/>
      <c r="Y1499" s="107"/>
      <c r="Z1499" s="107"/>
      <c r="AA1499" s="107"/>
      <c r="AB1499" s="107"/>
      <c r="AC1499" s="107"/>
      <c r="AD1499" s="107"/>
      <c r="AE1499" s="107"/>
      <c r="AF1499" s="107"/>
      <c r="AG1499" s="107"/>
      <c r="AH1499" s="107"/>
      <c r="AI1499" s="107"/>
      <c r="AJ1499" s="130"/>
      <c r="AK1499" s="148"/>
      <c r="AL1499" s="151"/>
      <c r="AM1499" s="151"/>
      <c r="AN1499" s="151"/>
      <c r="AO1499" s="151"/>
      <c r="AP1499" s="151"/>
      <c r="AQ1499" s="145"/>
    </row>
    <row r="1500" spans="1:43" ht="9" customHeight="1" thickBot="1" x14ac:dyDescent="0.25">
      <c r="A1500" s="149"/>
      <c r="B1500" s="149"/>
      <c r="C1500" s="149"/>
      <c r="D1500" s="149"/>
      <c r="E1500" s="131" t="s">
        <v>26</v>
      </c>
      <c r="F1500" s="132"/>
      <c r="G1500" s="133"/>
      <c r="H1500" s="133"/>
      <c r="I1500" s="133"/>
      <c r="J1500" s="133"/>
      <c r="K1500" s="133"/>
      <c r="L1500" s="133"/>
      <c r="M1500" s="133"/>
      <c r="N1500" s="133"/>
      <c r="O1500" s="133"/>
      <c r="P1500" s="133"/>
      <c r="Q1500" s="133"/>
      <c r="R1500" s="133"/>
      <c r="S1500" s="133"/>
      <c r="T1500" s="133"/>
      <c r="U1500" s="133"/>
      <c r="V1500" s="133"/>
      <c r="W1500" s="133"/>
      <c r="X1500" s="133"/>
      <c r="Y1500" s="133"/>
      <c r="Z1500" s="133"/>
      <c r="AA1500" s="133"/>
      <c r="AB1500" s="133"/>
      <c r="AC1500" s="133"/>
      <c r="AD1500" s="133"/>
      <c r="AE1500" s="133"/>
      <c r="AF1500" s="133"/>
      <c r="AG1500" s="133"/>
      <c r="AH1500" s="133"/>
      <c r="AI1500" s="133"/>
      <c r="AJ1500" s="134"/>
      <c r="AK1500" s="149"/>
      <c r="AL1500" s="152"/>
      <c r="AM1500" s="152"/>
      <c r="AN1500" s="152"/>
      <c r="AO1500" s="152"/>
      <c r="AP1500" s="152"/>
      <c r="AQ1500" s="146"/>
    </row>
    <row r="1501" spans="1:43" ht="9" customHeight="1" x14ac:dyDescent="0.2">
      <c r="A1501" s="147">
        <v>373</v>
      </c>
      <c r="B1501" s="153">
        <v>20075</v>
      </c>
      <c r="C1501" s="154" t="s">
        <v>478</v>
      </c>
      <c r="D1501" s="154" t="s">
        <v>381</v>
      </c>
      <c r="E1501" s="124" t="s">
        <v>22</v>
      </c>
      <c r="F1501" s="125"/>
      <c r="G1501" s="126"/>
      <c r="H1501" s="126">
        <v>11</v>
      </c>
      <c r="I1501" s="126">
        <v>11</v>
      </c>
      <c r="J1501" s="126"/>
      <c r="K1501" s="126"/>
      <c r="L1501" s="126">
        <v>11</v>
      </c>
      <c r="M1501" s="126">
        <v>11</v>
      </c>
      <c r="N1501" s="126"/>
      <c r="O1501" s="126"/>
      <c r="P1501" s="126">
        <v>11</v>
      </c>
      <c r="Q1501" s="126">
        <v>11</v>
      </c>
      <c r="R1501" s="126"/>
      <c r="S1501" s="126"/>
      <c r="T1501" s="126">
        <v>11</v>
      </c>
      <c r="U1501" s="126">
        <v>11</v>
      </c>
      <c r="V1501" s="126"/>
      <c r="W1501" s="126"/>
      <c r="X1501" s="126">
        <v>11</v>
      </c>
      <c r="Y1501" s="126">
        <v>11</v>
      </c>
      <c r="Z1501" s="126"/>
      <c r="AA1501" s="126"/>
      <c r="AB1501" s="126">
        <v>11</v>
      </c>
      <c r="AC1501" s="126">
        <v>11</v>
      </c>
      <c r="AD1501" s="126"/>
      <c r="AE1501" s="126"/>
      <c r="AF1501" s="126">
        <v>11</v>
      </c>
      <c r="AG1501" s="126">
        <v>11</v>
      </c>
      <c r="AH1501" s="126"/>
      <c r="AI1501" s="126"/>
      <c r="AJ1501" s="127"/>
      <c r="AK1501" s="153">
        <f>COUNTIF(F1501:AJ1501,"&gt;0")</f>
        <v>14</v>
      </c>
      <c r="AL1501" s="150">
        <f>SUM(F1501:AJ1501)</f>
        <v>154</v>
      </c>
      <c r="AM1501" s="150">
        <f>SUM(F1503:AJ1503)</f>
        <v>0</v>
      </c>
      <c r="AN1501" s="150">
        <f>SUM(F1504:AJ1504)</f>
        <v>0</v>
      </c>
      <c r="AO1501" s="150">
        <f>SUM(F1502:AJ1502)</f>
        <v>56</v>
      </c>
      <c r="AP1501" s="150">
        <f>VLOOKUP($M$1&amp;" "&amp;$P$1&amp;" "&amp;AQ1501,'Вспомогательная таблица'!A:AL,38,0)</f>
        <v>154</v>
      </c>
      <c r="AQ1501" s="144" t="s">
        <v>51</v>
      </c>
    </row>
    <row r="1502" spans="1:43" ht="9" customHeight="1" x14ac:dyDescent="0.2">
      <c r="A1502" s="148"/>
      <c r="B1502" s="148"/>
      <c r="C1502" s="148"/>
      <c r="D1502" s="148"/>
      <c r="E1502" s="128" t="s">
        <v>24</v>
      </c>
      <c r="F1502" s="129"/>
      <c r="G1502" s="107"/>
      <c r="H1502" s="107"/>
      <c r="I1502" s="107">
        <v>8</v>
      </c>
      <c r="J1502" s="107"/>
      <c r="K1502" s="107"/>
      <c r="L1502" s="107"/>
      <c r="M1502" s="107">
        <v>8</v>
      </c>
      <c r="N1502" s="107"/>
      <c r="O1502" s="107"/>
      <c r="P1502" s="107"/>
      <c r="Q1502" s="107">
        <v>8</v>
      </c>
      <c r="R1502" s="107"/>
      <c r="S1502" s="107"/>
      <c r="T1502" s="107"/>
      <c r="U1502" s="107">
        <v>8</v>
      </c>
      <c r="V1502" s="107"/>
      <c r="W1502" s="107"/>
      <c r="X1502" s="107"/>
      <c r="Y1502" s="107">
        <v>8</v>
      </c>
      <c r="Z1502" s="107"/>
      <c r="AA1502" s="107"/>
      <c r="AB1502" s="107"/>
      <c r="AC1502" s="107">
        <v>8</v>
      </c>
      <c r="AD1502" s="107"/>
      <c r="AE1502" s="107"/>
      <c r="AF1502" s="107"/>
      <c r="AG1502" s="107">
        <v>8</v>
      </c>
      <c r="AH1502" s="107"/>
      <c r="AI1502" s="107"/>
      <c r="AJ1502" s="130"/>
      <c r="AK1502" s="148"/>
      <c r="AL1502" s="151"/>
      <c r="AM1502" s="151"/>
      <c r="AN1502" s="151"/>
      <c r="AO1502" s="151"/>
      <c r="AP1502" s="151"/>
      <c r="AQ1502" s="145"/>
    </row>
    <row r="1503" spans="1:43" ht="9" customHeight="1" x14ac:dyDescent="0.2">
      <c r="A1503" s="148"/>
      <c r="B1503" s="148"/>
      <c r="C1503" s="148"/>
      <c r="D1503" s="148"/>
      <c r="E1503" s="128" t="s">
        <v>25</v>
      </c>
      <c r="F1503" s="129"/>
      <c r="G1503" s="107"/>
      <c r="H1503" s="107"/>
      <c r="I1503" s="107"/>
      <c r="J1503" s="107"/>
      <c r="K1503" s="107"/>
      <c r="L1503" s="107"/>
      <c r="M1503" s="107"/>
      <c r="N1503" s="107"/>
      <c r="O1503" s="107"/>
      <c r="P1503" s="107"/>
      <c r="Q1503" s="107"/>
      <c r="R1503" s="107"/>
      <c r="S1503" s="107"/>
      <c r="T1503" s="107"/>
      <c r="U1503" s="107"/>
      <c r="V1503" s="107"/>
      <c r="W1503" s="107"/>
      <c r="X1503" s="107"/>
      <c r="Y1503" s="107"/>
      <c r="Z1503" s="107"/>
      <c r="AA1503" s="107"/>
      <c r="AB1503" s="107"/>
      <c r="AC1503" s="107"/>
      <c r="AD1503" s="107"/>
      <c r="AE1503" s="107"/>
      <c r="AF1503" s="107"/>
      <c r="AG1503" s="107"/>
      <c r="AH1503" s="107"/>
      <c r="AI1503" s="107"/>
      <c r="AJ1503" s="130"/>
      <c r="AK1503" s="148"/>
      <c r="AL1503" s="151"/>
      <c r="AM1503" s="151"/>
      <c r="AN1503" s="151"/>
      <c r="AO1503" s="151"/>
      <c r="AP1503" s="151"/>
      <c r="AQ1503" s="145"/>
    </row>
    <row r="1504" spans="1:43" ht="9" customHeight="1" thickBot="1" x14ac:dyDescent="0.25">
      <c r="A1504" s="149"/>
      <c r="B1504" s="149"/>
      <c r="C1504" s="149"/>
      <c r="D1504" s="149"/>
      <c r="E1504" s="131" t="s">
        <v>26</v>
      </c>
      <c r="F1504" s="132"/>
      <c r="G1504" s="133"/>
      <c r="H1504" s="133"/>
      <c r="I1504" s="133"/>
      <c r="J1504" s="133"/>
      <c r="K1504" s="133"/>
      <c r="L1504" s="133"/>
      <c r="M1504" s="133"/>
      <c r="N1504" s="133"/>
      <c r="O1504" s="133"/>
      <c r="P1504" s="133"/>
      <c r="Q1504" s="133"/>
      <c r="R1504" s="133"/>
      <c r="S1504" s="133"/>
      <c r="T1504" s="133"/>
      <c r="U1504" s="133"/>
      <c r="V1504" s="133"/>
      <c r="W1504" s="133"/>
      <c r="X1504" s="133"/>
      <c r="Y1504" s="133"/>
      <c r="Z1504" s="133"/>
      <c r="AA1504" s="133"/>
      <c r="AB1504" s="133"/>
      <c r="AC1504" s="133"/>
      <c r="AD1504" s="133"/>
      <c r="AE1504" s="133"/>
      <c r="AF1504" s="133"/>
      <c r="AG1504" s="133"/>
      <c r="AH1504" s="133"/>
      <c r="AI1504" s="133"/>
      <c r="AJ1504" s="134"/>
      <c r="AK1504" s="149"/>
      <c r="AL1504" s="152"/>
      <c r="AM1504" s="152"/>
      <c r="AN1504" s="152"/>
      <c r="AO1504" s="152"/>
      <c r="AP1504" s="152"/>
      <c r="AQ1504" s="146"/>
    </row>
    <row r="1505" spans="1:43" ht="9" customHeight="1" x14ac:dyDescent="0.2">
      <c r="A1505" s="147">
        <v>374</v>
      </c>
      <c r="B1505" s="153">
        <v>20259</v>
      </c>
      <c r="C1505" s="154" t="s">
        <v>479</v>
      </c>
      <c r="D1505" s="154" t="s">
        <v>381</v>
      </c>
      <c r="E1505" s="124" t="s">
        <v>22</v>
      </c>
      <c r="F1505" s="125"/>
      <c r="G1505" s="126"/>
      <c r="H1505" s="126">
        <v>11</v>
      </c>
      <c r="I1505" s="126">
        <v>11</v>
      </c>
      <c r="J1505" s="126"/>
      <c r="K1505" s="126"/>
      <c r="L1505" s="126">
        <v>11</v>
      </c>
      <c r="M1505" s="126">
        <v>11</v>
      </c>
      <c r="N1505" s="126"/>
      <c r="O1505" s="126"/>
      <c r="P1505" s="126">
        <v>11</v>
      </c>
      <c r="Q1505" s="126">
        <v>11</v>
      </c>
      <c r="R1505" s="126"/>
      <c r="S1505" s="126"/>
      <c r="T1505" s="126">
        <v>11</v>
      </c>
      <c r="U1505" s="126">
        <v>11</v>
      </c>
      <c r="V1505" s="126"/>
      <c r="W1505" s="126"/>
      <c r="X1505" s="126">
        <v>11</v>
      </c>
      <c r="Y1505" s="126">
        <v>11</v>
      </c>
      <c r="Z1505" s="126"/>
      <c r="AA1505" s="126"/>
      <c r="AB1505" s="126">
        <v>11</v>
      </c>
      <c r="AC1505" s="126">
        <v>11</v>
      </c>
      <c r="AD1505" s="126"/>
      <c r="AE1505" s="126"/>
      <c r="AF1505" s="126">
        <v>11</v>
      </c>
      <c r="AG1505" s="126">
        <v>11</v>
      </c>
      <c r="AH1505" s="126"/>
      <c r="AI1505" s="126"/>
      <c r="AJ1505" s="127"/>
      <c r="AK1505" s="153">
        <f>COUNTIF(F1505:AJ1505,"&gt;0")</f>
        <v>14</v>
      </c>
      <c r="AL1505" s="150">
        <f>SUM(F1505:AJ1505)</f>
        <v>154</v>
      </c>
      <c r="AM1505" s="150">
        <f>SUM(F1507:AJ1507)</f>
        <v>0</v>
      </c>
      <c r="AN1505" s="150">
        <f>SUM(F1508:AJ1508)</f>
        <v>0</v>
      </c>
      <c r="AO1505" s="150">
        <f>SUM(F1506:AJ1506)</f>
        <v>56</v>
      </c>
      <c r="AP1505" s="150">
        <f>VLOOKUP($M$1&amp;" "&amp;$P$1&amp;" "&amp;AQ1505,'Вспомогательная таблица'!A:AL,38,0)</f>
        <v>154</v>
      </c>
      <c r="AQ1505" s="144" t="s">
        <v>51</v>
      </c>
    </row>
    <row r="1506" spans="1:43" ht="9" customHeight="1" x14ac:dyDescent="0.2">
      <c r="A1506" s="148"/>
      <c r="B1506" s="148"/>
      <c r="C1506" s="148"/>
      <c r="D1506" s="148"/>
      <c r="E1506" s="128" t="s">
        <v>24</v>
      </c>
      <c r="F1506" s="129"/>
      <c r="G1506" s="107"/>
      <c r="H1506" s="107"/>
      <c r="I1506" s="107">
        <v>8</v>
      </c>
      <c r="J1506" s="107"/>
      <c r="K1506" s="107"/>
      <c r="L1506" s="107"/>
      <c r="M1506" s="107">
        <v>8</v>
      </c>
      <c r="N1506" s="107"/>
      <c r="O1506" s="107"/>
      <c r="P1506" s="107"/>
      <c r="Q1506" s="107">
        <v>8</v>
      </c>
      <c r="R1506" s="107"/>
      <c r="S1506" s="107"/>
      <c r="T1506" s="107"/>
      <c r="U1506" s="107">
        <v>8</v>
      </c>
      <c r="V1506" s="107"/>
      <c r="W1506" s="107"/>
      <c r="X1506" s="107"/>
      <c r="Y1506" s="107">
        <v>8</v>
      </c>
      <c r="Z1506" s="107"/>
      <c r="AA1506" s="107"/>
      <c r="AB1506" s="107"/>
      <c r="AC1506" s="107">
        <v>8</v>
      </c>
      <c r="AD1506" s="107"/>
      <c r="AE1506" s="107"/>
      <c r="AF1506" s="107"/>
      <c r="AG1506" s="107">
        <v>8</v>
      </c>
      <c r="AH1506" s="107"/>
      <c r="AI1506" s="107"/>
      <c r="AJ1506" s="130"/>
      <c r="AK1506" s="148"/>
      <c r="AL1506" s="151"/>
      <c r="AM1506" s="151"/>
      <c r="AN1506" s="151"/>
      <c r="AO1506" s="151"/>
      <c r="AP1506" s="151"/>
      <c r="AQ1506" s="145"/>
    </row>
    <row r="1507" spans="1:43" ht="9" customHeight="1" x14ac:dyDescent="0.2">
      <c r="A1507" s="148"/>
      <c r="B1507" s="148"/>
      <c r="C1507" s="148"/>
      <c r="D1507" s="148"/>
      <c r="E1507" s="128" t="s">
        <v>25</v>
      </c>
      <c r="F1507" s="129"/>
      <c r="G1507" s="107"/>
      <c r="H1507" s="107"/>
      <c r="I1507" s="107"/>
      <c r="J1507" s="107"/>
      <c r="K1507" s="107"/>
      <c r="L1507" s="107"/>
      <c r="M1507" s="107"/>
      <c r="N1507" s="107"/>
      <c r="O1507" s="107"/>
      <c r="P1507" s="107"/>
      <c r="Q1507" s="107"/>
      <c r="R1507" s="107"/>
      <c r="S1507" s="107"/>
      <c r="T1507" s="107"/>
      <c r="U1507" s="107"/>
      <c r="V1507" s="107"/>
      <c r="W1507" s="107"/>
      <c r="X1507" s="107"/>
      <c r="Y1507" s="107"/>
      <c r="Z1507" s="107"/>
      <c r="AA1507" s="107"/>
      <c r="AB1507" s="107"/>
      <c r="AC1507" s="107"/>
      <c r="AD1507" s="107"/>
      <c r="AE1507" s="107"/>
      <c r="AF1507" s="107"/>
      <c r="AG1507" s="107"/>
      <c r="AH1507" s="107"/>
      <c r="AI1507" s="107"/>
      <c r="AJ1507" s="130"/>
      <c r="AK1507" s="148"/>
      <c r="AL1507" s="151"/>
      <c r="AM1507" s="151"/>
      <c r="AN1507" s="151"/>
      <c r="AO1507" s="151"/>
      <c r="AP1507" s="151"/>
      <c r="AQ1507" s="145"/>
    </row>
    <row r="1508" spans="1:43" ht="9" customHeight="1" thickBot="1" x14ac:dyDescent="0.25">
      <c r="A1508" s="149"/>
      <c r="B1508" s="149"/>
      <c r="C1508" s="149"/>
      <c r="D1508" s="149"/>
      <c r="E1508" s="131" t="s">
        <v>26</v>
      </c>
      <c r="F1508" s="132"/>
      <c r="G1508" s="133"/>
      <c r="H1508" s="133"/>
      <c r="I1508" s="133"/>
      <c r="J1508" s="133"/>
      <c r="K1508" s="133"/>
      <c r="L1508" s="133"/>
      <c r="M1508" s="133"/>
      <c r="N1508" s="133"/>
      <c r="O1508" s="133"/>
      <c r="P1508" s="133"/>
      <c r="Q1508" s="133"/>
      <c r="R1508" s="133"/>
      <c r="S1508" s="133"/>
      <c r="T1508" s="133"/>
      <c r="U1508" s="133"/>
      <c r="V1508" s="133"/>
      <c r="W1508" s="133"/>
      <c r="X1508" s="133"/>
      <c r="Y1508" s="133"/>
      <c r="Z1508" s="133"/>
      <c r="AA1508" s="133"/>
      <c r="AB1508" s="133"/>
      <c r="AC1508" s="133"/>
      <c r="AD1508" s="133"/>
      <c r="AE1508" s="133"/>
      <c r="AF1508" s="133"/>
      <c r="AG1508" s="133"/>
      <c r="AH1508" s="133"/>
      <c r="AI1508" s="133"/>
      <c r="AJ1508" s="134"/>
      <c r="AK1508" s="149"/>
      <c r="AL1508" s="152"/>
      <c r="AM1508" s="152"/>
      <c r="AN1508" s="152"/>
      <c r="AO1508" s="152"/>
      <c r="AP1508" s="152"/>
      <c r="AQ1508" s="146"/>
    </row>
    <row r="1509" spans="1:43" ht="9" customHeight="1" x14ac:dyDescent="0.2">
      <c r="A1509" s="147">
        <v>375</v>
      </c>
      <c r="B1509" s="153">
        <v>19139</v>
      </c>
      <c r="C1509" s="154" t="s">
        <v>480</v>
      </c>
      <c r="D1509" s="154" t="s">
        <v>381</v>
      </c>
      <c r="E1509" s="124" t="s">
        <v>22</v>
      </c>
      <c r="F1509" s="125"/>
      <c r="G1509" s="126"/>
      <c r="H1509" s="126">
        <v>11</v>
      </c>
      <c r="I1509" s="126">
        <v>11</v>
      </c>
      <c r="J1509" s="126"/>
      <c r="K1509" s="126"/>
      <c r="L1509" s="126">
        <v>11</v>
      </c>
      <c r="M1509" s="126">
        <v>11</v>
      </c>
      <c r="N1509" s="126"/>
      <c r="O1509" s="126"/>
      <c r="P1509" s="126">
        <v>11</v>
      </c>
      <c r="Q1509" s="126">
        <v>11</v>
      </c>
      <c r="R1509" s="126"/>
      <c r="S1509" s="126"/>
      <c r="T1509" s="126">
        <v>11</v>
      </c>
      <c r="U1509" s="126">
        <v>11</v>
      </c>
      <c r="V1509" s="126"/>
      <c r="W1509" s="126"/>
      <c r="X1509" s="126">
        <v>11</v>
      </c>
      <c r="Y1509" s="126">
        <v>11</v>
      </c>
      <c r="Z1509" s="126"/>
      <c r="AA1509" s="126"/>
      <c r="AB1509" s="126">
        <v>11</v>
      </c>
      <c r="AC1509" s="126">
        <v>11</v>
      </c>
      <c r="AD1509" s="126"/>
      <c r="AE1509" s="126"/>
      <c r="AF1509" s="126">
        <v>11</v>
      </c>
      <c r="AG1509" s="126">
        <v>11</v>
      </c>
      <c r="AH1509" s="126"/>
      <c r="AI1509" s="126"/>
      <c r="AJ1509" s="127"/>
      <c r="AK1509" s="153">
        <f>COUNTIF(F1509:AJ1509,"&gt;0")</f>
        <v>14</v>
      </c>
      <c r="AL1509" s="150">
        <f>SUM(F1509:AJ1509)</f>
        <v>154</v>
      </c>
      <c r="AM1509" s="150">
        <f>SUM(F1511:AJ1511)</f>
        <v>0</v>
      </c>
      <c r="AN1509" s="150">
        <f>SUM(F1512:AJ1512)</f>
        <v>0</v>
      </c>
      <c r="AO1509" s="150">
        <f>SUM(F1510:AJ1510)</f>
        <v>56</v>
      </c>
      <c r="AP1509" s="150">
        <f>VLOOKUP($M$1&amp;" "&amp;$P$1&amp;" "&amp;AQ1509,'Вспомогательная таблица'!A:AL,38,0)</f>
        <v>154</v>
      </c>
      <c r="AQ1509" s="144" t="s">
        <v>51</v>
      </c>
    </row>
    <row r="1510" spans="1:43" ht="9" customHeight="1" x14ac:dyDescent="0.2">
      <c r="A1510" s="148"/>
      <c r="B1510" s="148"/>
      <c r="C1510" s="148"/>
      <c r="D1510" s="148"/>
      <c r="E1510" s="128" t="s">
        <v>24</v>
      </c>
      <c r="F1510" s="129"/>
      <c r="G1510" s="107"/>
      <c r="H1510" s="107"/>
      <c r="I1510" s="107">
        <v>8</v>
      </c>
      <c r="J1510" s="107"/>
      <c r="K1510" s="107"/>
      <c r="L1510" s="107"/>
      <c r="M1510" s="107">
        <v>8</v>
      </c>
      <c r="N1510" s="107"/>
      <c r="O1510" s="107"/>
      <c r="P1510" s="107"/>
      <c r="Q1510" s="107">
        <v>8</v>
      </c>
      <c r="R1510" s="107"/>
      <c r="S1510" s="107"/>
      <c r="T1510" s="107"/>
      <c r="U1510" s="107">
        <v>8</v>
      </c>
      <c r="V1510" s="107"/>
      <c r="W1510" s="107"/>
      <c r="X1510" s="107"/>
      <c r="Y1510" s="107">
        <v>8</v>
      </c>
      <c r="Z1510" s="107"/>
      <c r="AA1510" s="107"/>
      <c r="AB1510" s="107"/>
      <c r="AC1510" s="107">
        <v>8</v>
      </c>
      <c r="AD1510" s="107"/>
      <c r="AE1510" s="107"/>
      <c r="AF1510" s="107"/>
      <c r="AG1510" s="107">
        <v>8</v>
      </c>
      <c r="AH1510" s="107"/>
      <c r="AI1510" s="107"/>
      <c r="AJ1510" s="130"/>
      <c r="AK1510" s="148"/>
      <c r="AL1510" s="151"/>
      <c r="AM1510" s="151"/>
      <c r="AN1510" s="151"/>
      <c r="AO1510" s="151"/>
      <c r="AP1510" s="151"/>
      <c r="AQ1510" s="145"/>
    </row>
    <row r="1511" spans="1:43" ht="9" customHeight="1" x14ac:dyDescent="0.2">
      <c r="A1511" s="148"/>
      <c r="B1511" s="148"/>
      <c r="C1511" s="148"/>
      <c r="D1511" s="148"/>
      <c r="E1511" s="128" t="s">
        <v>25</v>
      </c>
      <c r="F1511" s="129"/>
      <c r="G1511" s="107"/>
      <c r="H1511" s="107"/>
      <c r="I1511" s="107"/>
      <c r="J1511" s="107"/>
      <c r="K1511" s="107"/>
      <c r="L1511" s="107"/>
      <c r="M1511" s="107"/>
      <c r="N1511" s="107"/>
      <c r="O1511" s="107"/>
      <c r="P1511" s="107"/>
      <c r="Q1511" s="107"/>
      <c r="R1511" s="107"/>
      <c r="S1511" s="107"/>
      <c r="T1511" s="107"/>
      <c r="U1511" s="107"/>
      <c r="V1511" s="107"/>
      <c r="W1511" s="107"/>
      <c r="X1511" s="107"/>
      <c r="Y1511" s="107"/>
      <c r="Z1511" s="107"/>
      <c r="AA1511" s="107"/>
      <c r="AB1511" s="107"/>
      <c r="AC1511" s="107"/>
      <c r="AD1511" s="107"/>
      <c r="AE1511" s="107"/>
      <c r="AF1511" s="107"/>
      <c r="AG1511" s="107"/>
      <c r="AH1511" s="107"/>
      <c r="AI1511" s="107"/>
      <c r="AJ1511" s="130"/>
      <c r="AK1511" s="148"/>
      <c r="AL1511" s="151"/>
      <c r="AM1511" s="151"/>
      <c r="AN1511" s="151"/>
      <c r="AO1511" s="151"/>
      <c r="AP1511" s="151"/>
      <c r="AQ1511" s="145"/>
    </row>
    <row r="1512" spans="1:43" ht="9" customHeight="1" thickBot="1" x14ac:dyDescent="0.25">
      <c r="A1512" s="149"/>
      <c r="B1512" s="149"/>
      <c r="C1512" s="149"/>
      <c r="D1512" s="149"/>
      <c r="E1512" s="131" t="s">
        <v>26</v>
      </c>
      <c r="F1512" s="132"/>
      <c r="G1512" s="133"/>
      <c r="H1512" s="133"/>
      <c r="I1512" s="133"/>
      <c r="J1512" s="133"/>
      <c r="K1512" s="133"/>
      <c r="L1512" s="133"/>
      <c r="M1512" s="133"/>
      <c r="N1512" s="133"/>
      <c r="O1512" s="133"/>
      <c r="P1512" s="133"/>
      <c r="Q1512" s="133"/>
      <c r="R1512" s="133"/>
      <c r="S1512" s="133"/>
      <c r="T1512" s="133"/>
      <c r="U1512" s="133"/>
      <c r="V1512" s="133"/>
      <c r="W1512" s="133"/>
      <c r="X1512" s="133"/>
      <c r="Y1512" s="133"/>
      <c r="Z1512" s="133"/>
      <c r="AA1512" s="133"/>
      <c r="AB1512" s="133"/>
      <c r="AC1512" s="133"/>
      <c r="AD1512" s="133"/>
      <c r="AE1512" s="133"/>
      <c r="AF1512" s="133"/>
      <c r="AG1512" s="133"/>
      <c r="AH1512" s="133"/>
      <c r="AI1512" s="133"/>
      <c r="AJ1512" s="134"/>
      <c r="AK1512" s="149"/>
      <c r="AL1512" s="152"/>
      <c r="AM1512" s="152"/>
      <c r="AN1512" s="152"/>
      <c r="AO1512" s="152"/>
      <c r="AP1512" s="152"/>
      <c r="AQ1512" s="146"/>
    </row>
    <row r="1513" spans="1:43" ht="9" customHeight="1" x14ac:dyDescent="0.2">
      <c r="A1513" s="147">
        <v>376</v>
      </c>
      <c r="B1513" s="153">
        <v>19147</v>
      </c>
      <c r="C1513" s="154" t="s">
        <v>481</v>
      </c>
      <c r="D1513" s="154" t="s">
        <v>381</v>
      </c>
      <c r="E1513" s="124" t="s">
        <v>22</v>
      </c>
      <c r="F1513" s="125"/>
      <c r="G1513" s="126"/>
      <c r="H1513" s="126">
        <v>11</v>
      </c>
      <c r="I1513" s="126">
        <v>11</v>
      </c>
      <c r="J1513" s="126"/>
      <c r="K1513" s="126"/>
      <c r="L1513" s="126">
        <v>11</v>
      </c>
      <c r="M1513" s="126">
        <v>11</v>
      </c>
      <c r="N1513" s="126"/>
      <c r="O1513" s="126"/>
      <c r="P1513" s="126">
        <v>11</v>
      </c>
      <c r="Q1513" s="126">
        <v>11</v>
      </c>
      <c r="R1513" s="126"/>
      <c r="S1513" s="126"/>
      <c r="T1513" s="126">
        <v>11</v>
      </c>
      <c r="U1513" s="126">
        <v>11</v>
      </c>
      <c r="V1513" s="126"/>
      <c r="W1513" s="126"/>
      <c r="X1513" s="126">
        <v>11</v>
      </c>
      <c r="Y1513" s="126">
        <v>11</v>
      </c>
      <c r="Z1513" s="126"/>
      <c r="AA1513" s="126"/>
      <c r="AB1513" s="126">
        <v>11</v>
      </c>
      <c r="AC1513" s="126">
        <v>11</v>
      </c>
      <c r="AD1513" s="126"/>
      <c r="AE1513" s="126"/>
      <c r="AF1513" s="126">
        <v>11</v>
      </c>
      <c r="AG1513" s="126">
        <v>11</v>
      </c>
      <c r="AH1513" s="126"/>
      <c r="AI1513" s="126"/>
      <c r="AJ1513" s="127"/>
      <c r="AK1513" s="153">
        <f>COUNTIF(F1513:AJ1513,"&gt;0")</f>
        <v>14</v>
      </c>
      <c r="AL1513" s="150">
        <f>SUM(F1513:AJ1513)</f>
        <v>154</v>
      </c>
      <c r="AM1513" s="150">
        <f>SUM(F1515:AJ1515)</f>
        <v>0</v>
      </c>
      <c r="AN1513" s="150">
        <f>SUM(F1516:AJ1516)</f>
        <v>0</v>
      </c>
      <c r="AO1513" s="150">
        <f>SUM(F1514:AJ1514)</f>
        <v>56</v>
      </c>
      <c r="AP1513" s="150">
        <f>VLOOKUP($M$1&amp;" "&amp;$P$1&amp;" "&amp;AQ1513,'Вспомогательная таблица'!A:AL,38,0)</f>
        <v>154</v>
      </c>
      <c r="AQ1513" s="144" t="s">
        <v>51</v>
      </c>
    </row>
    <row r="1514" spans="1:43" ht="9" customHeight="1" x14ac:dyDescent="0.2">
      <c r="A1514" s="148"/>
      <c r="B1514" s="148"/>
      <c r="C1514" s="148"/>
      <c r="D1514" s="148"/>
      <c r="E1514" s="128" t="s">
        <v>24</v>
      </c>
      <c r="F1514" s="129"/>
      <c r="G1514" s="107"/>
      <c r="H1514" s="107"/>
      <c r="I1514" s="107">
        <v>8</v>
      </c>
      <c r="J1514" s="107"/>
      <c r="K1514" s="107"/>
      <c r="L1514" s="107"/>
      <c r="M1514" s="107">
        <v>8</v>
      </c>
      <c r="N1514" s="107"/>
      <c r="O1514" s="107"/>
      <c r="P1514" s="107"/>
      <c r="Q1514" s="107">
        <v>8</v>
      </c>
      <c r="R1514" s="107"/>
      <c r="S1514" s="107"/>
      <c r="T1514" s="107"/>
      <c r="U1514" s="107">
        <v>8</v>
      </c>
      <c r="V1514" s="107"/>
      <c r="W1514" s="107"/>
      <c r="X1514" s="107"/>
      <c r="Y1514" s="107">
        <v>8</v>
      </c>
      <c r="Z1514" s="107"/>
      <c r="AA1514" s="107"/>
      <c r="AB1514" s="107"/>
      <c r="AC1514" s="107">
        <v>8</v>
      </c>
      <c r="AD1514" s="107"/>
      <c r="AE1514" s="107"/>
      <c r="AF1514" s="107"/>
      <c r="AG1514" s="107">
        <v>8</v>
      </c>
      <c r="AH1514" s="107"/>
      <c r="AI1514" s="107"/>
      <c r="AJ1514" s="130"/>
      <c r="AK1514" s="148"/>
      <c r="AL1514" s="151"/>
      <c r="AM1514" s="151"/>
      <c r="AN1514" s="151"/>
      <c r="AO1514" s="151"/>
      <c r="AP1514" s="151"/>
      <c r="AQ1514" s="145"/>
    </row>
    <row r="1515" spans="1:43" ht="9" customHeight="1" x14ac:dyDescent="0.2">
      <c r="A1515" s="148"/>
      <c r="B1515" s="148"/>
      <c r="C1515" s="148"/>
      <c r="D1515" s="148"/>
      <c r="E1515" s="128" t="s">
        <v>25</v>
      </c>
      <c r="F1515" s="129"/>
      <c r="G1515" s="107"/>
      <c r="H1515" s="107"/>
      <c r="I1515" s="107"/>
      <c r="J1515" s="107"/>
      <c r="K1515" s="107"/>
      <c r="L1515" s="107"/>
      <c r="M1515" s="107"/>
      <c r="N1515" s="107"/>
      <c r="O1515" s="107"/>
      <c r="P1515" s="107"/>
      <c r="Q1515" s="107"/>
      <c r="R1515" s="107"/>
      <c r="S1515" s="107"/>
      <c r="T1515" s="107"/>
      <c r="U1515" s="107"/>
      <c r="V1515" s="107"/>
      <c r="W1515" s="107"/>
      <c r="X1515" s="107"/>
      <c r="Y1515" s="107"/>
      <c r="Z1515" s="107"/>
      <c r="AA1515" s="107"/>
      <c r="AB1515" s="107"/>
      <c r="AC1515" s="107"/>
      <c r="AD1515" s="107"/>
      <c r="AE1515" s="107"/>
      <c r="AF1515" s="107"/>
      <c r="AG1515" s="107"/>
      <c r="AH1515" s="107"/>
      <c r="AI1515" s="107"/>
      <c r="AJ1515" s="130"/>
      <c r="AK1515" s="148"/>
      <c r="AL1515" s="151"/>
      <c r="AM1515" s="151"/>
      <c r="AN1515" s="151"/>
      <c r="AO1515" s="151"/>
      <c r="AP1515" s="151"/>
      <c r="AQ1515" s="145"/>
    </row>
    <row r="1516" spans="1:43" ht="9" customHeight="1" thickBot="1" x14ac:dyDescent="0.25">
      <c r="A1516" s="149"/>
      <c r="B1516" s="149"/>
      <c r="C1516" s="149"/>
      <c r="D1516" s="149"/>
      <c r="E1516" s="131" t="s">
        <v>26</v>
      </c>
      <c r="F1516" s="132"/>
      <c r="G1516" s="133"/>
      <c r="H1516" s="133"/>
      <c r="I1516" s="133"/>
      <c r="J1516" s="133"/>
      <c r="K1516" s="133"/>
      <c r="L1516" s="133"/>
      <c r="M1516" s="133"/>
      <c r="N1516" s="133"/>
      <c r="O1516" s="133"/>
      <c r="P1516" s="133"/>
      <c r="Q1516" s="133"/>
      <c r="R1516" s="133"/>
      <c r="S1516" s="133"/>
      <c r="T1516" s="133"/>
      <c r="U1516" s="133"/>
      <c r="V1516" s="133"/>
      <c r="W1516" s="133"/>
      <c r="X1516" s="133"/>
      <c r="Y1516" s="133"/>
      <c r="Z1516" s="133"/>
      <c r="AA1516" s="133"/>
      <c r="AB1516" s="133"/>
      <c r="AC1516" s="133"/>
      <c r="AD1516" s="133"/>
      <c r="AE1516" s="133"/>
      <c r="AF1516" s="133"/>
      <c r="AG1516" s="133"/>
      <c r="AH1516" s="133"/>
      <c r="AI1516" s="133"/>
      <c r="AJ1516" s="134"/>
      <c r="AK1516" s="149"/>
      <c r="AL1516" s="152"/>
      <c r="AM1516" s="152"/>
      <c r="AN1516" s="152"/>
      <c r="AO1516" s="152"/>
      <c r="AP1516" s="152"/>
      <c r="AQ1516" s="146"/>
    </row>
    <row r="1517" spans="1:43" ht="9" customHeight="1" x14ac:dyDescent="0.2">
      <c r="A1517" s="147">
        <v>377</v>
      </c>
      <c r="B1517" s="153">
        <v>19155</v>
      </c>
      <c r="C1517" s="154" t="s">
        <v>482</v>
      </c>
      <c r="D1517" s="154" t="s">
        <v>381</v>
      </c>
      <c r="E1517" s="124" t="s">
        <v>22</v>
      </c>
      <c r="F1517" s="125"/>
      <c r="G1517" s="126"/>
      <c r="H1517" s="126">
        <v>11</v>
      </c>
      <c r="I1517" s="126">
        <v>11</v>
      </c>
      <c r="J1517" s="126"/>
      <c r="K1517" s="126"/>
      <c r="L1517" s="126">
        <v>11</v>
      </c>
      <c r="M1517" s="126">
        <v>11</v>
      </c>
      <c r="N1517" s="126"/>
      <c r="O1517" s="126"/>
      <c r="P1517" s="126">
        <v>11</v>
      </c>
      <c r="Q1517" s="126">
        <v>11</v>
      </c>
      <c r="R1517" s="126"/>
      <c r="S1517" s="126"/>
      <c r="T1517" s="126">
        <v>11</v>
      </c>
      <c r="U1517" s="126">
        <v>11</v>
      </c>
      <c r="V1517" s="126"/>
      <c r="W1517" s="126"/>
      <c r="X1517" s="126">
        <v>11</v>
      </c>
      <c r="Y1517" s="126">
        <v>11</v>
      </c>
      <c r="Z1517" s="126"/>
      <c r="AA1517" s="126"/>
      <c r="AB1517" s="126">
        <v>11</v>
      </c>
      <c r="AC1517" s="126">
        <v>11</v>
      </c>
      <c r="AD1517" s="126"/>
      <c r="AE1517" s="126"/>
      <c r="AF1517" s="126">
        <v>11</v>
      </c>
      <c r="AG1517" s="126">
        <v>11</v>
      </c>
      <c r="AH1517" s="126"/>
      <c r="AI1517" s="126"/>
      <c r="AJ1517" s="127"/>
      <c r="AK1517" s="153">
        <f>COUNTIF(F1517:AJ1517,"&gt;0")</f>
        <v>14</v>
      </c>
      <c r="AL1517" s="150">
        <f>SUM(F1517:AJ1517)</f>
        <v>154</v>
      </c>
      <c r="AM1517" s="150">
        <f>SUM(F1519:AJ1519)</f>
        <v>0</v>
      </c>
      <c r="AN1517" s="150">
        <f>SUM(F1520:AJ1520)</f>
        <v>0</v>
      </c>
      <c r="AO1517" s="150">
        <f>SUM(F1518:AJ1518)</f>
        <v>56</v>
      </c>
      <c r="AP1517" s="150">
        <f>VLOOKUP($M$1&amp;" "&amp;$P$1&amp;" "&amp;AQ1517,'Вспомогательная таблица'!A:AL,38,0)</f>
        <v>154</v>
      </c>
      <c r="AQ1517" s="144" t="s">
        <v>51</v>
      </c>
    </row>
    <row r="1518" spans="1:43" ht="9" customHeight="1" x14ac:dyDescent="0.2">
      <c r="A1518" s="148"/>
      <c r="B1518" s="148"/>
      <c r="C1518" s="148"/>
      <c r="D1518" s="148"/>
      <c r="E1518" s="128" t="s">
        <v>24</v>
      </c>
      <c r="F1518" s="129"/>
      <c r="G1518" s="107"/>
      <c r="H1518" s="107"/>
      <c r="I1518" s="107">
        <v>8</v>
      </c>
      <c r="J1518" s="107"/>
      <c r="K1518" s="107"/>
      <c r="L1518" s="107"/>
      <c r="M1518" s="107">
        <v>8</v>
      </c>
      <c r="N1518" s="107"/>
      <c r="O1518" s="107"/>
      <c r="P1518" s="107"/>
      <c r="Q1518" s="107">
        <v>8</v>
      </c>
      <c r="R1518" s="107"/>
      <c r="S1518" s="107"/>
      <c r="T1518" s="107"/>
      <c r="U1518" s="107">
        <v>8</v>
      </c>
      <c r="V1518" s="107"/>
      <c r="W1518" s="107"/>
      <c r="X1518" s="107"/>
      <c r="Y1518" s="107">
        <v>8</v>
      </c>
      <c r="Z1518" s="107"/>
      <c r="AA1518" s="107"/>
      <c r="AB1518" s="107"/>
      <c r="AC1518" s="107">
        <v>8</v>
      </c>
      <c r="AD1518" s="107"/>
      <c r="AE1518" s="107"/>
      <c r="AF1518" s="107"/>
      <c r="AG1518" s="107">
        <v>8</v>
      </c>
      <c r="AH1518" s="107"/>
      <c r="AI1518" s="107"/>
      <c r="AJ1518" s="130"/>
      <c r="AK1518" s="148"/>
      <c r="AL1518" s="151"/>
      <c r="AM1518" s="151"/>
      <c r="AN1518" s="151"/>
      <c r="AO1518" s="151"/>
      <c r="AP1518" s="151"/>
      <c r="AQ1518" s="145"/>
    </row>
    <row r="1519" spans="1:43" ht="9" customHeight="1" x14ac:dyDescent="0.2">
      <c r="A1519" s="148"/>
      <c r="B1519" s="148"/>
      <c r="C1519" s="148"/>
      <c r="D1519" s="148"/>
      <c r="E1519" s="128" t="s">
        <v>25</v>
      </c>
      <c r="F1519" s="129"/>
      <c r="G1519" s="107"/>
      <c r="H1519" s="107"/>
      <c r="I1519" s="107"/>
      <c r="J1519" s="107"/>
      <c r="K1519" s="107"/>
      <c r="L1519" s="107"/>
      <c r="M1519" s="107"/>
      <c r="N1519" s="107"/>
      <c r="O1519" s="107"/>
      <c r="P1519" s="107"/>
      <c r="Q1519" s="107"/>
      <c r="R1519" s="107"/>
      <c r="S1519" s="107"/>
      <c r="T1519" s="107"/>
      <c r="U1519" s="107"/>
      <c r="V1519" s="107"/>
      <c r="W1519" s="107"/>
      <c r="X1519" s="107"/>
      <c r="Y1519" s="107"/>
      <c r="Z1519" s="107"/>
      <c r="AA1519" s="107"/>
      <c r="AB1519" s="107"/>
      <c r="AC1519" s="107"/>
      <c r="AD1519" s="107"/>
      <c r="AE1519" s="107"/>
      <c r="AF1519" s="107"/>
      <c r="AG1519" s="107"/>
      <c r="AH1519" s="107"/>
      <c r="AI1519" s="107"/>
      <c r="AJ1519" s="130"/>
      <c r="AK1519" s="148"/>
      <c r="AL1519" s="151"/>
      <c r="AM1519" s="151"/>
      <c r="AN1519" s="151"/>
      <c r="AO1519" s="151"/>
      <c r="AP1519" s="151"/>
      <c r="AQ1519" s="145"/>
    </row>
    <row r="1520" spans="1:43" ht="9" customHeight="1" thickBot="1" x14ac:dyDescent="0.25">
      <c r="A1520" s="149"/>
      <c r="B1520" s="149"/>
      <c r="C1520" s="149"/>
      <c r="D1520" s="149"/>
      <c r="E1520" s="131" t="s">
        <v>26</v>
      </c>
      <c r="F1520" s="132"/>
      <c r="G1520" s="133"/>
      <c r="H1520" s="133"/>
      <c r="I1520" s="133"/>
      <c r="J1520" s="133"/>
      <c r="K1520" s="133"/>
      <c r="L1520" s="133"/>
      <c r="M1520" s="133"/>
      <c r="N1520" s="133"/>
      <c r="O1520" s="133"/>
      <c r="P1520" s="133"/>
      <c r="Q1520" s="133"/>
      <c r="R1520" s="133"/>
      <c r="S1520" s="133"/>
      <c r="T1520" s="133"/>
      <c r="U1520" s="133"/>
      <c r="V1520" s="133"/>
      <c r="W1520" s="133"/>
      <c r="X1520" s="133"/>
      <c r="Y1520" s="133"/>
      <c r="Z1520" s="133"/>
      <c r="AA1520" s="133"/>
      <c r="AB1520" s="133"/>
      <c r="AC1520" s="133"/>
      <c r="AD1520" s="133"/>
      <c r="AE1520" s="133"/>
      <c r="AF1520" s="133"/>
      <c r="AG1520" s="133"/>
      <c r="AH1520" s="133"/>
      <c r="AI1520" s="133"/>
      <c r="AJ1520" s="134"/>
      <c r="AK1520" s="149"/>
      <c r="AL1520" s="152"/>
      <c r="AM1520" s="152"/>
      <c r="AN1520" s="152"/>
      <c r="AO1520" s="152"/>
      <c r="AP1520" s="152"/>
      <c r="AQ1520" s="146"/>
    </row>
    <row r="1521" spans="1:43" ht="9" customHeight="1" x14ac:dyDescent="0.2">
      <c r="A1521" s="147">
        <v>378</v>
      </c>
      <c r="B1521" s="153">
        <v>19159</v>
      </c>
      <c r="C1521" s="154" t="s">
        <v>483</v>
      </c>
      <c r="D1521" s="154" t="s">
        <v>381</v>
      </c>
      <c r="E1521" s="124" t="s">
        <v>22</v>
      </c>
      <c r="F1521" s="125"/>
      <c r="G1521" s="126"/>
      <c r="H1521" s="126">
        <v>11</v>
      </c>
      <c r="I1521" s="126">
        <v>11</v>
      </c>
      <c r="J1521" s="126"/>
      <c r="K1521" s="126"/>
      <c r="L1521" s="126">
        <v>11</v>
      </c>
      <c r="M1521" s="126">
        <v>11</v>
      </c>
      <c r="N1521" s="126"/>
      <c r="O1521" s="126"/>
      <c r="P1521" s="126">
        <v>11</v>
      </c>
      <c r="Q1521" s="126">
        <v>11</v>
      </c>
      <c r="R1521" s="126"/>
      <c r="S1521" s="126"/>
      <c r="T1521" s="126">
        <v>11</v>
      </c>
      <c r="U1521" s="126">
        <v>11</v>
      </c>
      <c r="V1521" s="126"/>
      <c r="W1521" s="126"/>
      <c r="X1521" s="126">
        <v>11</v>
      </c>
      <c r="Y1521" s="126">
        <v>11</v>
      </c>
      <c r="Z1521" s="126"/>
      <c r="AA1521" s="126"/>
      <c r="AB1521" s="126">
        <v>11</v>
      </c>
      <c r="AC1521" s="126">
        <v>11</v>
      </c>
      <c r="AD1521" s="126"/>
      <c r="AE1521" s="126"/>
      <c r="AF1521" s="126">
        <v>11</v>
      </c>
      <c r="AG1521" s="126">
        <v>11</v>
      </c>
      <c r="AH1521" s="126"/>
      <c r="AI1521" s="126"/>
      <c r="AJ1521" s="127"/>
      <c r="AK1521" s="153">
        <f>COUNTIF(F1521:AJ1521,"&gt;0")</f>
        <v>14</v>
      </c>
      <c r="AL1521" s="150">
        <f>SUM(F1521:AJ1521)</f>
        <v>154</v>
      </c>
      <c r="AM1521" s="150">
        <f>SUM(F1523:AJ1523)</f>
        <v>0</v>
      </c>
      <c r="AN1521" s="150">
        <f>SUM(F1524:AJ1524)</f>
        <v>0</v>
      </c>
      <c r="AO1521" s="150">
        <f>SUM(F1522:AJ1522)</f>
        <v>56</v>
      </c>
      <c r="AP1521" s="150">
        <f>VLOOKUP($M$1&amp;" "&amp;$P$1&amp;" "&amp;AQ1521,'Вспомогательная таблица'!A:AL,38,0)</f>
        <v>154</v>
      </c>
      <c r="AQ1521" s="144" t="s">
        <v>51</v>
      </c>
    </row>
    <row r="1522" spans="1:43" ht="9" customHeight="1" x14ac:dyDescent="0.2">
      <c r="A1522" s="148"/>
      <c r="B1522" s="148"/>
      <c r="C1522" s="148"/>
      <c r="D1522" s="148"/>
      <c r="E1522" s="128" t="s">
        <v>24</v>
      </c>
      <c r="F1522" s="129"/>
      <c r="G1522" s="107"/>
      <c r="H1522" s="107"/>
      <c r="I1522" s="107">
        <v>8</v>
      </c>
      <c r="J1522" s="107"/>
      <c r="K1522" s="107"/>
      <c r="L1522" s="107"/>
      <c r="M1522" s="107">
        <v>8</v>
      </c>
      <c r="N1522" s="107"/>
      <c r="O1522" s="107"/>
      <c r="P1522" s="107"/>
      <c r="Q1522" s="107">
        <v>8</v>
      </c>
      <c r="R1522" s="107"/>
      <c r="S1522" s="107"/>
      <c r="T1522" s="107"/>
      <c r="U1522" s="107">
        <v>8</v>
      </c>
      <c r="V1522" s="107"/>
      <c r="W1522" s="107"/>
      <c r="X1522" s="107"/>
      <c r="Y1522" s="107">
        <v>8</v>
      </c>
      <c r="Z1522" s="107"/>
      <c r="AA1522" s="107"/>
      <c r="AB1522" s="107"/>
      <c r="AC1522" s="107">
        <v>8</v>
      </c>
      <c r="AD1522" s="107"/>
      <c r="AE1522" s="107"/>
      <c r="AF1522" s="107"/>
      <c r="AG1522" s="107">
        <v>8</v>
      </c>
      <c r="AH1522" s="107"/>
      <c r="AI1522" s="107"/>
      <c r="AJ1522" s="130"/>
      <c r="AK1522" s="148"/>
      <c r="AL1522" s="151"/>
      <c r="AM1522" s="151"/>
      <c r="AN1522" s="151"/>
      <c r="AO1522" s="151"/>
      <c r="AP1522" s="151"/>
      <c r="AQ1522" s="145"/>
    </row>
    <row r="1523" spans="1:43" ht="9" customHeight="1" x14ac:dyDescent="0.2">
      <c r="A1523" s="148"/>
      <c r="B1523" s="148"/>
      <c r="C1523" s="148"/>
      <c r="D1523" s="148"/>
      <c r="E1523" s="128" t="s">
        <v>25</v>
      </c>
      <c r="F1523" s="129"/>
      <c r="G1523" s="107"/>
      <c r="H1523" s="107"/>
      <c r="I1523" s="107"/>
      <c r="J1523" s="107"/>
      <c r="K1523" s="107"/>
      <c r="L1523" s="107"/>
      <c r="M1523" s="107"/>
      <c r="N1523" s="107"/>
      <c r="O1523" s="107"/>
      <c r="P1523" s="107"/>
      <c r="Q1523" s="107"/>
      <c r="R1523" s="107"/>
      <c r="S1523" s="107"/>
      <c r="T1523" s="107"/>
      <c r="U1523" s="107"/>
      <c r="V1523" s="107"/>
      <c r="W1523" s="107"/>
      <c r="X1523" s="107"/>
      <c r="Y1523" s="107"/>
      <c r="Z1523" s="107"/>
      <c r="AA1523" s="107"/>
      <c r="AB1523" s="107"/>
      <c r="AC1523" s="107"/>
      <c r="AD1523" s="107"/>
      <c r="AE1523" s="107"/>
      <c r="AF1523" s="107"/>
      <c r="AG1523" s="107"/>
      <c r="AH1523" s="107"/>
      <c r="AI1523" s="107"/>
      <c r="AJ1523" s="130"/>
      <c r="AK1523" s="148"/>
      <c r="AL1523" s="151"/>
      <c r="AM1523" s="151"/>
      <c r="AN1523" s="151"/>
      <c r="AO1523" s="151"/>
      <c r="AP1523" s="151"/>
      <c r="AQ1523" s="145"/>
    </row>
    <row r="1524" spans="1:43" ht="9" customHeight="1" thickBot="1" x14ac:dyDescent="0.25">
      <c r="A1524" s="149"/>
      <c r="B1524" s="149"/>
      <c r="C1524" s="149"/>
      <c r="D1524" s="149"/>
      <c r="E1524" s="131" t="s">
        <v>26</v>
      </c>
      <c r="F1524" s="132"/>
      <c r="G1524" s="133"/>
      <c r="H1524" s="133"/>
      <c r="I1524" s="133"/>
      <c r="J1524" s="133"/>
      <c r="K1524" s="133"/>
      <c r="L1524" s="133"/>
      <c r="M1524" s="133"/>
      <c r="N1524" s="133"/>
      <c r="O1524" s="133"/>
      <c r="P1524" s="133"/>
      <c r="Q1524" s="133"/>
      <c r="R1524" s="133"/>
      <c r="S1524" s="133"/>
      <c r="T1524" s="133"/>
      <c r="U1524" s="133"/>
      <c r="V1524" s="133"/>
      <c r="W1524" s="133"/>
      <c r="X1524" s="133"/>
      <c r="Y1524" s="133"/>
      <c r="Z1524" s="133"/>
      <c r="AA1524" s="133"/>
      <c r="AB1524" s="133"/>
      <c r="AC1524" s="133"/>
      <c r="AD1524" s="133"/>
      <c r="AE1524" s="133"/>
      <c r="AF1524" s="133"/>
      <c r="AG1524" s="133"/>
      <c r="AH1524" s="133"/>
      <c r="AI1524" s="133"/>
      <c r="AJ1524" s="134"/>
      <c r="AK1524" s="149"/>
      <c r="AL1524" s="152"/>
      <c r="AM1524" s="152"/>
      <c r="AN1524" s="152"/>
      <c r="AO1524" s="152"/>
      <c r="AP1524" s="152"/>
      <c r="AQ1524" s="146"/>
    </row>
    <row r="1525" spans="1:43" ht="9" customHeight="1" x14ac:dyDescent="0.2">
      <c r="A1525" s="147">
        <v>379</v>
      </c>
      <c r="B1525" s="153">
        <v>20030</v>
      </c>
      <c r="C1525" s="154" t="s">
        <v>484</v>
      </c>
      <c r="D1525" s="154" t="s">
        <v>313</v>
      </c>
      <c r="E1525" s="124" t="s">
        <v>22</v>
      </c>
      <c r="F1525" s="125"/>
      <c r="G1525" s="126"/>
      <c r="H1525" s="126">
        <v>11</v>
      </c>
      <c r="I1525" s="126">
        <v>11</v>
      </c>
      <c r="J1525" s="126"/>
      <c r="K1525" s="126"/>
      <c r="L1525" s="126">
        <v>11</v>
      </c>
      <c r="M1525" s="126">
        <v>11</v>
      </c>
      <c r="N1525" s="126"/>
      <c r="O1525" s="126"/>
      <c r="P1525" s="126">
        <v>11</v>
      </c>
      <c r="Q1525" s="126">
        <v>11</v>
      </c>
      <c r="R1525" s="126"/>
      <c r="S1525" s="126"/>
      <c r="T1525" s="126">
        <v>11</v>
      </c>
      <c r="U1525" s="126">
        <v>11</v>
      </c>
      <c r="V1525" s="126"/>
      <c r="W1525" s="126"/>
      <c r="X1525" s="126">
        <v>11</v>
      </c>
      <c r="Y1525" s="126">
        <v>11</v>
      </c>
      <c r="Z1525" s="126"/>
      <c r="AA1525" s="126"/>
      <c r="AB1525" s="126">
        <v>11</v>
      </c>
      <c r="AC1525" s="126">
        <v>11</v>
      </c>
      <c r="AD1525" s="126"/>
      <c r="AE1525" s="126"/>
      <c r="AF1525" s="126">
        <v>11</v>
      </c>
      <c r="AG1525" s="126">
        <v>11</v>
      </c>
      <c r="AH1525" s="126"/>
      <c r="AI1525" s="126"/>
      <c r="AJ1525" s="127"/>
      <c r="AK1525" s="153">
        <f>COUNTIF(F1525:AJ1525,"&gt;0")</f>
        <v>14</v>
      </c>
      <c r="AL1525" s="150">
        <f>SUM(F1525:AJ1525)</f>
        <v>154</v>
      </c>
      <c r="AM1525" s="150">
        <f>SUM(F1527:AJ1527)</f>
        <v>0</v>
      </c>
      <c r="AN1525" s="150">
        <f>SUM(F1528:AJ1528)</f>
        <v>0</v>
      </c>
      <c r="AO1525" s="150">
        <f>SUM(F1526:AJ1526)</f>
        <v>56</v>
      </c>
      <c r="AP1525" s="150">
        <f>VLOOKUP($M$1&amp;" "&amp;$P$1&amp;" "&amp;AQ1525,'Вспомогательная таблица'!A:AL,38,0)</f>
        <v>154</v>
      </c>
      <c r="AQ1525" s="144" t="s">
        <v>51</v>
      </c>
    </row>
    <row r="1526" spans="1:43" ht="9" customHeight="1" x14ac:dyDescent="0.2">
      <c r="A1526" s="148"/>
      <c r="B1526" s="148"/>
      <c r="C1526" s="148"/>
      <c r="D1526" s="148"/>
      <c r="E1526" s="128" t="s">
        <v>24</v>
      </c>
      <c r="F1526" s="129"/>
      <c r="G1526" s="107"/>
      <c r="H1526" s="107"/>
      <c r="I1526" s="107">
        <v>8</v>
      </c>
      <c r="J1526" s="107"/>
      <c r="K1526" s="107"/>
      <c r="L1526" s="107"/>
      <c r="M1526" s="107">
        <v>8</v>
      </c>
      <c r="N1526" s="107"/>
      <c r="O1526" s="107"/>
      <c r="P1526" s="107"/>
      <c r="Q1526" s="107">
        <v>8</v>
      </c>
      <c r="R1526" s="107"/>
      <c r="S1526" s="107"/>
      <c r="T1526" s="107"/>
      <c r="U1526" s="107">
        <v>8</v>
      </c>
      <c r="V1526" s="107"/>
      <c r="W1526" s="107"/>
      <c r="X1526" s="107"/>
      <c r="Y1526" s="107">
        <v>8</v>
      </c>
      <c r="Z1526" s="107"/>
      <c r="AA1526" s="107"/>
      <c r="AB1526" s="107"/>
      <c r="AC1526" s="107">
        <v>8</v>
      </c>
      <c r="AD1526" s="107"/>
      <c r="AE1526" s="107"/>
      <c r="AF1526" s="107"/>
      <c r="AG1526" s="107">
        <v>8</v>
      </c>
      <c r="AH1526" s="107"/>
      <c r="AI1526" s="107"/>
      <c r="AJ1526" s="130"/>
      <c r="AK1526" s="148"/>
      <c r="AL1526" s="151"/>
      <c r="AM1526" s="151"/>
      <c r="AN1526" s="151"/>
      <c r="AO1526" s="151"/>
      <c r="AP1526" s="151"/>
      <c r="AQ1526" s="145"/>
    </row>
    <row r="1527" spans="1:43" ht="9" customHeight="1" x14ac:dyDescent="0.2">
      <c r="A1527" s="148"/>
      <c r="B1527" s="148"/>
      <c r="C1527" s="148"/>
      <c r="D1527" s="148"/>
      <c r="E1527" s="128" t="s">
        <v>25</v>
      </c>
      <c r="F1527" s="129"/>
      <c r="G1527" s="107"/>
      <c r="H1527" s="107"/>
      <c r="I1527" s="107"/>
      <c r="J1527" s="107"/>
      <c r="K1527" s="107"/>
      <c r="L1527" s="107"/>
      <c r="M1527" s="107"/>
      <c r="N1527" s="107"/>
      <c r="O1527" s="107"/>
      <c r="P1527" s="107"/>
      <c r="Q1527" s="107"/>
      <c r="R1527" s="107"/>
      <c r="S1527" s="107"/>
      <c r="T1527" s="107"/>
      <c r="U1527" s="107"/>
      <c r="V1527" s="107"/>
      <c r="W1527" s="107"/>
      <c r="X1527" s="107"/>
      <c r="Y1527" s="107"/>
      <c r="Z1527" s="107"/>
      <c r="AA1527" s="107"/>
      <c r="AB1527" s="107"/>
      <c r="AC1527" s="107"/>
      <c r="AD1527" s="107"/>
      <c r="AE1527" s="107"/>
      <c r="AF1527" s="107"/>
      <c r="AG1527" s="107"/>
      <c r="AH1527" s="107"/>
      <c r="AI1527" s="107"/>
      <c r="AJ1527" s="130"/>
      <c r="AK1527" s="148"/>
      <c r="AL1527" s="151"/>
      <c r="AM1527" s="151"/>
      <c r="AN1527" s="151"/>
      <c r="AO1527" s="151"/>
      <c r="AP1527" s="151"/>
      <c r="AQ1527" s="145"/>
    </row>
    <row r="1528" spans="1:43" ht="9" customHeight="1" thickBot="1" x14ac:dyDescent="0.25">
      <c r="A1528" s="149"/>
      <c r="B1528" s="149"/>
      <c r="C1528" s="149"/>
      <c r="D1528" s="149"/>
      <c r="E1528" s="131" t="s">
        <v>26</v>
      </c>
      <c r="F1528" s="132"/>
      <c r="G1528" s="133"/>
      <c r="H1528" s="133"/>
      <c r="I1528" s="133"/>
      <c r="J1528" s="133"/>
      <c r="K1528" s="133"/>
      <c r="L1528" s="133"/>
      <c r="M1528" s="133"/>
      <c r="N1528" s="133"/>
      <c r="O1528" s="133"/>
      <c r="P1528" s="133"/>
      <c r="Q1528" s="133"/>
      <c r="R1528" s="133"/>
      <c r="S1528" s="133"/>
      <c r="T1528" s="133"/>
      <c r="U1528" s="133"/>
      <c r="V1528" s="133"/>
      <c r="W1528" s="133"/>
      <c r="X1528" s="133"/>
      <c r="Y1528" s="133"/>
      <c r="Z1528" s="133"/>
      <c r="AA1528" s="133"/>
      <c r="AB1528" s="133"/>
      <c r="AC1528" s="133"/>
      <c r="AD1528" s="133"/>
      <c r="AE1528" s="133"/>
      <c r="AF1528" s="133"/>
      <c r="AG1528" s="133"/>
      <c r="AH1528" s="133"/>
      <c r="AI1528" s="133"/>
      <c r="AJ1528" s="134"/>
      <c r="AK1528" s="149"/>
      <c r="AL1528" s="152"/>
      <c r="AM1528" s="152"/>
      <c r="AN1528" s="152"/>
      <c r="AO1528" s="152"/>
      <c r="AP1528" s="152"/>
      <c r="AQ1528" s="146"/>
    </row>
    <row r="1529" spans="1:43" ht="9" customHeight="1" x14ac:dyDescent="0.2">
      <c r="A1529" s="147">
        <v>380</v>
      </c>
      <c r="B1529" s="153">
        <v>20202</v>
      </c>
      <c r="C1529" s="154" t="s">
        <v>485</v>
      </c>
      <c r="D1529" s="154" t="s">
        <v>381</v>
      </c>
      <c r="E1529" s="124" t="s">
        <v>22</v>
      </c>
      <c r="F1529" s="125"/>
      <c r="G1529" s="126"/>
      <c r="H1529" s="126">
        <v>11</v>
      </c>
      <c r="I1529" s="126">
        <v>11</v>
      </c>
      <c r="J1529" s="126"/>
      <c r="K1529" s="126"/>
      <c r="L1529" s="126">
        <v>11</v>
      </c>
      <c r="M1529" s="126">
        <v>11</v>
      </c>
      <c r="N1529" s="126"/>
      <c r="O1529" s="126"/>
      <c r="P1529" s="126">
        <v>11</v>
      </c>
      <c r="Q1529" s="126">
        <v>11</v>
      </c>
      <c r="R1529" s="126"/>
      <c r="S1529" s="126"/>
      <c r="T1529" s="126">
        <v>11</v>
      </c>
      <c r="U1529" s="126">
        <v>11</v>
      </c>
      <c r="V1529" s="126"/>
      <c r="W1529" s="126"/>
      <c r="X1529" s="126">
        <v>11</v>
      </c>
      <c r="Y1529" s="126">
        <v>11</v>
      </c>
      <c r="Z1529" s="126"/>
      <c r="AA1529" s="126"/>
      <c r="AB1529" s="126">
        <v>11</v>
      </c>
      <c r="AC1529" s="126">
        <v>11</v>
      </c>
      <c r="AD1529" s="126"/>
      <c r="AE1529" s="126"/>
      <c r="AF1529" s="126">
        <v>11</v>
      </c>
      <c r="AG1529" s="126">
        <v>11</v>
      </c>
      <c r="AH1529" s="126"/>
      <c r="AI1529" s="126"/>
      <c r="AJ1529" s="127"/>
      <c r="AK1529" s="153">
        <f>COUNTIF(F1529:AJ1529,"&gt;0")</f>
        <v>14</v>
      </c>
      <c r="AL1529" s="150">
        <f>SUM(F1529:AJ1529)</f>
        <v>154</v>
      </c>
      <c r="AM1529" s="150">
        <f>SUM(F1531:AJ1531)</f>
        <v>0</v>
      </c>
      <c r="AN1529" s="150">
        <f>SUM(F1532:AJ1532)</f>
        <v>0</v>
      </c>
      <c r="AO1529" s="150">
        <f>SUM(F1530:AJ1530)</f>
        <v>56</v>
      </c>
      <c r="AP1529" s="150">
        <f>VLOOKUP($M$1&amp;" "&amp;$P$1&amp;" "&amp;AQ1529,'Вспомогательная таблица'!A:AL,38,0)</f>
        <v>154</v>
      </c>
      <c r="AQ1529" s="144" t="s">
        <v>51</v>
      </c>
    </row>
    <row r="1530" spans="1:43" ht="9" customHeight="1" x14ac:dyDescent="0.2">
      <c r="A1530" s="148"/>
      <c r="B1530" s="148"/>
      <c r="C1530" s="148"/>
      <c r="D1530" s="148"/>
      <c r="E1530" s="128" t="s">
        <v>24</v>
      </c>
      <c r="F1530" s="129"/>
      <c r="G1530" s="107"/>
      <c r="H1530" s="107"/>
      <c r="I1530" s="107">
        <v>8</v>
      </c>
      <c r="J1530" s="107"/>
      <c r="K1530" s="107"/>
      <c r="L1530" s="107"/>
      <c r="M1530" s="107">
        <v>8</v>
      </c>
      <c r="N1530" s="107"/>
      <c r="O1530" s="107"/>
      <c r="P1530" s="107"/>
      <c r="Q1530" s="107">
        <v>8</v>
      </c>
      <c r="R1530" s="107"/>
      <c r="S1530" s="107"/>
      <c r="T1530" s="107"/>
      <c r="U1530" s="107">
        <v>8</v>
      </c>
      <c r="V1530" s="107"/>
      <c r="W1530" s="107"/>
      <c r="X1530" s="107"/>
      <c r="Y1530" s="107">
        <v>8</v>
      </c>
      <c r="Z1530" s="107"/>
      <c r="AA1530" s="107"/>
      <c r="AB1530" s="107"/>
      <c r="AC1530" s="107">
        <v>8</v>
      </c>
      <c r="AD1530" s="107"/>
      <c r="AE1530" s="107"/>
      <c r="AF1530" s="107"/>
      <c r="AG1530" s="107">
        <v>8</v>
      </c>
      <c r="AH1530" s="107"/>
      <c r="AI1530" s="107"/>
      <c r="AJ1530" s="130"/>
      <c r="AK1530" s="148"/>
      <c r="AL1530" s="151"/>
      <c r="AM1530" s="151"/>
      <c r="AN1530" s="151"/>
      <c r="AO1530" s="151"/>
      <c r="AP1530" s="151"/>
      <c r="AQ1530" s="145"/>
    </row>
    <row r="1531" spans="1:43" ht="9" customHeight="1" x14ac:dyDescent="0.2">
      <c r="A1531" s="148"/>
      <c r="B1531" s="148"/>
      <c r="C1531" s="148"/>
      <c r="D1531" s="148"/>
      <c r="E1531" s="128" t="s">
        <v>25</v>
      </c>
      <c r="F1531" s="129"/>
      <c r="G1531" s="107"/>
      <c r="H1531" s="107"/>
      <c r="I1531" s="107"/>
      <c r="J1531" s="107"/>
      <c r="K1531" s="107"/>
      <c r="L1531" s="107"/>
      <c r="M1531" s="107"/>
      <c r="N1531" s="107"/>
      <c r="O1531" s="107"/>
      <c r="P1531" s="107"/>
      <c r="Q1531" s="107"/>
      <c r="R1531" s="107"/>
      <c r="S1531" s="107"/>
      <c r="T1531" s="107"/>
      <c r="U1531" s="107"/>
      <c r="V1531" s="107"/>
      <c r="W1531" s="107"/>
      <c r="X1531" s="107"/>
      <c r="Y1531" s="107"/>
      <c r="Z1531" s="107"/>
      <c r="AA1531" s="107"/>
      <c r="AB1531" s="107"/>
      <c r="AC1531" s="107"/>
      <c r="AD1531" s="107"/>
      <c r="AE1531" s="107"/>
      <c r="AF1531" s="107"/>
      <c r="AG1531" s="107"/>
      <c r="AH1531" s="107"/>
      <c r="AI1531" s="107"/>
      <c r="AJ1531" s="130"/>
      <c r="AK1531" s="148"/>
      <c r="AL1531" s="151"/>
      <c r="AM1531" s="151"/>
      <c r="AN1531" s="151"/>
      <c r="AO1531" s="151"/>
      <c r="AP1531" s="151"/>
      <c r="AQ1531" s="145"/>
    </row>
    <row r="1532" spans="1:43" ht="9" customHeight="1" thickBot="1" x14ac:dyDescent="0.25">
      <c r="A1532" s="149"/>
      <c r="B1532" s="149"/>
      <c r="C1532" s="149"/>
      <c r="D1532" s="149"/>
      <c r="E1532" s="131" t="s">
        <v>26</v>
      </c>
      <c r="F1532" s="132"/>
      <c r="G1532" s="133"/>
      <c r="H1532" s="133"/>
      <c r="I1532" s="133"/>
      <c r="J1532" s="133"/>
      <c r="K1532" s="133"/>
      <c r="L1532" s="133"/>
      <c r="M1532" s="133"/>
      <c r="N1532" s="133"/>
      <c r="O1532" s="133"/>
      <c r="P1532" s="133"/>
      <c r="Q1532" s="133"/>
      <c r="R1532" s="133"/>
      <c r="S1532" s="133"/>
      <c r="T1532" s="133"/>
      <c r="U1532" s="133"/>
      <c r="V1532" s="133"/>
      <c r="W1532" s="133"/>
      <c r="X1532" s="133"/>
      <c r="Y1532" s="133"/>
      <c r="Z1532" s="133"/>
      <c r="AA1532" s="133"/>
      <c r="AB1532" s="133"/>
      <c r="AC1532" s="133"/>
      <c r="AD1532" s="133"/>
      <c r="AE1532" s="133"/>
      <c r="AF1532" s="133"/>
      <c r="AG1532" s="133"/>
      <c r="AH1532" s="133"/>
      <c r="AI1532" s="133"/>
      <c r="AJ1532" s="134"/>
      <c r="AK1532" s="149"/>
      <c r="AL1532" s="152"/>
      <c r="AM1532" s="152"/>
      <c r="AN1532" s="152"/>
      <c r="AO1532" s="152"/>
      <c r="AP1532" s="152"/>
      <c r="AQ1532" s="146"/>
    </row>
    <row r="1533" spans="1:43" ht="9" customHeight="1" x14ac:dyDescent="0.2">
      <c r="A1533" s="147">
        <v>381</v>
      </c>
      <c r="B1533" s="153">
        <v>20525</v>
      </c>
      <c r="C1533" s="154" t="s">
        <v>486</v>
      </c>
      <c r="D1533" s="154" t="s">
        <v>388</v>
      </c>
      <c r="E1533" s="124" t="s">
        <v>22</v>
      </c>
      <c r="F1533" s="125">
        <v>11</v>
      </c>
      <c r="G1533" s="126"/>
      <c r="H1533" s="126"/>
      <c r="I1533" s="126">
        <v>11</v>
      </c>
      <c r="J1533" s="126">
        <v>11</v>
      </c>
      <c r="K1533" s="126"/>
      <c r="L1533" s="126"/>
      <c r="M1533" s="126">
        <v>11</v>
      </c>
      <c r="N1533" s="126">
        <v>11</v>
      </c>
      <c r="O1533" s="126"/>
      <c r="P1533" s="126"/>
      <c r="Q1533" s="126">
        <v>11</v>
      </c>
      <c r="R1533" s="126">
        <v>11</v>
      </c>
      <c r="S1533" s="126"/>
      <c r="T1533" s="126"/>
      <c r="U1533" s="126">
        <v>11</v>
      </c>
      <c r="V1533" s="126">
        <v>11</v>
      </c>
      <c r="W1533" s="126"/>
      <c r="X1533" s="126"/>
      <c r="Y1533" s="126">
        <v>11</v>
      </c>
      <c r="Z1533" s="126">
        <v>11</v>
      </c>
      <c r="AA1533" s="126"/>
      <c r="AB1533" s="126"/>
      <c r="AC1533" s="126">
        <v>11</v>
      </c>
      <c r="AD1533" s="126">
        <v>11</v>
      </c>
      <c r="AE1533" s="126"/>
      <c r="AF1533" s="126"/>
      <c r="AG1533" s="126">
        <v>11</v>
      </c>
      <c r="AH1533" s="126">
        <v>11</v>
      </c>
      <c r="AI1533" s="126"/>
      <c r="AJ1533" s="127"/>
      <c r="AK1533" s="153">
        <f>COUNTIF(F1533:AJ1533,"&gt;0")</f>
        <v>15</v>
      </c>
      <c r="AL1533" s="150">
        <f>SUM(F1533:AJ1533)</f>
        <v>165</v>
      </c>
      <c r="AM1533" s="150">
        <f>SUM(F1535:AJ1535)</f>
        <v>0</v>
      </c>
      <c r="AN1533" s="150">
        <f>SUM(F1536:AJ1536)</f>
        <v>0</v>
      </c>
      <c r="AO1533" s="150">
        <f>SUM(F1534:AJ1534)</f>
        <v>64</v>
      </c>
      <c r="AP1533" s="150">
        <f>VLOOKUP($M$1&amp;" "&amp;$P$1&amp;" "&amp;AQ1533,'Вспомогательная таблица'!A:AL,38,0)</f>
        <v>165</v>
      </c>
      <c r="AQ1533" s="144" t="s">
        <v>49</v>
      </c>
    </row>
    <row r="1534" spans="1:43" ht="9" customHeight="1" x14ac:dyDescent="0.2">
      <c r="A1534" s="148"/>
      <c r="B1534" s="148"/>
      <c r="C1534" s="148"/>
      <c r="D1534" s="148"/>
      <c r="E1534" s="128" t="s">
        <v>24</v>
      </c>
      <c r="F1534" s="129">
        <v>8</v>
      </c>
      <c r="G1534" s="107"/>
      <c r="H1534" s="107"/>
      <c r="I1534" s="107"/>
      <c r="J1534" s="107">
        <v>8</v>
      </c>
      <c r="K1534" s="107"/>
      <c r="L1534" s="107"/>
      <c r="M1534" s="107"/>
      <c r="N1534" s="107">
        <v>8</v>
      </c>
      <c r="O1534" s="107"/>
      <c r="P1534" s="107"/>
      <c r="Q1534" s="107"/>
      <c r="R1534" s="107">
        <v>8</v>
      </c>
      <c r="S1534" s="107"/>
      <c r="T1534" s="107"/>
      <c r="U1534" s="107"/>
      <c r="V1534" s="107">
        <v>8</v>
      </c>
      <c r="W1534" s="107"/>
      <c r="X1534" s="107"/>
      <c r="Y1534" s="107"/>
      <c r="Z1534" s="107">
        <v>8</v>
      </c>
      <c r="AA1534" s="107"/>
      <c r="AB1534" s="107"/>
      <c r="AC1534" s="107"/>
      <c r="AD1534" s="107">
        <v>8</v>
      </c>
      <c r="AE1534" s="107"/>
      <c r="AF1534" s="107"/>
      <c r="AG1534" s="107"/>
      <c r="AH1534" s="107">
        <v>8</v>
      </c>
      <c r="AI1534" s="107"/>
      <c r="AJ1534" s="130"/>
      <c r="AK1534" s="148"/>
      <c r="AL1534" s="151"/>
      <c r="AM1534" s="151"/>
      <c r="AN1534" s="151"/>
      <c r="AO1534" s="151"/>
      <c r="AP1534" s="151"/>
      <c r="AQ1534" s="145"/>
    </row>
    <row r="1535" spans="1:43" ht="9" customHeight="1" x14ac:dyDescent="0.2">
      <c r="A1535" s="148"/>
      <c r="B1535" s="148"/>
      <c r="C1535" s="148"/>
      <c r="D1535" s="148"/>
      <c r="E1535" s="128" t="s">
        <v>25</v>
      </c>
      <c r="F1535" s="129"/>
      <c r="G1535" s="107"/>
      <c r="H1535" s="107"/>
      <c r="I1535" s="107"/>
      <c r="J1535" s="107"/>
      <c r="K1535" s="107"/>
      <c r="L1535" s="107"/>
      <c r="M1535" s="107"/>
      <c r="N1535" s="107"/>
      <c r="O1535" s="107"/>
      <c r="P1535" s="107"/>
      <c r="Q1535" s="107"/>
      <c r="R1535" s="107"/>
      <c r="S1535" s="107"/>
      <c r="T1535" s="107"/>
      <c r="U1535" s="107"/>
      <c r="V1535" s="107"/>
      <c r="W1535" s="107"/>
      <c r="X1535" s="107"/>
      <c r="Y1535" s="107"/>
      <c r="Z1535" s="107"/>
      <c r="AA1535" s="107"/>
      <c r="AB1535" s="107"/>
      <c r="AC1535" s="107"/>
      <c r="AD1535" s="107"/>
      <c r="AE1535" s="107"/>
      <c r="AF1535" s="107"/>
      <c r="AG1535" s="107"/>
      <c r="AH1535" s="107"/>
      <c r="AI1535" s="107"/>
      <c r="AJ1535" s="130"/>
      <c r="AK1535" s="148"/>
      <c r="AL1535" s="151"/>
      <c r="AM1535" s="151"/>
      <c r="AN1535" s="151"/>
      <c r="AO1535" s="151"/>
      <c r="AP1535" s="151"/>
      <c r="AQ1535" s="145"/>
    </row>
    <row r="1536" spans="1:43" ht="9" customHeight="1" thickBot="1" x14ac:dyDescent="0.25">
      <c r="A1536" s="149"/>
      <c r="B1536" s="149"/>
      <c r="C1536" s="149"/>
      <c r="D1536" s="149"/>
      <c r="E1536" s="131" t="s">
        <v>26</v>
      </c>
      <c r="F1536" s="132"/>
      <c r="G1536" s="133"/>
      <c r="H1536" s="133"/>
      <c r="I1536" s="133"/>
      <c r="J1536" s="133"/>
      <c r="K1536" s="133"/>
      <c r="L1536" s="133"/>
      <c r="M1536" s="133"/>
      <c r="N1536" s="133"/>
      <c r="O1536" s="133"/>
      <c r="P1536" s="133"/>
      <c r="Q1536" s="133"/>
      <c r="R1536" s="133"/>
      <c r="S1536" s="133"/>
      <c r="T1536" s="133"/>
      <c r="U1536" s="133"/>
      <c r="V1536" s="133"/>
      <c r="W1536" s="133"/>
      <c r="X1536" s="133"/>
      <c r="Y1536" s="133"/>
      <c r="Z1536" s="133"/>
      <c r="AA1536" s="133"/>
      <c r="AB1536" s="133"/>
      <c r="AC1536" s="133"/>
      <c r="AD1536" s="133"/>
      <c r="AE1536" s="133"/>
      <c r="AF1536" s="133"/>
      <c r="AG1536" s="133"/>
      <c r="AH1536" s="133"/>
      <c r="AI1536" s="133"/>
      <c r="AJ1536" s="134"/>
      <c r="AK1536" s="149"/>
      <c r="AL1536" s="152"/>
      <c r="AM1536" s="152"/>
      <c r="AN1536" s="152"/>
      <c r="AO1536" s="152"/>
      <c r="AP1536" s="152"/>
      <c r="AQ1536" s="146"/>
    </row>
    <row r="1537" spans="1:43" ht="9" customHeight="1" x14ac:dyDescent="0.2">
      <c r="A1537" s="147">
        <v>382</v>
      </c>
      <c r="B1537" s="153">
        <v>20656</v>
      </c>
      <c r="C1537" s="154" t="s">
        <v>487</v>
      </c>
      <c r="D1537" s="154" t="s">
        <v>391</v>
      </c>
      <c r="E1537" s="124" t="s">
        <v>22</v>
      </c>
      <c r="F1537" s="125">
        <v>11</v>
      </c>
      <c r="G1537" s="126"/>
      <c r="H1537" s="126"/>
      <c r="I1537" s="126">
        <v>11</v>
      </c>
      <c r="J1537" s="126">
        <v>11</v>
      </c>
      <c r="K1537" s="126"/>
      <c r="L1537" s="126"/>
      <c r="M1537" s="126">
        <v>11</v>
      </c>
      <c r="N1537" s="126">
        <v>11</v>
      </c>
      <c r="O1537" s="126"/>
      <c r="P1537" s="126"/>
      <c r="Q1537" s="126">
        <v>11</v>
      </c>
      <c r="R1537" s="126">
        <v>11</v>
      </c>
      <c r="S1537" s="126"/>
      <c r="T1537" s="126"/>
      <c r="U1537" s="126">
        <v>11</v>
      </c>
      <c r="V1537" s="126">
        <v>11</v>
      </c>
      <c r="W1537" s="126"/>
      <c r="X1537" s="126"/>
      <c r="Y1537" s="126">
        <v>11</v>
      </c>
      <c r="Z1537" s="126">
        <v>11</v>
      </c>
      <c r="AA1537" s="126"/>
      <c r="AB1537" s="126"/>
      <c r="AC1537" s="126">
        <v>11</v>
      </c>
      <c r="AD1537" s="126">
        <v>11</v>
      </c>
      <c r="AE1537" s="126"/>
      <c r="AF1537" s="126"/>
      <c r="AG1537" s="126">
        <v>11</v>
      </c>
      <c r="AH1537" s="126">
        <v>11</v>
      </c>
      <c r="AI1537" s="126"/>
      <c r="AJ1537" s="127"/>
      <c r="AK1537" s="153">
        <f>COUNTIF(F1537:AJ1537,"&gt;0")</f>
        <v>15</v>
      </c>
      <c r="AL1537" s="150">
        <f>SUM(F1537:AJ1537)</f>
        <v>165</v>
      </c>
      <c r="AM1537" s="150">
        <f>SUM(F1539:AJ1539)</f>
        <v>0</v>
      </c>
      <c r="AN1537" s="150">
        <f>SUM(F1540:AJ1540)</f>
        <v>0</v>
      </c>
      <c r="AO1537" s="150">
        <f>SUM(F1538:AJ1538)</f>
        <v>64</v>
      </c>
      <c r="AP1537" s="150">
        <f>VLOOKUP($M$1&amp;" "&amp;$P$1&amp;" "&amp;AQ1537,'Вспомогательная таблица'!A:AL,38,0)</f>
        <v>165</v>
      </c>
      <c r="AQ1537" s="144" t="s">
        <v>49</v>
      </c>
    </row>
    <row r="1538" spans="1:43" ht="9" customHeight="1" x14ac:dyDescent="0.2">
      <c r="A1538" s="148"/>
      <c r="B1538" s="148"/>
      <c r="C1538" s="148"/>
      <c r="D1538" s="148"/>
      <c r="E1538" s="128" t="s">
        <v>24</v>
      </c>
      <c r="F1538" s="129">
        <v>8</v>
      </c>
      <c r="G1538" s="107"/>
      <c r="H1538" s="107"/>
      <c r="I1538" s="107"/>
      <c r="J1538" s="107">
        <v>8</v>
      </c>
      <c r="K1538" s="107"/>
      <c r="L1538" s="107"/>
      <c r="M1538" s="107"/>
      <c r="N1538" s="107">
        <v>8</v>
      </c>
      <c r="O1538" s="107"/>
      <c r="P1538" s="107"/>
      <c r="Q1538" s="107"/>
      <c r="R1538" s="107">
        <v>8</v>
      </c>
      <c r="S1538" s="107"/>
      <c r="T1538" s="107"/>
      <c r="U1538" s="107"/>
      <c r="V1538" s="107">
        <v>8</v>
      </c>
      <c r="W1538" s="107"/>
      <c r="X1538" s="107"/>
      <c r="Y1538" s="107"/>
      <c r="Z1538" s="107">
        <v>8</v>
      </c>
      <c r="AA1538" s="107"/>
      <c r="AB1538" s="107"/>
      <c r="AC1538" s="107"/>
      <c r="AD1538" s="107">
        <v>8</v>
      </c>
      <c r="AE1538" s="107"/>
      <c r="AF1538" s="107"/>
      <c r="AG1538" s="107"/>
      <c r="AH1538" s="107">
        <v>8</v>
      </c>
      <c r="AI1538" s="107"/>
      <c r="AJ1538" s="130"/>
      <c r="AK1538" s="148"/>
      <c r="AL1538" s="151"/>
      <c r="AM1538" s="151"/>
      <c r="AN1538" s="151"/>
      <c r="AO1538" s="151"/>
      <c r="AP1538" s="151"/>
      <c r="AQ1538" s="145"/>
    </row>
    <row r="1539" spans="1:43" ht="9" customHeight="1" x14ac:dyDescent="0.2">
      <c r="A1539" s="148"/>
      <c r="B1539" s="148"/>
      <c r="C1539" s="148"/>
      <c r="D1539" s="148"/>
      <c r="E1539" s="128" t="s">
        <v>25</v>
      </c>
      <c r="F1539" s="129"/>
      <c r="G1539" s="107"/>
      <c r="H1539" s="107"/>
      <c r="I1539" s="107"/>
      <c r="J1539" s="107"/>
      <c r="K1539" s="107"/>
      <c r="L1539" s="107"/>
      <c r="M1539" s="107"/>
      <c r="N1539" s="107"/>
      <c r="O1539" s="107"/>
      <c r="P1539" s="107"/>
      <c r="Q1539" s="107"/>
      <c r="R1539" s="107"/>
      <c r="S1539" s="107"/>
      <c r="T1539" s="107"/>
      <c r="U1539" s="107"/>
      <c r="V1539" s="107"/>
      <c r="W1539" s="107"/>
      <c r="X1539" s="107"/>
      <c r="Y1539" s="107"/>
      <c r="Z1539" s="107"/>
      <c r="AA1539" s="107"/>
      <c r="AB1539" s="107"/>
      <c r="AC1539" s="107"/>
      <c r="AD1539" s="107"/>
      <c r="AE1539" s="107"/>
      <c r="AF1539" s="107"/>
      <c r="AG1539" s="107"/>
      <c r="AH1539" s="107"/>
      <c r="AI1539" s="107"/>
      <c r="AJ1539" s="130"/>
      <c r="AK1539" s="148"/>
      <c r="AL1539" s="151"/>
      <c r="AM1539" s="151"/>
      <c r="AN1539" s="151"/>
      <c r="AO1539" s="151"/>
      <c r="AP1539" s="151"/>
      <c r="AQ1539" s="145"/>
    </row>
    <row r="1540" spans="1:43" ht="9" customHeight="1" thickBot="1" x14ac:dyDescent="0.25">
      <c r="A1540" s="149"/>
      <c r="B1540" s="149"/>
      <c r="C1540" s="149"/>
      <c r="D1540" s="149"/>
      <c r="E1540" s="131" t="s">
        <v>26</v>
      </c>
      <c r="F1540" s="132"/>
      <c r="G1540" s="133"/>
      <c r="H1540" s="133"/>
      <c r="I1540" s="133"/>
      <c r="J1540" s="133"/>
      <c r="K1540" s="133"/>
      <c r="L1540" s="133"/>
      <c r="M1540" s="133"/>
      <c r="N1540" s="133"/>
      <c r="O1540" s="133"/>
      <c r="P1540" s="133"/>
      <c r="Q1540" s="133"/>
      <c r="R1540" s="133"/>
      <c r="S1540" s="133"/>
      <c r="T1540" s="133"/>
      <c r="U1540" s="133"/>
      <c r="V1540" s="133"/>
      <c r="W1540" s="133"/>
      <c r="X1540" s="133"/>
      <c r="Y1540" s="133"/>
      <c r="Z1540" s="133"/>
      <c r="AA1540" s="133"/>
      <c r="AB1540" s="133"/>
      <c r="AC1540" s="133"/>
      <c r="AD1540" s="133"/>
      <c r="AE1540" s="133"/>
      <c r="AF1540" s="133"/>
      <c r="AG1540" s="133"/>
      <c r="AH1540" s="133"/>
      <c r="AI1540" s="133"/>
      <c r="AJ1540" s="134"/>
      <c r="AK1540" s="149"/>
      <c r="AL1540" s="152"/>
      <c r="AM1540" s="152"/>
      <c r="AN1540" s="152"/>
      <c r="AO1540" s="152"/>
      <c r="AP1540" s="152"/>
      <c r="AQ1540" s="146"/>
    </row>
    <row r="1541" spans="1:43" ht="9" customHeight="1" x14ac:dyDescent="0.2">
      <c r="A1541" s="147">
        <v>383</v>
      </c>
      <c r="B1541" s="153">
        <v>18927</v>
      </c>
      <c r="C1541" s="154" t="s">
        <v>488</v>
      </c>
      <c r="D1541" s="154" t="s">
        <v>381</v>
      </c>
      <c r="E1541" s="124" t="s">
        <v>22</v>
      </c>
      <c r="F1541" s="125">
        <v>11</v>
      </c>
      <c r="G1541" s="126"/>
      <c r="H1541" s="126"/>
      <c r="I1541" s="126">
        <v>11</v>
      </c>
      <c r="J1541" s="126">
        <v>11</v>
      </c>
      <c r="K1541" s="126"/>
      <c r="L1541" s="126"/>
      <c r="M1541" s="126">
        <v>11</v>
      </c>
      <c r="N1541" s="126">
        <v>11</v>
      </c>
      <c r="O1541" s="126"/>
      <c r="P1541" s="126"/>
      <c r="Q1541" s="126">
        <v>11</v>
      </c>
      <c r="R1541" s="126">
        <v>11</v>
      </c>
      <c r="S1541" s="126"/>
      <c r="T1541" s="126"/>
      <c r="U1541" s="126">
        <v>11</v>
      </c>
      <c r="V1541" s="126">
        <v>11</v>
      </c>
      <c r="W1541" s="126"/>
      <c r="X1541" s="126"/>
      <c r="Y1541" s="126">
        <v>11</v>
      </c>
      <c r="Z1541" s="126">
        <v>11</v>
      </c>
      <c r="AA1541" s="126"/>
      <c r="AB1541" s="126"/>
      <c r="AC1541" s="126">
        <v>11</v>
      </c>
      <c r="AD1541" s="126">
        <v>11</v>
      </c>
      <c r="AE1541" s="126"/>
      <c r="AF1541" s="126"/>
      <c r="AG1541" s="126">
        <v>11</v>
      </c>
      <c r="AH1541" s="126">
        <v>11</v>
      </c>
      <c r="AI1541" s="126"/>
      <c r="AJ1541" s="127"/>
      <c r="AK1541" s="153">
        <f>COUNTIF(F1541:AJ1541,"&gt;0")</f>
        <v>15</v>
      </c>
      <c r="AL1541" s="150">
        <f>SUM(F1541:AJ1541)</f>
        <v>165</v>
      </c>
      <c r="AM1541" s="150">
        <f>SUM(F1543:AJ1543)</f>
        <v>0</v>
      </c>
      <c r="AN1541" s="150">
        <f>SUM(F1544:AJ1544)</f>
        <v>0</v>
      </c>
      <c r="AO1541" s="150">
        <f>SUM(F1542:AJ1542)</f>
        <v>64</v>
      </c>
      <c r="AP1541" s="150">
        <f>VLOOKUP($M$1&amp;" "&amp;$P$1&amp;" "&amp;AQ1541,'Вспомогательная таблица'!A:AL,38,0)</f>
        <v>165</v>
      </c>
      <c r="AQ1541" s="144" t="s">
        <v>49</v>
      </c>
    </row>
    <row r="1542" spans="1:43" ht="9" customHeight="1" x14ac:dyDescent="0.2">
      <c r="A1542" s="148"/>
      <c r="B1542" s="148"/>
      <c r="C1542" s="148"/>
      <c r="D1542" s="148"/>
      <c r="E1542" s="128" t="s">
        <v>24</v>
      </c>
      <c r="F1542" s="129">
        <v>8</v>
      </c>
      <c r="G1542" s="107"/>
      <c r="H1542" s="107"/>
      <c r="I1542" s="107"/>
      <c r="J1542" s="107">
        <v>8</v>
      </c>
      <c r="K1542" s="107"/>
      <c r="L1542" s="107"/>
      <c r="M1542" s="107"/>
      <c r="N1542" s="107">
        <v>8</v>
      </c>
      <c r="O1542" s="107"/>
      <c r="P1542" s="107"/>
      <c r="Q1542" s="107"/>
      <c r="R1542" s="107">
        <v>8</v>
      </c>
      <c r="S1542" s="107"/>
      <c r="T1542" s="107"/>
      <c r="U1542" s="107"/>
      <c r="V1542" s="107">
        <v>8</v>
      </c>
      <c r="W1542" s="107"/>
      <c r="X1542" s="107"/>
      <c r="Y1542" s="107"/>
      <c r="Z1542" s="107">
        <v>8</v>
      </c>
      <c r="AA1542" s="107"/>
      <c r="AB1542" s="107"/>
      <c r="AC1542" s="107"/>
      <c r="AD1542" s="107">
        <v>8</v>
      </c>
      <c r="AE1542" s="107"/>
      <c r="AF1542" s="107"/>
      <c r="AG1542" s="107"/>
      <c r="AH1542" s="107">
        <v>8</v>
      </c>
      <c r="AI1542" s="107"/>
      <c r="AJ1542" s="130"/>
      <c r="AK1542" s="148"/>
      <c r="AL1542" s="151"/>
      <c r="AM1542" s="151"/>
      <c r="AN1542" s="151"/>
      <c r="AO1542" s="151"/>
      <c r="AP1542" s="151"/>
      <c r="AQ1542" s="145"/>
    </row>
    <row r="1543" spans="1:43" ht="9" customHeight="1" x14ac:dyDescent="0.2">
      <c r="A1543" s="148"/>
      <c r="B1543" s="148"/>
      <c r="C1543" s="148"/>
      <c r="D1543" s="148"/>
      <c r="E1543" s="128" t="s">
        <v>25</v>
      </c>
      <c r="F1543" s="129"/>
      <c r="G1543" s="107"/>
      <c r="H1543" s="107"/>
      <c r="I1543" s="107"/>
      <c r="J1543" s="107"/>
      <c r="K1543" s="107"/>
      <c r="L1543" s="107"/>
      <c r="M1543" s="107"/>
      <c r="N1543" s="107"/>
      <c r="O1543" s="107"/>
      <c r="P1543" s="107"/>
      <c r="Q1543" s="107"/>
      <c r="R1543" s="107"/>
      <c r="S1543" s="107"/>
      <c r="T1543" s="107"/>
      <c r="U1543" s="107"/>
      <c r="V1543" s="107"/>
      <c r="W1543" s="107"/>
      <c r="X1543" s="107"/>
      <c r="Y1543" s="107"/>
      <c r="Z1543" s="107"/>
      <c r="AA1543" s="107"/>
      <c r="AB1543" s="107"/>
      <c r="AC1543" s="107"/>
      <c r="AD1543" s="107"/>
      <c r="AE1543" s="107"/>
      <c r="AF1543" s="107"/>
      <c r="AG1543" s="107"/>
      <c r="AH1543" s="107"/>
      <c r="AI1543" s="107"/>
      <c r="AJ1543" s="130"/>
      <c r="AK1543" s="148"/>
      <c r="AL1543" s="151"/>
      <c r="AM1543" s="151"/>
      <c r="AN1543" s="151"/>
      <c r="AO1543" s="151"/>
      <c r="AP1543" s="151"/>
      <c r="AQ1543" s="145"/>
    </row>
    <row r="1544" spans="1:43" ht="9" customHeight="1" thickBot="1" x14ac:dyDescent="0.25">
      <c r="A1544" s="149"/>
      <c r="B1544" s="149"/>
      <c r="C1544" s="149"/>
      <c r="D1544" s="149"/>
      <c r="E1544" s="131" t="s">
        <v>26</v>
      </c>
      <c r="F1544" s="132"/>
      <c r="G1544" s="133"/>
      <c r="H1544" s="133"/>
      <c r="I1544" s="133"/>
      <c r="J1544" s="133"/>
      <c r="K1544" s="133"/>
      <c r="L1544" s="133"/>
      <c r="M1544" s="133"/>
      <c r="N1544" s="133"/>
      <c r="O1544" s="133"/>
      <c r="P1544" s="133"/>
      <c r="Q1544" s="133"/>
      <c r="R1544" s="133"/>
      <c r="S1544" s="133"/>
      <c r="T1544" s="133"/>
      <c r="U1544" s="133"/>
      <c r="V1544" s="133"/>
      <c r="W1544" s="133"/>
      <c r="X1544" s="133"/>
      <c r="Y1544" s="133"/>
      <c r="Z1544" s="133"/>
      <c r="AA1544" s="133"/>
      <c r="AB1544" s="133"/>
      <c r="AC1544" s="133"/>
      <c r="AD1544" s="133"/>
      <c r="AE1544" s="133"/>
      <c r="AF1544" s="133"/>
      <c r="AG1544" s="133"/>
      <c r="AH1544" s="133"/>
      <c r="AI1544" s="133"/>
      <c r="AJ1544" s="134"/>
      <c r="AK1544" s="149"/>
      <c r="AL1544" s="152"/>
      <c r="AM1544" s="152"/>
      <c r="AN1544" s="152"/>
      <c r="AO1544" s="152"/>
      <c r="AP1544" s="152"/>
      <c r="AQ1544" s="146"/>
    </row>
    <row r="1545" spans="1:43" ht="9" customHeight="1" x14ac:dyDescent="0.2">
      <c r="A1545" s="147">
        <v>384</v>
      </c>
      <c r="B1545" s="153">
        <v>18935</v>
      </c>
      <c r="C1545" s="154" t="s">
        <v>489</v>
      </c>
      <c r="D1545" s="154" t="s">
        <v>391</v>
      </c>
      <c r="E1545" s="124" t="s">
        <v>22</v>
      </c>
      <c r="F1545" s="125">
        <v>11</v>
      </c>
      <c r="G1545" s="126"/>
      <c r="H1545" s="126"/>
      <c r="I1545" s="126">
        <v>11</v>
      </c>
      <c r="J1545" s="126">
        <v>11</v>
      </c>
      <c r="K1545" s="126"/>
      <c r="L1545" s="126"/>
      <c r="M1545" s="126">
        <v>11</v>
      </c>
      <c r="N1545" s="126">
        <v>11</v>
      </c>
      <c r="O1545" s="126"/>
      <c r="P1545" s="126"/>
      <c r="Q1545" s="126">
        <v>11</v>
      </c>
      <c r="R1545" s="126">
        <v>11</v>
      </c>
      <c r="S1545" s="126"/>
      <c r="T1545" s="126"/>
      <c r="U1545" s="126">
        <v>11</v>
      </c>
      <c r="V1545" s="126">
        <v>11</v>
      </c>
      <c r="W1545" s="126"/>
      <c r="X1545" s="126"/>
      <c r="Y1545" s="126">
        <v>11</v>
      </c>
      <c r="Z1545" s="126">
        <v>11</v>
      </c>
      <c r="AA1545" s="126"/>
      <c r="AB1545" s="126"/>
      <c r="AC1545" s="126">
        <v>11</v>
      </c>
      <c r="AD1545" s="126">
        <v>11</v>
      </c>
      <c r="AE1545" s="126"/>
      <c r="AF1545" s="126"/>
      <c r="AG1545" s="126">
        <v>11</v>
      </c>
      <c r="AH1545" s="126">
        <v>11</v>
      </c>
      <c r="AI1545" s="126"/>
      <c r="AJ1545" s="127"/>
      <c r="AK1545" s="153">
        <f>COUNTIF(F1545:AJ1545,"&gt;0")</f>
        <v>15</v>
      </c>
      <c r="AL1545" s="150">
        <f>SUM(F1545:AJ1545)</f>
        <v>165</v>
      </c>
      <c r="AM1545" s="150">
        <f>SUM(F1547:AJ1547)</f>
        <v>0</v>
      </c>
      <c r="AN1545" s="150">
        <f>SUM(F1548:AJ1548)</f>
        <v>0</v>
      </c>
      <c r="AO1545" s="150">
        <f>SUM(F1546:AJ1546)</f>
        <v>64</v>
      </c>
      <c r="AP1545" s="150">
        <f>VLOOKUP($M$1&amp;" "&amp;$P$1&amp;" "&amp;AQ1545,'Вспомогательная таблица'!A:AL,38,0)</f>
        <v>165</v>
      </c>
      <c r="AQ1545" s="144" t="s">
        <v>49</v>
      </c>
    </row>
    <row r="1546" spans="1:43" ht="9" customHeight="1" x14ac:dyDescent="0.2">
      <c r="A1546" s="148"/>
      <c r="B1546" s="148"/>
      <c r="C1546" s="148"/>
      <c r="D1546" s="148"/>
      <c r="E1546" s="128" t="s">
        <v>24</v>
      </c>
      <c r="F1546" s="129">
        <v>8</v>
      </c>
      <c r="G1546" s="107"/>
      <c r="H1546" s="107"/>
      <c r="I1546" s="107"/>
      <c r="J1546" s="107">
        <v>8</v>
      </c>
      <c r="K1546" s="107"/>
      <c r="L1546" s="107"/>
      <c r="M1546" s="107"/>
      <c r="N1546" s="107">
        <v>8</v>
      </c>
      <c r="O1546" s="107"/>
      <c r="P1546" s="107"/>
      <c r="Q1546" s="107"/>
      <c r="R1546" s="107">
        <v>8</v>
      </c>
      <c r="S1546" s="107"/>
      <c r="T1546" s="107"/>
      <c r="U1546" s="107"/>
      <c r="V1546" s="107">
        <v>8</v>
      </c>
      <c r="W1546" s="107"/>
      <c r="X1546" s="107"/>
      <c r="Y1546" s="107"/>
      <c r="Z1546" s="107">
        <v>8</v>
      </c>
      <c r="AA1546" s="107"/>
      <c r="AB1546" s="107"/>
      <c r="AC1546" s="107"/>
      <c r="AD1546" s="107">
        <v>8</v>
      </c>
      <c r="AE1546" s="107"/>
      <c r="AF1546" s="107"/>
      <c r="AG1546" s="107"/>
      <c r="AH1546" s="107">
        <v>8</v>
      </c>
      <c r="AI1546" s="107"/>
      <c r="AJ1546" s="130"/>
      <c r="AK1546" s="148"/>
      <c r="AL1546" s="151"/>
      <c r="AM1546" s="151"/>
      <c r="AN1546" s="151"/>
      <c r="AO1546" s="151"/>
      <c r="AP1546" s="151"/>
      <c r="AQ1546" s="145"/>
    </row>
    <row r="1547" spans="1:43" ht="9" customHeight="1" x14ac:dyDescent="0.2">
      <c r="A1547" s="148"/>
      <c r="B1547" s="148"/>
      <c r="C1547" s="148"/>
      <c r="D1547" s="148"/>
      <c r="E1547" s="128" t="s">
        <v>25</v>
      </c>
      <c r="F1547" s="129"/>
      <c r="G1547" s="107"/>
      <c r="H1547" s="107"/>
      <c r="I1547" s="107"/>
      <c r="J1547" s="107"/>
      <c r="K1547" s="107"/>
      <c r="L1547" s="107"/>
      <c r="M1547" s="107"/>
      <c r="N1547" s="107"/>
      <c r="O1547" s="107"/>
      <c r="P1547" s="107"/>
      <c r="Q1547" s="107"/>
      <c r="R1547" s="107"/>
      <c r="S1547" s="107"/>
      <c r="T1547" s="107"/>
      <c r="U1547" s="107"/>
      <c r="V1547" s="107"/>
      <c r="W1547" s="107"/>
      <c r="X1547" s="107"/>
      <c r="Y1547" s="107"/>
      <c r="Z1547" s="107"/>
      <c r="AA1547" s="107"/>
      <c r="AB1547" s="107"/>
      <c r="AC1547" s="107"/>
      <c r="AD1547" s="107"/>
      <c r="AE1547" s="107"/>
      <c r="AF1547" s="107"/>
      <c r="AG1547" s="107"/>
      <c r="AH1547" s="107"/>
      <c r="AI1547" s="107"/>
      <c r="AJ1547" s="130"/>
      <c r="AK1547" s="148"/>
      <c r="AL1547" s="151"/>
      <c r="AM1547" s="151"/>
      <c r="AN1547" s="151"/>
      <c r="AO1547" s="151"/>
      <c r="AP1547" s="151"/>
      <c r="AQ1547" s="145"/>
    </row>
    <row r="1548" spans="1:43" ht="9" customHeight="1" thickBot="1" x14ac:dyDescent="0.25">
      <c r="A1548" s="149"/>
      <c r="B1548" s="149"/>
      <c r="C1548" s="149"/>
      <c r="D1548" s="149"/>
      <c r="E1548" s="131" t="s">
        <v>26</v>
      </c>
      <c r="F1548" s="132"/>
      <c r="G1548" s="133"/>
      <c r="H1548" s="133"/>
      <c r="I1548" s="133"/>
      <c r="J1548" s="133"/>
      <c r="K1548" s="133"/>
      <c r="L1548" s="133"/>
      <c r="M1548" s="133"/>
      <c r="N1548" s="133"/>
      <c r="O1548" s="133"/>
      <c r="P1548" s="133"/>
      <c r="Q1548" s="133"/>
      <c r="R1548" s="133"/>
      <c r="S1548" s="133"/>
      <c r="T1548" s="133"/>
      <c r="U1548" s="133"/>
      <c r="V1548" s="133"/>
      <c r="W1548" s="133"/>
      <c r="X1548" s="133"/>
      <c r="Y1548" s="133"/>
      <c r="Z1548" s="133"/>
      <c r="AA1548" s="133"/>
      <c r="AB1548" s="133"/>
      <c r="AC1548" s="133"/>
      <c r="AD1548" s="133"/>
      <c r="AE1548" s="133"/>
      <c r="AF1548" s="133"/>
      <c r="AG1548" s="133"/>
      <c r="AH1548" s="133"/>
      <c r="AI1548" s="133"/>
      <c r="AJ1548" s="134"/>
      <c r="AK1548" s="149"/>
      <c r="AL1548" s="152"/>
      <c r="AM1548" s="152"/>
      <c r="AN1548" s="152"/>
      <c r="AO1548" s="152"/>
      <c r="AP1548" s="152"/>
      <c r="AQ1548" s="146"/>
    </row>
    <row r="1549" spans="1:43" ht="9" customHeight="1" x14ac:dyDescent="0.2">
      <c r="A1549" s="147">
        <v>385</v>
      </c>
      <c r="B1549" s="153">
        <v>18936</v>
      </c>
      <c r="C1549" s="154" t="s">
        <v>490</v>
      </c>
      <c r="D1549" s="154" t="s">
        <v>313</v>
      </c>
      <c r="E1549" s="124" t="s">
        <v>22</v>
      </c>
      <c r="F1549" s="125">
        <v>11</v>
      </c>
      <c r="G1549" s="126"/>
      <c r="H1549" s="126"/>
      <c r="I1549" s="126">
        <v>11</v>
      </c>
      <c r="J1549" s="126">
        <v>11</v>
      </c>
      <c r="K1549" s="126"/>
      <c r="L1549" s="126"/>
      <c r="M1549" s="126">
        <v>11</v>
      </c>
      <c r="N1549" s="126">
        <v>11</v>
      </c>
      <c r="O1549" s="126"/>
      <c r="P1549" s="126"/>
      <c r="Q1549" s="126">
        <v>11</v>
      </c>
      <c r="R1549" s="126">
        <v>11</v>
      </c>
      <c r="S1549" s="126"/>
      <c r="T1549" s="126"/>
      <c r="U1549" s="126">
        <v>11</v>
      </c>
      <c r="V1549" s="126">
        <v>11</v>
      </c>
      <c r="W1549" s="126"/>
      <c r="X1549" s="126"/>
      <c r="Y1549" s="126">
        <v>11</v>
      </c>
      <c r="Z1549" s="126">
        <v>11</v>
      </c>
      <c r="AA1549" s="126"/>
      <c r="AB1549" s="126"/>
      <c r="AC1549" s="126">
        <v>11</v>
      </c>
      <c r="AD1549" s="126">
        <v>11</v>
      </c>
      <c r="AE1549" s="126"/>
      <c r="AF1549" s="126"/>
      <c r="AG1549" s="126">
        <v>11</v>
      </c>
      <c r="AH1549" s="126">
        <v>11</v>
      </c>
      <c r="AI1549" s="126"/>
      <c r="AJ1549" s="127"/>
      <c r="AK1549" s="153">
        <f>COUNTIF(F1549:AJ1549,"&gt;0")</f>
        <v>15</v>
      </c>
      <c r="AL1549" s="150">
        <f>SUM(F1549:AJ1549)</f>
        <v>165</v>
      </c>
      <c r="AM1549" s="150">
        <f>SUM(F1551:AJ1551)</f>
        <v>0</v>
      </c>
      <c r="AN1549" s="150">
        <f>SUM(F1552:AJ1552)</f>
        <v>0</v>
      </c>
      <c r="AO1549" s="150">
        <f>SUM(F1550:AJ1550)</f>
        <v>64</v>
      </c>
      <c r="AP1549" s="150">
        <f>VLOOKUP($M$1&amp;" "&amp;$P$1&amp;" "&amp;AQ1549,'Вспомогательная таблица'!A:AL,38,0)</f>
        <v>165</v>
      </c>
      <c r="AQ1549" s="144" t="s">
        <v>49</v>
      </c>
    </row>
    <row r="1550" spans="1:43" ht="9" customHeight="1" x14ac:dyDescent="0.2">
      <c r="A1550" s="148"/>
      <c r="B1550" s="148"/>
      <c r="C1550" s="148"/>
      <c r="D1550" s="148"/>
      <c r="E1550" s="128" t="s">
        <v>24</v>
      </c>
      <c r="F1550" s="129">
        <v>8</v>
      </c>
      <c r="G1550" s="107"/>
      <c r="H1550" s="107"/>
      <c r="I1550" s="107"/>
      <c r="J1550" s="107">
        <v>8</v>
      </c>
      <c r="K1550" s="107"/>
      <c r="L1550" s="107"/>
      <c r="M1550" s="107"/>
      <c r="N1550" s="107">
        <v>8</v>
      </c>
      <c r="O1550" s="107"/>
      <c r="P1550" s="107"/>
      <c r="Q1550" s="107"/>
      <c r="R1550" s="107">
        <v>8</v>
      </c>
      <c r="S1550" s="107"/>
      <c r="T1550" s="107"/>
      <c r="U1550" s="107"/>
      <c r="V1550" s="107">
        <v>8</v>
      </c>
      <c r="W1550" s="107"/>
      <c r="X1550" s="107"/>
      <c r="Y1550" s="107"/>
      <c r="Z1550" s="107">
        <v>8</v>
      </c>
      <c r="AA1550" s="107"/>
      <c r="AB1550" s="107"/>
      <c r="AC1550" s="107"/>
      <c r="AD1550" s="107">
        <v>8</v>
      </c>
      <c r="AE1550" s="107"/>
      <c r="AF1550" s="107"/>
      <c r="AG1550" s="107"/>
      <c r="AH1550" s="107">
        <v>8</v>
      </c>
      <c r="AI1550" s="107"/>
      <c r="AJ1550" s="130"/>
      <c r="AK1550" s="148"/>
      <c r="AL1550" s="151"/>
      <c r="AM1550" s="151"/>
      <c r="AN1550" s="151"/>
      <c r="AO1550" s="151"/>
      <c r="AP1550" s="151"/>
      <c r="AQ1550" s="145"/>
    </row>
    <row r="1551" spans="1:43" ht="9" customHeight="1" x14ac:dyDescent="0.2">
      <c r="A1551" s="148"/>
      <c r="B1551" s="148"/>
      <c r="C1551" s="148"/>
      <c r="D1551" s="148"/>
      <c r="E1551" s="128" t="s">
        <v>25</v>
      </c>
      <c r="F1551" s="129"/>
      <c r="G1551" s="107"/>
      <c r="H1551" s="107"/>
      <c r="I1551" s="107"/>
      <c r="J1551" s="107"/>
      <c r="K1551" s="107"/>
      <c r="L1551" s="107"/>
      <c r="M1551" s="107"/>
      <c r="N1551" s="107"/>
      <c r="O1551" s="107"/>
      <c r="P1551" s="107"/>
      <c r="Q1551" s="107"/>
      <c r="R1551" s="107"/>
      <c r="S1551" s="107"/>
      <c r="T1551" s="107"/>
      <c r="U1551" s="107"/>
      <c r="V1551" s="107"/>
      <c r="W1551" s="107"/>
      <c r="X1551" s="107"/>
      <c r="Y1551" s="107"/>
      <c r="Z1551" s="107"/>
      <c r="AA1551" s="107"/>
      <c r="AB1551" s="107"/>
      <c r="AC1551" s="107"/>
      <c r="AD1551" s="107"/>
      <c r="AE1551" s="107"/>
      <c r="AF1551" s="107"/>
      <c r="AG1551" s="107"/>
      <c r="AH1551" s="107"/>
      <c r="AI1551" s="107"/>
      <c r="AJ1551" s="130"/>
      <c r="AK1551" s="148"/>
      <c r="AL1551" s="151"/>
      <c r="AM1551" s="151"/>
      <c r="AN1551" s="151"/>
      <c r="AO1551" s="151"/>
      <c r="AP1551" s="151"/>
      <c r="AQ1551" s="145"/>
    </row>
    <row r="1552" spans="1:43" ht="9" customHeight="1" thickBot="1" x14ac:dyDescent="0.25">
      <c r="A1552" s="149"/>
      <c r="B1552" s="149"/>
      <c r="C1552" s="149"/>
      <c r="D1552" s="149"/>
      <c r="E1552" s="131" t="s">
        <v>26</v>
      </c>
      <c r="F1552" s="132"/>
      <c r="G1552" s="133"/>
      <c r="H1552" s="133"/>
      <c r="I1552" s="133"/>
      <c r="J1552" s="133"/>
      <c r="K1552" s="133"/>
      <c r="L1552" s="133"/>
      <c r="M1552" s="133"/>
      <c r="N1552" s="133"/>
      <c r="O1552" s="133"/>
      <c r="P1552" s="133"/>
      <c r="Q1552" s="133"/>
      <c r="R1552" s="133"/>
      <c r="S1552" s="133"/>
      <c r="T1552" s="133"/>
      <c r="U1552" s="133"/>
      <c r="V1552" s="133"/>
      <c r="W1552" s="133"/>
      <c r="X1552" s="133"/>
      <c r="Y1552" s="133"/>
      <c r="Z1552" s="133"/>
      <c r="AA1552" s="133"/>
      <c r="AB1552" s="133"/>
      <c r="AC1552" s="133"/>
      <c r="AD1552" s="133"/>
      <c r="AE1552" s="133"/>
      <c r="AF1552" s="133"/>
      <c r="AG1552" s="133"/>
      <c r="AH1552" s="133"/>
      <c r="AI1552" s="133"/>
      <c r="AJ1552" s="134"/>
      <c r="AK1552" s="149"/>
      <c r="AL1552" s="152"/>
      <c r="AM1552" s="152"/>
      <c r="AN1552" s="152"/>
      <c r="AO1552" s="152"/>
      <c r="AP1552" s="152"/>
      <c r="AQ1552" s="146"/>
    </row>
    <row r="1553" spans="1:43" ht="9" customHeight="1" x14ac:dyDescent="0.2">
      <c r="A1553" s="147">
        <v>386</v>
      </c>
      <c r="B1553" s="153">
        <v>20291</v>
      </c>
      <c r="C1553" s="154" t="s">
        <v>491</v>
      </c>
      <c r="D1553" s="154" t="s">
        <v>381</v>
      </c>
      <c r="E1553" s="124" t="s">
        <v>22</v>
      </c>
      <c r="F1553" s="125">
        <v>11</v>
      </c>
      <c r="G1553" s="126"/>
      <c r="H1553" s="126"/>
      <c r="I1553" s="126">
        <v>11</v>
      </c>
      <c r="J1553" s="126">
        <v>11</v>
      </c>
      <c r="K1553" s="126"/>
      <c r="L1553" s="126"/>
      <c r="M1553" s="126">
        <v>11</v>
      </c>
      <c r="N1553" s="126">
        <v>11</v>
      </c>
      <c r="O1553" s="126"/>
      <c r="P1553" s="126"/>
      <c r="Q1553" s="126">
        <v>11</v>
      </c>
      <c r="R1553" s="126">
        <v>11</v>
      </c>
      <c r="S1553" s="126"/>
      <c r="T1553" s="126"/>
      <c r="U1553" s="126">
        <v>11</v>
      </c>
      <c r="V1553" s="126">
        <v>11</v>
      </c>
      <c r="W1553" s="126"/>
      <c r="X1553" s="126"/>
      <c r="Y1553" s="126">
        <v>11</v>
      </c>
      <c r="Z1553" s="126">
        <v>11</v>
      </c>
      <c r="AA1553" s="126"/>
      <c r="AB1553" s="126"/>
      <c r="AC1553" s="126">
        <v>11</v>
      </c>
      <c r="AD1553" s="126">
        <v>11</v>
      </c>
      <c r="AE1553" s="126"/>
      <c r="AF1553" s="126"/>
      <c r="AG1553" s="126">
        <v>11</v>
      </c>
      <c r="AH1553" s="126">
        <v>11</v>
      </c>
      <c r="AI1553" s="126"/>
      <c r="AJ1553" s="127"/>
      <c r="AK1553" s="153">
        <f>COUNTIF(F1553:AJ1553,"&gt;0")</f>
        <v>15</v>
      </c>
      <c r="AL1553" s="150">
        <f>SUM(F1553:AJ1553)</f>
        <v>165</v>
      </c>
      <c r="AM1553" s="150">
        <f>SUM(F1555:AJ1555)</f>
        <v>0</v>
      </c>
      <c r="AN1553" s="150">
        <f>SUM(F1556:AJ1556)</f>
        <v>0</v>
      </c>
      <c r="AO1553" s="150">
        <f>SUM(F1554:AJ1554)</f>
        <v>64</v>
      </c>
      <c r="AP1553" s="150">
        <f>VLOOKUP($M$1&amp;" "&amp;$P$1&amp;" "&amp;AQ1553,'Вспомогательная таблица'!A:AL,38,0)</f>
        <v>165</v>
      </c>
      <c r="AQ1553" s="144" t="s">
        <v>49</v>
      </c>
    </row>
    <row r="1554" spans="1:43" ht="9" customHeight="1" x14ac:dyDescent="0.2">
      <c r="A1554" s="148"/>
      <c r="B1554" s="148"/>
      <c r="C1554" s="148"/>
      <c r="D1554" s="148"/>
      <c r="E1554" s="128" t="s">
        <v>24</v>
      </c>
      <c r="F1554" s="129">
        <v>8</v>
      </c>
      <c r="G1554" s="107"/>
      <c r="H1554" s="107"/>
      <c r="I1554" s="107"/>
      <c r="J1554" s="107">
        <v>8</v>
      </c>
      <c r="K1554" s="107"/>
      <c r="L1554" s="107"/>
      <c r="M1554" s="107"/>
      <c r="N1554" s="107">
        <v>8</v>
      </c>
      <c r="O1554" s="107"/>
      <c r="P1554" s="107"/>
      <c r="Q1554" s="107"/>
      <c r="R1554" s="107">
        <v>8</v>
      </c>
      <c r="S1554" s="107"/>
      <c r="T1554" s="107"/>
      <c r="U1554" s="107"/>
      <c r="V1554" s="107">
        <v>8</v>
      </c>
      <c r="W1554" s="107"/>
      <c r="X1554" s="107"/>
      <c r="Y1554" s="107"/>
      <c r="Z1554" s="107">
        <v>8</v>
      </c>
      <c r="AA1554" s="107"/>
      <c r="AB1554" s="107"/>
      <c r="AC1554" s="107"/>
      <c r="AD1554" s="107">
        <v>8</v>
      </c>
      <c r="AE1554" s="107"/>
      <c r="AF1554" s="107"/>
      <c r="AG1554" s="107"/>
      <c r="AH1554" s="107">
        <v>8</v>
      </c>
      <c r="AI1554" s="107"/>
      <c r="AJ1554" s="130"/>
      <c r="AK1554" s="148"/>
      <c r="AL1554" s="151"/>
      <c r="AM1554" s="151"/>
      <c r="AN1554" s="151"/>
      <c r="AO1554" s="151"/>
      <c r="AP1554" s="151"/>
      <c r="AQ1554" s="145"/>
    </row>
    <row r="1555" spans="1:43" ht="9" customHeight="1" x14ac:dyDescent="0.2">
      <c r="A1555" s="148"/>
      <c r="B1555" s="148"/>
      <c r="C1555" s="148"/>
      <c r="D1555" s="148"/>
      <c r="E1555" s="128" t="s">
        <v>25</v>
      </c>
      <c r="F1555" s="129"/>
      <c r="G1555" s="107"/>
      <c r="H1555" s="107"/>
      <c r="I1555" s="107"/>
      <c r="J1555" s="107"/>
      <c r="K1555" s="107"/>
      <c r="L1555" s="107"/>
      <c r="M1555" s="107"/>
      <c r="N1555" s="107"/>
      <c r="O1555" s="107"/>
      <c r="P1555" s="107"/>
      <c r="Q1555" s="107"/>
      <c r="R1555" s="107"/>
      <c r="S1555" s="107"/>
      <c r="T1555" s="107"/>
      <c r="U1555" s="107"/>
      <c r="V1555" s="107"/>
      <c r="W1555" s="107"/>
      <c r="X1555" s="107"/>
      <c r="Y1555" s="107"/>
      <c r="Z1555" s="107"/>
      <c r="AA1555" s="107"/>
      <c r="AB1555" s="107"/>
      <c r="AC1555" s="107"/>
      <c r="AD1555" s="107"/>
      <c r="AE1555" s="107"/>
      <c r="AF1555" s="107"/>
      <c r="AG1555" s="107"/>
      <c r="AH1555" s="107"/>
      <c r="AI1555" s="107"/>
      <c r="AJ1555" s="130"/>
      <c r="AK1555" s="148"/>
      <c r="AL1555" s="151"/>
      <c r="AM1555" s="151"/>
      <c r="AN1555" s="151"/>
      <c r="AO1555" s="151"/>
      <c r="AP1555" s="151"/>
      <c r="AQ1555" s="145"/>
    </row>
    <row r="1556" spans="1:43" ht="9" customHeight="1" thickBot="1" x14ac:dyDescent="0.25">
      <c r="A1556" s="149"/>
      <c r="B1556" s="149"/>
      <c r="C1556" s="149"/>
      <c r="D1556" s="149"/>
      <c r="E1556" s="131" t="s">
        <v>26</v>
      </c>
      <c r="F1556" s="132"/>
      <c r="G1556" s="133"/>
      <c r="H1556" s="133"/>
      <c r="I1556" s="133"/>
      <c r="J1556" s="133"/>
      <c r="K1556" s="133"/>
      <c r="L1556" s="133"/>
      <c r="M1556" s="133"/>
      <c r="N1556" s="133"/>
      <c r="O1556" s="133"/>
      <c r="P1556" s="133"/>
      <c r="Q1556" s="133"/>
      <c r="R1556" s="133"/>
      <c r="S1556" s="133"/>
      <c r="T1556" s="133"/>
      <c r="U1556" s="133"/>
      <c r="V1556" s="133"/>
      <c r="W1556" s="133"/>
      <c r="X1556" s="133"/>
      <c r="Y1556" s="133"/>
      <c r="Z1556" s="133"/>
      <c r="AA1556" s="133"/>
      <c r="AB1556" s="133"/>
      <c r="AC1556" s="133"/>
      <c r="AD1556" s="133"/>
      <c r="AE1556" s="133"/>
      <c r="AF1556" s="133"/>
      <c r="AG1556" s="133"/>
      <c r="AH1556" s="133"/>
      <c r="AI1556" s="133"/>
      <c r="AJ1556" s="134"/>
      <c r="AK1556" s="149"/>
      <c r="AL1556" s="152"/>
      <c r="AM1556" s="152"/>
      <c r="AN1556" s="152"/>
      <c r="AO1556" s="152"/>
      <c r="AP1556" s="152"/>
      <c r="AQ1556" s="146"/>
    </row>
    <row r="1557" spans="1:43" ht="9" customHeight="1" x14ac:dyDescent="0.2">
      <c r="A1557" s="147">
        <v>387</v>
      </c>
      <c r="B1557" s="153">
        <v>20010</v>
      </c>
      <c r="C1557" s="154" t="s">
        <v>492</v>
      </c>
      <c r="D1557" s="154" t="s">
        <v>437</v>
      </c>
      <c r="E1557" s="124" t="s">
        <v>22</v>
      </c>
      <c r="F1557" s="125">
        <v>11</v>
      </c>
      <c r="G1557" s="126"/>
      <c r="H1557" s="126"/>
      <c r="I1557" s="126">
        <v>11</v>
      </c>
      <c r="J1557" s="126">
        <v>11</v>
      </c>
      <c r="K1557" s="126"/>
      <c r="L1557" s="126"/>
      <c r="M1557" s="126">
        <v>11</v>
      </c>
      <c r="N1557" s="126">
        <v>11</v>
      </c>
      <c r="O1557" s="126"/>
      <c r="P1557" s="126"/>
      <c r="Q1557" s="126">
        <v>11</v>
      </c>
      <c r="R1557" s="126">
        <v>11</v>
      </c>
      <c r="S1557" s="126"/>
      <c r="T1557" s="126"/>
      <c r="U1557" s="126">
        <v>11</v>
      </c>
      <c r="V1557" s="126">
        <v>11</v>
      </c>
      <c r="W1557" s="126"/>
      <c r="X1557" s="126"/>
      <c r="Y1557" s="126">
        <v>11</v>
      </c>
      <c r="Z1557" s="126">
        <v>11</v>
      </c>
      <c r="AA1557" s="126"/>
      <c r="AB1557" s="126"/>
      <c r="AC1557" s="126">
        <v>11</v>
      </c>
      <c r="AD1557" s="126">
        <v>11</v>
      </c>
      <c r="AE1557" s="126"/>
      <c r="AF1557" s="126"/>
      <c r="AG1557" s="126">
        <v>11</v>
      </c>
      <c r="AH1557" s="126">
        <v>11</v>
      </c>
      <c r="AI1557" s="126"/>
      <c r="AJ1557" s="127"/>
      <c r="AK1557" s="153">
        <f>COUNTIF(F1557:AJ1557,"&gt;0")</f>
        <v>15</v>
      </c>
      <c r="AL1557" s="150">
        <f>SUM(F1557:AJ1557)</f>
        <v>165</v>
      </c>
      <c r="AM1557" s="150">
        <f>SUM(F1559:AJ1559)</f>
        <v>0</v>
      </c>
      <c r="AN1557" s="150">
        <f>SUM(F1560:AJ1560)</f>
        <v>0</v>
      </c>
      <c r="AO1557" s="150">
        <f>SUM(F1558:AJ1558)</f>
        <v>64</v>
      </c>
      <c r="AP1557" s="150">
        <f>VLOOKUP($M$1&amp;" "&amp;$P$1&amp;" "&amp;AQ1557,'Вспомогательная таблица'!A:AL,38,0)</f>
        <v>165</v>
      </c>
      <c r="AQ1557" s="144" t="s">
        <v>49</v>
      </c>
    </row>
    <row r="1558" spans="1:43" ht="9" customHeight="1" x14ac:dyDescent="0.2">
      <c r="A1558" s="148"/>
      <c r="B1558" s="148"/>
      <c r="C1558" s="148"/>
      <c r="D1558" s="148"/>
      <c r="E1558" s="128" t="s">
        <v>24</v>
      </c>
      <c r="F1558" s="129">
        <v>8</v>
      </c>
      <c r="G1558" s="107"/>
      <c r="H1558" s="107"/>
      <c r="I1558" s="107"/>
      <c r="J1558" s="107">
        <v>8</v>
      </c>
      <c r="K1558" s="107"/>
      <c r="L1558" s="107"/>
      <c r="M1558" s="107"/>
      <c r="N1558" s="107">
        <v>8</v>
      </c>
      <c r="O1558" s="107"/>
      <c r="P1558" s="107"/>
      <c r="Q1558" s="107"/>
      <c r="R1558" s="107">
        <v>8</v>
      </c>
      <c r="S1558" s="107"/>
      <c r="T1558" s="107"/>
      <c r="U1558" s="107"/>
      <c r="V1558" s="107">
        <v>8</v>
      </c>
      <c r="W1558" s="107"/>
      <c r="X1558" s="107"/>
      <c r="Y1558" s="107"/>
      <c r="Z1558" s="107">
        <v>8</v>
      </c>
      <c r="AA1558" s="107"/>
      <c r="AB1558" s="107"/>
      <c r="AC1558" s="107"/>
      <c r="AD1558" s="107">
        <v>8</v>
      </c>
      <c r="AE1558" s="107"/>
      <c r="AF1558" s="107"/>
      <c r="AG1558" s="107"/>
      <c r="AH1558" s="107">
        <v>8</v>
      </c>
      <c r="AI1558" s="107"/>
      <c r="AJ1558" s="130"/>
      <c r="AK1558" s="148"/>
      <c r="AL1558" s="151"/>
      <c r="AM1558" s="151"/>
      <c r="AN1558" s="151"/>
      <c r="AO1558" s="151"/>
      <c r="AP1558" s="151"/>
      <c r="AQ1558" s="145"/>
    </row>
    <row r="1559" spans="1:43" ht="9" customHeight="1" x14ac:dyDescent="0.2">
      <c r="A1559" s="148"/>
      <c r="B1559" s="148"/>
      <c r="C1559" s="148"/>
      <c r="D1559" s="148"/>
      <c r="E1559" s="128" t="s">
        <v>25</v>
      </c>
      <c r="F1559" s="129"/>
      <c r="G1559" s="107"/>
      <c r="H1559" s="107"/>
      <c r="I1559" s="107"/>
      <c r="J1559" s="107"/>
      <c r="K1559" s="107"/>
      <c r="L1559" s="107"/>
      <c r="M1559" s="107"/>
      <c r="N1559" s="107"/>
      <c r="O1559" s="107"/>
      <c r="P1559" s="107"/>
      <c r="Q1559" s="107"/>
      <c r="R1559" s="107"/>
      <c r="S1559" s="107"/>
      <c r="T1559" s="107"/>
      <c r="U1559" s="107"/>
      <c r="V1559" s="107"/>
      <c r="W1559" s="107"/>
      <c r="X1559" s="107"/>
      <c r="Y1559" s="107"/>
      <c r="Z1559" s="107"/>
      <c r="AA1559" s="107"/>
      <c r="AB1559" s="107"/>
      <c r="AC1559" s="107"/>
      <c r="AD1559" s="107"/>
      <c r="AE1559" s="107"/>
      <c r="AF1559" s="107"/>
      <c r="AG1559" s="107"/>
      <c r="AH1559" s="107"/>
      <c r="AI1559" s="107"/>
      <c r="AJ1559" s="130"/>
      <c r="AK1559" s="148"/>
      <c r="AL1559" s="151"/>
      <c r="AM1559" s="151"/>
      <c r="AN1559" s="151"/>
      <c r="AO1559" s="151"/>
      <c r="AP1559" s="151"/>
      <c r="AQ1559" s="145"/>
    </row>
    <row r="1560" spans="1:43" ht="9" customHeight="1" thickBot="1" x14ac:dyDescent="0.25">
      <c r="A1560" s="149"/>
      <c r="B1560" s="149"/>
      <c r="C1560" s="149"/>
      <c r="D1560" s="149"/>
      <c r="E1560" s="131" t="s">
        <v>26</v>
      </c>
      <c r="F1560" s="132"/>
      <c r="G1560" s="133"/>
      <c r="H1560" s="133"/>
      <c r="I1560" s="133"/>
      <c r="J1560" s="133"/>
      <c r="K1560" s="133"/>
      <c r="L1560" s="133"/>
      <c r="M1560" s="133"/>
      <c r="N1560" s="133"/>
      <c r="O1560" s="133"/>
      <c r="P1560" s="133"/>
      <c r="Q1560" s="133"/>
      <c r="R1560" s="133"/>
      <c r="S1560" s="133"/>
      <c r="T1560" s="133"/>
      <c r="U1560" s="133"/>
      <c r="V1560" s="133"/>
      <c r="W1560" s="133"/>
      <c r="X1560" s="133"/>
      <c r="Y1560" s="133"/>
      <c r="Z1560" s="133"/>
      <c r="AA1560" s="133"/>
      <c r="AB1560" s="133"/>
      <c r="AC1560" s="133"/>
      <c r="AD1560" s="133"/>
      <c r="AE1560" s="133"/>
      <c r="AF1560" s="133"/>
      <c r="AG1560" s="133"/>
      <c r="AH1560" s="133"/>
      <c r="AI1560" s="133"/>
      <c r="AJ1560" s="134"/>
      <c r="AK1560" s="149"/>
      <c r="AL1560" s="152"/>
      <c r="AM1560" s="152"/>
      <c r="AN1560" s="152"/>
      <c r="AO1560" s="152"/>
      <c r="AP1560" s="152"/>
      <c r="AQ1560" s="146"/>
    </row>
    <row r="1561" spans="1:43" ht="9" customHeight="1" x14ac:dyDescent="0.2">
      <c r="A1561" s="147">
        <v>388</v>
      </c>
      <c r="B1561" s="153">
        <v>19823</v>
      </c>
      <c r="C1561" s="154" t="s">
        <v>493</v>
      </c>
      <c r="D1561" s="154" t="s">
        <v>381</v>
      </c>
      <c r="E1561" s="124" t="s">
        <v>22</v>
      </c>
      <c r="F1561" s="125">
        <v>11</v>
      </c>
      <c r="G1561" s="126"/>
      <c r="H1561" s="126"/>
      <c r="I1561" s="126">
        <v>11</v>
      </c>
      <c r="J1561" s="126">
        <v>11</v>
      </c>
      <c r="K1561" s="126"/>
      <c r="L1561" s="126"/>
      <c r="M1561" s="126">
        <v>11</v>
      </c>
      <c r="N1561" s="126">
        <v>11</v>
      </c>
      <c r="O1561" s="126"/>
      <c r="P1561" s="126"/>
      <c r="Q1561" s="126">
        <v>11</v>
      </c>
      <c r="R1561" s="126">
        <v>11</v>
      </c>
      <c r="S1561" s="126"/>
      <c r="T1561" s="126"/>
      <c r="U1561" s="126">
        <v>11</v>
      </c>
      <c r="V1561" s="126">
        <v>11</v>
      </c>
      <c r="W1561" s="126"/>
      <c r="X1561" s="126"/>
      <c r="Y1561" s="126">
        <v>11</v>
      </c>
      <c r="Z1561" s="126">
        <v>11</v>
      </c>
      <c r="AA1561" s="126"/>
      <c r="AB1561" s="126"/>
      <c r="AC1561" s="126">
        <v>11</v>
      </c>
      <c r="AD1561" s="126">
        <v>11</v>
      </c>
      <c r="AE1561" s="126"/>
      <c r="AF1561" s="126"/>
      <c r="AG1561" s="126">
        <v>11</v>
      </c>
      <c r="AH1561" s="126">
        <v>11</v>
      </c>
      <c r="AI1561" s="126"/>
      <c r="AJ1561" s="127"/>
      <c r="AK1561" s="153">
        <f>COUNTIF(F1561:AJ1561,"&gt;0")</f>
        <v>15</v>
      </c>
      <c r="AL1561" s="150">
        <f>SUM(F1561:AJ1561)</f>
        <v>165</v>
      </c>
      <c r="AM1561" s="150">
        <f>SUM(F1563:AJ1563)</f>
        <v>0</v>
      </c>
      <c r="AN1561" s="150">
        <f>SUM(F1564:AJ1564)</f>
        <v>0</v>
      </c>
      <c r="AO1561" s="150">
        <f>SUM(F1562:AJ1562)</f>
        <v>64</v>
      </c>
      <c r="AP1561" s="150">
        <f>VLOOKUP($M$1&amp;" "&amp;$P$1&amp;" "&amp;AQ1561,'Вспомогательная таблица'!A:AL,38,0)</f>
        <v>165</v>
      </c>
      <c r="AQ1561" s="144" t="s">
        <v>49</v>
      </c>
    </row>
    <row r="1562" spans="1:43" ht="9" customHeight="1" x14ac:dyDescent="0.2">
      <c r="A1562" s="148"/>
      <c r="B1562" s="148"/>
      <c r="C1562" s="148"/>
      <c r="D1562" s="148"/>
      <c r="E1562" s="128" t="s">
        <v>24</v>
      </c>
      <c r="F1562" s="129">
        <v>8</v>
      </c>
      <c r="G1562" s="107"/>
      <c r="H1562" s="107"/>
      <c r="I1562" s="107"/>
      <c r="J1562" s="107">
        <v>8</v>
      </c>
      <c r="K1562" s="107"/>
      <c r="L1562" s="107"/>
      <c r="M1562" s="107"/>
      <c r="N1562" s="107">
        <v>8</v>
      </c>
      <c r="O1562" s="107"/>
      <c r="P1562" s="107"/>
      <c r="Q1562" s="107"/>
      <c r="R1562" s="107">
        <v>8</v>
      </c>
      <c r="S1562" s="107"/>
      <c r="T1562" s="107"/>
      <c r="U1562" s="107"/>
      <c r="V1562" s="107">
        <v>8</v>
      </c>
      <c r="W1562" s="107"/>
      <c r="X1562" s="107"/>
      <c r="Y1562" s="107"/>
      <c r="Z1562" s="107">
        <v>8</v>
      </c>
      <c r="AA1562" s="107"/>
      <c r="AB1562" s="107"/>
      <c r="AC1562" s="107"/>
      <c r="AD1562" s="107">
        <v>8</v>
      </c>
      <c r="AE1562" s="107"/>
      <c r="AF1562" s="107"/>
      <c r="AG1562" s="107"/>
      <c r="AH1562" s="107">
        <v>8</v>
      </c>
      <c r="AI1562" s="107"/>
      <c r="AJ1562" s="130"/>
      <c r="AK1562" s="148"/>
      <c r="AL1562" s="151"/>
      <c r="AM1562" s="151"/>
      <c r="AN1562" s="151"/>
      <c r="AO1562" s="151"/>
      <c r="AP1562" s="151"/>
      <c r="AQ1562" s="145"/>
    </row>
    <row r="1563" spans="1:43" ht="9" customHeight="1" x14ac:dyDescent="0.2">
      <c r="A1563" s="148"/>
      <c r="B1563" s="148"/>
      <c r="C1563" s="148"/>
      <c r="D1563" s="148"/>
      <c r="E1563" s="128" t="s">
        <v>25</v>
      </c>
      <c r="F1563" s="129"/>
      <c r="G1563" s="107"/>
      <c r="H1563" s="107"/>
      <c r="I1563" s="107"/>
      <c r="J1563" s="107"/>
      <c r="K1563" s="107"/>
      <c r="L1563" s="107"/>
      <c r="M1563" s="107"/>
      <c r="N1563" s="107"/>
      <c r="O1563" s="107"/>
      <c r="P1563" s="107"/>
      <c r="Q1563" s="107"/>
      <c r="R1563" s="107"/>
      <c r="S1563" s="107"/>
      <c r="T1563" s="107"/>
      <c r="U1563" s="107"/>
      <c r="V1563" s="107"/>
      <c r="W1563" s="107"/>
      <c r="X1563" s="107"/>
      <c r="Y1563" s="107"/>
      <c r="Z1563" s="107"/>
      <c r="AA1563" s="107"/>
      <c r="AB1563" s="107"/>
      <c r="AC1563" s="107"/>
      <c r="AD1563" s="107"/>
      <c r="AE1563" s="107"/>
      <c r="AF1563" s="107"/>
      <c r="AG1563" s="107"/>
      <c r="AH1563" s="107"/>
      <c r="AI1563" s="107"/>
      <c r="AJ1563" s="130"/>
      <c r="AK1563" s="148"/>
      <c r="AL1563" s="151"/>
      <c r="AM1563" s="151"/>
      <c r="AN1563" s="151"/>
      <c r="AO1563" s="151"/>
      <c r="AP1563" s="151"/>
      <c r="AQ1563" s="145"/>
    </row>
    <row r="1564" spans="1:43" ht="9" customHeight="1" thickBot="1" x14ac:dyDescent="0.25">
      <c r="A1564" s="149"/>
      <c r="B1564" s="149"/>
      <c r="C1564" s="149"/>
      <c r="D1564" s="149"/>
      <c r="E1564" s="131" t="s">
        <v>26</v>
      </c>
      <c r="F1564" s="132"/>
      <c r="G1564" s="133"/>
      <c r="H1564" s="133"/>
      <c r="I1564" s="133"/>
      <c r="J1564" s="133"/>
      <c r="K1564" s="133"/>
      <c r="L1564" s="133"/>
      <c r="M1564" s="133"/>
      <c r="N1564" s="133"/>
      <c r="O1564" s="133"/>
      <c r="P1564" s="133"/>
      <c r="Q1564" s="133"/>
      <c r="R1564" s="133"/>
      <c r="S1564" s="133"/>
      <c r="T1564" s="133"/>
      <c r="U1564" s="133"/>
      <c r="V1564" s="133"/>
      <c r="W1564" s="133"/>
      <c r="X1564" s="133"/>
      <c r="Y1564" s="133"/>
      <c r="Z1564" s="133"/>
      <c r="AA1564" s="133"/>
      <c r="AB1564" s="133"/>
      <c r="AC1564" s="133"/>
      <c r="AD1564" s="133"/>
      <c r="AE1564" s="133"/>
      <c r="AF1564" s="133"/>
      <c r="AG1564" s="133"/>
      <c r="AH1564" s="133"/>
      <c r="AI1564" s="133"/>
      <c r="AJ1564" s="134"/>
      <c r="AK1564" s="149"/>
      <c r="AL1564" s="152"/>
      <c r="AM1564" s="152"/>
      <c r="AN1564" s="152"/>
      <c r="AO1564" s="152"/>
      <c r="AP1564" s="152"/>
      <c r="AQ1564" s="146"/>
    </row>
    <row r="1565" spans="1:43" ht="9" customHeight="1" x14ac:dyDescent="0.2">
      <c r="A1565" s="147">
        <v>389</v>
      </c>
      <c r="B1565" s="153">
        <v>18987</v>
      </c>
      <c r="C1565" s="154" t="s">
        <v>494</v>
      </c>
      <c r="D1565" s="154" t="s">
        <v>313</v>
      </c>
      <c r="E1565" s="124" t="s">
        <v>22</v>
      </c>
      <c r="F1565" s="125">
        <v>11</v>
      </c>
      <c r="G1565" s="126"/>
      <c r="H1565" s="126"/>
      <c r="I1565" s="126">
        <v>11</v>
      </c>
      <c r="J1565" s="126">
        <v>11</v>
      </c>
      <c r="K1565" s="126"/>
      <c r="L1565" s="126"/>
      <c r="M1565" s="126">
        <v>11</v>
      </c>
      <c r="N1565" s="126">
        <v>11</v>
      </c>
      <c r="O1565" s="126"/>
      <c r="P1565" s="126"/>
      <c r="Q1565" s="126">
        <v>11</v>
      </c>
      <c r="R1565" s="126">
        <v>11</v>
      </c>
      <c r="S1565" s="126"/>
      <c r="T1565" s="126"/>
      <c r="U1565" s="126">
        <v>11</v>
      </c>
      <c r="V1565" s="126">
        <v>11</v>
      </c>
      <c r="W1565" s="126"/>
      <c r="X1565" s="126"/>
      <c r="Y1565" s="126">
        <v>11</v>
      </c>
      <c r="Z1565" s="126">
        <v>11</v>
      </c>
      <c r="AA1565" s="126"/>
      <c r="AB1565" s="126"/>
      <c r="AC1565" s="126">
        <v>11</v>
      </c>
      <c r="AD1565" s="126">
        <v>11</v>
      </c>
      <c r="AE1565" s="126"/>
      <c r="AF1565" s="126"/>
      <c r="AG1565" s="126">
        <v>11</v>
      </c>
      <c r="AH1565" s="126">
        <v>11</v>
      </c>
      <c r="AI1565" s="126"/>
      <c r="AJ1565" s="127"/>
      <c r="AK1565" s="153">
        <f>COUNTIF(F1565:AJ1565,"&gt;0")</f>
        <v>15</v>
      </c>
      <c r="AL1565" s="150">
        <f>SUM(F1565:AJ1565)</f>
        <v>165</v>
      </c>
      <c r="AM1565" s="150">
        <f>SUM(F1567:AJ1567)</f>
        <v>0</v>
      </c>
      <c r="AN1565" s="150">
        <f>SUM(F1568:AJ1568)</f>
        <v>0</v>
      </c>
      <c r="AO1565" s="150">
        <f>SUM(F1566:AJ1566)</f>
        <v>64</v>
      </c>
      <c r="AP1565" s="150">
        <f>VLOOKUP($M$1&amp;" "&amp;$P$1&amp;" "&amp;AQ1565,'Вспомогательная таблица'!A:AL,38,0)</f>
        <v>165</v>
      </c>
      <c r="AQ1565" s="144" t="s">
        <v>49</v>
      </c>
    </row>
    <row r="1566" spans="1:43" ht="9" customHeight="1" x14ac:dyDescent="0.2">
      <c r="A1566" s="148"/>
      <c r="B1566" s="148"/>
      <c r="C1566" s="148"/>
      <c r="D1566" s="148"/>
      <c r="E1566" s="128" t="s">
        <v>24</v>
      </c>
      <c r="F1566" s="129">
        <v>8</v>
      </c>
      <c r="G1566" s="107"/>
      <c r="H1566" s="107"/>
      <c r="I1566" s="107"/>
      <c r="J1566" s="107">
        <v>8</v>
      </c>
      <c r="K1566" s="107"/>
      <c r="L1566" s="107"/>
      <c r="M1566" s="107"/>
      <c r="N1566" s="107">
        <v>8</v>
      </c>
      <c r="O1566" s="107"/>
      <c r="P1566" s="107"/>
      <c r="Q1566" s="107"/>
      <c r="R1566" s="107">
        <v>8</v>
      </c>
      <c r="S1566" s="107"/>
      <c r="T1566" s="107"/>
      <c r="U1566" s="107"/>
      <c r="V1566" s="107">
        <v>8</v>
      </c>
      <c r="W1566" s="107"/>
      <c r="X1566" s="107"/>
      <c r="Y1566" s="107"/>
      <c r="Z1566" s="107">
        <v>8</v>
      </c>
      <c r="AA1566" s="107"/>
      <c r="AB1566" s="107"/>
      <c r="AC1566" s="107"/>
      <c r="AD1566" s="107">
        <v>8</v>
      </c>
      <c r="AE1566" s="107"/>
      <c r="AF1566" s="107"/>
      <c r="AG1566" s="107"/>
      <c r="AH1566" s="107">
        <v>8</v>
      </c>
      <c r="AI1566" s="107"/>
      <c r="AJ1566" s="130"/>
      <c r="AK1566" s="148"/>
      <c r="AL1566" s="151"/>
      <c r="AM1566" s="151"/>
      <c r="AN1566" s="151"/>
      <c r="AO1566" s="151"/>
      <c r="AP1566" s="151"/>
      <c r="AQ1566" s="145"/>
    </row>
    <row r="1567" spans="1:43" ht="9" customHeight="1" x14ac:dyDescent="0.2">
      <c r="A1567" s="148"/>
      <c r="B1567" s="148"/>
      <c r="C1567" s="148"/>
      <c r="D1567" s="148"/>
      <c r="E1567" s="128" t="s">
        <v>25</v>
      </c>
      <c r="F1567" s="129"/>
      <c r="G1567" s="107"/>
      <c r="H1567" s="107"/>
      <c r="I1567" s="107"/>
      <c r="J1567" s="107"/>
      <c r="K1567" s="107"/>
      <c r="L1567" s="107"/>
      <c r="M1567" s="107"/>
      <c r="N1567" s="107"/>
      <c r="O1567" s="107"/>
      <c r="P1567" s="107"/>
      <c r="Q1567" s="107"/>
      <c r="R1567" s="107"/>
      <c r="S1567" s="107"/>
      <c r="T1567" s="107"/>
      <c r="U1567" s="107"/>
      <c r="V1567" s="107"/>
      <c r="W1567" s="107"/>
      <c r="X1567" s="107"/>
      <c r="Y1567" s="107"/>
      <c r="Z1567" s="107"/>
      <c r="AA1567" s="107"/>
      <c r="AB1567" s="107"/>
      <c r="AC1567" s="107"/>
      <c r="AD1567" s="107"/>
      <c r="AE1567" s="107"/>
      <c r="AF1567" s="107"/>
      <c r="AG1567" s="107"/>
      <c r="AH1567" s="107"/>
      <c r="AI1567" s="107"/>
      <c r="AJ1567" s="130"/>
      <c r="AK1567" s="148"/>
      <c r="AL1567" s="151"/>
      <c r="AM1567" s="151"/>
      <c r="AN1567" s="151"/>
      <c r="AO1567" s="151"/>
      <c r="AP1567" s="151"/>
      <c r="AQ1567" s="145"/>
    </row>
    <row r="1568" spans="1:43" ht="9" customHeight="1" thickBot="1" x14ac:dyDescent="0.25">
      <c r="A1568" s="149"/>
      <c r="B1568" s="149"/>
      <c r="C1568" s="149"/>
      <c r="D1568" s="149"/>
      <c r="E1568" s="131" t="s">
        <v>26</v>
      </c>
      <c r="F1568" s="132"/>
      <c r="G1568" s="133"/>
      <c r="H1568" s="133"/>
      <c r="I1568" s="133"/>
      <c r="J1568" s="133"/>
      <c r="K1568" s="133"/>
      <c r="L1568" s="133"/>
      <c r="M1568" s="133"/>
      <c r="N1568" s="133"/>
      <c r="O1568" s="133"/>
      <c r="P1568" s="133"/>
      <c r="Q1568" s="133"/>
      <c r="R1568" s="133"/>
      <c r="S1568" s="133"/>
      <c r="T1568" s="133"/>
      <c r="U1568" s="133"/>
      <c r="V1568" s="133"/>
      <c r="W1568" s="133"/>
      <c r="X1568" s="133"/>
      <c r="Y1568" s="133"/>
      <c r="Z1568" s="133"/>
      <c r="AA1568" s="133"/>
      <c r="AB1568" s="133"/>
      <c r="AC1568" s="133"/>
      <c r="AD1568" s="133"/>
      <c r="AE1568" s="133"/>
      <c r="AF1568" s="133"/>
      <c r="AG1568" s="133"/>
      <c r="AH1568" s="133"/>
      <c r="AI1568" s="133"/>
      <c r="AJ1568" s="134"/>
      <c r="AK1568" s="149"/>
      <c r="AL1568" s="152"/>
      <c r="AM1568" s="152"/>
      <c r="AN1568" s="152"/>
      <c r="AO1568" s="152"/>
      <c r="AP1568" s="152"/>
      <c r="AQ1568" s="146"/>
    </row>
    <row r="1569" spans="1:43" ht="9" customHeight="1" x14ac:dyDescent="0.2">
      <c r="A1569" s="147">
        <v>390</v>
      </c>
      <c r="B1569" s="153">
        <v>18992</v>
      </c>
      <c r="C1569" s="154" t="s">
        <v>495</v>
      </c>
      <c r="D1569" s="154" t="s">
        <v>381</v>
      </c>
      <c r="E1569" s="124" t="s">
        <v>22</v>
      </c>
      <c r="F1569" s="125">
        <v>11</v>
      </c>
      <c r="G1569" s="126"/>
      <c r="H1569" s="126"/>
      <c r="I1569" s="126">
        <v>11</v>
      </c>
      <c r="J1569" s="126">
        <v>11</v>
      </c>
      <c r="K1569" s="126"/>
      <c r="L1569" s="126"/>
      <c r="M1569" s="126">
        <v>11</v>
      </c>
      <c r="N1569" s="126">
        <v>11</v>
      </c>
      <c r="O1569" s="126"/>
      <c r="P1569" s="126"/>
      <c r="Q1569" s="126">
        <v>11</v>
      </c>
      <c r="R1569" s="126">
        <v>11</v>
      </c>
      <c r="S1569" s="126"/>
      <c r="T1569" s="126"/>
      <c r="U1569" s="126">
        <v>11</v>
      </c>
      <c r="V1569" s="126">
        <v>11</v>
      </c>
      <c r="W1569" s="126"/>
      <c r="X1569" s="126"/>
      <c r="Y1569" s="126">
        <v>11</v>
      </c>
      <c r="Z1569" s="126">
        <v>11</v>
      </c>
      <c r="AA1569" s="126"/>
      <c r="AB1569" s="126"/>
      <c r="AC1569" s="126">
        <v>11</v>
      </c>
      <c r="AD1569" s="126">
        <v>11</v>
      </c>
      <c r="AE1569" s="126"/>
      <c r="AF1569" s="126"/>
      <c r="AG1569" s="126">
        <v>11</v>
      </c>
      <c r="AH1569" s="126">
        <v>11</v>
      </c>
      <c r="AI1569" s="126"/>
      <c r="AJ1569" s="127"/>
      <c r="AK1569" s="153">
        <f>COUNTIF(F1569:AJ1569,"&gt;0")</f>
        <v>15</v>
      </c>
      <c r="AL1569" s="150">
        <f>SUM(F1569:AJ1569)</f>
        <v>165</v>
      </c>
      <c r="AM1569" s="150">
        <f>SUM(F1571:AJ1571)</f>
        <v>0</v>
      </c>
      <c r="AN1569" s="150">
        <f>SUM(F1572:AJ1572)</f>
        <v>0</v>
      </c>
      <c r="AO1569" s="150">
        <f>SUM(F1570:AJ1570)</f>
        <v>64</v>
      </c>
      <c r="AP1569" s="150">
        <f>VLOOKUP($M$1&amp;" "&amp;$P$1&amp;" "&amp;AQ1569,'Вспомогательная таблица'!A:AL,38,0)</f>
        <v>165</v>
      </c>
      <c r="AQ1569" s="144" t="s">
        <v>49</v>
      </c>
    </row>
    <row r="1570" spans="1:43" ht="9" customHeight="1" x14ac:dyDescent="0.2">
      <c r="A1570" s="148"/>
      <c r="B1570" s="148"/>
      <c r="C1570" s="148"/>
      <c r="D1570" s="148"/>
      <c r="E1570" s="128" t="s">
        <v>24</v>
      </c>
      <c r="F1570" s="129">
        <v>8</v>
      </c>
      <c r="G1570" s="107"/>
      <c r="H1570" s="107"/>
      <c r="I1570" s="107"/>
      <c r="J1570" s="107">
        <v>8</v>
      </c>
      <c r="K1570" s="107"/>
      <c r="L1570" s="107"/>
      <c r="M1570" s="107"/>
      <c r="N1570" s="107">
        <v>8</v>
      </c>
      <c r="O1570" s="107"/>
      <c r="P1570" s="107"/>
      <c r="Q1570" s="107"/>
      <c r="R1570" s="107">
        <v>8</v>
      </c>
      <c r="S1570" s="107"/>
      <c r="T1570" s="107"/>
      <c r="U1570" s="107"/>
      <c r="V1570" s="107">
        <v>8</v>
      </c>
      <c r="W1570" s="107"/>
      <c r="X1570" s="107"/>
      <c r="Y1570" s="107"/>
      <c r="Z1570" s="107">
        <v>8</v>
      </c>
      <c r="AA1570" s="107"/>
      <c r="AB1570" s="107"/>
      <c r="AC1570" s="107"/>
      <c r="AD1570" s="107">
        <v>8</v>
      </c>
      <c r="AE1570" s="107"/>
      <c r="AF1570" s="107"/>
      <c r="AG1570" s="107"/>
      <c r="AH1570" s="107">
        <v>8</v>
      </c>
      <c r="AI1570" s="107"/>
      <c r="AJ1570" s="130"/>
      <c r="AK1570" s="148"/>
      <c r="AL1570" s="151"/>
      <c r="AM1570" s="151"/>
      <c r="AN1570" s="151"/>
      <c r="AO1570" s="151"/>
      <c r="AP1570" s="151"/>
      <c r="AQ1570" s="145"/>
    </row>
    <row r="1571" spans="1:43" ht="9" customHeight="1" x14ac:dyDescent="0.2">
      <c r="A1571" s="148"/>
      <c r="B1571" s="148"/>
      <c r="C1571" s="148"/>
      <c r="D1571" s="148"/>
      <c r="E1571" s="128" t="s">
        <v>25</v>
      </c>
      <c r="F1571" s="129"/>
      <c r="G1571" s="107"/>
      <c r="H1571" s="107"/>
      <c r="I1571" s="107"/>
      <c r="J1571" s="107"/>
      <c r="K1571" s="107"/>
      <c r="L1571" s="107"/>
      <c r="M1571" s="107"/>
      <c r="N1571" s="107"/>
      <c r="O1571" s="107"/>
      <c r="P1571" s="107"/>
      <c r="Q1571" s="107"/>
      <c r="R1571" s="107"/>
      <c r="S1571" s="107"/>
      <c r="T1571" s="107"/>
      <c r="U1571" s="107"/>
      <c r="V1571" s="107"/>
      <c r="W1571" s="107"/>
      <c r="X1571" s="107"/>
      <c r="Y1571" s="107"/>
      <c r="Z1571" s="107"/>
      <c r="AA1571" s="107"/>
      <c r="AB1571" s="107"/>
      <c r="AC1571" s="107"/>
      <c r="AD1571" s="107"/>
      <c r="AE1571" s="107"/>
      <c r="AF1571" s="107"/>
      <c r="AG1571" s="107"/>
      <c r="AH1571" s="107"/>
      <c r="AI1571" s="107"/>
      <c r="AJ1571" s="130"/>
      <c r="AK1571" s="148"/>
      <c r="AL1571" s="151"/>
      <c r="AM1571" s="151"/>
      <c r="AN1571" s="151"/>
      <c r="AO1571" s="151"/>
      <c r="AP1571" s="151"/>
      <c r="AQ1571" s="145"/>
    </row>
    <row r="1572" spans="1:43" ht="9" customHeight="1" thickBot="1" x14ac:dyDescent="0.25">
      <c r="A1572" s="149"/>
      <c r="B1572" s="149"/>
      <c r="C1572" s="149"/>
      <c r="D1572" s="149"/>
      <c r="E1572" s="131" t="s">
        <v>26</v>
      </c>
      <c r="F1572" s="132"/>
      <c r="G1572" s="133"/>
      <c r="H1572" s="133"/>
      <c r="I1572" s="133"/>
      <c r="J1572" s="133"/>
      <c r="K1572" s="133"/>
      <c r="L1572" s="133"/>
      <c r="M1572" s="133"/>
      <c r="N1572" s="133"/>
      <c r="O1572" s="133"/>
      <c r="P1572" s="133"/>
      <c r="Q1572" s="133"/>
      <c r="R1572" s="133"/>
      <c r="S1572" s="133"/>
      <c r="T1572" s="133"/>
      <c r="U1572" s="133"/>
      <c r="V1572" s="133"/>
      <c r="W1572" s="133"/>
      <c r="X1572" s="133"/>
      <c r="Y1572" s="133"/>
      <c r="Z1572" s="133"/>
      <c r="AA1572" s="133"/>
      <c r="AB1572" s="133"/>
      <c r="AC1572" s="133"/>
      <c r="AD1572" s="133"/>
      <c r="AE1572" s="133"/>
      <c r="AF1572" s="133"/>
      <c r="AG1572" s="133"/>
      <c r="AH1572" s="133"/>
      <c r="AI1572" s="133"/>
      <c r="AJ1572" s="134"/>
      <c r="AK1572" s="149"/>
      <c r="AL1572" s="152"/>
      <c r="AM1572" s="152"/>
      <c r="AN1572" s="152"/>
      <c r="AO1572" s="152"/>
      <c r="AP1572" s="152"/>
      <c r="AQ1572" s="146"/>
    </row>
    <row r="1573" spans="1:43" ht="9" customHeight="1" x14ac:dyDescent="0.2">
      <c r="A1573" s="147">
        <v>391</v>
      </c>
      <c r="B1573" s="153">
        <v>20007</v>
      </c>
      <c r="C1573" s="154" t="s">
        <v>496</v>
      </c>
      <c r="D1573" s="154" t="s">
        <v>405</v>
      </c>
      <c r="E1573" s="124" t="s">
        <v>22</v>
      </c>
      <c r="F1573" s="125">
        <v>11</v>
      </c>
      <c r="G1573" s="126"/>
      <c r="H1573" s="126"/>
      <c r="I1573" s="126">
        <v>11</v>
      </c>
      <c r="J1573" s="126">
        <v>11</v>
      </c>
      <c r="K1573" s="126"/>
      <c r="L1573" s="126"/>
      <c r="M1573" s="126">
        <v>11</v>
      </c>
      <c r="N1573" s="126">
        <v>11</v>
      </c>
      <c r="O1573" s="126"/>
      <c r="P1573" s="126"/>
      <c r="Q1573" s="126">
        <v>11</v>
      </c>
      <c r="R1573" s="126">
        <v>11</v>
      </c>
      <c r="S1573" s="126"/>
      <c r="T1573" s="126"/>
      <c r="U1573" s="126">
        <v>11</v>
      </c>
      <c r="V1573" s="126">
        <v>11</v>
      </c>
      <c r="W1573" s="126"/>
      <c r="X1573" s="126"/>
      <c r="Y1573" s="126">
        <v>11</v>
      </c>
      <c r="Z1573" s="126">
        <v>11</v>
      </c>
      <c r="AA1573" s="126"/>
      <c r="AB1573" s="126"/>
      <c r="AC1573" s="126">
        <v>11</v>
      </c>
      <c r="AD1573" s="126">
        <v>11</v>
      </c>
      <c r="AE1573" s="126"/>
      <c r="AF1573" s="126"/>
      <c r="AG1573" s="126">
        <v>11</v>
      </c>
      <c r="AH1573" s="126">
        <v>11</v>
      </c>
      <c r="AI1573" s="126"/>
      <c r="AJ1573" s="127"/>
      <c r="AK1573" s="153">
        <f>COUNTIF(F1573:AJ1573,"&gt;0")</f>
        <v>15</v>
      </c>
      <c r="AL1573" s="150">
        <f>SUM(F1573:AJ1573)</f>
        <v>165</v>
      </c>
      <c r="AM1573" s="150">
        <f>SUM(F1575:AJ1575)</f>
        <v>0</v>
      </c>
      <c r="AN1573" s="150">
        <f>SUM(F1576:AJ1576)</f>
        <v>0</v>
      </c>
      <c r="AO1573" s="150">
        <f>SUM(F1574:AJ1574)</f>
        <v>64</v>
      </c>
      <c r="AP1573" s="150">
        <f>VLOOKUP($M$1&amp;" "&amp;$P$1&amp;" "&amp;AQ1573,'Вспомогательная таблица'!A:AL,38,0)</f>
        <v>165</v>
      </c>
      <c r="AQ1573" s="144" t="s">
        <v>49</v>
      </c>
    </row>
    <row r="1574" spans="1:43" ht="9" customHeight="1" x14ac:dyDescent="0.2">
      <c r="A1574" s="148"/>
      <c r="B1574" s="148"/>
      <c r="C1574" s="148"/>
      <c r="D1574" s="148"/>
      <c r="E1574" s="128" t="s">
        <v>24</v>
      </c>
      <c r="F1574" s="129">
        <v>8</v>
      </c>
      <c r="G1574" s="107"/>
      <c r="H1574" s="107"/>
      <c r="I1574" s="107"/>
      <c r="J1574" s="107">
        <v>8</v>
      </c>
      <c r="K1574" s="107"/>
      <c r="L1574" s="107"/>
      <c r="M1574" s="107"/>
      <c r="N1574" s="107">
        <v>8</v>
      </c>
      <c r="O1574" s="107"/>
      <c r="P1574" s="107"/>
      <c r="Q1574" s="107"/>
      <c r="R1574" s="107">
        <v>8</v>
      </c>
      <c r="S1574" s="107"/>
      <c r="T1574" s="107"/>
      <c r="U1574" s="107"/>
      <c r="V1574" s="107">
        <v>8</v>
      </c>
      <c r="W1574" s="107"/>
      <c r="X1574" s="107"/>
      <c r="Y1574" s="107"/>
      <c r="Z1574" s="107">
        <v>8</v>
      </c>
      <c r="AA1574" s="107"/>
      <c r="AB1574" s="107"/>
      <c r="AC1574" s="107"/>
      <c r="AD1574" s="107">
        <v>8</v>
      </c>
      <c r="AE1574" s="107"/>
      <c r="AF1574" s="107"/>
      <c r="AG1574" s="107"/>
      <c r="AH1574" s="107">
        <v>8</v>
      </c>
      <c r="AI1574" s="107"/>
      <c r="AJ1574" s="130"/>
      <c r="AK1574" s="148"/>
      <c r="AL1574" s="151"/>
      <c r="AM1574" s="151"/>
      <c r="AN1574" s="151"/>
      <c r="AO1574" s="151"/>
      <c r="AP1574" s="151"/>
      <c r="AQ1574" s="145"/>
    </row>
    <row r="1575" spans="1:43" ht="9" customHeight="1" x14ac:dyDescent="0.2">
      <c r="A1575" s="148"/>
      <c r="B1575" s="148"/>
      <c r="C1575" s="148"/>
      <c r="D1575" s="148"/>
      <c r="E1575" s="128" t="s">
        <v>25</v>
      </c>
      <c r="F1575" s="129"/>
      <c r="G1575" s="107"/>
      <c r="H1575" s="107"/>
      <c r="I1575" s="107"/>
      <c r="J1575" s="107"/>
      <c r="K1575" s="107"/>
      <c r="L1575" s="107"/>
      <c r="M1575" s="107"/>
      <c r="N1575" s="107"/>
      <c r="O1575" s="107"/>
      <c r="P1575" s="107"/>
      <c r="Q1575" s="107"/>
      <c r="R1575" s="107"/>
      <c r="S1575" s="107"/>
      <c r="T1575" s="107"/>
      <c r="U1575" s="107"/>
      <c r="V1575" s="107"/>
      <c r="W1575" s="107"/>
      <c r="X1575" s="107"/>
      <c r="Y1575" s="107"/>
      <c r="Z1575" s="107"/>
      <c r="AA1575" s="107"/>
      <c r="AB1575" s="107"/>
      <c r="AC1575" s="107"/>
      <c r="AD1575" s="107"/>
      <c r="AE1575" s="107"/>
      <c r="AF1575" s="107"/>
      <c r="AG1575" s="107"/>
      <c r="AH1575" s="107"/>
      <c r="AI1575" s="107"/>
      <c r="AJ1575" s="130"/>
      <c r="AK1575" s="148"/>
      <c r="AL1575" s="151"/>
      <c r="AM1575" s="151"/>
      <c r="AN1575" s="151"/>
      <c r="AO1575" s="151"/>
      <c r="AP1575" s="151"/>
      <c r="AQ1575" s="145"/>
    </row>
    <row r="1576" spans="1:43" ht="9" customHeight="1" thickBot="1" x14ac:dyDescent="0.25">
      <c r="A1576" s="149"/>
      <c r="B1576" s="149"/>
      <c r="C1576" s="149"/>
      <c r="D1576" s="149"/>
      <c r="E1576" s="131" t="s">
        <v>26</v>
      </c>
      <c r="F1576" s="132"/>
      <c r="G1576" s="133"/>
      <c r="H1576" s="133"/>
      <c r="I1576" s="133"/>
      <c r="J1576" s="133"/>
      <c r="K1576" s="133"/>
      <c r="L1576" s="133"/>
      <c r="M1576" s="133"/>
      <c r="N1576" s="133"/>
      <c r="O1576" s="133"/>
      <c r="P1576" s="133"/>
      <c r="Q1576" s="133"/>
      <c r="R1576" s="133"/>
      <c r="S1576" s="133"/>
      <c r="T1576" s="133"/>
      <c r="U1576" s="133"/>
      <c r="V1576" s="133"/>
      <c r="W1576" s="133"/>
      <c r="X1576" s="133"/>
      <c r="Y1576" s="133"/>
      <c r="Z1576" s="133"/>
      <c r="AA1576" s="133"/>
      <c r="AB1576" s="133"/>
      <c r="AC1576" s="133"/>
      <c r="AD1576" s="133"/>
      <c r="AE1576" s="133"/>
      <c r="AF1576" s="133"/>
      <c r="AG1576" s="133"/>
      <c r="AH1576" s="133"/>
      <c r="AI1576" s="133"/>
      <c r="AJ1576" s="134"/>
      <c r="AK1576" s="149"/>
      <c r="AL1576" s="152"/>
      <c r="AM1576" s="152"/>
      <c r="AN1576" s="152"/>
      <c r="AO1576" s="152"/>
      <c r="AP1576" s="152"/>
      <c r="AQ1576" s="146"/>
    </row>
    <row r="1577" spans="1:43" ht="9" customHeight="1" x14ac:dyDescent="0.2">
      <c r="A1577" s="147">
        <v>392</v>
      </c>
      <c r="B1577" s="153">
        <v>19007</v>
      </c>
      <c r="C1577" s="154" t="s">
        <v>497</v>
      </c>
      <c r="D1577" s="154" t="s">
        <v>381</v>
      </c>
      <c r="E1577" s="124" t="s">
        <v>22</v>
      </c>
      <c r="F1577" s="125">
        <v>11</v>
      </c>
      <c r="G1577" s="126"/>
      <c r="H1577" s="126"/>
      <c r="I1577" s="126">
        <v>11</v>
      </c>
      <c r="J1577" s="126">
        <v>11</v>
      </c>
      <c r="K1577" s="126"/>
      <c r="L1577" s="126"/>
      <c r="M1577" s="126">
        <v>11</v>
      </c>
      <c r="N1577" s="126">
        <v>11</v>
      </c>
      <c r="O1577" s="126"/>
      <c r="P1577" s="126"/>
      <c r="Q1577" s="126">
        <v>11</v>
      </c>
      <c r="R1577" s="126">
        <v>11</v>
      </c>
      <c r="S1577" s="126"/>
      <c r="T1577" s="126"/>
      <c r="U1577" s="126">
        <v>11</v>
      </c>
      <c r="V1577" s="126">
        <v>11</v>
      </c>
      <c r="W1577" s="126"/>
      <c r="X1577" s="126"/>
      <c r="Y1577" s="126">
        <v>11</v>
      </c>
      <c r="Z1577" s="126">
        <v>11</v>
      </c>
      <c r="AA1577" s="126"/>
      <c r="AB1577" s="126"/>
      <c r="AC1577" s="126">
        <v>11</v>
      </c>
      <c r="AD1577" s="126">
        <v>11</v>
      </c>
      <c r="AE1577" s="126"/>
      <c r="AF1577" s="126"/>
      <c r="AG1577" s="126">
        <v>11</v>
      </c>
      <c r="AH1577" s="126">
        <v>11</v>
      </c>
      <c r="AI1577" s="126"/>
      <c r="AJ1577" s="127"/>
      <c r="AK1577" s="153">
        <f>COUNTIF(F1577:AJ1577,"&gt;0")</f>
        <v>15</v>
      </c>
      <c r="AL1577" s="150">
        <f>SUM(F1577:AJ1577)</f>
        <v>165</v>
      </c>
      <c r="AM1577" s="150">
        <f>SUM(F1579:AJ1579)</f>
        <v>0</v>
      </c>
      <c r="AN1577" s="150">
        <f>SUM(F1580:AJ1580)</f>
        <v>0</v>
      </c>
      <c r="AO1577" s="150">
        <f>SUM(F1578:AJ1578)</f>
        <v>64</v>
      </c>
      <c r="AP1577" s="150">
        <f>VLOOKUP($M$1&amp;" "&amp;$P$1&amp;" "&amp;AQ1577,'Вспомогательная таблица'!A:AL,38,0)</f>
        <v>165</v>
      </c>
      <c r="AQ1577" s="144" t="s">
        <v>49</v>
      </c>
    </row>
    <row r="1578" spans="1:43" ht="9" customHeight="1" x14ac:dyDescent="0.2">
      <c r="A1578" s="148"/>
      <c r="B1578" s="148"/>
      <c r="C1578" s="148"/>
      <c r="D1578" s="148"/>
      <c r="E1578" s="128" t="s">
        <v>24</v>
      </c>
      <c r="F1578" s="129">
        <v>8</v>
      </c>
      <c r="G1578" s="107"/>
      <c r="H1578" s="107"/>
      <c r="I1578" s="107"/>
      <c r="J1578" s="107">
        <v>8</v>
      </c>
      <c r="K1578" s="107"/>
      <c r="L1578" s="107"/>
      <c r="M1578" s="107"/>
      <c r="N1578" s="107">
        <v>8</v>
      </c>
      <c r="O1578" s="107"/>
      <c r="P1578" s="107"/>
      <c r="Q1578" s="107"/>
      <c r="R1578" s="107">
        <v>8</v>
      </c>
      <c r="S1578" s="107"/>
      <c r="T1578" s="107"/>
      <c r="U1578" s="107"/>
      <c r="V1578" s="107">
        <v>8</v>
      </c>
      <c r="W1578" s="107"/>
      <c r="X1578" s="107"/>
      <c r="Y1578" s="107"/>
      <c r="Z1578" s="107">
        <v>8</v>
      </c>
      <c r="AA1578" s="107"/>
      <c r="AB1578" s="107"/>
      <c r="AC1578" s="107"/>
      <c r="AD1578" s="107">
        <v>8</v>
      </c>
      <c r="AE1578" s="107"/>
      <c r="AF1578" s="107"/>
      <c r="AG1578" s="107"/>
      <c r="AH1578" s="107">
        <v>8</v>
      </c>
      <c r="AI1578" s="107"/>
      <c r="AJ1578" s="130"/>
      <c r="AK1578" s="148"/>
      <c r="AL1578" s="151"/>
      <c r="AM1578" s="151"/>
      <c r="AN1578" s="151"/>
      <c r="AO1578" s="151"/>
      <c r="AP1578" s="151"/>
      <c r="AQ1578" s="145"/>
    </row>
    <row r="1579" spans="1:43" ht="9" customHeight="1" x14ac:dyDescent="0.2">
      <c r="A1579" s="148"/>
      <c r="B1579" s="148"/>
      <c r="C1579" s="148"/>
      <c r="D1579" s="148"/>
      <c r="E1579" s="128" t="s">
        <v>25</v>
      </c>
      <c r="F1579" s="129"/>
      <c r="G1579" s="107"/>
      <c r="H1579" s="107"/>
      <c r="I1579" s="107"/>
      <c r="J1579" s="107"/>
      <c r="K1579" s="107"/>
      <c r="L1579" s="107"/>
      <c r="M1579" s="107"/>
      <c r="N1579" s="107"/>
      <c r="O1579" s="107"/>
      <c r="P1579" s="107"/>
      <c r="Q1579" s="107"/>
      <c r="R1579" s="107"/>
      <c r="S1579" s="107"/>
      <c r="T1579" s="107"/>
      <c r="U1579" s="107"/>
      <c r="V1579" s="107"/>
      <c r="W1579" s="107"/>
      <c r="X1579" s="107"/>
      <c r="Y1579" s="107"/>
      <c r="Z1579" s="107"/>
      <c r="AA1579" s="107"/>
      <c r="AB1579" s="107"/>
      <c r="AC1579" s="107"/>
      <c r="AD1579" s="107"/>
      <c r="AE1579" s="107"/>
      <c r="AF1579" s="107"/>
      <c r="AG1579" s="107"/>
      <c r="AH1579" s="107"/>
      <c r="AI1579" s="107"/>
      <c r="AJ1579" s="130"/>
      <c r="AK1579" s="148"/>
      <c r="AL1579" s="151"/>
      <c r="AM1579" s="151"/>
      <c r="AN1579" s="151"/>
      <c r="AO1579" s="151"/>
      <c r="AP1579" s="151"/>
      <c r="AQ1579" s="145"/>
    </row>
    <row r="1580" spans="1:43" ht="9" customHeight="1" thickBot="1" x14ac:dyDescent="0.25">
      <c r="A1580" s="149"/>
      <c r="B1580" s="149"/>
      <c r="C1580" s="149"/>
      <c r="D1580" s="149"/>
      <c r="E1580" s="131" t="s">
        <v>26</v>
      </c>
      <c r="F1580" s="132"/>
      <c r="G1580" s="133"/>
      <c r="H1580" s="133"/>
      <c r="I1580" s="133"/>
      <c r="J1580" s="133"/>
      <c r="K1580" s="133"/>
      <c r="L1580" s="133"/>
      <c r="M1580" s="133"/>
      <c r="N1580" s="133"/>
      <c r="O1580" s="133"/>
      <c r="P1580" s="133"/>
      <c r="Q1580" s="133"/>
      <c r="R1580" s="133"/>
      <c r="S1580" s="133"/>
      <c r="T1580" s="133"/>
      <c r="U1580" s="133"/>
      <c r="V1580" s="133"/>
      <c r="W1580" s="133"/>
      <c r="X1580" s="133"/>
      <c r="Y1580" s="133"/>
      <c r="Z1580" s="133"/>
      <c r="AA1580" s="133"/>
      <c r="AB1580" s="133"/>
      <c r="AC1580" s="133"/>
      <c r="AD1580" s="133"/>
      <c r="AE1580" s="133"/>
      <c r="AF1580" s="133"/>
      <c r="AG1580" s="133"/>
      <c r="AH1580" s="133"/>
      <c r="AI1580" s="133"/>
      <c r="AJ1580" s="134"/>
      <c r="AK1580" s="149"/>
      <c r="AL1580" s="152"/>
      <c r="AM1580" s="152"/>
      <c r="AN1580" s="152"/>
      <c r="AO1580" s="152"/>
      <c r="AP1580" s="152"/>
      <c r="AQ1580" s="146"/>
    </row>
    <row r="1581" spans="1:43" ht="9" customHeight="1" x14ac:dyDescent="0.2">
      <c r="A1581" s="147">
        <v>393</v>
      </c>
      <c r="B1581" s="153">
        <v>19019</v>
      </c>
      <c r="C1581" s="154" t="s">
        <v>498</v>
      </c>
      <c r="D1581" s="154" t="s">
        <v>381</v>
      </c>
      <c r="E1581" s="124" t="s">
        <v>22</v>
      </c>
      <c r="F1581" s="125">
        <v>11</v>
      </c>
      <c r="G1581" s="126"/>
      <c r="H1581" s="126"/>
      <c r="I1581" s="126">
        <v>11</v>
      </c>
      <c r="J1581" s="126">
        <v>11</v>
      </c>
      <c r="K1581" s="126"/>
      <c r="L1581" s="126"/>
      <c r="M1581" s="126">
        <v>11</v>
      </c>
      <c r="N1581" s="126">
        <v>11</v>
      </c>
      <c r="O1581" s="126"/>
      <c r="P1581" s="126"/>
      <c r="Q1581" s="126">
        <v>11</v>
      </c>
      <c r="R1581" s="126">
        <v>11</v>
      </c>
      <c r="S1581" s="126"/>
      <c r="T1581" s="126"/>
      <c r="U1581" s="126">
        <v>11</v>
      </c>
      <c r="V1581" s="126">
        <v>11</v>
      </c>
      <c r="W1581" s="126"/>
      <c r="X1581" s="126"/>
      <c r="Y1581" s="126">
        <v>11</v>
      </c>
      <c r="Z1581" s="126">
        <v>11</v>
      </c>
      <c r="AA1581" s="126"/>
      <c r="AB1581" s="126"/>
      <c r="AC1581" s="126">
        <v>11</v>
      </c>
      <c r="AD1581" s="126">
        <v>11</v>
      </c>
      <c r="AE1581" s="126"/>
      <c r="AF1581" s="126"/>
      <c r="AG1581" s="126">
        <v>11</v>
      </c>
      <c r="AH1581" s="126">
        <v>11</v>
      </c>
      <c r="AI1581" s="126"/>
      <c r="AJ1581" s="127"/>
      <c r="AK1581" s="153">
        <f>COUNTIF(F1581:AJ1581,"&gt;0")</f>
        <v>15</v>
      </c>
      <c r="AL1581" s="150">
        <f>SUM(F1581:AJ1581)</f>
        <v>165</v>
      </c>
      <c r="AM1581" s="150">
        <f>SUM(F1583:AJ1583)</f>
        <v>0</v>
      </c>
      <c r="AN1581" s="150">
        <f>SUM(F1584:AJ1584)</f>
        <v>0</v>
      </c>
      <c r="AO1581" s="150">
        <f>SUM(F1582:AJ1582)</f>
        <v>64</v>
      </c>
      <c r="AP1581" s="150">
        <f>VLOOKUP($M$1&amp;" "&amp;$P$1&amp;" "&amp;AQ1581,'Вспомогательная таблица'!A:AL,38,0)</f>
        <v>165</v>
      </c>
      <c r="AQ1581" s="144" t="s">
        <v>49</v>
      </c>
    </row>
    <row r="1582" spans="1:43" ht="9" customHeight="1" x14ac:dyDescent="0.2">
      <c r="A1582" s="148"/>
      <c r="B1582" s="148"/>
      <c r="C1582" s="148"/>
      <c r="D1582" s="148"/>
      <c r="E1582" s="128" t="s">
        <v>24</v>
      </c>
      <c r="F1582" s="129">
        <v>8</v>
      </c>
      <c r="G1582" s="107"/>
      <c r="H1582" s="107"/>
      <c r="I1582" s="107"/>
      <c r="J1582" s="107">
        <v>8</v>
      </c>
      <c r="K1582" s="107"/>
      <c r="L1582" s="107"/>
      <c r="M1582" s="107"/>
      <c r="N1582" s="107">
        <v>8</v>
      </c>
      <c r="O1582" s="107"/>
      <c r="P1582" s="107"/>
      <c r="Q1582" s="107"/>
      <c r="R1582" s="107">
        <v>8</v>
      </c>
      <c r="S1582" s="107"/>
      <c r="T1582" s="107"/>
      <c r="U1582" s="107"/>
      <c r="V1582" s="107">
        <v>8</v>
      </c>
      <c r="W1582" s="107"/>
      <c r="X1582" s="107"/>
      <c r="Y1582" s="107"/>
      <c r="Z1582" s="107">
        <v>8</v>
      </c>
      <c r="AA1582" s="107"/>
      <c r="AB1582" s="107"/>
      <c r="AC1582" s="107"/>
      <c r="AD1582" s="107">
        <v>8</v>
      </c>
      <c r="AE1582" s="107"/>
      <c r="AF1582" s="107"/>
      <c r="AG1582" s="107"/>
      <c r="AH1582" s="107">
        <v>8</v>
      </c>
      <c r="AI1582" s="107"/>
      <c r="AJ1582" s="130"/>
      <c r="AK1582" s="148"/>
      <c r="AL1582" s="151"/>
      <c r="AM1582" s="151"/>
      <c r="AN1582" s="151"/>
      <c r="AO1582" s="151"/>
      <c r="AP1582" s="151"/>
      <c r="AQ1582" s="145"/>
    </row>
    <row r="1583" spans="1:43" ht="9" customHeight="1" x14ac:dyDescent="0.2">
      <c r="A1583" s="148"/>
      <c r="B1583" s="148"/>
      <c r="C1583" s="148"/>
      <c r="D1583" s="148"/>
      <c r="E1583" s="128" t="s">
        <v>25</v>
      </c>
      <c r="F1583" s="129"/>
      <c r="G1583" s="107"/>
      <c r="H1583" s="107"/>
      <c r="I1583" s="107"/>
      <c r="J1583" s="107"/>
      <c r="K1583" s="107"/>
      <c r="L1583" s="107"/>
      <c r="M1583" s="107"/>
      <c r="N1583" s="107"/>
      <c r="O1583" s="107"/>
      <c r="P1583" s="107"/>
      <c r="Q1583" s="107"/>
      <c r="R1583" s="107"/>
      <c r="S1583" s="107"/>
      <c r="T1583" s="107"/>
      <c r="U1583" s="107"/>
      <c r="V1583" s="107"/>
      <c r="W1583" s="107"/>
      <c r="X1583" s="107"/>
      <c r="Y1583" s="107"/>
      <c r="Z1583" s="107"/>
      <c r="AA1583" s="107"/>
      <c r="AB1583" s="107"/>
      <c r="AC1583" s="107"/>
      <c r="AD1583" s="107"/>
      <c r="AE1583" s="107"/>
      <c r="AF1583" s="107"/>
      <c r="AG1583" s="107"/>
      <c r="AH1583" s="107"/>
      <c r="AI1583" s="107"/>
      <c r="AJ1583" s="130"/>
      <c r="AK1583" s="148"/>
      <c r="AL1583" s="151"/>
      <c r="AM1583" s="151"/>
      <c r="AN1583" s="151"/>
      <c r="AO1583" s="151"/>
      <c r="AP1583" s="151"/>
      <c r="AQ1583" s="145"/>
    </row>
    <row r="1584" spans="1:43" ht="9" customHeight="1" thickBot="1" x14ac:dyDescent="0.25">
      <c r="A1584" s="149"/>
      <c r="B1584" s="149"/>
      <c r="C1584" s="149"/>
      <c r="D1584" s="149"/>
      <c r="E1584" s="131" t="s">
        <v>26</v>
      </c>
      <c r="F1584" s="132"/>
      <c r="G1584" s="133"/>
      <c r="H1584" s="133"/>
      <c r="I1584" s="133"/>
      <c r="J1584" s="133"/>
      <c r="K1584" s="133"/>
      <c r="L1584" s="133"/>
      <c r="M1584" s="133"/>
      <c r="N1584" s="133"/>
      <c r="O1584" s="133"/>
      <c r="P1584" s="133"/>
      <c r="Q1584" s="133"/>
      <c r="R1584" s="133"/>
      <c r="S1584" s="133"/>
      <c r="T1584" s="133"/>
      <c r="U1584" s="133"/>
      <c r="V1584" s="133"/>
      <c r="W1584" s="133"/>
      <c r="X1584" s="133"/>
      <c r="Y1584" s="133"/>
      <c r="Z1584" s="133"/>
      <c r="AA1584" s="133"/>
      <c r="AB1584" s="133"/>
      <c r="AC1584" s="133"/>
      <c r="AD1584" s="133"/>
      <c r="AE1584" s="133"/>
      <c r="AF1584" s="133"/>
      <c r="AG1584" s="133"/>
      <c r="AH1584" s="133"/>
      <c r="AI1584" s="133"/>
      <c r="AJ1584" s="134"/>
      <c r="AK1584" s="149"/>
      <c r="AL1584" s="152"/>
      <c r="AM1584" s="152"/>
      <c r="AN1584" s="152"/>
      <c r="AO1584" s="152"/>
      <c r="AP1584" s="152"/>
      <c r="AQ1584" s="146"/>
    </row>
    <row r="1585" spans="1:43" ht="9" customHeight="1" x14ac:dyDescent="0.2">
      <c r="A1585" s="147">
        <v>394</v>
      </c>
      <c r="B1585" s="153">
        <v>20205</v>
      </c>
      <c r="C1585" s="154" t="s">
        <v>499</v>
      </c>
      <c r="D1585" s="154" t="s">
        <v>381</v>
      </c>
      <c r="E1585" s="124" t="s">
        <v>22</v>
      </c>
      <c r="F1585" s="125">
        <v>11</v>
      </c>
      <c r="G1585" s="126"/>
      <c r="H1585" s="126"/>
      <c r="I1585" s="126">
        <v>11</v>
      </c>
      <c r="J1585" s="126">
        <v>11</v>
      </c>
      <c r="K1585" s="126"/>
      <c r="L1585" s="126"/>
      <c r="M1585" s="126">
        <v>11</v>
      </c>
      <c r="N1585" s="126">
        <v>11</v>
      </c>
      <c r="O1585" s="126"/>
      <c r="P1585" s="126"/>
      <c r="Q1585" s="126">
        <v>11</v>
      </c>
      <c r="R1585" s="126">
        <v>11</v>
      </c>
      <c r="S1585" s="126"/>
      <c r="T1585" s="126"/>
      <c r="U1585" s="126">
        <v>11</v>
      </c>
      <c r="V1585" s="126">
        <v>11</v>
      </c>
      <c r="W1585" s="126"/>
      <c r="X1585" s="126"/>
      <c r="Y1585" s="126">
        <v>11</v>
      </c>
      <c r="Z1585" s="126">
        <v>11</v>
      </c>
      <c r="AA1585" s="126"/>
      <c r="AB1585" s="126"/>
      <c r="AC1585" s="126">
        <v>11</v>
      </c>
      <c r="AD1585" s="126">
        <v>11</v>
      </c>
      <c r="AE1585" s="126"/>
      <c r="AF1585" s="126"/>
      <c r="AG1585" s="126">
        <v>11</v>
      </c>
      <c r="AH1585" s="126">
        <v>11</v>
      </c>
      <c r="AI1585" s="126"/>
      <c r="AJ1585" s="127"/>
      <c r="AK1585" s="153">
        <f>COUNTIF(F1585:AJ1585,"&gt;0")</f>
        <v>15</v>
      </c>
      <c r="AL1585" s="150">
        <f>SUM(F1585:AJ1585)</f>
        <v>165</v>
      </c>
      <c r="AM1585" s="150">
        <f>SUM(F1587:AJ1587)</f>
        <v>0</v>
      </c>
      <c r="AN1585" s="150">
        <f>SUM(F1588:AJ1588)</f>
        <v>0</v>
      </c>
      <c r="AO1585" s="150">
        <f>SUM(F1586:AJ1586)</f>
        <v>64</v>
      </c>
      <c r="AP1585" s="150">
        <f>VLOOKUP($M$1&amp;" "&amp;$P$1&amp;" "&amp;AQ1585,'Вспомогательная таблица'!A:AL,38,0)</f>
        <v>165</v>
      </c>
      <c r="AQ1585" s="144" t="s">
        <v>49</v>
      </c>
    </row>
    <row r="1586" spans="1:43" ht="9" customHeight="1" x14ac:dyDescent="0.2">
      <c r="A1586" s="148"/>
      <c r="B1586" s="148"/>
      <c r="C1586" s="148"/>
      <c r="D1586" s="148"/>
      <c r="E1586" s="128" t="s">
        <v>24</v>
      </c>
      <c r="F1586" s="129">
        <v>8</v>
      </c>
      <c r="G1586" s="107"/>
      <c r="H1586" s="107"/>
      <c r="I1586" s="107"/>
      <c r="J1586" s="107">
        <v>8</v>
      </c>
      <c r="K1586" s="107"/>
      <c r="L1586" s="107"/>
      <c r="M1586" s="107"/>
      <c r="N1586" s="107">
        <v>8</v>
      </c>
      <c r="O1586" s="107"/>
      <c r="P1586" s="107"/>
      <c r="Q1586" s="107"/>
      <c r="R1586" s="107">
        <v>8</v>
      </c>
      <c r="S1586" s="107"/>
      <c r="T1586" s="107"/>
      <c r="U1586" s="107"/>
      <c r="V1586" s="107">
        <v>8</v>
      </c>
      <c r="W1586" s="107"/>
      <c r="X1586" s="107"/>
      <c r="Y1586" s="107"/>
      <c r="Z1586" s="107">
        <v>8</v>
      </c>
      <c r="AA1586" s="107"/>
      <c r="AB1586" s="107"/>
      <c r="AC1586" s="107"/>
      <c r="AD1586" s="107">
        <v>8</v>
      </c>
      <c r="AE1586" s="107"/>
      <c r="AF1586" s="107"/>
      <c r="AG1586" s="107"/>
      <c r="AH1586" s="107">
        <v>8</v>
      </c>
      <c r="AI1586" s="107"/>
      <c r="AJ1586" s="130"/>
      <c r="AK1586" s="148"/>
      <c r="AL1586" s="151"/>
      <c r="AM1586" s="151"/>
      <c r="AN1586" s="151"/>
      <c r="AO1586" s="151"/>
      <c r="AP1586" s="151"/>
      <c r="AQ1586" s="145"/>
    </row>
    <row r="1587" spans="1:43" ht="9" customHeight="1" x14ac:dyDescent="0.2">
      <c r="A1587" s="148"/>
      <c r="B1587" s="148"/>
      <c r="C1587" s="148"/>
      <c r="D1587" s="148"/>
      <c r="E1587" s="128" t="s">
        <v>25</v>
      </c>
      <c r="F1587" s="129"/>
      <c r="G1587" s="107"/>
      <c r="H1587" s="107"/>
      <c r="I1587" s="107"/>
      <c r="J1587" s="107"/>
      <c r="K1587" s="107"/>
      <c r="L1587" s="107"/>
      <c r="M1587" s="107"/>
      <c r="N1587" s="107"/>
      <c r="O1587" s="107"/>
      <c r="P1587" s="107"/>
      <c r="Q1587" s="107"/>
      <c r="R1587" s="107"/>
      <c r="S1587" s="107"/>
      <c r="T1587" s="107"/>
      <c r="U1587" s="107"/>
      <c r="V1587" s="107"/>
      <c r="W1587" s="107"/>
      <c r="X1587" s="107"/>
      <c r="Y1587" s="107"/>
      <c r="Z1587" s="107"/>
      <c r="AA1587" s="107"/>
      <c r="AB1587" s="107"/>
      <c r="AC1587" s="107"/>
      <c r="AD1587" s="107"/>
      <c r="AE1587" s="107"/>
      <c r="AF1587" s="107"/>
      <c r="AG1587" s="107"/>
      <c r="AH1587" s="107"/>
      <c r="AI1587" s="107"/>
      <c r="AJ1587" s="130"/>
      <c r="AK1587" s="148"/>
      <c r="AL1587" s="151"/>
      <c r="AM1587" s="151"/>
      <c r="AN1587" s="151"/>
      <c r="AO1587" s="151"/>
      <c r="AP1587" s="151"/>
      <c r="AQ1587" s="145"/>
    </row>
    <row r="1588" spans="1:43" ht="9" customHeight="1" thickBot="1" x14ac:dyDescent="0.25">
      <c r="A1588" s="149"/>
      <c r="B1588" s="149"/>
      <c r="C1588" s="149"/>
      <c r="D1588" s="149"/>
      <c r="E1588" s="131" t="s">
        <v>26</v>
      </c>
      <c r="F1588" s="132"/>
      <c r="G1588" s="133"/>
      <c r="H1588" s="133"/>
      <c r="I1588" s="133"/>
      <c r="J1588" s="133"/>
      <c r="K1588" s="133"/>
      <c r="L1588" s="133"/>
      <c r="M1588" s="133"/>
      <c r="N1588" s="133"/>
      <c r="O1588" s="133"/>
      <c r="P1588" s="133"/>
      <c r="Q1588" s="133"/>
      <c r="R1588" s="133"/>
      <c r="S1588" s="133"/>
      <c r="T1588" s="133"/>
      <c r="U1588" s="133"/>
      <c r="V1588" s="133"/>
      <c r="W1588" s="133"/>
      <c r="X1588" s="133"/>
      <c r="Y1588" s="133"/>
      <c r="Z1588" s="133"/>
      <c r="AA1588" s="133"/>
      <c r="AB1588" s="133"/>
      <c r="AC1588" s="133"/>
      <c r="AD1588" s="133"/>
      <c r="AE1588" s="133"/>
      <c r="AF1588" s="133"/>
      <c r="AG1588" s="133"/>
      <c r="AH1588" s="133"/>
      <c r="AI1588" s="133"/>
      <c r="AJ1588" s="134"/>
      <c r="AK1588" s="149"/>
      <c r="AL1588" s="152"/>
      <c r="AM1588" s="152"/>
      <c r="AN1588" s="152"/>
      <c r="AO1588" s="152"/>
      <c r="AP1588" s="152"/>
      <c r="AQ1588" s="146"/>
    </row>
    <row r="1589" spans="1:43" ht="9" customHeight="1" x14ac:dyDescent="0.2">
      <c r="A1589" s="147">
        <v>395</v>
      </c>
      <c r="B1589" s="153">
        <v>19025</v>
      </c>
      <c r="C1589" s="154" t="s">
        <v>500</v>
      </c>
      <c r="D1589" s="154" t="s">
        <v>391</v>
      </c>
      <c r="E1589" s="124" t="s">
        <v>22</v>
      </c>
      <c r="F1589" s="125">
        <v>11</v>
      </c>
      <c r="G1589" s="126"/>
      <c r="H1589" s="126"/>
      <c r="I1589" s="126">
        <v>11</v>
      </c>
      <c r="J1589" s="126">
        <v>11</v>
      </c>
      <c r="K1589" s="126"/>
      <c r="L1589" s="126"/>
      <c r="M1589" s="126">
        <v>11</v>
      </c>
      <c r="N1589" s="126">
        <v>11</v>
      </c>
      <c r="O1589" s="126"/>
      <c r="P1589" s="126"/>
      <c r="Q1589" s="126">
        <v>11</v>
      </c>
      <c r="R1589" s="126">
        <v>11</v>
      </c>
      <c r="S1589" s="126"/>
      <c r="T1589" s="126"/>
      <c r="U1589" s="126">
        <v>11</v>
      </c>
      <c r="V1589" s="126">
        <v>11</v>
      </c>
      <c r="W1589" s="126"/>
      <c r="X1589" s="126"/>
      <c r="Y1589" s="126">
        <v>11</v>
      </c>
      <c r="Z1589" s="126">
        <v>11</v>
      </c>
      <c r="AA1589" s="126"/>
      <c r="AB1589" s="126"/>
      <c r="AC1589" s="126">
        <v>11</v>
      </c>
      <c r="AD1589" s="126">
        <v>11</v>
      </c>
      <c r="AE1589" s="126"/>
      <c r="AF1589" s="126"/>
      <c r="AG1589" s="126">
        <v>11</v>
      </c>
      <c r="AH1589" s="126">
        <v>11</v>
      </c>
      <c r="AI1589" s="126"/>
      <c r="AJ1589" s="127"/>
      <c r="AK1589" s="153">
        <f>COUNTIF(F1589:AJ1589,"&gt;0")</f>
        <v>15</v>
      </c>
      <c r="AL1589" s="150">
        <f>SUM(F1589:AJ1589)</f>
        <v>165</v>
      </c>
      <c r="AM1589" s="150">
        <f>SUM(F1591:AJ1591)</f>
        <v>0</v>
      </c>
      <c r="AN1589" s="150">
        <f>SUM(F1592:AJ1592)</f>
        <v>0</v>
      </c>
      <c r="AO1589" s="150">
        <f>SUM(F1590:AJ1590)</f>
        <v>64</v>
      </c>
      <c r="AP1589" s="150">
        <f>VLOOKUP($M$1&amp;" "&amp;$P$1&amp;" "&amp;AQ1589,'Вспомогательная таблица'!A:AL,38,0)</f>
        <v>165</v>
      </c>
      <c r="AQ1589" s="144" t="s">
        <v>49</v>
      </c>
    </row>
    <row r="1590" spans="1:43" ht="9" customHeight="1" x14ac:dyDescent="0.2">
      <c r="A1590" s="148"/>
      <c r="B1590" s="148"/>
      <c r="C1590" s="148"/>
      <c r="D1590" s="148"/>
      <c r="E1590" s="128" t="s">
        <v>24</v>
      </c>
      <c r="F1590" s="129">
        <v>8</v>
      </c>
      <c r="G1590" s="107"/>
      <c r="H1590" s="107"/>
      <c r="I1590" s="107"/>
      <c r="J1590" s="107">
        <v>8</v>
      </c>
      <c r="K1590" s="107"/>
      <c r="L1590" s="107"/>
      <c r="M1590" s="107"/>
      <c r="N1590" s="107">
        <v>8</v>
      </c>
      <c r="O1590" s="107"/>
      <c r="P1590" s="107"/>
      <c r="Q1590" s="107"/>
      <c r="R1590" s="107">
        <v>8</v>
      </c>
      <c r="S1590" s="107"/>
      <c r="T1590" s="107"/>
      <c r="U1590" s="107"/>
      <c r="V1590" s="107">
        <v>8</v>
      </c>
      <c r="W1590" s="107"/>
      <c r="X1590" s="107"/>
      <c r="Y1590" s="107"/>
      <c r="Z1590" s="107">
        <v>8</v>
      </c>
      <c r="AA1590" s="107"/>
      <c r="AB1590" s="107"/>
      <c r="AC1590" s="107"/>
      <c r="AD1590" s="107">
        <v>8</v>
      </c>
      <c r="AE1590" s="107"/>
      <c r="AF1590" s="107"/>
      <c r="AG1590" s="107"/>
      <c r="AH1590" s="107">
        <v>8</v>
      </c>
      <c r="AI1590" s="107"/>
      <c r="AJ1590" s="130"/>
      <c r="AK1590" s="148"/>
      <c r="AL1590" s="151"/>
      <c r="AM1590" s="151"/>
      <c r="AN1590" s="151"/>
      <c r="AO1590" s="151"/>
      <c r="AP1590" s="151"/>
      <c r="AQ1590" s="145"/>
    </row>
    <row r="1591" spans="1:43" ht="9" customHeight="1" x14ac:dyDescent="0.2">
      <c r="A1591" s="148"/>
      <c r="B1591" s="148"/>
      <c r="C1591" s="148"/>
      <c r="D1591" s="148"/>
      <c r="E1591" s="128" t="s">
        <v>25</v>
      </c>
      <c r="F1591" s="129"/>
      <c r="G1591" s="107"/>
      <c r="H1591" s="107"/>
      <c r="I1591" s="107"/>
      <c r="J1591" s="107"/>
      <c r="K1591" s="107"/>
      <c r="L1591" s="107"/>
      <c r="M1591" s="107"/>
      <c r="N1591" s="107"/>
      <c r="O1591" s="107"/>
      <c r="P1591" s="107"/>
      <c r="Q1591" s="107"/>
      <c r="R1591" s="107"/>
      <c r="S1591" s="107"/>
      <c r="T1591" s="107"/>
      <c r="U1591" s="107"/>
      <c r="V1591" s="107"/>
      <c r="W1591" s="107"/>
      <c r="X1591" s="107"/>
      <c r="Y1591" s="107"/>
      <c r="Z1591" s="107"/>
      <c r="AA1591" s="107"/>
      <c r="AB1591" s="107"/>
      <c r="AC1591" s="107"/>
      <c r="AD1591" s="107"/>
      <c r="AE1591" s="107"/>
      <c r="AF1591" s="107"/>
      <c r="AG1591" s="107"/>
      <c r="AH1591" s="107"/>
      <c r="AI1591" s="107"/>
      <c r="AJ1591" s="130"/>
      <c r="AK1591" s="148"/>
      <c r="AL1591" s="151"/>
      <c r="AM1591" s="151"/>
      <c r="AN1591" s="151"/>
      <c r="AO1591" s="151"/>
      <c r="AP1591" s="151"/>
      <c r="AQ1591" s="145"/>
    </row>
    <row r="1592" spans="1:43" ht="9" customHeight="1" thickBot="1" x14ac:dyDescent="0.25">
      <c r="A1592" s="149"/>
      <c r="B1592" s="149"/>
      <c r="C1592" s="149"/>
      <c r="D1592" s="149"/>
      <c r="E1592" s="131" t="s">
        <v>26</v>
      </c>
      <c r="F1592" s="132"/>
      <c r="G1592" s="133"/>
      <c r="H1592" s="133"/>
      <c r="I1592" s="133"/>
      <c r="J1592" s="133"/>
      <c r="K1592" s="133"/>
      <c r="L1592" s="133"/>
      <c r="M1592" s="133"/>
      <c r="N1592" s="133"/>
      <c r="O1592" s="133"/>
      <c r="P1592" s="133"/>
      <c r="Q1592" s="133"/>
      <c r="R1592" s="133"/>
      <c r="S1592" s="133"/>
      <c r="T1592" s="133"/>
      <c r="U1592" s="133"/>
      <c r="V1592" s="133"/>
      <c r="W1592" s="133"/>
      <c r="X1592" s="133"/>
      <c r="Y1592" s="133"/>
      <c r="Z1592" s="133"/>
      <c r="AA1592" s="133"/>
      <c r="AB1592" s="133"/>
      <c r="AC1592" s="133"/>
      <c r="AD1592" s="133"/>
      <c r="AE1592" s="133"/>
      <c r="AF1592" s="133"/>
      <c r="AG1592" s="133"/>
      <c r="AH1592" s="133"/>
      <c r="AI1592" s="133"/>
      <c r="AJ1592" s="134"/>
      <c r="AK1592" s="149"/>
      <c r="AL1592" s="152"/>
      <c r="AM1592" s="152"/>
      <c r="AN1592" s="152"/>
      <c r="AO1592" s="152"/>
      <c r="AP1592" s="152"/>
      <c r="AQ1592" s="146"/>
    </row>
    <row r="1593" spans="1:43" ht="9" customHeight="1" x14ac:dyDescent="0.2">
      <c r="A1593" s="147">
        <v>396</v>
      </c>
      <c r="B1593" s="153">
        <v>19031</v>
      </c>
      <c r="C1593" s="154" t="s">
        <v>501</v>
      </c>
      <c r="D1593" s="154" t="s">
        <v>502</v>
      </c>
      <c r="E1593" s="124" t="s">
        <v>22</v>
      </c>
      <c r="F1593" s="125">
        <v>11</v>
      </c>
      <c r="G1593" s="126"/>
      <c r="H1593" s="126"/>
      <c r="I1593" s="126">
        <v>11</v>
      </c>
      <c r="J1593" s="126">
        <v>11</v>
      </c>
      <c r="K1593" s="126"/>
      <c r="L1593" s="126"/>
      <c r="M1593" s="126">
        <v>11</v>
      </c>
      <c r="N1593" s="126">
        <v>11</v>
      </c>
      <c r="O1593" s="126"/>
      <c r="P1593" s="126"/>
      <c r="Q1593" s="126">
        <v>11</v>
      </c>
      <c r="R1593" s="126">
        <v>11</v>
      </c>
      <c r="S1593" s="126"/>
      <c r="T1593" s="126"/>
      <c r="U1593" s="126">
        <v>11</v>
      </c>
      <c r="V1593" s="126">
        <v>11</v>
      </c>
      <c r="W1593" s="126"/>
      <c r="X1593" s="126"/>
      <c r="Y1593" s="126">
        <v>11</v>
      </c>
      <c r="Z1593" s="126">
        <v>11</v>
      </c>
      <c r="AA1593" s="126"/>
      <c r="AB1593" s="126"/>
      <c r="AC1593" s="126">
        <v>11</v>
      </c>
      <c r="AD1593" s="126">
        <v>11</v>
      </c>
      <c r="AE1593" s="126"/>
      <c r="AF1593" s="126"/>
      <c r="AG1593" s="126">
        <v>11</v>
      </c>
      <c r="AH1593" s="126">
        <v>11</v>
      </c>
      <c r="AI1593" s="126"/>
      <c r="AJ1593" s="127"/>
      <c r="AK1593" s="153">
        <f>COUNTIF(F1593:AJ1593,"&gt;0")</f>
        <v>15</v>
      </c>
      <c r="AL1593" s="150">
        <f>SUM(F1593:AJ1593)</f>
        <v>165</v>
      </c>
      <c r="AM1593" s="150">
        <f>SUM(F1595:AJ1595)</f>
        <v>0</v>
      </c>
      <c r="AN1593" s="150">
        <f>SUM(F1596:AJ1596)</f>
        <v>0</v>
      </c>
      <c r="AO1593" s="150">
        <f>SUM(F1594:AJ1594)</f>
        <v>64</v>
      </c>
      <c r="AP1593" s="150">
        <f>VLOOKUP($M$1&amp;" "&amp;$P$1&amp;" "&amp;AQ1593,'Вспомогательная таблица'!A:AL,38,0)</f>
        <v>165</v>
      </c>
      <c r="AQ1593" s="144" t="s">
        <v>49</v>
      </c>
    </row>
    <row r="1594" spans="1:43" ht="9" customHeight="1" x14ac:dyDescent="0.2">
      <c r="A1594" s="148"/>
      <c r="B1594" s="148"/>
      <c r="C1594" s="148"/>
      <c r="D1594" s="148"/>
      <c r="E1594" s="128" t="s">
        <v>24</v>
      </c>
      <c r="F1594" s="129">
        <v>8</v>
      </c>
      <c r="G1594" s="107"/>
      <c r="H1594" s="107"/>
      <c r="I1594" s="107"/>
      <c r="J1594" s="107">
        <v>8</v>
      </c>
      <c r="K1594" s="107"/>
      <c r="L1594" s="107"/>
      <c r="M1594" s="107"/>
      <c r="N1594" s="107">
        <v>8</v>
      </c>
      <c r="O1594" s="107"/>
      <c r="P1594" s="107"/>
      <c r="Q1594" s="107"/>
      <c r="R1594" s="107">
        <v>8</v>
      </c>
      <c r="S1594" s="107"/>
      <c r="T1594" s="107"/>
      <c r="U1594" s="107"/>
      <c r="V1594" s="107">
        <v>8</v>
      </c>
      <c r="W1594" s="107"/>
      <c r="X1594" s="107"/>
      <c r="Y1594" s="107"/>
      <c r="Z1594" s="107">
        <v>8</v>
      </c>
      <c r="AA1594" s="107"/>
      <c r="AB1594" s="107"/>
      <c r="AC1594" s="107"/>
      <c r="AD1594" s="107">
        <v>8</v>
      </c>
      <c r="AE1594" s="107"/>
      <c r="AF1594" s="107"/>
      <c r="AG1594" s="107"/>
      <c r="AH1594" s="107">
        <v>8</v>
      </c>
      <c r="AI1594" s="107"/>
      <c r="AJ1594" s="130"/>
      <c r="AK1594" s="148"/>
      <c r="AL1594" s="151"/>
      <c r="AM1594" s="151"/>
      <c r="AN1594" s="151"/>
      <c r="AO1594" s="151"/>
      <c r="AP1594" s="151"/>
      <c r="AQ1594" s="145"/>
    </row>
    <row r="1595" spans="1:43" ht="9" customHeight="1" x14ac:dyDescent="0.2">
      <c r="A1595" s="148"/>
      <c r="B1595" s="148"/>
      <c r="C1595" s="148"/>
      <c r="D1595" s="148"/>
      <c r="E1595" s="128" t="s">
        <v>25</v>
      </c>
      <c r="F1595" s="129"/>
      <c r="G1595" s="107"/>
      <c r="H1595" s="107"/>
      <c r="I1595" s="107"/>
      <c r="J1595" s="107"/>
      <c r="K1595" s="107"/>
      <c r="L1595" s="107"/>
      <c r="M1595" s="107"/>
      <c r="N1595" s="107"/>
      <c r="O1595" s="107"/>
      <c r="P1595" s="107"/>
      <c r="Q1595" s="107"/>
      <c r="R1595" s="107"/>
      <c r="S1595" s="107"/>
      <c r="T1595" s="107"/>
      <c r="U1595" s="107"/>
      <c r="V1595" s="107"/>
      <c r="W1595" s="107"/>
      <c r="X1595" s="107"/>
      <c r="Y1595" s="107"/>
      <c r="Z1595" s="107"/>
      <c r="AA1595" s="107"/>
      <c r="AB1595" s="107"/>
      <c r="AC1595" s="107"/>
      <c r="AD1595" s="107"/>
      <c r="AE1595" s="107"/>
      <c r="AF1595" s="107"/>
      <c r="AG1595" s="107"/>
      <c r="AH1595" s="107"/>
      <c r="AI1595" s="107"/>
      <c r="AJ1595" s="130"/>
      <c r="AK1595" s="148"/>
      <c r="AL1595" s="151"/>
      <c r="AM1595" s="151"/>
      <c r="AN1595" s="151"/>
      <c r="AO1595" s="151"/>
      <c r="AP1595" s="151"/>
      <c r="AQ1595" s="145"/>
    </row>
    <row r="1596" spans="1:43" ht="9" customHeight="1" thickBot="1" x14ac:dyDescent="0.25">
      <c r="A1596" s="149"/>
      <c r="B1596" s="149"/>
      <c r="C1596" s="149"/>
      <c r="D1596" s="149"/>
      <c r="E1596" s="131" t="s">
        <v>26</v>
      </c>
      <c r="F1596" s="132"/>
      <c r="G1596" s="133"/>
      <c r="H1596" s="133"/>
      <c r="I1596" s="133"/>
      <c r="J1596" s="133"/>
      <c r="K1596" s="133"/>
      <c r="L1596" s="133"/>
      <c r="M1596" s="133"/>
      <c r="N1596" s="133"/>
      <c r="O1596" s="133"/>
      <c r="P1596" s="133"/>
      <c r="Q1596" s="133"/>
      <c r="R1596" s="133"/>
      <c r="S1596" s="133"/>
      <c r="T1596" s="133"/>
      <c r="U1596" s="133"/>
      <c r="V1596" s="133"/>
      <c r="W1596" s="133"/>
      <c r="X1596" s="133"/>
      <c r="Y1596" s="133"/>
      <c r="Z1596" s="133"/>
      <c r="AA1596" s="133"/>
      <c r="AB1596" s="133"/>
      <c r="AC1596" s="133"/>
      <c r="AD1596" s="133"/>
      <c r="AE1596" s="133"/>
      <c r="AF1596" s="133"/>
      <c r="AG1596" s="133"/>
      <c r="AH1596" s="133"/>
      <c r="AI1596" s="133"/>
      <c r="AJ1596" s="134"/>
      <c r="AK1596" s="149"/>
      <c r="AL1596" s="152"/>
      <c r="AM1596" s="152"/>
      <c r="AN1596" s="152"/>
      <c r="AO1596" s="152"/>
      <c r="AP1596" s="152"/>
      <c r="AQ1596" s="146"/>
    </row>
    <row r="1597" spans="1:43" ht="9" customHeight="1" x14ac:dyDescent="0.2">
      <c r="A1597" s="147">
        <v>397</v>
      </c>
      <c r="B1597" s="153">
        <v>20237</v>
      </c>
      <c r="C1597" s="154" t="s">
        <v>503</v>
      </c>
      <c r="D1597" s="154" t="s">
        <v>381</v>
      </c>
      <c r="E1597" s="124" t="s">
        <v>22</v>
      </c>
      <c r="F1597" s="125">
        <v>11</v>
      </c>
      <c r="G1597" s="126"/>
      <c r="H1597" s="126"/>
      <c r="I1597" s="126">
        <v>11</v>
      </c>
      <c r="J1597" s="126">
        <v>11</v>
      </c>
      <c r="K1597" s="126"/>
      <c r="L1597" s="126"/>
      <c r="M1597" s="126">
        <v>11</v>
      </c>
      <c r="N1597" s="126">
        <v>11</v>
      </c>
      <c r="O1597" s="126"/>
      <c r="P1597" s="126"/>
      <c r="Q1597" s="126">
        <v>11</v>
      </c>
      <c r="R1597" s="126">
        <v>11</v>
      </c>
      <c r="S1597" s="126"/>
      <c r="T1597" s="126"/>
      <c r="U1597" s="126">
        <v>11</v>
      </c>
      <c r="V1597" s="126">
        <v>11</v>
      </c>
      <c r="W1597" s="126"/>
      <c r="X1597" s="126"/>
      <c r="Y1597" s="126">
        <v>11</v>
      </c>
      <c r="Z1597" s="126">
        <v>11</v>
      </c>
      <c r="AA1597" s="126"/>
      <c r="AB1597" s="126"/>
      <c r="AC1597" s="126">
        <v>11</v>
      </c>
      <c r="AD1597" s="126">
        <v>11</v>
      </c>
      <c r="AE1597" s="126"/>
      <c r="AF1597" s="126"/>
      <c r="AG1597" s="126">
        <v>11</v>
      </c>
      <c r="AH1597" s="126">
        <v>11</v>
      </c>
      <c r="AI1597" s="126"/>
      <c r="AJ1597" s="127"/>
      <c r="AK1597" s="153">
        <f>COUNTIF(F1597:AJ1597,"&gt;0")</f>
        <v>15</v>
      </c>
      <c r="AL1597" s="150">
        <f>SUM(F1597:AJ1597)</f>
        <v>165</v>
      </c>
      <c r="AM1597" s="150">
        <f>SUM(F1599:AJ1599)</f>
        <v>0</v>
      </c>
      <c r="AN1597" s="150">
        <f>SUM(F1600:AJ1600)</f>
        <v>0</v>
      </c>
      <c r="AO1597" s="150">
        <f>SUM(F1598:AJ1598)</f>
        <v>64</v>
      </c>
      <c r="AP1597" s="150">
        <f>VLOOKUP($M$1&amp;" "&amp;$P$1&amp;" "&amp;AQ1597,'Вспомогательная таблица'!A:AL,38,0)</f>
        <v>165</v>
      </c>
      <c r="AQ1597" s="144" t="s">
        <v>49</v>
      </c>
    </row>
    <row r="1598" spans="1:43" ht="9" customHeight="1" x14ac:dyDescent="0.2">
      <c r="A1598" s="148"/>
      <c r="B1598" s="148"/>
      <c r="C1598" s="148"/>
      <c r="D1598" s="148"/>
      <c r="E1598" s="128" t="s">
        <v>24</v>
      </c>
      <c r="F1598" s="129">
        <v>8</v>
      </c>
      <c r="G1598" s="107"/>
      <c r="H1598" s="107"/>
      <c r="I1598" s="107"/>
      <c r="J1598" s="107">
        <v>8</v>
      </c>
      <c r="K1598" s="107"/>
      <c r="L1598" s="107"/>
      <c r="M1598" s="107"/>
      <c r="N1598" s="107">
        <v>8</v>
      </c>
      <c r="O1598" s="107"/>
      <c r="P1598" s="107"/>
      <c r="Q1598" s="107"/>
      <c r="R1598" s="107">
        <v>8</v>
      </c>
      <c r="S1598" s="107"/>
      <c r="T1598" s="107"/>
      <c r="U1598" s="107"/>
      <c r="V1598" s="107">
        <v>8</v>
      </c>
      <c r="W1598" s="107"/>
      <c r="X1598" s="107"/>
      <c r="Y1598" s="107"/>
      <c r="Z1598" s="107">
        <v>8</v>
      </c>
      <c r="AA1598" s="107"/>
      <c r="AB1598" s="107"/>
      <c r="AC1598" s="107"/>
      <c r="AD1598" s="107">
        <v>8</v>
      </c>
      <c r="AE1598" s="107"/>
      <c r="AF1598" s="107"/>
      <c r="AG1598" s="107"/>
      <c r="AH1598" s="107">
        <v>8</v>
      </c>
      <c r="AI1598" s="107"/>
      <c r="AJ1598" s="130"/>
      <c r="AK1598" s="148"/>
      <c r="AL1598" s="151"/>
      <c r="AM1598" s="151"/>
      <c r="AN1598" s="151"/>
      <c r="AO1598" s="151"/>
      <c r="AP1598" s="151"/>
      <c r="AQ1598" s="145"/>
    </row>
    <row r="1599" spans="1:43" ht="9" customHeight="1" x14ac:dyDescent="0.2">
      <c r="A1599" s="148"/>
      <c r="B1599" s="148"/>
      <c r="C1599" s="148"/>
      <c r="D1599" s="148"/>
      <c r="E1599" s="128" t="s">
        <v>25</v>
      </c>
      <c r="F1599" s="129"/>
      <c r="G1599" s="107"/>
      <c r="H1599" s="107"/>
      <c r="I1599" s="107"/>
      <c r="J1599" s="107"/>
      <c r="K1599" s="107"/>
      <c r="L1599" s="107"/>
      <c r="M1599" s="107"/>
      <c r="N1599" s="107"/>
      <c r="O1599" s="107"/>
      <c r="P1599" s="107"/>
      <c r="Q1599" s="107"/>
      <c r="R1599" s="107"/>
      <c r="S1599" s="107"/>
      <c r="T1599" s="107"/>
      <c r="U1599" s="107"/>
      <c r="V1599" s="107"/>
      <c r="W1599" s="107"/>
      <c r="X1599" s="107"/>
      <c r="Y1599" s="107"/>
      <c r="Z1599" s="107"/>
      <c r="AA1599" s="107"/>
      <c r="AB1599" s="107"/>
      <c r="AC1599" s="107"/>
      <c r="AD1599" s="107"/>
      <c r="AE1599" s="107"/>
      <c r="AF1599" s="107"/>
      <c r="AG1599" s="107"/>
      <c r="AH1599" s="107"/>
      <c r="AI1599" s="107"/>
      <c r="AJ1599" s="130"/>
      <c r="AK1599" s="148"/>
      <c r="AL1599" s="151"/>
      <c r="AM1599" s="151"/>
      <c r="AN1599" s="151"/>
      <c r="AO1599" s="151"/>
      <c r="AP1599" s="151"/>
      <c r="AQ1599" s="145"/>
    </row>
    <row r="1600" spans="1:43" ht="9" customHeight="1" thickBot="1" x14ac:dyDescent="0.25">
      <c r="A1600" s="149"/>
      <c r="B1600" s="149"/>
      <c r="C1600" s="149"/>
      <c r="D1600" s="149"/>
      <c r="E1600" s="131" t="s">
        <v>26</v>
      </c>
      <c r="F1600" s="132"/>
      <c r="G1600" s="133"/>
      <c r="H1600" s="133"/>
      <c r="I1600" s="133"/>
      <c r="J1600" s="133"/>
      <c r="K1600" s="133"/>
      <c r="L1600" s="133"/>
      <c r="M1600" s="133"/>
      <c r="N1600" s="133"/>
      <c r="O1600" s="133"/>
      <c r="P1600" s="133"/>
      <c r="Q1600" s="133"/>
      <c r="R1600" s="133"/>
      <c r="S1600" s="133"/>
      <c r="T1600" s="133"/>
      <c r="U1600" s="133"/>
      <c r="V1600" s="133"/>
      <c r="W1600" s="133"/>
      <c r="X1600" s="133"/>
      <c r="Y1600" s="133"/>
      <c r="Z1600" s="133"/>
      <c r="AA1600" s="133"/>
      <c r="AB1600" s="133"/>
      <c r="AC1600" s="133"/>
      <c r="AD1600" s="133"/>
      <c r="AE1600" s="133"/>
      <c r="AF1600" s="133"/>
      <c r="AG1600" s="133"/>
      <c r="AH1600" s="133"/>
      <c r="AI1600" s="133"/>
      <c r="AJ1600" s="134"/>
      <c r="AK1600" s="149"/>
      <c r="AL1600" s="152"/>
      <c r="AM1600" s="152"/>
      <c r="AN1600" s="152"/>
      <c r="AO1600" s="152"/>
      <c r="AP1600" s="152"/>
      <c r="AQ1600" s="146"/>
    </row>
    <row r="1601" spans="1:43" ht="9" customHeight="1" x14ac:dyDescent="0.2">
      <c r="A1601" s="147">
        <v>398</v>
      </c>
      <c r="B1601" s="153">
        <v>19045</v>
      </c>
      <c r="C1601" s="154" t="s">
        <v>504</v>
      </c>
      <c r="D1601" s="154" t="s">
        <v>313</v>
      </c>
      <c r="E1601" s="124" t="s">
        <v>22</v>
      </c>
      <c r="F1601" s="125">
        <v>11</v>
      </c>
      <c r="G1601" s="126"/>
      <c r="H1601" s="126"/>
      <c r="I1601" s="126">
        <v>11</v>
      </c>
      <c r="J1601" s="126">
        <v>11</v>
      </c>
      <c r="K1601" s="126"/>
      <c r="L1601" s="126"/>
      <c r="M1601" s="126">
        <v>11</v>
      </c>
      <c r="N1601" s="126">
        <v>11</v>
      </c>
      <c r="O1601" s="126"/>
      <c r="P1601" s="126"/>
      <c r="Q1601" s="126">
        <v>11</v>
      </c>
      <c r="R1601" s="126">
        <v>11</v>
      </c>
      <c r="S1601" s="126"/>
      <c r="T1601" s="126"/>
      <c r="U1601" s="126">
        <v>11</v>
      </c>
      <c r="V1601" s="126">
        <v>11</v>
      </c>
      <c r="W1601" s="126"/>
      <c r="X1601" s="126"/>
      <c r="Y1601" s="126">
        <v>11</v>
      </c>
      <c r="Z1601" s="126">
        <v>11</v>
      </c>
      <c r="AA1601" s="126"/>
      <c r="AB1601" s="126"/>
      <c r="AC1601" s="126">
        <v>11</v>
      </c>
      <c r="AD1601" s="126">
        <v>11</v>
      </c>
      <c r="AE1601" s="126"/>
      <c r="AF1601" s="126"/>
      <c r="AG1601" s="126">
        <v>11</v>
      </c>
      <c r="AH1601" s="126">
        <v>11</v>
      </c>
      <c r="AI1601" s="126"/>
      <c r="AJ1601" s="127"/>
      <c r="AK1601" s="153">
        <f>COUNTIF(F1601:AJ1601,"&gt;0")</f>
        <v>15</v>
      </c>
      <c r="AL1601" s="150">
        <f>SUM(F1601:AJ1601)</f>
        <v>165</v>
      </c>
      <c r="AM1601" s="150">
        <f>SUM(F1603:AJ1603)</f>
        <v>0</v>
      </c>
      <c r="AN1601" s="150">
        <f>SUM(F1604:AJ1604)</f>
        <v>0</v>
      </c>
      <c r="AO1601" s="150">
        <f>SUM(F1602:AJ1602)</f>
        <v>64</v>
      </c>
      <c r="AP1601" s="150">
        <f>VLOOKUP($M$1&amp;" "&amp;$P$1&amp;" "&amp;AQ1601,'Вспомогательная таблица'!A:AL,38,0)</f>
        <v>165</v>
      </c>
      <c r="AQ1601" s="144" t="s">
        <v>49</v>
      </c>
    </row>
    <row r="1602" spans="1:43" ht="9" customHeight="1" x14ac:dyDescent="0.2">
      <c r="A1602" s="148"/>
      <c r="B1602" s="148"/>
      <c r="C1602" s="148"/>
      <c r="D1602" s="148"/>
      <c r="E1602" s="128" t="s">
        <v>24</v>
      </c>
      <c r="F1602" s="129">
        <v>8</v>
      </c>
      <c r="G1602" s="107"/>
      <c r="H1602" s="107"/>
      <c r="I1602" s="107"/>
      <c r="J1602" s="107">
        <v>8</v>
      </c>
      <c r="K1602" s="107"/>
      <c r="L1602" s="107"/>
      <c r="M1602" s="107"/>
      <c r="N1602" s="107">
        <v>8</v>
      </c>
      <c r="O1602" s="107"/>
      <c r="P1602" s="107"/>
      <c r="Q1602" s="107"/>
      <c r="R1602" s="107">
        <v>8</v>
      </c>
      <c r="S1602" s="107"/>
      <c r="T1602" s="107"/>
      <c r="U1602" s="107"/>
      <c r="V1602" s="107">
        <v>8</v>
      </c>
      <c r="W1602" s="107"/>
      <c r="X1602" s="107"/>
      <c r="Y1602" s="107"/>
      <c r="Z1602" s="107">
        <v>8</v>
      </c>
      <c r="AA1602" s="107"/>
      <c r="AB1602" s="107"/>
      <c r="AC1602" s="107"/>
      <c r="AD1602" s="107">
        <v>8</v>
      </c>
      <c r="AE1602" s="107"/>
      <c r="AF1602" s="107"/>
      <c r="AG1602" s="107"/>
      <c r="AH1602" s="107">
        <v>8</v>
      </c>
      <c r="AI1602" s="107"/>
      <c r="AJ1602" s="130"/>
      <c r="AK1602" s="148"/>
      <c r="AL1602" s="151"/>
      <c r="AM1602" s="151"/>
      <c r="AN1602" s="151"/>
      <c r="AO1602" s="151"/>
      <c r="AP1602" s="151"/>
      <c r="AQ1602" s="145"/>
    </row>
    <row r="1603" spans="1:43" ht="9" customHeight="1" x14ac:dyDescent="0.2">
      <c r="A1603" s="148"/>
      <c r="B1603" s="148"/>
      <c r="C1603" s="148"/>
      <c r="D1603" s="148"/>
      <c r="E1603" s="128" t="s">
        <v>25</v>
      </c>
      <c r="F1603" s="129"/>
      <c r="G1603" s="107"/>
      <c r="H1603" s="107"/>
      <c r="I1603" s="107"/>
      <c r="J1603" s="107"/>
      <c r="K1603" s="107"/>
      <c r="L1603" s="107"/>
      <c r="M1603" s="107"/>
      <c r="N1603" s="107"/>
      <c r="O1603" s="107"/>
      <c r="P1603" s="107"/>
      <c r="Q1603" s="107"/>
      <c r="R1603" s="107"/>
      <c r="S1603" s="107"/>
      <c r="T1603" s="107"/>
      <c r="U1603" s="107"/>
      <c r="V1603" s="107"/>
      <c r="W1603" s="107"/>
      <c r="X1603" s="107"/>
      <c r="Y1603" s="107"/>
      <c r="Z1603" s="107"/>
      <c r="AA1603" s="107"/>
      <c r="AB1603" s="107"/>
      <c r="AC1603" s="107"/>
      <c r="AD1603" s="107"/>
      <c r="AE1603" s="107"/>
      <c r="AF1603" s="107"/>
      <c r="AG1603" s="107"/>
      <c r="AH1603" s="107"/>
      <c r="AI1603" s="107"/>
      <c r="AJ1603" s="130"/>
      <c r="AK1603" s="148"/>
      <c r="AL1603" s="151"/>
      <c r="AM1603" s="151"/>
      <c r="AN1603" s="151"/>
      <c r="AO1603" s="151"/>
      <c r="AP1603" s="151"/>
      <c r="AQ1603" s="145"/>
    </row>
    <row r="1604" spans="1:43" ht="9" customHeight="1" thickBot="1" x14ac:dyDescent="0.25">
      <c r="A1604" s="149"/>
      <c r="B1604" s="149"/>
      <c r="C1604" s="149"/>
      <c r="D1604" s="149"/>
      <c r="E1604" s="131" t="s">
        <v>26</v>
      </c>
      <c r="F1604" s="132"/>
      <c r="G1604" s="133"/>
      <c r="H1604" s="133"/>
      <c r="I1604" s="133"/>
      <c r="J1604" s="133"/>
      <c r="K1604" s="133"/>
      <c r="L1604" s="133"/>
      <c r="M1604" s="133"/>
      <c r="N1604" s="133"/>
      <c r="O1604" s="133"/>
      <c r="P1604" s="133"/>
      <c r="Q1604" s="133"/>
      <c r="R1604" s="133"/>
      <c r="S1604" s="133"/>
      <c r="T1604" s="133"/>
      <c r="U1604" s="133"/>
      <c r="V1604" s="133"/>
      <c r="W1604" s="133"/>
      <c r="X1604" s="133"/>
      <c r="Y1604" s="133"/>
      <c r="Z1604" s="133"/>
      <c r="AA1604" s="133"/>
      <c r="AB1604" s="133"/>
      <c r="AC1604" s="133"/>
      <c r="AD1604" s="133"/>
      <c r="AE1604" s="133"/>
      <c r="AF1604" s="133"/>
      <c r="AG1604" s="133"/>
      <c r="AH1604" s="133"/>
      <c r="AI1604" s="133"/>
      <c r="AJ1604" s="134"/>
      <c r="AK1604" s="149"/>
      <c r="AL1604" s="152"/>
      <c r="AM1604" s="152"/>
      <c r="AN1604" s="152"/>
      <c r="AO1604" s="152"/>
      <c r="AP1604" s="152"/>
      <c r="AQ1604" s="146"/>
    </row>
    <row r="1605" spans="1:43" ht="9" customHeight="1" x14ac:dyDescent="0.2">
      <c r="A1605" s="147">
        <v>399</v>
      </c>
      <c r="B1605" s="153">
        <v>19217</v>
      </c>
      <c r="C1605" s="154" t="s">
        <v>505</v>
      </c>
      <c r="D1605" s="154" t="s">
        <v>391</v>
      </c>
      <c r="E1605" s="124" t="s">
        <v>22</v>
      </c>
      <c r="F1605" s="125">
        <v>11</v>
      </c>
      <c r="G1605" s="126"/>
      <c r="H1605" s="126"/>
      <c r="I1605" s="126">
        <v>11</v>
      </c>
      <c r="J1605" s="126">
        <v>11</v>
      </c>
      <c r="K1605" s="126"/>
      <c r="L1605" s="126"/>
      <c r="M1605" s="126">
        <v>11</v>
      </c>
      <c r="N1605" s="126">
        <v>11</v>
      </c>
      <c r="O1605" s="126"/>
      <c r="P1605" s="126"/>
      <c r="Q1605" s="126">
        <v>11</v>
      </c>
      <c r="R1605" s="126">
        <v>11</v>
      </c>
      <c r="S1605" s="126"/>
      <c r="T1605" s="126"/>
      <c r="U1605" s="126">
        <v>11</v>
      </c>
      <c r="V1605" s="126">
        <v>11</v>
      </c>
      <c r="W1605" s="126"/>
      <c r="X1605" s="126"/>
      <c r="Y1605" s="126">
        <v>11</v>
      </c>
      <c r="Z1605" s="126">
        <v>11</v>
      </c>
      <c r="AA1605" s="126"/>
      <c r="AB1605" s="126"/>
      <c r="AC1605" s="126">
        <v>11</v>
      </c>
      <c r="AD1605" s="126">
        <v>11</v>
      </c>
      <c r="AE1605" s="126"/>
      <c r="AF1605" s="126"/>
      <c r="AG1605" s="126">
        <v>11</v>
      </c>
      <c r="AH1605" s="126">
        <v>11</v>
      </c>
      <c r="AI1605" s="126"/>
      <c r="AJ1605" s="127"/>
      <c r="AK1605" s="153">
        <f>COUNTIF(F1605:AJ1605,"&gt;0")</f>
        <v>15</v>
      </c>
      <c r="AL1605" s="150">
        <f>SUM(F1605:AJ1605)</f>
        <v>165</v>
      </c>
      <c r="AM1605" s="150">
        <f>SUM(F1607:AJ1607)</f>
        <v>0</v>
      </c>
      <c r="AN1605" s="150">
        <f>SUM(F1608:AJ1608)</f>
        <v>0</v>
      </c>
      <c r="AO1605" s="150">
        <f>SUM(F1606:AJ1606)</f>
        <v>64</v>
      </c>
      <c r="AP1605" s="150">
        <f>VLOOKUP($M$1&amp;" "&amp;$P$1&amp;" "&amp;AQ1605,'Вспомогательная таблица'!A:AL,38,0)</f>
        <v>165</v>
      </c>
      <c r="AQ1605" s="144" t="s">
        <v>49</v>
      </c>
    </row>
    <row r="1606" spans="1:43" ht="9" customHeight="1" x14ac:dyDescent="0.2">
      <c r="A1606" s="148"/>
      <c r="B1606" s="148"/>
      <c r="C1606" s="148"/>
      <c r="D1606" s="148"/>
      <c r="E1606" s="128" t="s">
        <v>24</v>
      </c>
      <c r="F1606" s="129">
        <v>8</v>
      </c>
      <c r="G1606" s="107"/>
      <c r="H1606" s="107"/>
      <c r="I1606" s="107"/>
      <c r="J1606" s="107">
        <v>8</v>
      </c>
      <c r="K1606" s="107"/>
      <c r="L1606" s="107"/>
      <c r="M1606" s="107"/>
      <c r="N1606" s="107">
        <v>8</v>
      </c>
      <c r="O1606" s="107"/>
      <c r="P1606" s="107"/>
      <c r="Q1606" s="107"/>
      <c r="R1606" s="107">
        <v>8</v>
      </c>
      <c r="S1606" s="107"/>
      <c r="T1606" s="107"/>
      <c r="U1606" s="107"/>
      <c r="V1606" s="107">
        <v>8</v>
      </c>
      <c r="W1606" s="107"/>
      <c r="X1606" s="107"/>
      <c r="Y1606" s="107"/>
      <c r="Z1606" s="107">
        <v>8</v>
      </c>
      <c r="AA1606" s="107"/>
      <c r="AB1606" s="107"/>
      <c r="AC1606" s="107"/>
      <c r="AD1606" s="107">
        <v>8</v>
      </c>
      <c r="AE1606" s="107"/>
      <c r="AF1606" s="107"/>
      <c r="AG1606" s="107"/>
      <c r="AH1606" s="107">
        <v>8</v>
      </c>
      <c r="AI1606" s="107"/>
      <c r="AJ1606" s="130"/>
      <c r="AK1606" s="148"/>
      <c r="AL1606" s="151"/>
      <c r="AM1606" s="151"/>
      <c r="AN1606" s="151"/>
      <c r="AO1606" s="151"/>
      <c r="AP1606" s="151"/>
      <c r="AQ1606" s="145"/>
    </row>
    <row r="1607" spans="1:43" ht="9" customHeight="1" x14ac:dyDescent="0.2">
      <c r="A1607" s="148"/>
      <c r="B1607" s="148"/>
      <c r="C1607" s="148"/>
      <c r="D1607" s="148"/>
      <c r="E1607" s="128" t="s">
        <v>25</v>
      </c>
      <c r="F1607" s="129"/>
      <c r="G1607" s="107"/>
      <c r="H1607" s="107"/>
      <c r="I1607" s="107"/>
      <c r="J1607" s="107"/>
      <c r="K1607" s="107"/>
      <c r="L1607" s="107"/>
      <c r="M1607" s="107"/>
      <c r="N1607" s="107"/>
      <c r="O1607" s="107"/>
      <c r="P1607" s="107"/>
      <c r="Q1607" s="107"/>
      <c r="R1607" s="107"/>
      <c r="S1607" s="107"/>
      <c r="T1607" s="107"/>
      <c r="U1607" s="107"/>
      <c r="V1607" s="107"/>
      <c r="W1607" s="107"/>
      <c r="X1607" s="107"/>
      <c r="Y1607" s="107"/>
      <c r="Z1607" s="107"/>
      <c r="AA1607" s="107"/>
      <c r="AB1607" s="107"/>
      <c r="AC1607" s="107"/>
      <c r="AD1607" s="107"/>
      <c r="AE1607" s="107"/>
      <c r="AF1607" s="107"/>
      <c r="AG1607" s="107"/>
      <c r="AH1607" s="107"/>
      <c r="AI1607" s="107"/>
      <c r="AJ1607" s="130"/>
      <c r="AK1607" s="148"/>
      <c r="AL1607" s="151"/>
      <c r="AM1607" s="151"/>
      <c r="AN1607" s="151"/>
      <c r="AO1607" s="151"/>
      <c r="AP1607" s="151"/>
      <c r="AQ1607" s="145"/>
    </row>
    <row r="1608" spans="1:43" ht="9" customHeight="1" thickBot="1" x14ac:dyDescent="0.25">
      <c r="A1608" s="149"/>
      <c r="B1608" s="149"/>
      <c r="C1608" s="149"/>
      <c r="D1608" s="149"/>
      <c r="E1608" s="131" t="s">
        <v>26</v>
      </c>
      <c r="F1608" s="132"/>
      <c r="G1608" s="133"/>
      <c r="H1608" s="133"/>
      <c r="I1608" s="133"/>
      <c r="J1608" s="133"/>
      <c r="K1608" s="133"/>
      <c r="L1608" s="133"/>
      <c r="M1608" s="133"/>
      <c r="N1608" s="133"/>
      <c r="O1608" s="133"/>
      <c r="P1608" s="133"/>
      <c r="Q1608" s="133"/>
      <c r="R1608" s="133"/>
      <c r="S1608" s="133"/>
      <c r="T1608" s="133"/>
      <c r="U1608" s="133"/>
      <c r="V1608" s="133"/>
      <c r="W1608" s="133"/>
      <c r="X1608" s="133"/>
      <c r="Y1608" s="133"/>
      <c r="Z1608" s="133"/>
      <c r="AA1608" s="133"/>
      <c r="AB1608" s="133"/>
      <c r="AC1608" s="133"/>
      <c r="AD1608" s="133"/>
      <c r="AE1608" s="133"/>
      <c r="AF1608" s="133"/>
      <c r="AG1608" s="133"/>
      <c r="AH1608" s="133"/>
      <c r="AI1608" s="133"/>
      <c r="AJ1608" s="134"/>
      <c r="AK1608" s="149"/>
      <c r="AL1608" s="152"/>
      <c r="AM1608" s="152"/>
      <c r="AN1608" s="152"/>
      <c r="AO1608" s="152"/>
      <c r="AP1608" s="152"/>
      <c r="AQ1608" s="146"/>
    </row>
    <row r="1609" spans="1:43" ht="9" customHeight="1" x14ac:dyDescent="0.2">
      <c r="A1609" s="147">
        <v>400</v>
      </c>
      <c r="B1609" s="153">
        <v>19512</v>
      </c>
      <c r="C1609" s="154" t="s">
        <v>506</v>
      </c>
      <c r="D1609" s="154" t="s">
        <v>381</v>
      </c>
      <c r="E1609" s="124" t="s">
        <v>22</v>
      </c>
      <c r="F1609" s="125">
        <v>11</v>
      </c>
      <c r="G1609" s="126"/>
      <c r="H1609" s="126"/>
      <c r="I1609" s="126">
        <v>11</v>
      </c>
      <c r="J1609" s="126">
        <v>11</v>
      </c>
      <c r="K1609" s="126"/>
      <c r="L1609" s="126"/>
      <c r="M1609" s="126">
        <v>11</v>
      </c>
      <c r="N1609" s="126">
        <v>11</v>
      </c>
      <c r="O1609" s="126"/>
      <c r="P1609" s="126"/>
      <c r="Q1609" s="126">
        <v>11</v>
      </c>
      <c r="R1609" s="126">
        <v>11</v>
      </c>
      <c r="S1609" s="126"/>
      <c r="T1609" s="126"/>
      <c r="U1609" s="126">
        <v>11</v>
      </c>
      <c r="V1609" s="126">
        <v>11</v>
      </c>
      <c r="W1609" s="126"/>
      <c r="X1609" s="126"/>
      <c r="Y1609" s="126">
        <v>11</v>
      </c>
      <c r="Z1609" s="126">
        <v>11</v>
      </c>
      <c r="AA1609" s="126"/>
      <c r="AB1609" s="126"/>
      <c r="AC1609" s="126">
        <v>11</v>
      </c>
      <c r="AD1609" s="126">
        <v>11</v>
      </c>
      <c r="AE1609" s="126"/>
      <c r="AF1609" s="126"/>
      <c r="AG1609" s="126">
        <v>11</v>
      </c>
      <c r="AH1609" s="126">
        <v>11</v>
      </c>
      <c r="AI1609" s="126"/>
      <c r="AJ1609" s="127"/>
      <c r="AK1609" s="153">
        <f>COUNTIF(F1609:AJ1609,"&gt;0")</f>
        <v>15</v>
      </c>
      <c r="AL1609" s="150">
        <f>SUM(F1609:AJ1609)</f>
        <v>165</v>
      </c>
      <c r="AM1609" s="150">
        <f>SUM(F1611:AJ1611)</f>
        <v>0</v>
      </c>
      <c r="AN1609" s="150">
        <f>SUM(F1612:AJ1612)</f>
        <v>0</v>
      </c>
      <c r="AO1609" s="150">
        <f>SUM(F1610:AJ1610)</f>
        <v>64</v>
      </c>
      <c r="AP1609" s="150">
        <f>VLOOKUP($M$1&amp;" "&amp;$P$1&amp;" "&amp;AQ1609,'Вспомогательная таблица'!A:AL,38,0)</f>
        <v>165</v>
      </c>
      <c r="AQ1609" s="144" t="s">
        <v>49</v>
      </c>
    </row>
    <row r="1610" spans="1:43" ht="9" customHeight="1" x14ac:dyDescent="0.2">
      <c r="A1610" s="148"/>
      <c r="B1610" s="148"/>
      <c r="C1610" s="148"/>
      <c r="D1610" s="148"/>
      <c r="E1610" s="128" t="s">
        <v>24</v>
      </c>
      <c r="F1610" s="129">
        <v>8</v>
      </c>
      <c r="G1610" s="107"/>
      <c r="H1610" s="107"/>
      <c r="I1610" s="107"/>
      <c r="J1610" s="107">
        <v>8</v>
      </c>
      <c r="K1610" s="107"/>
      <c r="L1610" s="107"/>
      <c r="M1610" s="107"/>
      <c r="N1610" s="107">
        <v>8</v>
      </c>
      <c r="O1610" s="107"/>
      <c r="P1610" s="107"/>
      <c r="Q1610" s="107"/>
      <c r="R1610" s="107">
        <v>8</v>
      </c>
      <c r="S1610" s="107"/>
      <c r="T1610" s="107"/>
      <c r="U1610" s="107"/>
      <c r="V1610" s="107">
        <v>8</v>
      </c>
      <c r="W1610" s="107"/>
      <c r="X1610" s="107"/>
      <c r="Y1610" s="107"/>
      <c r="Z1610" s="107">
        <v>8</v>
      </c>
      <c r="AA1610" s="107"/>
      <c r="AB1610" s="107"/>
      <c r="AC1610" s="107"/>
      <c r="AD1610" s="107">
        <v>8</v>
      </c>
      <c r="AE1610" s="107"/>
      <c r="AF1610" s="107"/>
      <c r="AG1610" s="107"/>
      <c r="AH1610" s="107">
        <v>8</v>
      </c>
      <c r="AI1610" s="107"/>
      <c r="AJ1610" s="130"/>
      <c r="AK1610" s="148"/>
      <c r="AL1610" s="151"/>
      <c r="AM1610" s="151"/>
      <c r="AN1610" s="151"/>
      <c r="AO1610" s="151"/>
      <c r="AP1610" s="151"/>
      <c r="AQ1610" s="145"/>
    </row>
    <row r="1611" spans="1:43" ht="9" customHeight="1" x14ac:dyDescent="0.2">
      <c r="A1611" s="148"/>
      <c r="B1611" s="148"/>
      <c r="C1611" s="148"/>
      <c r="D1611" s="148"/>
      <c r="E1611" s="128" t="s">
        <v>25</v>
      </c>
      <c r="F1611" s="129"/>
      <c r="G1611" s="107"/>
      <c r="H1611" s="107"/>
      <c r="I1611" s="107"/>
      <c r="J1611" s="107"/>
      <c r="K1611" s="107"/>
      <c r="L1611" s="107"/>
      <c r="M1611" s="107"/>
      <c r="N1611" s="107"/>
      <c r="O1611" s="107"/>
      <c r="P1611" s="107"/>
      <c r="Q1611" s="107"/>
      <c r="R1611" s="107"/>
      <c r="S1611" s="107"/>
      <c r="T1611" s="107"/>
      <c r="U1611" s="107"/>
      <c r="V1611" s="107"/>
      <c r="W1611" s="107"/>
      <c r="X1611" s="107"/>
      <c r="Y1611" s="107"/>
      <c r="Z1611" s="107"/>
      <c r="AA1611" s="107"/>
      <c r="AB1611" s="107"/>
      <c r="AC1611" s="107"/>
      <c r="AD1611" s="107"/>
      <c r="AE1611" s="107"/>
      <c r="AF1611" s="107"/>
      <c r="AG1611" s="107"/>
      <c r="AH1611" s="107"/>
      <c r="AI1611" s="107"/>
      <c r="AJ1611" s="130"/>
      <c r="AK1611" s="148"/>
      <c r="AL1611" s="151"/>
      <c r="AM1611" s="151"/>
      <c r="AN1611" s="151"/>
      <c r="AO1611" s="151"/>
      <c r="AP1611" s="151"/>
      <c r="AQ1611" s="145"/>
    </row>
    <row r="1612" spans="1:43" ht="9" customHeight="1" thickBot="1" x14ac:dyDescent="0.25">
      <c r="A1612" s="149"/>
      <c r="B1612" s="149"/>
      <c r="C1612" s="149"/>
      <c r="D1612" s="149"/>
      <c r="E1612" s="131" t="s">
        <v>26</v>
      </c>
      <c r="F1612" s="132"/>
      <c r="G1612" s="133"/>
      <c r="H1612" s="133"/>
      <c r="I1612" s="133"/>
      <c r="J1612" s="133"/>
      <c r="K1612" s="133"/>
      <c r="L1612" s="133"/>
      <c r="M1612" s="133"/>
      <c r="N1612" s="133"/>
      <c r="O1612" s="133"/>
      <c r="P1612" s="133"/>
      <c r="Q1612" s="133"/>
      <c r="R1612" s="133"/>
      <c r="S1612" s="133"/>
      <c r="T1612" s="133"/>
      <c r="U1612" s="133"/>
      <c r="V1612" s="133"/>
      <c r="W1612" s="133"/>
      <c r="X1612" s="133"/>
      <c r="Y1612" s="133"/>
      <c r="Z1612" s="133"/>
      <c r="AA1612" s="133"/>
      <c r="AB1612" s="133"/>
      <c r="AC1612" s="133"/>
      <c r="AD1612" s="133"/>
      <c r="AE1612" s="133"/>
      <c r="AF1612" s="133"/>
      <c r="AG1612" s="133"/>
      <c r="AH1612" s="133"/>
      <c r="AI1612" s="133"/>
      <c r="AJ1612" s="134"/>
      <c r="AK1612" s="149"/>
      <c r="AL1612" s="152"/>
      <c r="AM1612" s="152"/>
      <c r="AN1612" s="152"/>
      <c r="AO1612" s="152"/>
      <c r="AP1612" s="152"/>
      <c r="AQ1612" s="146"/>
    </row>
    <row r="1613" spans="1:43" ht="9" customHeight="1" x14ac:dyDescent="0.2">
      <c r="A1613" s="147">
        <v>401</v>
      </c>
      <c r="B1613" s="153">
        <v>20279</v>
      </c>
      <c r="C1613" s="154" t="s">
        <v>507</v>
      </c>
      <c r="D1613" s="154" t="s">
        <v>381</v>
      </c>
      <c r="E1613" s="124" t="s">
        <v>22</v>
      </c>
      <c r="F1613" s="125">
        <v>11</v>
      </c>
      <c r="G1613" s="126"/>
      <c r="H1613" s="126"/>
      <c r="I1613" s="126">
        <v>11</v>
      </c>
      <c r="J1613" s="126">
        <v>11</v>
      </c>
      <c r="K1613" s="126"/>
      <c r="L1613" s="126"/>
      <c r="M1613" s="126">
        <v>11</v>
      </c>
      <c r="N1613" s="126">
        <v>11</v>
      </c>
      <c r="O1613" s="126"/>
      <c r="P1613" s="126"/>
      <c r="Q1613" s="126">
        <v>11</v>
      </c>
      <c r="R1613" s="126">
        <v>11</v>
      </c>
      <c r="S1613" s="126"/>
      <c r="T1613" s="126"/>
      <c r="U1613" s="126">
        <v>11</v>
      </c>
      <c r="V1613" s="126">
        <v>11</v>
      </c>
      <c r="W1613" s="126"/>
      <c r="X1613" s="126"/>
      <c r="Y1613" s="126">
        <v>11</v>
      </c>
      <c r="Z1613" s="126">
        <v>11</v>
      </c>
      <c r="AA1613" s="126"/>
      <c r="AB1613" s="126"/>
      <c r="AC1613" s="126">
        <v>11</v>
      </c>
      <c r="AD1613" s="126">
        <v>11</v>
      </c>
      <c r="AE1613" s="126"/>
      <c r="AF1613" s="126"/>
      <c r="AG1613" s="126">
        <v>11</v>
      </c>
      <c r="AH1613" s="126">
        <v>11</v>
      </c>
      <c r="AI1613" s="126"/>
      <c r="AJ1613" s="127"/>
      <c r="AK1613" s="153">
        <f>COUNTIF(F1613:AJ1613,"&gt;0")</f>
        <v>15</v>
      </c>
      <c r="AL1613" s="150">
        <f>SUM(F1613:AJ1613)</f>
        <v>165</v>
      </c>
      <c r="AM1613" s="150">
        <f>SUM(F1615:AJ1615)</f>
        <v>0</v>
      </c>
      <c r="AN1613" s="150">
        <f>SUM(F1616:AJ1616)</f>
        <v>0</v>
      </c>
      <c r="AO1613" s="150">
        <f>SUM(F1614:AJ1614)</f>
        <v>64</v>
      </c>
      <c r="AP1613" s="150">
        <f>VLOOKUP($M$1&amp;" "&amp;$P$1&amp;" "&amp;AQ1613,'Вспомогательная таблица'!A:AL,38,0)</f>
        <v>165</v>
      </c>
      <c r="AQ1613" s="144" t="s">
        <v>49</v>
      </c>
    </row>
    <row r="1614" spans="1:43" ht="9" customHeight="1" x14ac:dyDescent="0.2">
      <c r="A1614" s="148"/>
      <c r="B1614" s="148"/>
      <c r="C1614" s="148"/>
      <c r="D1614" s="148"/>
      <c r="E1614" s="128" t="s">
        <v>24</v>
      </c>
      <c r="F1614" s="129">
        <v>8</v>
      </c>
      <c r="G1614" s="107"/>
      <c r="H1614" s="107"/>
      <c r="I1614" s="107"/>
      <c r="J1614" s="107">
        <v>8</v>
      </c>
      <c r="K1614" s="107"/>
      <c r="L1614" s="107"/>
      <c r="M1614" s="107"/>
      <c r="N1614" s="107">
        <v>8</v>
      </c>
      <c r="O1614" s="107"/>
      <c r="P1614" s="107"/>
      <c r="Q1614" s="107"/>
      <c r="R1614" s="107">
        <v>8</v>
      </c>
      <c r="S1614" s="107"/>
      <c r="T1614" s="107"/>
      <c r="U1614" s="107"/>
      <c r="V1614" s="107">
        <v>8</v>
      </c>
      <c r="W1614" s="107"/>
      <c r="X1614" s="107"/>
      <c r="Y1614" s="107"/>
      <c r="Z1614" s="107">
        <v>8</v>
      </c>
      <c r="AA1614" s="107"/>
      <c r="AB1614" s="107"/>
      <c r="AC1614" s="107"/>
      <c r="AD1614" s="107">
        <v>8</v>
      </c>
      <c r="AE1614" s="107"/>
      <c r="AF1614" s="107"/>
      <c r="AG1614" s="107"/>
      <c r="AH1614" s="107">
        <v>8</v>
      </c>
      <c r="AI1614" s="107"/>
      <c r="AJ1614" s="130"/>
      <c r="AK1614" s="148"/>
      <c r="AL1614" s="151"/>
      <c r="AM1614" s="151"/>
      <c r="AN1614" s="151"/>
      <c r="AO1614" s="151"/>
      <c r="AP1614" s="151"/>
      <c r="AQ1614" s="145"/>
    </row>
    <row r="1615" spans="1:43" ht="9" customHeight="1" x14ac:dyDescent="0.2">
      <c r="A1615" s="148"/>
      <c r="B1615" s="148"/>
      <c r="C1615" s="148"/>
      <c r="D1615" s="148"/>
      <c r="E1615" s="128" t="s">
        <v>25</v>
      </c>
      <c r="F1615" s="129"/>
      <c r="G1615" s="107"/>
      <c r="H1615" s="107"/>
      <c r="I1615" s="107"/>
      <c r="J1615" s="107"/>
      <c r="K1615" s="107"/>
      <c r="L1615" s="107"/>
      <c r="M1615" s="107"/>
      <c r="N1615" s="107"/>
      <c r="O1615" s="107"/>
      <c r="P1615" s="107"/>
      <c r="Q1615" s="107"/>
      <c r="R1615" s="107"/>
      <c r="S1615" s="107"/>
      <c r="T1615" s="107"/>
      <c r="U1615" s="107"/>
      <c r="V1615" s="107"/>
      <c r="W1615" s="107"/>
      <c r="X1615" s="107"/>
      <c r="Y1615" s="107"/>
      <c r="Z1615" s="107"/>
      <c r="AA1615" s="107"/>
      <c r="AB1615" s="107"/>
      <c r="AC1615" s="107"/>
      <c r="AD1615" s="107"/>
      <c r="AE1615" s="107"/>
      <c r="AF1615" s="107"/>
      <c r="AG1615" s="107"/>
      <c r="AH1615" s="107"/>
      <c r="AI1615" s="107"/>
      <c r="AJ1615" s="130"/>
      <c r="AK1615" s="148"/>
      <c r="AL1615" s="151"/>
      <c r="AM1615" s="151"/>
      <c r="AN1615" s="151"/>
      <c r="AO1615" s="151"/>
      <c r="AP1615" s="151"/>
      <c r="AQ1615" s="145"/>
    </row>
    <row r="1616" spans="1:43" ht="9" customHeight="1" thickBot="1" x14ac:dyDescent="0.25">
      <c r="A1616" s="149"/>
      <c r="B1616" s="149"/>
      <c r="C1616" s="149"/>
      <c r="D1616" s="149"/>
      <c r="E1616" s="131" t="s">
        <v>26</v>
      </c>
      <c r="F1616" s="132"/>
      <c r="G1616" s="133"/>
      <c r="H1616" s="133"/>
      <c r="I1616" s="133"/>
      <c r="J1616" s="133"/>
      <c r="K1616" s="133"/>
      <c r="L1616" s="133"/>
      <c r="M1616" s="133"/>
      <c r="N1616" s="133"/>
      <c r="O1616" s="133"/>
      <c r="P1616" s="133"/>
      <c r="Q1616" s="133"/>
      <c r="R1616" s="133"/>
      <c r="S1616" s="133"/>
      <c r="T1616" s="133"/>
      <c r="U1616" s="133"/>
      <c r="V1616" s="133"/>
      <c r="W1616" s="133"/>
      <c r="X1616" s="133"/>
      <c r="Y1616" s="133"/>
      <c r="Z1616" s="133"/>
      <c r="AA1616" s="133"/>
      <c r="AB1616" s="133"/>
      <c r="AC1616" s="133"/>
      <c r="AD1616" s="133"/>
      <c r="AE1616" s="133"/>
      <c r="AF1616" s="133"/>
      <c r="AG1616" s="133"/>
      <c r="AH1616" s="133"/>
      <c r="AI1616" s="133"/>
      <c r="AJ1616" s="134"/>
      <c r="AK1616" s="149"/>
      <c r="AL1616" s="152"/>
      <c r="AM1616" s="152"/>
      <c r="AN1616" s="152"/>
      <c r="AO1616" s="152"/>
      <c r="AP1616" s="152"/>
      <c r="AQ1616" s="146"/>
    </row>
    <row r="1617" spans="1:43" ht="9" customHeight="1" x14ac:dyDescent="0.2">
      <c r="A1617" s="147">
        <v>402</v>
      </c>
      <c r="B1617" s="153">
        <v>19874</v>
      </c>
      <c r="C1617" s="154" t="s">
        <v>508</v>
      </c>
      <c r="D1617" s="154" t="s">
        <v>313</v>
      </c>
      <c r="E1617" s="124" t="s">
        <v>22</v>
      </c>
      <c r="F1617" s="125">
        <v>11</v>
      </c>
      <c r="G1617" s="126"/>
      <c r="H1617" s="126"/>
      <c r="I1617" s="126">
        <v>11</v>
      </c>
      <c r="J1617" s="126">
        <v>11</v>
      </c>
      <c r="K1617" s="126"/>
      <c r="L1617" s="126"/>
      <c r="M1617" s="126">
        <v>11</v>
      </c>
      <c r="N1617" s="126">
        <v>11</v>
      </c>
      <c r="O1617" s="126"/>
      <c r="P1617" s="126"/>
      <c r="Q1617" s="126">
        <v>11</v>
      </c>
      <c r="R1617" s="126">
        <v>11</v>
      </c>
      <c r="S1617" s="126"/>
      <c r="T1617" s="126"/>
      <c r="U1617" s="126">
        <v>11</v>
      </c>
      <c r="V1617" s="126">
        <v>11</v>
      </c>
      <c r="W1617" s="126"/>
      <c r="X1617" s="126"/>
      <c r="Y1617" s="126">
        <v>11</v>
      </c>
      <c r="Z1617" s="126">
        <v>11</v>
      </c>
      <c r="AA1617" s="126"/>
      <c r="AB1617" s="126"/>
      <c r="AC1617" s="126">
        <v>11</v>
      </c>
      <c r="AD1617" s="126">
        <v>11</v>
      </c>
      <c r="AE1617" s="126"/>
      <c r="AF1617" s="126"/>
      <c r="AG1617" s="126">
        <v>11</v>
      </c>
      <c r="AH1617" s="126">
        <v>11</v>
      </c>
      <c r="AI1617" s="126"/>
      <c r="AJ1617" s="127"/>
      <c r="AK1617" s="153">
        <f>COUNTIF(F1617:AJ1617,"&gt;0")</f>
        <v>15</v>
      </c>
      <c r="AL1617" s="150">
        <f>SUM(F1617:AJ1617)</f>
        <v>165</v>
      </c>
      <c r="AM1617" s="150">
        <f>SUM(F1619:AJ1619)</f>
        <v>0</v>
      </c>
      <c r="AN1617" s="150">
        <f>SUM(F1620:AJ1620)</f>
        <v>0</v>
      </c>
      <c r="AO1617" s="150">
        <f>SUM(F1618:AJ1618)</f>
        <v>64</v>
      </c>
      <c r="AP1617" s="150">
        <f>VLOOKUP($M$1&amp;" "&amp;$P$1&amp;" "&amp;AQ1617,'Вспомогательная таблица'!A:AL,38,0)</f>
        <v>165</v>
      </c>
      <c r="AQ1617" s="144" t="s">
        <v>49</v>
      </c>
    </row>
    <row r="1618" spans="1:43" ht="9" customHeight="1" x14ac:dyDescent="0.2">
      <c r="A1618" s="148"/>
      <c r="B1618" s="148"/>
      <c r="C1618" s="148"/>
      <c r="D1618" s="148"/>
      <c r="E1618" s="128" t="s">
        <v>24</v>
      </c>
      <c r="F1618" s="129">
        <v>8</v>
      </c>
      <c r="G1618" s="107"/>
      <c r="H1618" s="107"/>
      <c r="I1618" s="107"/>
      <c r="J1618" s="107">
        <v>8</v>
      </c>
      <c r="K1618" s="107"/>
      <c r="L1618" s="107"/>
      <c r="M1618" s="107"/>
      <c r="N1618" s="107">
        <v>8</v>
      </c>
      <c r="O1618" s="107"/>
      <c r="P1618" s="107"/>
      <c r="Q1618" s="107"/>
      <c r="R1618" s="107">
        <v>8</v>
      </c>
      <c r="S1618" s="107"/>
      <c r="T1618" s="107"/>
      <c r="U1618" s="107"/>
      <c r="V1618" s="107">
        <v>8</v>
      </c>
      <c r="W1618" s="107"/>
      <c r="X1618" s="107"/>
      <c r="Y1618" s="107"/>
      <c r="Z1618" s="107">
        <v>8</v>
      </c>
      <c r="AA1618" s="107"/>
      <c r="AB1618" s="107"/>
      <c r="AC1618" s="107"/>
      <c r="AD1618" s="107">
        <v>8</v>
      </c>
      <c r="AE1618" s="107"/>
      <c r="AF1618" s="107"/>
      <c r="AG1618" s="107"/>
      <c r="AH1618" s="107">
        <v>8</v>
      </c>
      <c r="AI1618" s="107"/>
      <c r="AJ1618" s="130"/>
      <c r="AK1618" s="148"/>
      <c r="AL1618" s="151"/>
      <c r="AM1618" s="151"/>
      <c r="AN1618" s="151"/>
      <c r="AO1618" s="151"/>
      <c r="AP1618" s="151"/>
      <c r="AQ1618" s="145"/>
    </row>
    <row r="1619" spans="1:43" ht="9" customHeight="1" x14ac:dyDescent="0.2">
      <c r="A1619" s="148"/>
      <c r="B1619" s="148"/>
      <c r="C1619" s="148"/>
      <c r="D1619" s="148"/>
      <c r="E1619" s="128" t="s">
        <v>25</v>
      </c>
      <c r="F1619" s="129"/>
      <c r="G1619" s="107"/>
      <c r="H1619" s="107"/>
      <c r="I1619" s="107"/>
      <c r="J1619" s="107"/>
      <c r="K1619" s="107"/>
      <c r="L1619" s="107"/>
      <c r="M1619" s="107"/>
      <c r="N1619" s="107"/>
      <c r="O1619" s="107"/>
      <c r="P1619" s="107"/>
      <c r="Q1619" s="107"/>
      <c r="R1619" s="107"/>
      <c r="S1619" s="107"/>
      <c r="T1619" s="107"/>
      <c r="U1619" s="107"/>
      <c r="V1619" s="107"/>
      <c r="W1619" s="107"/>
      <c r="X1619" s="107"/>
      <c r="Y1619" s="107"/>
      <c r="Z1619" s="107"/>
      <c r="AA1619" s="107"/>
      <c r="AB1619" s="107"/>
      <c r="AC1619" s="107"/>
      <c r="AD1619" s="107"/>
      <c r="AE1619" s="107"/>
      <c r="AF1619" s="107"/>
      <c r="AG1619" s="107"/>
      <c r="AH1619" s="107"/>
      <c r="AI1619" s="107"/>
      <c r="AJ1619" s="130"/>
      <c r="AK1619" s="148"/>
      <c r="AL1619" s="151"/>
      <c r="AM1619" s="151"/>
      <c r="AN1619" s="151"/>
      <c r="AO1619" s="151"/>
      <c r="AP1619" s="151"/>
      <c r="AQ1619" s="145"/>
    </row>
    <row r="1620" spans="1:43" ht="9" customHeight="1" thickBot="1" x14ac:dyDescent="0.25">
      <c r="A1620" s="149"/>
      <c r="B1620" s="149"/>
      <c r="C1620" s="149"/>
      <c r="D1620" s="149"/>
      <c r="E1620" s="131" t="s">
        <v>26</v>
      </c>
      <c r="F1620" s="132"/>
      <c r="G1620" s="133"/>
      <c r="H1620" s="133"/>
      <c r="I1620" s="133"/>
      <c r="J1620" s="133"/>
      <c r="K1620" s="133"/>
      <c r="L1620" s="133"/>
      <c r="M1620" s="133"/>
      <c r="N1620" s="133"/>
      <c r="O1620" s="133"/>
      <c r="P1620" s="133"/>
      <c r="Q1620" s="133"/>
      <c r="R1620" s="133"/>
      <c r="S1620" s="133"/>
      <c r="T1620" s="133"/>
      <c r="U1620" s="133"/>
      <c r="V1620" s="133"/>
      <c r="W1620" s="133"/>
      <c r="X1620" s="133"/>
      <c r="Y1620" s="133"/>
      <c r="Z1620" s="133"/>
      <c r="AA1620" s="133"/>
      <c r="AB1620" s="133"/>
      <c r="AC1620" s="133"/>
      <c r="AD1620" s="133"/>
      <c r="AE1620" s="133"/>
      <c r="AF1620" s="133"/>
      <c r="AG1620" s="133"/>
      <c r="AH1620" s="133"/>
      <c r="AI1620" s="133"/>
      <c r="AJ1620" s="134"/>
      <c r="AK1620" s="149"/>
      <c r="AL1620" s="152"/>
      <c r="AM1620" s="152"/>
      <c r="AN1620" s="152"/>
      <c r="AO1620" s="152"/>
      <c r="AP1620" s="152"/>
      <c r="AQ1620" s="146"/>
    </row>
    <row r="1621" spans="1:43" ht="9" customHeight="1" x14ac:dyDescent="0.2">
      <c r="A1621" s="147">
        <v>403</v>
      </c>
      <c r="B1621" s="161">
        <v>32010</v>
      </c>
      <c r="C1621" s="168" t="s">
        <v>509</v>
      </c>
      <c r="D1621" s="154" t="s">
        <v>388</v>
      </c>
      <c r="E1621" s="124" t="s">
        <v>22</v>
      </c>
      <c r="F1621" s="125">
        <v>11</v>
      </c>
      <c r="G1621" s="126"/>
      <c r="H1621" s="126"/>
      <c r="I1621" s="126">
        <v>11</v>
      </c>
      <c r="J1621" s="126">
        <v>11</v>
      </c>
      <c r="K1621" s="126"/>
      <c r="L1621" s="126"/>
      <c r="M1621" s="126">
        <v>11</v>
      </c>
      <c r="N1621" s="126">
        <v>11</v>
      </c>
      <c r="O1621" s="126"/>
      <c r="P1621" s="126"/>
      <c r="Q1621" s="126">
        <v>11</v>
      </c>
      <c r="R1621" s="126">
        <v>11</v>
      </c>
      <c r="S1621" s="126"/>
      <c r="T1621" s="126"/>
      <c r="U1621" s="126">
        <v>11</v>
      </c>
      <c r="V1621" s="126">
        <v>11</v>
      </c>
      <c r="W1621" s="126"/>
      <c r="X1621" s="126"/>
      <c r="Y1621" s="126">
        <v>11</v>
      </c>
      <c r="Z1621" s="126">
        <v>11</v>
      </c>
      <c r="AA1621" s="126"/>
      <c r="AB1621" s="126"/>
      <c r="AC1621" s="126">
        <v>11</v>
      </c>
      <c r="AD1621" s="126">
        <v>11</v>
      </c>
      <c r="AE1621" s="126"/>
      <c r="AF1621" s="126"/>
      <c r="AG1621" s="126">
        <v>11</v>
      </c>
      <c r="AH1621" s="126">
        <v>11</v>
      </c>
      <c r="AI1621" s="126"/>
      <c r="AJ1621" s="127"/>
      <c r="AK1621" s="153">
        <f>COUNTIF(F1621:AJ1621,"&gt;0")</f>
        <v>15</v>
      </c>
      <c r="AL1621" s="150">
        <f>SUM(F1621:AJ1621)</f>
        <v>165</v>
      </c>
      <c r="AM1621" s="150">
        <f>SUM(F1623:AJ1623)</f>
        <v>0</v>
      </c>
      <c r="AN1621" s="150">
        <f>SUM(F1624:AJ1624)</f>
        <v>0</v>
      </c>
      <c r="AO1621" s="150">
        <f>SUM(F1622:AJ1622)</f>
        <v>64</v>
      </c>
      <c r="AP1621" s="150">
        <f>VLOOKUP($M$1&amp;" "&amp;$P$1&amp;" "&amp;AQ1621,'Вспомогательная таблица'!A:AL,38,0)</f>
        <v>165</v>
      </c>
      <c r="AQ1621" s="144" t="s">
        <v>49</v>
      </c>
    </row>
    <row r="1622" spans="1:43" ht="9" customHeight="1" x14ac:dyDescent="0.2">
      <c r="A1622" s="148"/>
      <c r="B1622" s="162"/>
      <c r="C1622" s="162"/>
      <c r="D1622" s="148"/>
      <c r="E1622" s="128" t="s">
        <v>24</v>
      </c>
      <c r="F1622" s="129">
        <v>8</v>
      </c>
      <c r="G1622" s="107"/>
      <c r="H1622" s="107"/>
      <c r="I1622" s="107"/>
      <c r="J1622" s="107">
        <v>8</v>
      </c>
      <c r="K1622" s="107"/>
      <c r="L1622" s="107"/>
      <c r="M1622" s="107"/>
      <c r="N1622" s="107">
        <v>8</v>
      </c>
      <c r="O1622" s="107"/>
      <c r="P1622" s="107"/>
      <c r="Q1622" s="107"/>
      <c r="R1622" s="107">
        <v>8</v>
      </c>
      <c r="S1622" s="107"/>
      <c r="T1622" s="107"/>
      <c r="U1622" s="107"/>
      <c r="V1622" s="107">
        <v>8</v>
      </c>
      <c r="W1622" s="107"/>
      <c r="X1622" s="107"/>
      <c r="Y1622" s="107"/>
      <c r="Z1622" s="107">
        <v>8</v>
      </c>
      <c r="AA1622" s="107"/>
      <c r="AB1622" s="107"/>
      <c r="AC1622" s="107"/>
      <c r="AD1622" s="107">
        <v>8</v>
      </c>
      <c r="AE1622" s="107"/>
      <c r="AF1622" s="107"/>
      <c r="AG1622" s="107"/>
      <c r="AH1622" s="107">
        <v>8</v>
      </c>
      <c r="AI1622" s="107"/>
      <c r="AJ1622" s="130"/>
      <c r="AK1622" s="148"/>
      <c r="AL1622" s="151"/>
      <c r="AM1622" s="151"/>
      <c r="AN1622" s="151"/>
      <c r="AO1622" s="151"/>
      <c r="AP1622" s="151"/>
      <c r="AQ1622" s="145"/>
    </row>
    <row r="1623" spans="1:43" ht="9" customHeight="1" x14ac:dyDescent="0.2">
      <c r="A1623" s="148"/>
      <c r="B1623" s="162"/>
      <c r="C1623" s="162"/>
      <c r="D1623" s="148"/>
      <c r="E1623" s="128" t="s">
        <v>25</v>
      </c>
      <c r="F1623" s="129"/>
      <c r="G1623" s="107"/>
      <c r="H1623" s="107"/>
      <c r="I1623" s="107"/>
      <c r="J1623" s="107"/>
      <c r="K1623" s="107"/>
      <c r="L1623" s="107"/>
      <c r="M1623" s="107"/>
      <c r="N1623" s="107"/>
      <c r="O1623" s="107"/>
      <c r="P1623" s="107"/>
      <c r="Q1623" s="107"/>
      <c r="R1623" s="107"/>
      <c r="S1623" s="107"/>
      <c r="T1623" s="107"/>
      <c r="U1623" s="107"/>
      <c r="V1623" s="107"/>
      <c r="W1623" s="107"/>
      <c r="X1623" s="107"/>
      <c r="Y1623" s="107"/>
      <c r="Z1623" s="107"/>
      <c r="AA1623" s="107"/>
      <c r="AB1623" s="107"/>
      <c r="AC1623" s="107"/>
      <c r="AD1623" s="107"/>
      <c r="AE1623" s="107"/>
      <c r="AF1623" s="107"/>
      <c r="AG1623" s="107"/>
      <c r="AH1623" s="107"/>
      <c r="AI1623" s="107"/>
      <c r="AJ1623" s="130"/>
      <c r="AK1623" s="148"/>
      <c r="AL1623" s="151"/>
      <c r="AM1623" s="151"/>
      <c r="AN1623" s="151"/>
      <c r="AO1623" s="151"/>
      <c r="AP1623" s="151"/>
      <c r="AQ1623" s="145"/>
    </row>
    <row r="1624" spans="1:43" ht="9" customHeight="1" thickBot="1" x14ac:dyDescent="0.25">
      <c r="A1624" s="149"/>
      <c r="B1624" s="163"/>
      <c r="C1624" s="163"/>
      <c r="D1624" s="149"/>
      <c r="E1624" s="131" t="s">
        <v>26</v>
      </c>
      <c r="F1624" s="132"/>
      <c r="G1624" s="133"/>
      <c r="H1624" s="133"/>
      <c r="I1624" s="133"/>
      <c r="J1624" s="133"/>
      <c r="K1624" s="133"/>
      <c r="L1624" s="133"/>
      <c r="M1624" s="133"/>
      <c r="N1624" s="133"/>
      <c r="O1624" s="133"/>
      <c r="P1624" s="133"/>
      <c r="Q1624" s="133"/>
      <c r="R1624" s="133"/>
      <c r="S1624" s="133"/>
      <c r="T1624" s="133"/>
      <c r="U1624" s="133"/>
      <c r="V1624" s="133"/>
      <c r="W1624" s="133"/>
      <c r="X1624" s="133"/>
      <c r="Y1624" s="133"/>
      <c r="Z1624" s="133"/>
      <c r="AA1624" s="133"/>
      <c r="AB1624" s="133"/>
      <c r="AC1624" s="133"/>
      <c r="AD1624" s="133"/>
      <c r="AE1624" s="133"/>
      <c r="AF1624" s="133"/>
      <c r="AG1624" s="133"/>
      <c r="AH1624" s="133"/>
      <c r="AI1624" s="133"/>
      <c r="AJ1624" s="134"/>
      <c r="AK1624" s="149"/>
      <c r="AL1624" s="152"/>
      <c r="AM1624" s="152"/>
      <c r="AN1624" s="152"/>
      <c r="AO1624" s="152"/>
      <c r="AP1624" s="152"/>
      <c r="AQ1624" s="146"/>
    </row>
    <row r="1625" spans="1:43" ht="9" customHeight="1" x14ac:dyDescent="0.2">
      <c r="A1625" s="147">
        <v>404</v>
      </c>
      <c r="B1625" s="161">
        <v>19117</v>
      </c>
      <c r="C1625" s="168" t="s">
        <v>510</v>
      </c>
      <c r="D1625" s="168" t="s">
        <v>381</v>
      </c>
      <c r="E1625" s="124" t="s">
        <v>22</v>
      </c>
      <c r="F1625" s="125">
        <v>11</v>
      </c>
      <c r="G1625" s="126"/>
      <c r="H1625" s="126"/>
      <c r="I1625" s="126">
        <v>11</v>
      </c>
      <c r="J1625" s="126">
        <v>11</v>
      </c>
      <c r="K1625" s="126"/>
      <c r="L1625" s="126"/>
      <c r="M1625" s="126">
        <v>11</v>
      </c>
      <c r="N1625" s="126">
        <v>11</v>
      </c>
      <c r="O1625" s="126"/>
      <c r="P1625" s="126"/>
      <c r="Q1625" s="126">
        <v>11</v>
      </c>
      <c r="R1625" s="126">
        <v>11</v>
      </c>
      <c r="S1625" s="126"/>
      <c r="T1625" s="126"/>
      <c r="U1625" s="126">
        <v>11</v>
      </c>
      <c r="V1625" s="126">
        <v>11</v>
      </c>
      <c r="W1625" s="126"/>
      <c r="X1625" s="126"/>
      <c r="Y1625" s="126">
        <v>11</v>
      </c>
      <c r="Z1625" s="126">
        <v>11</v>
      </c>
      <c r="AA1625" s="126"/>
      <c r="AB1625" s="126"/>
      <c r="AC1625" s="126">
        <v>11</v>
      </c>
      <c r="AD1625" s="126">
        <v>11</v>
      </c>
      <c r="AE1625" s="126"/>
      <c r="AF1625" s="126"/>
      <c r="AG1625" s="126">
        <v>11</v>
      </c>
      <c r="AH1625" s="126">
        <v>11</v>
      </c>
      <c r="AI1625" s="126"/>
      <c r="AJ1625" s="127"/>
      <c r="AK1625" s="153">
        <f>COUNTIF(F1625:AJ1625,"&gt;0")</f>
        <v>15</v>
      </c>
      <c r="AL1625" s="150">
        <f>SUM(F1625:AJ1625)</f>
        <v>165</v>
      </c>
      <c r="AM1625" s="150">
        <f>SUM(F1627:AJ1627)</f>
        <v>0</v>
      </c>
      <c r="AN1625" s="150">
        <f>SUM(F1628:AJ1628)</f>
        <v>0</v>
      </c>
      <c r="AO1625" s="150">
        <f>SUM(F1626:AJ1626)</f>
        <v>64</v>
      </c>
      <c r="AP1625" s="150">
        <f>VLOOKUP($M$1&amp;" "&amp;$P$1&amp;" "&amp;AQ1625,'Вспомогательная таблица'!A:AL,38,0)</f>
        <v>165</v>
      </c>
      <c r="AQ1625" s="144" t="s">
        <v>49</v>
      </c>
    </row>
    <row r="1626" spans="1:43" ht="9" customHeight="1" x14ac:dyDescent="0.2">
      <c r="A1626" s="148"/>
      <c r="B1626" s="162"/>
      <c r="C1626" s="162"/>
      <c r="D1626" s="162"/>
      <c r="E1626" s="128" t="s">
        <v>24</v>
      </c>
      <c r="F1626" s="129">
        <v>8</v>
      </c>
      <c r="G1626" s="107"/>
      <c r="H1626" s="107"/>
      <c r="I1626" s="107"/>
      <c r="J1626" s="107">
        <v>8</v>
      </c>
      <c r="K1626" s="107"/>
      <c r="L1626" s="107"/>
      <c r="M1626" s="107"/>
      <c r="N1626" s="107">
        <v>8</v>
      </c>
      <c r="O1626" s="107"/>
      <c r="P1626" s="107"/>
      <c r="Q1626" s="107"/>
      <c r="R1626" s="107">
        <v>8</v>
      </c>
      <c r="S1626" s="107"/>
      <c r="T1626" s="107"/>
      <c r="U1626" s="107"/>
      <c r="V1626" s="107">
        <v>8</v>
      </c>
      <c r="W1626" s="107"/>
      <c r="X1626" s="107"/>
      <c r="Y1626" s="107"/>
      <c r="Z1626" s="107">
        <v>8</v>
      </c>
      <c r="AA1626" s="107"/>
      <c r="AB1626" s="107"/>
      <c r="AC1626" s="107"/>
      <c r="AD1626" s="107">
        <v>8</v>
      </c>
      <c r="AE1626" s="107"/>
      <c r="AF1626" s="107"/>
      <c r="AG1626" s="107"/>
      <c r="AH1626" s="107">
        <v>8</v>
      </c>
      <c r="AI1626" s="107"/>
      <c r="AJ1626" s="130"/>
      <c r="AK1626" s="148"/>
      <c r="AL1626" s="151"/>
      <c r="AM1626" s="151"/>
      <c r="AN1626" s="151"/>
      <c r="AO1626" s="151"/>
      <c r="AP1626" s="151"/>
      <c r="AQ1626" s="145"/>
    </row>
    <row r="1627" spans="1:43" ht="9" customHeight="1" x14ac:dyDescent="0.2">
      <c r="A1627" s="148"/>
      <c r="B1627" s="162"/>
      <c r="C1627" s="162"/>
      <c r="D1627" s="162"/>
      <c r="E1627" s="128" t="s">
        <v>25</v>
      </c>
      <c r="F1627" s="129"/>
      <c r="G1627" s="107"/>
      <c r="H1627" s="107"/>
      <c r="I1627" s="107"/>
      <c r="J1627" s="107"/>
      <c r="K1627" s="107"/>
      <c r="L1627" s="107"/>
      <c r="M1627" s="107"/>
      <c r="N1627" s="107"/>
      <c r="O1627" s="107"/>
      <c r="P1627" s="107"/>
      <c r="Q1627" s="107"/>
      <c r="R1627" s="107"/>
      <c r="S1627" s="107"/>
      <c r="T1627" s="107"/>
      <c r="U1627" s="107"/>
      <c r="V1627" s="107"/>
      <c r="W1627" s="107"/>
      <c r="X1627" s="107"/>
      <c r="Y1627" s="107"/>
      <c r="Z1627" s="107"/>
      <c r="AA1627" s="107"/>
      <c r="AB1627" s="107"/>
      <c r="AC1627" s="107"/>
      <c r="AD1627" s="107"/>
      <c r="AE1627" s="107"/>
      <c r="AF1627" s="107"/>
      <c r="AG1627" s="107"/>
      <c r="AH1627" s="107"/>
      <c r="AI1627" s="107"/>
      <c r="AJ1627" s="130"/>
      <c r="AK1627" s="148"/>
      <c r="AL1627" s="151"/>
      <c r="AM1627" s="151"/>
      <c r="AN1627" s="151"/>
      <c r="AO1627" s="151"/>
      <c r="AP1627" s="151"/>
      <c r="AQ1627" s="145"/>
    </row>
    <row r="1628" spans="1:43" ht="9" customHeight="1" thickBot="1" x14ac:dyDescent="0.25">
      <c r="A1628" s="149"/>
      <c r="B1628" s="163"/>
      <c r="C1628" s="163"/>
      <c r="D1628" s="163"/>
      <c r="E1628" s="131" t="s">
        <v>26</v>
      </c>
      <c r="F1628" s="132"/>
      <c r="G1628" s="133"/>
      <c r="H1628" s="133"/>
      <c r="I1628" s="133"/>
      <c r="J1628" s="133"/>
      <c r="K1628" s="133"/>
      <c r="L1628" s="133"/>
      <c r="M1628" s="133"/>
      <c r="N1628" s="133"/>
      <c r="O1628" s="133"/>
      <c r="P1628" s="133"/>
      <c r="Q1628" s="133"/>
      <c r="R1628" s="133"/>
      <c r="S1628" s="133"/>
      <c r="T1628" s="133"/>
      <c r="U1628" s="133"/>
      <c r="V1628" s="133"/>
      <c r="W1628" s="133"/>
      <c r="X1628" s="133"/>
      <c r="Y1628" s="133"/>
      <c r="Z1628" s="133"/>
      <c r="AA1628" s="133"/>
      <c r="AB1628" s="133"/>
      <c r="AC1628" s="133"/>
      <c r="AD1628" s="133"/>
      <c r="AE1628" s="133"/>
      <c r="AF1628" s="133"/>
      <c r="AG1628" s="133"/>
      <c r="AH1628" s="133"/>
      <c r="AI1628" s="133"/>
      <c r="AJ1628" s="134"/>
      <c r="AK1628" s="149"/>
      <c r="AL1628" s="152"/>
      <c r="AM1628" s="152"/>
      <c r="AN1628" s="152"/>
      <c r="AO1628" s="152"/>
      <c r="AP1628" s="152"/>
      <c r="AQ1628" s="146"/>
    </row>
    <row r="1629" spans="1:43" ht="9" customHeight="1" x14ac:dyDescent="0.2">
      <c r="A1629" s="147">
        <v>405</v>
      </c>
      <c r="B1629" s="153">
        <v>19125</v>
      </c>
      <c r="C1629" s="154" t="s">
        <v>511</v>
      </c>
      <c r="D1629" s="154" t="s">
        <v>381</v>
      </c>
      <c r="E1629" s="124" t="s">
        <v>22</v>
      </c>
      <c r="F1629" s="125">
        <v>11</v>
      </c>
      <c r="G1629" s="126"/>
      <c r="H1629" s="126"/>
      <c r="I1629" s="126">
        <v>11</v>
      </c>
      <c r="J1629" s="126">
        <v>11</v>
      </c>
      <c r="K1629" s="126"/>
      <c r="L1629" s="126"/>
      <c r="M1629" s="126">
        <v>11</v>
      </c>
      <c r="N1629" s="126">
        <v>11</v>
      </c>
      <c r="O1629" s="126"/>
      <c r="P1629" s="126"/>
      <c r="Q1629" s="126">
        <v>11</v>
      </c>
      <c r="R1629" s="126">
        <v>11</v>
      </c>
      <c r="S1629" s="126"/>
      <c r="T1629" s="126"/>
      <c r="U1629" s="126">
        <v>11</v>
      </c>
      <c r="V1629" s="126">
        <v>11</v>
      </c>
      <c r="W1629" s="126"/>
      <c r="X1629" s="126"/>
      <c r="Y1629" s="126">
        <v>11</v>
      </c>
      <c r="Z1629" s="126">
        <v>11</v>
      </c>
      <c r="AA1629" s="126"/>
      <c r="AB1629" s="126"/>
      <c r="AC1629" s="126">
        <v>11</v>
      </c>
      <c r="AD1629" s="126">
        <v>11</v>
      </c>
      <c r="AE1629" s="126"/>
      <c r="AF1629" s="126"/>
      <c r="AG1629" s="126">
        <v>11</v>
      </c>
      <c r="AH1629" s="126">
        <v>11</v>
      </c>
      <c r="AI1629" s="126"/>
      <c r="AJ1629" s="127"/>
      <c r="AK1629" s="153">
        <f>COUNTIF(F1629:AJ1629,"&gt;0")</f>
        <v>15</v>
      </c>
      <c r="AL1629" s="150">
        <f>SUM(F1629:AJ1629)</f>
        <v>165</v>
      </c>
      <c r="AM1629" s="150">
        <f>SUM(F1631:AJ1631)</f>
        <v>0</v>
      </c>
      <c r="AN1629" s="150">
        <f>SUM(F1632:AJ1632)</f>
        <v>0</v>
      </c>
      <c r="AO1629" s="150">
        <f>SUM(F1630:AJ1630)</f>
        <v>64</v>
      </c>
      <c r="AP1629" s="150">
        <f>VLOOKUP($M$1&amp;" "&amp;$P$1&amp;" "&amp;AQ1629,'Вспомогательная таблица'!A:AL,38,0)</f>
        <v>165</v>
      </c>
      <c r="AQ1629" s="144" t="s">
        <v>49</v>
      </c>
    </row>
    <row r="1630" spans="1:43" ht="9" customHeight="1" x14ac:dyDescent="0.2">
      <c r="A1630" s="148"/>
      <c r="B1630" s="148"/>
      <c r="C1630" s="148"/>
      <c r="D1630" s="148"/>
      <c r="E1630" s="128" t="s">
        <v>24</v>
      </c>
      <c r="F1630" s="129">
        <v>8</v>
      </c>
      <c r="G1630" s="107"/>
      <c r="H1630" s="107"/>
      <c r="I1630" s="107"/>
      <c r="J1630" s="107">
        <v>8</v>
      </c>
      <c r="K1630" s="107"/>
      <c r="L1630" s="107"/>
      <c r="M1630" s="107"/>
      <c r="N1630" s="107">
        <v>8</v>
      </c>
      <c r="O1630" s="107"/>
      <c r="P1630" s="107"/>
      <c r="Q1630" s="107"/>
      <c r="R1630" s="107">
        <v>8</v>
      </c>
      <c r="S1630" s="107"/>
      <c r="T1630" s="107"/>
      <c r="U1630" s="107"/>
      <c r="V1630" s="107">
        <v>8</v>
      </c>
      <c r="W1630" s="107"/>
      <c r="X1630" s="107"/>
      <c r="Y1630" s="107"/>
      <c r="Z1630" s="107">
        <v>8</v>
      </c>
      <c r="AA1630" s="107"/>
      <c r="AB1630" s="107"/>
      <c r="AC1630" s="107"/>
      <c r="AD1630" s="107">
        <v>8</v>
      </c>
      <c r="AE1630" s="107"/>
      <c r="AF1630" s="107"/>
      <c r="AG1630" s="107"/>
      <c r="AH1630" s="107">
        <v>8</v>
      </c>
      <c r="AI1630" s="107"/>
      <c r="AJ1630" s="130"/>
      <c r="AK1630" s="148"/>
      <c r="AL1630" s="151"/>
      <c r="AM1630" s="151"/>
      <c r="AN1630" s="151"/>
      <c r="AO1630" s="151"/>
      <c r="AP1630" s="151"/>
      <c r="AQ1630" s="145"/>
    </row>
    <row r="1631" spans="1:43" ht="9" customHeight="1" x14ac:dyDescent="0.2">
      <c r="A1631" s="148"/>
      <c r="B1631" s="148"/>
      <c r="C1631" s="148"/>
      <c r="D1631" s="148"/>
      <c r="E1631" s="128" t="s">
        <v>25</v>
      </c>
      <c r="F1631" s="129"/>
      <c r="G1631" s="107"/>
      <c r="H1631" s="107"/>
      <c r="I1631" s="107"/>
      <c r="J1631" s="107"/>
      <c r="K1631" s="107"/>
      <c r="L1631" s="107"/>
      <c r="M1631" s="107"/>
      <c r="N1631" s="107"/>
      <c r="O1631" s="107"/>
      <c r="P1631" s="107"/>
      <c r="Q1631" s="107"/>
      <c r="R1631" s="107"/>
      <c r="S1631" s="107"/>
      <c r="T1631" s="107"/>
      <c r="U1631" s="107"/>
      <c r="V1631" s="107"/>
      <c r="W1631" s="107"/>
      <c r="X1631" s="107"/>
      <c r="Y1631" s="107"/>
      <c r="Z1631" s="107"/>
      <c r="AA1631" s="107"/>
      <c r="AB1631" s="107"/>
      <c r="AC1631" s="107"/>
      <c r="AD1631" s="107"/>
      <c r="AE1631" s="107"/>
      <c r="AF1631" s="107"/>
      <c r="AG1631" s="107"/>
      <c r="AH1631" s="107"/>
      <c r="AI1631" s="107"/>
      <c r="AJ1631" s="130"/>
      <c r="AK1631" s="148"/>
      <c r="AL1631" s="151"/>
      <c r="AM1631" s="151"/>
      <c r="AN1631" s="151"/>
      <c r="AO1631" s="151"/>
      <c r="AP1631" s="151"/>
      <c r="AQ1631" s="145"/>
    </row>
    <row r="1632" spans="1:43" ht="9" customHeight="1" thickBot="1" x14ac:dyDescent="0.25">
      <c r="A1632" s="149"/>
      <c r="B1632" s="149"/>
      <c r="C1632" s="149"/>
      <c r="D1632" s="149"/>
      <c r="E1632" s="131" t="s">
        <v>26</v>
      </c>
      <c r="F1632" s="132"/>
      <c r="G1632" s="133"/>
      <c r="H1632" s="133"/>
      <c r="I1632" s="133"/>
      <c r="J1632" s="133"/>
      <c r="K1632" s="133"/>
      <c r="L1632" s="133"/>
      <c r="M1632" s="133"/>
      <c r="N1632" s="133"/>
      <c r="O1632" s="133"/>
      <c r="P1632" s="133"/>
      <c r="Q1632" s="133"/>
      <c r="R1632" s="133"/>
      <c r="S1632" s="133"/>
      <c r="T1632" s="133"/>
      <c r="U1632" s="133"/>
      <c r="V1632" s="133"/>
      <c r="W1632" s="133"/>
      <c r="X1632" s="133"/>
      <c r="Y1632" s="133"/>
      <c r="Z1632" s="133"/>
      <c r="AA1632" s="133"/>
      <c r="AB1632" s="133"/>
      <c r="AC1632" s="133"/>
      <c r="AD1632" s="133"/>
      <c r="AE1632" s="133"/>
      <c r="AF1632" s="133"/>
      <c r="AG1632" s="133"/>
      <c r="AH1632" s="133"/>
      <c r="AI1632" s="133"/>
      <c r="AJ1632" s="134"/>
      <c r="AK1632" s="149"/>
      <c r="AL1632" s="152"/>
      <c r="AM1632" s="152"/>
      <c r="AN1632" s="152"/>
      <c r="AO1632" s="152"/>
      <c r="AP1632" s="152"/>
      <c r="AQ1632" s="146"/>
    </row>
    <row r="1633" spans="1:43" ht="9" customHeight="1" x14ac:dyDescent="0.2">
      <c r="A1633" s="147">
        <v>406</v>
      </c>
      <c r="B1633" s="153">
        <v>19916</v>
      </c>
      <c r="C1633" s="154" t="s">
        <v>512</v>
      </c>
      <c r="D1633" s="154" t="s">
        <v>381</v>
      </c>
      <c r="E1633" s="124" t="s">
        <v>22</v>
      </c>
      <c r="F1633" s="125">
        <v>11</v>
      </c>
      <c r="G1633" s="126"/>
      <c r="H1633" s="126"/>
      <c r="I1633" s="126">
        <v>11</v>
      </c>
      <c r="J1633" s="126">
        <v>11</v>
      </c>
      <c r="K1633" s="126"/>
      <c r="L1633" s="126"/>
      <c r="M1633" s="126">
        <v>11</v>
      </c>
      <c r="N1633" s="126">
        <v>11</v>
      </c>
      <c r="O1633" s="126"/>
      <c r="P1633" s="126"/>
      <c r="Q1633" s="126">
        <v>11</v>
      </c>
      <c r="R1633" s="126">
        <v>11</v>
      </c>
      <c r="S1633" s="126"/>
      <c r="T1633" s="126"/>
      <c r="U1633" s="126">
        <v>11</v>
      </c>
      <c r="V1633" s="126">
        <v>11</v>
      </c>
      <c r="W1633" s="126"/>
      <c r="X1633" s="126"/>
      <c r="Y1633" s="126">
        <v>11</v>
      </c>
      <c r="Z1633" s="126">
        <v>11</v>
      </c>
      <c r="AA1633" s="126"/>
      <c r="AB1633" s="126"/>
      <c r="AC1633" s="126">
        <v>11</v>
      </c>
      <c r="AD1633" s="126">
        <v>11</v>
      </c>
      <c r="AE1633" s="126"/>
      <c r="AF1633" s="126"/>
      <c r="AG1633" s="126">
        <v>11</v>
      </c>
      <c r="AH1633" s="126">
        <v>11</v>
      </c>
      <c r="AI1633" s="126"/>
      <c r="AJ1633" s="127"/>
      <c r="AK1633" s="153">
        <f>COUNTIF(F1633:AJ1633,"&gt;0")</f>
        <v>15</v>
      </c>
      <c r="AL1633" s="150">
        <f>SUM(F1633:AJ1633)</f>
        <v>165</v>
      </c>
      <c r="AM1633" s="150">
        <f>SUM(F1635:AJ1635)</f>
        <v>0</v>
      </c>
      <c r="AN1633" s="150">
        <f>SUM(F1636:AJ1636)</f>
        <v>0</v>
      </c>
      <c r="AO1633" s="150">
        <f>SUM(F1634:AJ1634)</f>
        <v>64</v>
      </c>
      <c r="AP1633" s="150">
        <f>VLOOKUP($M$1&amp;" "&amp;$P$1&amp;" "&amp;AQ1633,'Вспомогательная таблица'!A:AL,38,0)</f>
        <v>165</v>
      </c>
      <c r="AQ1633" s="144" t="s">
        <v>49</v>
      </c>
    </row>
    <row r="1634" spans="1:43" ht="9" customHeight="1" x14ac:dyDescent="0.2">
      <c r="A1634" s="148"/>
      <c r="B1634" s="148"/>
      <c r="C1634" s="148"/>
      <c r="D1634" s="148"/>
      <c r="E1634" s="128" t="s">
        <v>24</v>
      </c>
      <c r="F1634" s="129">
        <v>8</v>
      </c>
      <c r="G1634" s="107"/>
      <c r="H1634" s="107"/>
      <c r="I1634" s="107"/>
      <c r="J1634" s="107">
        <v>8</v>
      </c>
      <c r="K1634" s="107"/>
      <c r="L1634" s="107"/>
      <c r="M1634" s="107"/>
      <c r="N1634" s="107">
        <v>8</v>
      </c>
      <c r="O1634" s="107"/>
      <c r="P1634" s="107"/>
      <c r="Q1634" s="107"/>
      <c r="R1634" s="107">
        <v>8</v>
      </c>
      <c r="S1634" s="107"/>
      <c r="T1634" s="107"/>
      <c r="U1634" s="107"/>
      <c r="V1634" s="107">
        <v>8</v>
      </c>
      <c r="W1634" s="107"/>
      <c r="X1634" s="107"/>
      <c r="Y1634" s="107"/>
      <c r="Z1634" s="107">
        <v>8</v>
      </c>
      <c r="AA1634" s="107"/>
      <c r="AB1634" s="107"/>
      <c r="AC1634" s="107"/>
      <c r="AD1634" s="107">
        <v>8</v>
      </c>
      <c r="AE1634" s="107"/>
      <c r="AF1634" s="107"/>
      <c r="AG1634" s="107"/>
      <c r="AH1634" s="107">
        <v>8</v>
      </c>
      <c r="AI1634" s="107"/>
      <c r="AJ1634" s="130"/>
      <c r="AK1634" s="148"/>
      <c r="AL1634" s="151"/>
      <c r="AM1634" s="151"/>
      <c r="AN1634" s="151"/>
      <c r="AO1634" s="151"/>
      <c r="AP1634" s="151"/>
      <c r="AQ1634" s="145"/>
    </row>
    <row r="1635" spans="1:43" ht="9" customHeight="1" x14ac:dyDescent="0.2">
      <c r="A1635" s="148"/>
      <c r="B1635" s="148"/>
      <c r="C1635" s="148"/>
      <c r="D1635" s="148"/>
      <c r="E1635" s="128" t="s">
        <v>25</v>
      </c>
      <c r="F1635" s="129"/>
      <c r="G1635" s="107"/>
      <c r="H1635" s="107"/>
      <c r="I1635" s="107"/>
      <c r="J1635" s="107"/>
      <c r="K1635" s="107"/>
      <c r="L1635" s="107"/>
      <c r="M1635" s="107"/>
      <c r="N1635" s="107"/>
      <c r="O1635" s="107"/>
      <c r="P1635" s="107"/>
      <c r="Q1635" s="107"/>
      <c r="R1635" s="107"/>
      <c r="S1635" s="107"/>
      <c r="T1635" s="107"/>
      <c r="U1635" s="107"/>
      <c r="V1635" s="107"/>
      <c r="W1635" s="107"/>
      <c r="X1635" s="107"/>
      <c r="Y1635" s="107"/>
      <c r="Z1635" s="107"/>
      <c r="AA1635" s="107"/>
      <c r="AB1635" s="107"/>
      <c r="AC1635" s="107"/>
      <c r="AD1635" s="107"/>
      <c r="AE1635" s="107"/>
      <c r="AF1635" s="107"/>
      <c r="AG1635" s="107"/>
      <c r="AH1635" s="107"/>
      <c r="AI1635" s="107"/>
      <c r="AJ1635" s="130"/>
      <c r="AK1635" s="148"/>
      <c r="AL1635" s="151"/>
      <c r="AM1635" s="151"/>
      <c r="AN1635" s="151"/>
      <c r="AO1635" s="151"/>
      <c r="AP1635" s="151"/>
      <c r="AQ1635" s="145"/>
    </row>
    <row r="1636" spans="1:43" ht="9" customHeight="1" thickBot="1" x14ac:dyDescent="0.25">
      <c r="A1636" s="149"/>
      <c r="B1636" s="149"/>
      <c r="C1636" s="149"/>
      <c r="D1636" s="149"/>
      <c r="E1636" s="131" t="s">
        <v>26</v>
      </c>
      <c r="F1636" s="132"/>
      <c r="G1636" s="133"/>
      <c r="H1636" s="133"/>
      <c r="I1636" s="133"/>
      <c r="J1636" s="133"/>
      <c r="K1636" s="133"/>
      <c r="L1636" s="133"/>
      <c r="M1636" s="133"/>
      <c r="N1636" s="133"/>
      <c r="O1636" s="133"/>
      <c r="P1636" s="133"/>
      <c r="Q1636" s="133"/>
      <c r="R1636" s="133"/>
      <c r="S1636" s="133"/>
      <c r="T1636" s="133"/>
      <c r="U1636" s="133"/>
      <c r="V1636" s="133"/>
      <c r="W1636" s="133"/>
      <c r="X1636" s="133"/>
      <c r="Y1636" s="133"/>
      <c r="Z1636" s="133"/>
      <c r="AA1636" s="133"/>
      <c r="AB1636" s="133"/>
      <c r="AC1636" s="133"/>
      <c r="AD1636" s="133"/>
      <c r="AE1636" s="133"/>
      <c r="AF1636" s="133"/>
      <c r="AG1636" s="133"/>
      <c r="AH1636" s="133"/>
      <c r="AI1636" s="133"/>
      <c r="AJ1636" s="134"/>
      <c r="AK1636" s="149"/>
      <c r="AL1636" s="152"/>
      <c r="AM1636" s="152"/>
      <c r="AN1636" s="152"/>
      <c r="AO1636" s="152"/>
      <c r="AP1636" s="152"/>
      <c r="AQ1636" s="146"/>
    </row>
    <row r="1637" spans="1:43" ht="9" customHeight="1" x14ac:dyDescent="0.2">
      <c r="A1637" s="147">
        <v>407</v>
      </c>
      <c r="B1637" s="153">
        <v>20063</v>
      </c>
      <c r="C1637" s="154" t="s">
        <v>513</v>
      </c>
      <c r="D1637" s="154" t="s">
        <v>388</v>
      </c>
      <c r="E1637" s="124" t="s">
        <v>22</v>
      </c>
      <c r="F1637" s="125">
        <v>11</v>
      </c>
      <c r="G1637" s="126"/>
      <c r="H1637" s="126"/>
      <c r="I1637" s="126">
        <v>11</v>
      </c>
      <c r="J1637" s="126">
        <v>11</v>
      </c>
      <c r="K1637" s="126"/>
      <c r="L1637" s="126"/>
      <c r="M1637" s="126">
        <v>11</v>
      </c>
      <c r="N1637" s="126">
        <v>11</v>
      </c>
      <c r="O1637" s="126"/>
      <c r="P1637" s="126"/>
      <c r="Q1637" s="126">
        <v>11</v>
      </c>
      <c r="R1637" s="126">
        <v>11</v>
      </c>
      <c r="S1637" s="126"/>
      <c r="T1637" s="126"/>
      <c r="U1637" s="126">
        <v>11</v>
      </c>
      <c r="V1637" s="126">
        <v>11</v>
      </c>
      <c r="W1637" s="126"/>
      <c r="X1637" s="126"/>
      <c r="Y1637" s="126">
        <v>11</v>
      </c>
      <c r="Z1637" s="126">
        <v>11</v>
      </c>
      <c r="AA1637" s="126"/>
      <c r="AB1637" s="126"/>
      <c r="AC1637" s="126">
        <v>11</v>
      </c>
      <c r="AD1637" s="126">
        <v>11</v>
      </c>
      <c r="AE1637" s="126"/>
      <c r="AF1637" s="126"/>
      <c r="AG1637" s="126">
        <v>11</v>
      </c>
      <c r="AH1637" s="126">
        <v>11</v>
      </c>
      <c r="AI1637" s="126"/>
      <c r="AJ1637" s="127"/>
      <c r="AK1637" s="153">
        <f>COUNTIF(F1637:AJ1637,"&gt;0")</f>
        <v>15</v>
      </c>
      <c r="AL1637" s="150">
        <f>SUM(F1637:AJ1637)</f>
        <v>165</v>
      </c>
      <c r="AM1637" s="150">
        <f>SUM(F1639:AJ1639)</f>
        <v>0</v>
      </c>
      <c r="AN1637" s="150">
        <f>SUM(F1640:AJ1640)</f>
        <v>0</v>
      </c>
      <c r="AO1637" s="150">
        <f>SUM(F1638:AJ1638)</f>
        <v>64</v>
      </c>
      <c r="AP1637" s="150">
        <f>VLOOKUP($M$1&amp;" "&amp;$P$1&amp;" "&amp;AQ1637,'Вспомогательная таблица'!A:AL,38,0)</f>
        <v>165</v>
      </c>
      <c r="AQ1637" s="144" t="s">
        <v>49</v>
      </c>
    </row>
    <row r="1638" spans="1:43" ht="9" customHeight="1" x14ac:dyDescent="0.2">
      <c r="A1638" s="148"/>
      <c r="B1638" s="148"/>
      <c r="C1638" s="148"/>
      <c r="D1638" s="148"/>
      <c r="E1638" s="128" t="s">
        <v>24</v>
      </c>
      <c r="F1638" s="129">
        <v>8</v>
      </c>
      <c r="G1638" s="107"/>
      <c r="H1638" s="107"/>
      <c r="I1638" s="107"/>
      <c r="J1638" s="107">
        <v>8</v>
      </c>
      <c r="K1638" s="107"/>
      <c r="L1638" s="107"/>
      <c r="M1638" s="107"/>
      <c r="N1638" s="107">
        <v>8</v>
      </c>
      <c r="O1638" s="107"/>
      <c r="P1638" s="107"/>
      <c r="Q1638" s="107"/>
      <c r="R1638" s="107">
        <v>8</v>
      </c>
      <c r="S1638" s="107"/>
      <c r="T1638" s="107"/>
      <c r="U1638" s="107"/>
      <c r="V1638" s="107">
        <v>8</v>
      </c>
      <c r="W1638" s="107"/>
      <c r="X1638" s="107"/>
      <c r="Y1638" s="107"/>
      <c r="Z1638" s="107">
        <v>8</v>
      </c>
      <c r="AA1638" s="107"/>
      <c r="AB1638" s="107"/>
      <c r="AC1638" s="107"/>
      <c r="AD1638" s="107">
        <v>8</v>
      </c>
      <c r="AE1638" s="107"/>
      <c r="AF1638" s="107"/>
      <c r="AG1638" s="107"/>
      <c r="AH1638" s="107">
        <v>8</v>
      </c>
      <c r="AI1638" s="107"/>
      <c r="AJ1638" s="130"/>
      <c r="AK1638" s="148"/>
      <c r="AL1638" s="151"/>
      <c r="AM1638" s="151"/>
      <c r="AN1638" s="151"/>
      <c r="AO1638" s="151"/>
      <c r="AP1638" s="151"/>
      <c r="AQ1638" s="145"/>
    </row>
    <row r="1639" spans="1:43" ht="9" customHeight="1" x14ac:dyDescent="0.2">
      <c r="A1639" s="148"/>
      <c r="B1639" s="148"/>
      <c r="C1639" s="148"/>
      <c r="D1639" s="148"/>
      <c r="E1639" s="128" t="s">
        <v>25</v>
      </c>
      <c r="F1639" s="129"/>
      <c r="G1639" s="107"/>
      <c r="H1639" s="107"/>
      <c r="I1639" s="107"/>
      <c r="J1639" s="107"/>
      <c r="K1639" s="107"/>
      <c r="L1639" s="107"/>
      <c r="M1639" s="107"/>
      <c r="N1639" s="107"/>
      <c r="O1639" s="107"/>
      <c r="P1639" s="107"/>
      <c r="Q1639" s="107"/>
      <c r="R1639" s="107"/>
      <c r="S1639" s="107"/>
      <c r="T1639" s="107"/>
      <c r="U1639" s="107"/>
      <c r="V1639" s="107"/>
      <c r="W1639" s="107"/>
      <c r="X1639" s="107"/>
      <c r="Y1639" s="107"/>
      <c r="Z1639" s="107"/>
      <c r="AA1639" s="107"/>
      <c r="AB1639" s="107"/>
      <c r="AC1639" s="107"/>
      <c r="AD1639" s="107"/>
      <c r="AE1639" s="107"/>
      <c r="AF1639" s="107"/>
      <c r="AG1639" s="107"/>
      <c r="AH1639" s="107"/>
      <c r="AI1639" s="107"/>
      <c r="AJ1639" s="130"/>
      <c r="AK1639" s="148"/>
      <c r="AL1639" s="151"/>
      <c r="AM1639" s="151"/>
      <c r="AN1639" s="151"/>
      <c r="AO1639" s="151"/>
      <c r="AP1639" s="151"/>
      <c r="AQ1639" s="145"/>
    </row>
    <row r="1640" spans="1:43" ht="9" customHeight="1" thickBot="1" x14ac:dyDescent="0.25">
      <c r="A1640" s="149"/>
      <c r="B1640" s="149"/>
      <c r="C1640" s="149"/>
      <c r="D1640" s="149"/>
      <c r="E1640" s="131" t="s">
        <v>26</v>
      </c>
      <c r="F1640" s="132"/>
      <c r="G1640" s="133"/>
      <c r="H1640" s="133"/>
      <c r="I1640" s="133"/>
      <c r="J1640" s="133"/>
      <c r="K1640" s="133"/>
      <c r="L1640" s="133"/>
      <c r="M1640" s="133"/>
      <c r="N1640" s="133"/>
      <c r="O1640" s="133"/>
      <c r="P1640" s="133"/>
      <c r="Q1640" s="133"/>
      <c r="R1640" s="133"/>
      <c r="S1640" s="133"/>
      <c r="T1640" s="133"/>
      <c r="U1640" s="133"/>
      <c r="V1640" s="133"/>
      <c r="W1640" s="133"/>
      <c r="X1640" s="133"/>
      <c r="Y1640" s="133"/>
      <c r="Z1640" s="133"/>
      <c r="AA1640" s="133"/>
      <c r="AB1640" s="133"/>
      <c r="AC1640" s="133"/>
      <c r="AD1640" s="133"/>
      <c r="AE1640" s="133"/>
      <c r="AF1640" s="133"/>
      <c r="AG1640" s="133"/>
      <c r="AH1640" s="133"/>
      <c r="AI1640" s="133"/>
      <c r="AJ1640" s="134"/>
      <c r="AK1640" s="149"/>
      <c r="AL1640" s="152"/>
      <c r="AM1640" s="152"/>
      <c r="AN1640" s="152"/>
      <c r="AO1640" s="152"/>
      <c r="AP1640" s="152"/>
      <c r="AQ1640" s="146"/>
    </row>
    <row r="1641" spans="1:43" ht="9" customHeight="1" x14ac:dyDescent="0.2">
      <c r="A1641" s="147">
        <v>408</v>
      </c>
      <c r="B1641" s="153">
        <v>20294</v>
      </c>
      <c r="C1641" s="154" t="s">
        <v>514</v>
      </c>
      <c r="D1641" s="154" t="s">
        <v>391</v>
      </c>
      <c r="E1641" s="124" t="s">
        <v>22</v>
      </c>
      <c r="F1641" s="125">
        <v>11</v>
      </c>
      <c r="G1641" s="126"/>
      <c r="H1641" s="126"/>
      <c r="I1641" s="126">
        <v>11</v>
      </c>
      <c r="J1641" s="126">
        <v>11</v>
      </c>
      <c r="K1641" s="126"/>
      <c r="L1641" s="126"/>
      <c r="M1641" s="126">
        <v>11</v>
      </c>
      <c r="N1641" s="126">
        <v>11</v>
      </c>
      <c r="O1641" s="126"/>
      <c r="P1641" s="126"/>
      <c r="Q1641" s="126">
        <v>11</v>
      </c>
      <c r="R1641" s="126">
        <v>11</v>
      </c>
      <c r="S1641" s="126"/>
      <c r="T1641" s="126"/>
      <c r="U1641" s="126">
        <v>11</v>
      </c>
      <c r="V1641" s="126">
        <v>11</v>
      </c>
      <c r="W1641" s="126"/>
      <c r="X1641" s="126"/>
      <c r="Y1641" s="126">
        <v>11</v>
      </c>
      <c r="Z1641" s="126">
        <v>11</v>
      </c>
      <c r="AA1641" s="126"/>
      <c r="AB1641" s="126"/>
      <c r="AC1641" s="126">
        <v>11</v>
      </c>
      <c r="AD1641" s="126">
        <v>11</v>
      </c>
      <c r="AE1641" s="126"/>
      <c r="AF1641" s="126"/>
      <c r="AG1641" s="126">
        <v>11</v>
      </c>
      <c r="AH1641" s="126">
        <v>11</v>
      </c>
      <c r="AI1641" s="126"/>
      <c r="AJ1641" s="127"/>
      <c r="AK1641" s="153">
        <f>COUNTIF(F1641:AJ1641,"&gt;0")</f>
        <v>15</v>
      </c>
      <c r="AL1641" s="150">
        <f>SUM(F1641:AJ1641)</f>
        <v>165</v>
      </c>
      <c r="AM1641" s="150">
        <f>SUM(F1643:AJ1643)</f>
        <v>0</v>
      </c>
      <c r="AN1641" s="150">
        <f>SUM(F1644:AJ1644)</f>
        <v>0</v>
      </c>
      <c r="AO1641" s="150">
        <f>SUM(F1642:AJ1642)</f>
        <v>64</v>
      </c>
      <c r="AP1641" s="150">
        <f>VLOOKUP($M$1&amp;" "&amp;$P$1&amp;" "&amp;AQ1641,'Вспомогательная таблица'!A:AL,38,0)</f>
        <v>165</v>
      </c>
      <c r="AQ1641" s="144" t="s">
        <v>49</v>
      </c>
    </row>
    <row r="1642" spans="1:43" ht="9" customHeight="1" x14ac:dyDescent="0.2">
      <c r="A1642" s="148"/>
      <c r="B1642" s="148"/>
      <c r="C1642" s="148"/>
      <c r="D1642" s="148"/>
      <c r="E1642" s="128" t="s">
        <v>24</v>
      </c>
      <c r="F1642" s="129">
        <v>8</v>
      </c>
      <c r="G1642" s="107"/>
      <c r="H1642" s="107"/>
      <c r="I1642" s="107"/>
      <c r="J1642" s="107">
        <v>8</v>
      </c>
      <c r="K1642" s="107"/>
      <c r="L1642" s="107"/>
      <c r="M1642" s="107"/>
      <c r="N1642" s="107">
        <v>8</v>
      </c>
      <c r="O1642" s="107"/>
      <c r="P1642" s="107"/>
      <c r="Q1642" s="107"/>
      <c r="R1642" s="107">
        <v>8</v>
      </c>
      <c r="S1642" s="107"/>
      <c r="T1642" s="107"/>
      <c r="U1642" s="107"/>
      <c r="V1642" s="107">
        <v>8</v>
      </c>
      <c r="W1642" s="107"/>
      <c r="X1642" s="107"/>
      <c r="Y1642" s="107"/>
      <c r="Z1642" s="107">
        <v>8</v>
      </c>
      <c r="AA1642" s="107"/>
      <c r="AB1642" s="107"/>
      <c r="AC1642" s="107"/>
      <c r="AD1642" s="107">
        <v>8</v>
      </c>
      <c r="AE1642" s="107"/>
      <c r="AF1642" s="107"/>
      <c r="AG1642" s="107"/>
      <c r="AH1642" s="107">
        <v>8</v>
      </c>
      <c r="AI1642" s="107"/>
      <c r="AJ1642" s="130"/>
      <c r="AK1642" s="148"/>
      <c r="AL1642" s="151"/>
      <c r="AM1642" s="151"/>
      <c r="AN1642" s="151"/>
      <c r="AO1642" s="151"/>
      <c r="AP1642" s="151"/>
      <c r="AQ1642" s="145"/>
    </row>
    <row r="1643" spans="1:43" ht="9" customHeight="1" x14ac:dyDescent="0.2">
      <c r="A1643" s="148"/>
      <c r="B1643" s="148"/>
      <c r="C1643" s="148"/>
      <c r="D1643" s="148"/>
      <c r="E1643" s="128" t="s">
        <v>25</v>
      </c>
      <c r="F1643" s="129"/>
      <c r="G1643" s="107"/>
      <c r="H1643" s="107"/>
      <c r="I1643" s="107"/>
      <c r="J1643" s="107"/>
      <c r="K1643" s="107"/>
      <c r="L1643" s="107"/>
      <c r="M1643" s="107"/>
      <c r="N1643" s="107"/>
      <c r="O1643" s="107"/>
      <c r="P1643" s="107"/>
      <c r="Q1643" s="107"/>
      <c r="R1643" s="107"/>
      <c r="S1643" s="107"/>
      <c r="T1643" s="107"/>
      <c r="U1643" s="107"/>
      <c r="V1643" s="107"/>
      <c r="W1643" s="107"/>
      <c r="X1643" s="107"/>
      <c r="Y1643" s="107"/>
      <c r="Z1643" s="107"/>
      <c r="AA1643" s="107"/>
      <c r="AB1643" s="107"/>
      <c r="AC1643" s="107"/>
      <c r="AD1643" s="107"/>
      <c r="AE1643" s="107"/>
      <c r="AF1643" s="107"/>
      <c r="AG1643" s="107"/>
      <c r="AH1643" s="107"/>
      <c r="AI1643" s="107"/>
      <c r="AJ1643" s="130"/>
      <c r="AK1643" s="148"/>
      <c r="AL1643" s="151"/>
      <c r="AM1643" s="151"/>
      <c r="AN1643" s="151"/>
      <c r="AO1643" s="151"/>
      <c r="AP1643" s="151"/>
      <c r="AQ1643" s="145"/>
    </row>
    <row r="1644" spans="1:43" ht="9" customHeight="1" thickBot="1" x14ac:dyDescent="0.25">
      <c r="A1644" s="149"/>
      <c r="B1644" s="149"/>
      <c r="C1644" s="149"/>
      <c r="D1644" s="149"/>
      <c r="E1644" s="131" t="s">
        <v>26</v>
      </c>
      <c r="F1644" s="132"/>
      <c r="G1644" s="133"/>
      <c r="H1644" s="133"/>
      <c r="I1644" s="133"/>
      <c r="J1644" s="133"/>
      <c r="K1644" s="133"/>
      <c r="L1644" s="133"/>
      <c r="M1644" s="133"/>
      <c r="N1644" s="133"/>
      <c r="O1644" s="133"/>
      <c r="P1644" s="133"/>
      <c r="Q1644" s="133"/>
      <c r="R1644" s="133"/>
      <c r="S1644" s="133"/>
      <c r="T1644" s="133"/>
      <c r="U1644" s="133"/>
      <c r="V1644" s="133"/>
      <c r="W1644" s="133"/>
      <c r="X1644" s="133"/>
      <c r="Y1644" s="133"/>
      <c r="Z1644" s="133"/>
      <c r="AA1644" s="133"/>
      <c r="AB1644" s="133"/>
      <c r="AC1644" s="133"/>
      <c r="AD1644" s="133"/>
      <c r="AE1644" s="133"/>
      <c r="AF1644" s="133"/>
      <c r="AG1644" s="133"/>
      <c r="AH1644" s="133"/>
      <c r="AI1644" s="133"/>
      <c r="AJ1644" s="134"/>
      <c r="AK1644" s="149"/>
      <c r="AL1644" s="152"/>
      <c r="AM1644" s="152"/>
      <c r="AN1644" s="152"/>
      <c r="AO1644" s="152"/>
      <c r="AP1644" s="152"/>
      <c r="AQ1644" s="146"/>
    </row>
    <row r="1645" spans="1:43" ht="9" customHeight="1" x14ac:dyDescent="0.2">
      <c r="A1645" s="147">
        <v>409</v>
      </c>
      <c r="B1645" s="153">
        <v>19188</v>
      </c>
      <c r="C1645" s="154" t="s">
        <v>515</v>
      </c>
      <c r="D1645" s="154" t="s">
        <v>437</v>
      </c>
      <c r="E1645" s="124" t="s">
        <v>22</v>
      </c>
      <c r="F1645" s="125">
        <v>11</v>
      </c>
      <c r="G1645" s="126"/>
      <c r="H1645" s="126"/>
      <c r="I1645" s="126">
        <v>11</v>
      </c>
      <c r="J1645" s="126">
        <v>11</v>
      </c>
      <c r="K1645" s="126"/>
      <c r="L1645" s="126"/>
      <c r="M1645" s="126">
        <v>11</v>
      </c>
      <c r="N1645" s="126">
        <v>11</v>
      </c>
      <c r="O1645" s="126"/>
      <c r="P1645" s="126"/>
      <c r="Q1645" s="126">
        <v>11</v>
      </c>
      <c r="R1645" s="126">
        <v>11</v>
      </c>
      <c r="S1645" s="126"/>
      <c r="T1645" s="126"/>
      <c r="U1645" s="126">
        <v>11</v>
      </c>
      <c r="V1645" s="126">
        <v>11</v>
      </c>
      <c r="W1645" s="126"/>
      <c r="X1645" s="126"/>
      <c r="Y1645" s="126">
        <v>11</v>
      </c>
      <c r="Z1645" s="126">
        <v>11</v>
      </c>
      <c r="AA1645" s="126"/>
      <c r="AB1645" s="126"/>
      <c r="AC1645" s="126">
        <v>11</v>
      </c>
      <c r="AD1645" s="126">
        <v>11</v>
      </c>
      <c r="AE1645" s="126"/>
      <c r="AF1645" s="126"/>
      <c r="AG1645" s="126">
        <v>11</v>
      </c>
      <c r="AH1645" s="126">
        <v>11</v>
      </c>
      <c r="AI1645" s="126"/>
      <c r="AJ1645" s="127"/>
      <c r="AK1645" s="153">
        <f>COUNTIF(F1645:AJ1645,"&gt;0")</f>
        <v>15</v>
      </c>
      <c r="AL1645" s="150">
        <f>SUM(F1645:AJ1645)</f>
        <v>165</v>
      </c>
      <c r="AM1645" s="150">
        <f>SUM(F1647:AJ1647)</f>
        <v>0</v>
      </c>
      <c r="AN1645" s="150">
        <f>SUM(F1648:AJ1648)</f>
        <v>0</v>
      </c>
      <c r="AO1645" s="150">
        <f>SUM(F1646:AJ1646)</f>
        <v>64</v>
      </c>
      <c r="AP1645" s="150">
        <f>VLOOKUP($M$1&amp;" "&amp;$P$1&amp;" "&amp;AQ1645,'Вспомогательная таблица'!A:AL,38,0)</f>
        <v>165</v>
      </c>
      <c r="AQ1645" s="144" t="s">
        <v>49</v>
      </c>
    </row>
    <row r="1646" spans="1:43" ht="9" customHeight="1" x14ac:dyDescent="0.2">
      <c r="A1646" s="148"/>
      <c r="B1646" s="148"/>
      <c r="C1646" s="148"/>
      <c r="D1646" s="148"/>
      <c r="E1646" s="128" t="s">
        <v>24</v>
      </c>
      <c r="F1646" s="129">
        <v>8</v>
      </c>
      <c r="G1646" s="107"/>
      <c r="H1646" s="107"/>
      <c r="I1646" s="107"/>
      <c r="J1646" s="107">
        <v>8</v>
      </c>
      <c r="K1646" s="107"/>
      <c r="L1646" s="107"/>
      <c r="M1646" s="107"/>
      <c r="N1646" s="107">
        <v>8</v>
      </c>
      <c r="O1646" s="107"/>
      <c r="P1646" s="107"/>
      <c r="Q1646" s="107"/>
      <c r="R1646" s="107">
        <v>8</v>
      </c>
      <c r="S1646" s="107"/>
      <c r="T1646" s="107"/>
      <c r="U1646" s="107"/>
      <c r="V1646" s="107">
        <v>8</v>
      </c>
      <c r="W1646" s="107"/>
      <c r="X1646" s="107"/>
      <c r="Y1646" s="107"/>
      <c r="Z1646" s="107">
        <v>8</v>
      </c>
      <c r="AA1646" s="107"/>
      <c r="AB1646" s="107"/>
      <c r="AC1646" s="107"/>
      <c r="AD1646" s="107">
        <v>8</v>
      </c>
      <c r="AE1646" s="107"/>
      <c r="AF1646" s="107"/>
      <c r="AG1646" s="107"/>
      <c r="AH1646" s="107">
        <v>8</v>
      </c>
      <c r="AI1646" s="107"/>
      <c r="AJ1646" s="130"/>
      <c r="AK1646" s="148"/>
      <c r="AL1646" s="151"/>
      <c r="AM1646" s="151"/>
      <c r="AN1646" s="151"/>
      <c r="AO1646" s="151"/>
      <c r="AP1646" s="151"/>
      <c r="AQ1646" s="145"/>
    </row>
    <row r="1647" spans="1:43" ht="9" customHeight="1" x14ac:dyDescent="0.2">
      <c r="A1647" s="148"/>
      <c r="B1647" s="148"/>
      <c r="C1647" s="148"/>
      <c r="D1647" s="148"/>
      <c r="E1647" s="128" t="s">
        <v>25</v>
      </c>
      <c r="F1647" s="129"/>
      <c r="G1647" s="107"/>
      <c r="H1647" s="107"/>
      <c r="I1647" s="107"/>
      <c r="J1647" s="107"/>
      <c r="K1647" s="107"/>
      <c r="L1647" s="107"/>
      <c r="M1647" s="107"/>
      <c r="N1647" s="107"/>
      <c r="O1647" s="107"/>
      <c r="P1647" s="107"/>
      <c r="Q1647" s="107"/>
      <c r="R1647" s="107"/>
      <c r="S1647" s="107"/>
      <c r="T1647" s="107"/>
      <c r="U1647" s="107"/>
      <c r="V1647" s="107"/>
      <c r="W1647" s="107"/>
      <c r="X1647" s="107"/>
      <c r="Y1647" s="107"/>
      <c r="Z1647" s="107"/>
      <c r="AA1647" s="107"/>
      <c r="AB1647" s="107"/>
      <c r="AC1647" s="107"/>
      <c r="AD1647" s="107"/>
      <c r="AE1647" s="107"/>
      <c r="AF1647" s="107"/>
      <c r="AG1647" s="107"/>
      <c r="AH1647" s="107"/>
      <c r="AI1647" s="107"/>
      <c r="AJ1647" s="130"/>
      <c r="AK1647" s="148"/>
      <c r="AL1647" s="151"/>
      <c r="AM1647" s="151"/>
      <c r="AN1647" s="151"/>
      <c r="AO1647" s="151"/>
      <c r="AP1647" s="151"/>
      <c r="AQ1647" s="145"/>
    </row>
    <row r="1648" spans="1:43" ht="9" customHeight="1" thickBot="1" x14ac:dyDescent="0.25">
      <c r="A1648" s="149"/>
      <c r="B1648" s="149"/>
      <c r="C1648" s="149"/>
      <c r="D1648" s="149"/>
      <c r="E1648" s="131" t="s">
        <v>26</v>
      </c>
      <c r="F1648" s="132"/>
      <c r="G1648" s="133"/>
      <c r="H1648" s="133"/>
      <c r="I1648" s="133"/>
      <c r="J1648" s="133"/>
      <c r="K1648" s="133"/>
      <c r="L1648" s="133"/>
      <c r="M1648" s="133"/>
      <c r="N1648" s="133"/>
      <c r="O1648" s="133"/>
      <c r="P1648" s="133"/>
      <c r="Q1648" s="133"/>
      <c r="R1648" s="133"/>
      <c r="S1648" s="133"/>
      <c r="T1648" s="133"/>
      <c r="U1648" s="133"/>
      <c r="V1648" s="133"/>
      <c r="W1648" s="133"/>
      <c r="X1648" s="133"/>
      <c r="Y1648" s="133"/>
      <c r="Z1648" s="133"/>
      <c r="AA1648" s="133"/>
      <c r="AB1648" s="133"/>
      <c r="AC1648" s="133"/>
      <c r="AD1648" s="133"/>
      <c r="AE1648" s="133"/>
      <c r="AF1648" s="133"/>
      <c r="AG1648" s="133"/>
      <c r="AH1648" s="133"/>
      <c r="AI1648" s="133"/>
      <c r="AJ1648" s="134"/>
      <c r="AK1648" s="149"/>
      <c r="AL1648" s="152"/>
      <c r="AM1648" s="152"/>
      <c r="AN1648" s="152"/>
      <c r="AO1648" s="152"/>
      <c r="AP1648" s="152"/>
      <c r="AQ1648" s="146"/>
    </row>
    <row r="1649" spans="1:43" ht="9" customHeight="1" x14ac:dyDescent="0.2">
      <c r="A1649" s="147">
        <v>410</v>
      </c>
      <c r="B1649" s="153">
        <v>19193</v>
      </c>
      <c r="C1649" s="154" t="s">
        <v>516</v>
      </c>
      <c r="D1649" s="154" t="s">
        <v>437</v>
      </c>
      <c r="E1649" s="124" t="s">
        <v>22</v>
      </c>
      <c r="F1649" s="125">
        <v>11</v>
      </c>
      <c r="G1649" s="126"/>
      <c r="H1649" s="126"/>
      <c r="I1649" s="126">
        <v>11</v>
      </c>
      <c r="J1649" s="126">
        <v>11</v>
      </c>
      <c r="K1649" s="126"/>
      <c r="L1649" s="126"/>
      <c r="M1649" s="126">
        <v>11</v>
      </c>
      <c r="N1649" s="126">
        <v>11</v>
      </c>
      <c r="O1649" s="126"/>
      <c r="P1649" s="126"/>
      <c r="Q1649" s="126">
        <v>11</v>
      </c>
      <c r="R1649" s="126">
        <v>11</v>
      </c>
      <c r="S1649" s="126"/>
      <c r="T1649" s="126"/>
      <c r="U1649" s="126">
        <v>11</v>
      </c>
      <c r="V1649" s="126">
        <v>11</v>
      </c>
      <c r="W1649" s="126"/>
      <c r="X1649" s="126"/>
      <c r="Y1649" s="126">
        <v>11</v>
      </c>
      <c r="Z1649" s="126">
        <v>11</v>
      </c>
      <c r="AA1649" s="126"/>
      <c r="AB1649" s="126"/>
      <c r="AC1649" s="126">
        <v>11</v>
      </c>
      <c r="AD1649" s="126">
        <v>11</v>
      </c>
      <c r="AE1649" s="126"/>
      <c r="AF1649" s="126"/>
      <c r="AG1649" s="126">
        <v>11</v>
      </c>
      <c r="AH1649" s="126">
        <v>11</v>
      </c>
      <c r="AI1649" s="126"/>
      <c r="AJ1649" s="127"/>
      <c r="AK1649" s="153">
        <f>COUNTIF(F1649:AJ1649,"&gt;0")</f>
        <v>15</v>
      </c>
      <c r="AL1649" s="150">
        <f>SUM(F1649:AJ1649)</f>
        <v>165</v>
      </c>
      <c r="AM1649" s="150">
        <f>SUM(F1651:AJ1651)</f>
        <v>0</v>
      </c>
      <c r="AN1649" s="150">
        <f>SUM(F1652:AJ1652)</f>
        <v>0</v>
      </c>
      <c r="AO1649" s="150">
        <f>SUM(F1650:AJ1650)</f>
        <v>64</v>
      </c>
      <c r="AP1649" s="150">
        <f>VLOOKUP($M$1&amp;" "&amp;$P$1&amp;" "&amp;AQ1649,'Вспомогательная таблица'!A:AL,38,0)</f>
        <v>165</v>
      </c>
      <c r="AQ1649" s="144" t="s">
        <v>49</v>
      </c>
    </row>
    <row r="1650" spans="1:43" ht="9" customHeight="1" x14ac:dyDescent="0.2">
      <c r="A1650" s="148"/>
      <c r="B1650" s="148"/>
      <c r="C1650" s="148"/>
      <c r="D1650" s="148"/>
      <c r="E1650" s="128" t="s">
        <v>24</v>
      </c>
      <c r="F1650" s="129">
        <v>8</v>
      </c>
      <c r="G1650" s="107"/>
      <c r="H1650" s="107"/>
      <c r="I1650" s="107"/>
      <c r="J1650" s="107">
        <v>8</v>
      </c>
      <c r="K1650" s="107"/>
      <c r="L1650" s="107"/>
      <c r="M1650" s="107"/>
      <c r="N1650" s="107">
        <v>8</v>
      </c>
      <c r="O1650" s="107"/>
      <c r="P1650" s="107"/>
      <c r="Q1650" s="107"/>
      <c r="R1650" s="107">
        <v>8</v>
      </c>
      <c r="S1650" s="107"/>
      <c r="T1650" s="107"/>
      <c r="U1650" s="107"/>
      <c r="V1650" s="107">
        <v>8</v>
      </c>
      <c r="W1650" s="107"/>
      <c r="X1650" s="107"/>
      <c r="Y1650" s="107"/>
      <c r="Z1650" s="107">
        <v>8</v>
      </c>
      <c r="AA1650" s="107"/>
      <c r="AB1650" s="107"/>
      <c r="AC1650" s="107"/>
      <c r="AD1650" s="107">
        <v>8</v>
      </c>
      <c r="AE1650" s="107"/>
      <c r="AF1650" s="107"/>
      <c r="AG1650" s="107"/>
      <c r="AH1650" s="107">
        <v>8</v>
      </c>
      <c r="AI1650" s="107"/>
      <c r="AJ1650" s="130"/>
      <c r="AK1650" s="148"/>
      <c r="AL1650" s="151"/>
      <c r="AM1650" s="151"/>
      <c r="AN1650" s="151"/>
      <c r="AO1650" s="151"/>
      <c r="AP1650" s="151"/>
      <c r="AQ1650" s="145"/>
    </row>
    <row r="1651" spans="1:43" ht="9" customHeight="1" x14ac:dyDescent="0.2">
      <c r="A1651" s="148"/>
      <c r="B1651" s="148"/>
      <c r="C1651" s="148"/>
      <c r="D1651" s="148"/>
      <c r="E1651" s="128" t="s">
        <v>25</v>
      </c>
      <c r="F1651" s="129"/>
      <c r="G1651" s="107"/>
      <c r="H1651" s="107"/>
      <c r="I1651" s="107"/>
      <c r="J1651" s="107"/>
      <c r="K1651" s="107"/>
      <c r="L1651" s="107"/>
      <c r="M1651" s="107"/>
      <c r="N1651" s="107"/>
      <c r="O1651" s="107"/>
      <c r="P1651" s="107"/>
      <c r="Q1651" s="107"/>
      <c r="R1651" s="107"/>
      <c r="S1651" s="107"/>
      <c r="T1651" s="107"/>
      <c r="U1651" s="107"/>
      <c r="V1651" s="107"/>
      <c r="W1651" s="107"/>
      <c r="X1651" s="107"/>
      <c r="Y1651" s="107"/>
      <c r="Z1651" s="107"/>
      <c r="AA1651" s="107"/>
      <c r="AB1651" s="107"/>
      <c r="AC1651" s="107"/>
      <c r="AD1651" s="107"/>
      <c r="AE1651" s="107"/>
      <c r="AF1651" s="107"/>
      <c r="AG1651" s="107"/>
      <c r="AH1651" s="107"/>
      <c r="AI1651" s="107"/>
      <c r="AJ1651" s="130"/>
      <c r="AK1651" s="148"/>
      <c r="AL1651" s="151"/>
      <c r="AM1651" s="151"/>
      <c r="AN1651" s="151"/>
      <c r="AO1651" s="151"/>
      <c r="AP1651" s="151"/>
      <c r="AQ1651" s="145"/>
    </row>
    <row r="1652" spans="1:43" ht="9" customHeight="1" thickBot="1" x14ac:dyDescent="0.25">
      <c r="A1652" s="149"/>
      <c r="B1652" s="149"/>
      <c r="C1652" s="149"/>
      <c r="D1652" s="149"/>
      <c r="E1652" s="131" t="s">
        <v>26</v>
      </c>
      <c r="F1652" s="132"/>
      <c r="G1652" s="133"/>
      <c r="H1652" s="133"/>
      <c r="I1652" s="133"/>
      <c r="J1652" s="133"/>
      <c r="K1652" s="133"/>
      <c r="L1652" s="133"/>
      <c r="M1652" s="133"/>
      <c r="N1652" s="133"/>
      <c r="O1652" s="133"/>
      <c r="P1652" s="133"/>
      <c r="Q1652" s="133"/>
      <c r="R1652" s="133"/>
      <c r="S1652" s="133"/>
      <c r="T1652" s="133"/>
      <c r="U1652" s="133"/>
      <c r="V1652" s="133"/>
      <c r="W1652" s="133"/>
      <c r="X1652" s="133"/>
      <c r="Y1652" s="133"/>
      <c r="Z1652" s="133"/>
      <c r="AA1652" s="133"/>
      <c r="AB1652" s="133"/>
      <c r="AC1652" s="133"/>
      <c r="AD1652" s="133"/>
      <c r="AE1652" s="133"/>
      <c r="AF1652" s="133"/>
      <c r="AG1652" s="133"/>
      <c r="AH1652" s="133"/>
      <c r="AI1652" s="133"/>
      <c r="AJ1652" s="134"/>
      <c r="AK1652" s="149"/>
      <c r="AL1652" s="152"/>
      <c r="AM1652" s="152"/>
      <c r="AN1652" s="152"/>
      <c r="AO1652" s="152"/>
      <c r="AP1652" s="152"/>
      <c r="AQ1652" s="146"/>
    </row>
    <row r="1653" spans="1:43" ht="9" customHeight="1" x14ac:dyDescent="0.2">
      <c r="A1653" s="147">
        <v>411</v>
      </c>
      <c r="B1653" s="161">
        <v>19169</v>
      </c>
      <c r="C1653" s="168" t="s">
        <v>517</v>
      </c>
      <c r="D1653" s="168" t="s">
        <v>437</v>
      </c>
      <c r="E1653" s="124" t="s">
        <v>22</v>
      </c>
      <c r="F1653" s="125">
        <v>11</v>
      </c>
      <c r="G1653" s="126"/>
      <c r="H1653" s="126"/>
      <c r="I1653" s="126">
        <v>11</v>
      </c>
      <c r="J1653" s="126">
        <v>11</v>
      </c>
      <c r="K1653" s="126"/>
      <c r="L1653" s="126"/>
      <c r="M1653" s="126">
        <v>11</v>
      </c>
      <c r="N1653" s="126">
        <v>11</v>
      </c>
      <c r="O1653" s="126"/>
      <c r="P1653" s="126"/>
      <c r="Q1653" s="126">
        <v>11</v>
      </c>
      <c r="R1653" s="126">
        <v>11</v>
      </c>
      <c r="S1653" s="126"/>
      <c r="T1653" s="126"/>
      <c r="U1653" s="126">
        <v>11</v>
      </c>
      <c r="V1653" s="126">
        <v>11</v>
      </c>
      <c r="W1653" s="126"/>
      <c r="X1653" s="126"/>
      <c r="Y1653" s="126">
        <v>11</v>
      </c>
      <c r="Z1653" s="126">
        <v>11</v>
      </c>
      <c r="AA1653" s="126"/>
      <c r="AB1653" s="126"/>
      <c r="AC1653" s="126">
        <v>11</v>
      </c>
      <c r="AD1653" s="126">
        <v>11</v>
      </c>
      <c r="AE1653" s="126"/>
      <c r="AF1653" s="126"/>
      <c r="AG1653" s="126">
        <v>11</v>
      </c>
      <c r="AH1653" s="126">
        <v>11</v>
      </c>
      <c r="AI1653" s="126"/>
      <c r="AJ1653" s="127"/>
      <c r="AK1653" s="153">
        <f>COUNTIF(F1653:AJ1653,"&gt;0")</f>
        <v>15</v>
      </c>
      <c r="AL1653" s="150">
        <f>SUM(F1653:AJ1653)</f>
        <v>165</v>
      </c>
      <c r="AM1653" s="150">
        <f>SUM(F1655:AJ1655)</f>
        <v>0</v>
      </c>
      <c r="AN1653" s="150">
        <f>SUM(F1656:AJ1656)</f>
        <v>0</v>
      </c>
      <c r="AO1653" s="150">
        <f>SUM(F1654:AJ1654)</f>
        <v>64</v>
      </c>
      <c r="AP1653" s="150">
        <f>VLOOKUP($M$1&amp;" "&amp;$P$1&amp;" "&amp;AQ1653,'Вспомогательная таблица'!A:AL,38,0)</f>
        <v>165</v>
      </c>
      <c r="AQ1653" s="144" t="s">
        <v>49</v>
      </c>
    </row>
    <row r="1654" spans="1:43" ht="9" customHeight="1" x14ac:dyDescent="0.2">
      <c r="A1654" s="148"/>
      <c r="B1654" s="162"/>
      <c r="C1654" s="162"/>
      <c r="D1654" s="162"/>
      <c r="E1654" s="128" t="s">
        <v>24</v>
      </c>
      <c r="F1654" s="129">
        <v>8</v>
      </c>
      <c r="G1654" s="107"/>
      <c r="H1654" s="107"/>
      <c r="I1654" s="107"/>
      <c r="J1654" s="107">
        <v>8</v>
      </c>
      <c r="K1654" s="107"/>
      <c r="L1654" s="107"/>
      <c r="M1654" s="107"/>
      <c r="N1654" s="107">
        <v>8</v>
      </c>
      <c r="O1654" s="107"/>
      <c r="P1654" s="107"/>
      <c r="Q1654" s="107"/>
      <c r="R1654" s="107">
        <v>8</v>
      </c>
      <c r="S1654" s="107"/>
      <c r="T1654" s="107"/>
      <c r="U1654" s="107"/>
      <c r="V1654" s="107">
        <v>8</v>
      </c>
      <c r="W1654" s="107"/>
      <c r="X1654" s="107"/>
      <c r="Y1654" s="107"/>
      <c r="Z1654" s="107">
        <v>8</v>
      </c>
      <c r="AA1654" s="107"/>
      <c r="AB1654" s="107"/>
      <c r="AC1654" s="107"/>
      <c r="AD1654" s="107">
        <v>8</v>
      </c>
      <c r="AE1654" s="107"/>
      <c r="AF1654" s="107"/>
      <c r="AG1654" s="107"/>
      <c r="AH1654" s="107">
        <v>8</v>
      </c>
      <c r="AI1654" s="107"/>
      <c r="AJ1654" s="130"/>
      <c r="AK1654" s="148"/>
      <c r="AL1654" s="151"/>
      <c r="AM1654" s="151"/>
      <c r="AN1654" s="151"/>
      <c r="AO1654" s="151"/>
      <c r="AP1654" s="151"/>
      <c r="AQ1654" s="145"/>
    </row>
    <row r="1655" spans="1:43" ht="9" customHeight="1" x14ac:dyDescent="0.2">
      <c r="A1655" s="148"/>
      <c r="B1655" s="162"/>
      <c r="C1655" s="162"/>
      <c r="D1655" s="162"/>
      <c r="E1655" s="128" t="s">
        <v>25</v>
      </c>
      <c r="F1655" s="129"/>
      <c r="G1655" s="107"/>
      <c r="H1655" s="107"/>
      <c r="I1655" s="107"/>
      <c r="J1655" s="107"/>
      <c r="K1655" s="107"/>
      <c r="L1655" s="107"/>
      <c r="M1655" s="107"/>
      <c r="N1655" s="107"/>
      <c r="O1655" s="107"/>
      <c r="P1655" s="107"/>
      <c r="Q1655" s="107"/>
      <c r="R1655" s="107"/>
      <c r="S1655" s="107"/>
      <c r="T1655" s="107"/>
      <c r="U1655" s="107"/>
      <c r="V1655" s="107"/>
      <c r="W1655" s="107"/>
      <c r="X1655" s="107"/>
      <c r="Y1655" s="107"/>
      <c r="Z1655" s="107"/>
      <c r="AA1655" s="107"/>
      <c r="AB1655" s="107"/>
      <c r="AC1655" s="107"/>
      <c r="AD1655" s="107"/>
      <c r="AE1655" s="107"/>
      <c r="AF1655" s="107"/>
      <c r="AG1655" s="107"/>
      <c r="AH1655" s="107"/>
      <c r="AI1655" s="107"/>
      <c r="AJ1655" s="130"/>
      <c r="AK1655" s="148"/>
      <c r="AL1655" s="151"/>
      <c r="AM1655" s="151"/>
      <c r="AN1655" s="151"/>
      <c r="AO1655" s="151"/>
      <c r="AP1655" s="151"/>
      <c r="AQ1655" s="145"/>
    </row>
    <row r="1656" spans="1:43" ht="9" customHeight="1" thickBot="1" x14ac:dyDescent="0.25">
      <c r="A1656" s="149"/>
      <c r="B1656" s="163"/>
      <c r="C1656" s="163"/>
      <c r="D1656" s="163"/>
      <c r="E1656" s="131" t="s">
        <v>26</v>
      </c>
      <c r="F1656" s="132"/>
      <c r="G1656" s="133"/>
      <c r="H1656" s="133"/>
      <c r="I1656" s="133"/>
      <c r="J1656" s="133"/>
      <c r="K1656" s="133"/>
      <c r="L1656" s="133"/>
      <c r="M1656" s="133"/>
      <c r="N1656" s="133"/>
      <c r="O1656" s="133"/>
      <c r="P1656" s="133"/>
      <c r="Q1656" s="133"/>
      <c r="R1656" s="133"/>
      <c r="S1656" s="133"/>
      <c r="T1656" s="133"/>
      <c r="U1656" s="133"/>
      <c r="V1656" s="133"/>
      <c r="W1656" s="133"/>
      <c r="X1656" s="133"/>
      <c r="Y1656" s="133"/>
      <c r="Z1656" s="133"/>
      <c r="AA1656" s="133"/>
      <c r="AB1656" s="133"/>
      <c r="AC1656" s="133"/>
      <c r="AD1656" s="133"/>
      <c r="AE1656" s="133"/>
      <c r="AF1656" s="133"/>
      <c r="AG1656" s="133"/>
      <c r="AH1656" s="133"/>
      <c r="AI1656" s="133"/>
      <c r="AJ1656" s="134"/>
      <c r="AK1656" s="149"/>
      <c r="AL1656" s="152"/>
      <c r="AM1656" s="152"/>
      <c r="AN1656" s="152"/>
      <c r="AO1656" s="152"/>
      <c r="AP1656" s="152"/>
      <c r="AQ1656" s="146"/>
    </row>
    <row r="1657" spans="1:43" ht="9" customHeight="1" x14ac:dyDescent="0.2">
      <c r="A1657" s="147">
        <v>412</v>
      </c>
      <c r="B1657" s="153">
        <v>19273</v>
      </c>
      <c r="C1657" s="154" t="s">
        <v>518</v>
      </c>
      <c r="D1657" s="154" t="s">
        <v>519</v>
      </c>
      <c r="E1657" s="124" t="s">
        <v>22</v>
      </c>
      <c r="F1657" s="125">
        <v>8</v>
      </c>
      <c r="G1657" s="126">
        <v>8</v>
      </c>
      <c r="H1657" s="126"/>
      <c r="I1657" s="126"/>
      <c r="J1657" s="126">
        <v>8</v>
      </c>
      <c r="K1657" s="126">
        <v>8</v>
      </c>
      <c r="L1657" s="126">
        <v>8</v>
      </c>
      <c r="M1657" s="126">
        <v>8</v>
      </c>
      <c r="N1657" s="126">
        <v>8</v>
      </c>
      <c r="O1657" s="126"/>
      <c r="P1657" s="126"/>
      <c r="Q1657" s="126">
        <v>8</v>
      </c>
      <c r="R1657" s="126">
        <v>8</v>
      </c>
      <c r="S1657" s="126">
        <v>8</v>
      </c>
      <c r="T1657" s="126">
        <v>8</v>
      </c>
      <c r="U1657" s="126">
        <v>8</v>
      </c>
      <c r="V1657" s="126"/>
      <c r="W1657" s="126"/>
      <c r="X1657" s="126">
        <v>8</v>
      </c>
      <c r="Y1657" s="126">
        <v>8</v>
      </c>
      <c r="Z1657" s="126">
        <v>8</v>
      </c>
      <c r="AA1657" s="126">
        <v>8</v>
      </c>
      <c r="AB1657" s="126">
        <v>8</v>
      </c>
      <c r="AC1657" s="126"/>
      <c r="AD1657" s="126"/>
      <c r="AE1657" s="126">
        <v>8</v>
      </c>
      <c r="AF1657" s="126">
        <v>8</v>
      </c>
      <c r="AG1657" s="126">
        <v>8</v>
      </c>
      <c r="AH1657" s="126">
        <v>8</v>
      </c>
      <c r="AI1657" s="126"/>
      <c r="AJ1657" s="127"/>
      <c r="AK1657" s="153">
        <f>COUNTIF(F1657:AJ1657,"&gt;0")</f>
        <v>21</v>
      </c>
      <c r="AL1657" s="150">
        <f>SUM(F1657:AJ1657)</f>
        <v>168</v>
      </c>
      <c r="AM1657" s="150">
        <f>SUM(F1659:AJ1659)</f>
        <v>0</v>
      </c>
      <c r="AN1657" s="150">
        <f>SUM(F1660:AJ1660)</f>
        <v>0</v>
      </c>
      <c r="AO1657" s="150">
        <f>SUM(F1658:AJ1658)</f>
        <v>0</v>
      </c>
      <c r="AP1657" s="150">
        <f>VLOOKUP($M$1&amp;" "&amp;$P$1&amp;" "&amp;AQ1657,'Вспомогательная таблица'!A:AL,38,0)</f>
        <v>168</v>
      </c>
      <c r="AQ1657" s="144" t="s">
        <v>23</v>
      </c>
    </row>
    <row r="1658" spans="1:43" ht="9" customHeight="1" x14ac:dyDescent="0.2">
      <c r="A1658" s="148"/>
      <c r="B1658" s="148"/>
      <c r="C1658" s="148"/>
      <c r="D1658" s="148"/>
      <c r="E1658" s="128" t="s">
        <v>24</v>
      </c>
      <c r="F1658" s="129"/>
      <c r="G1658" s="107"/>
      <c r="H1658" s="107"/>
      <c r="I1658" s="107"/>
      <c r="J1658" s="107"/>
      <c r="K1658" s="107"/>
      <c r="L1658" s="107"/>
      <c r="M1658" s="107"/>
      <c r="N1658" s="107"/>
      <c r="O1658" s="107"/>
      <c r="P1658" s="107"/>
      <c r="Q1658" s="107"/>
      <c r="R1658" s="107"/>
      <c r="S1658" s="107"/>
      <c r="T1658" s="107"/>
      <c r="U1658" s="107"/>
      <c r="V1658" s="107"/>
      <c r="W1658" s="107"/>
      <c r="X1658" s="107"/>
      <c r="Y1658" s="107"/>
      <c r="Z1658" s="107"/>
      <c r="AA1658" s="107"/>
      <c r="AB1658" s="107"/>
      <c r="AC1658" s="107"/>
      <c r="AD1658" s="107"/>
      <c r="AE1658" s="107"/>
      <c r="AF1658" s="107"/>
      <c r="AG1658" s="107"/>
      <c r="AH1658" s="107"/>
      <c r="AI1658" s="107"/>
      <c r="AJ1658" s="130"/>
      <c r="AK1658" s="148"/>
      <c r="AL1658" s="151"/>
      <c r="AM1658" s="151"/>
      <c r="AN1658" s="151"/>
      <c r="AO1658" s="151"/>
      <c r="AP1658" s="151"/>
      <c r="AQ1658" s="145"/>
    </row>
    <row r="1659" spans="1:43" ht="9" customHeight="1" x14ac:dyDescent="0.2">
      <c r="A1659" s="148"/>
      <c r="B1659" s="148"/>
      <c r="C1659" s="148"/>
      <c r="D1659" s="148"/>
      <c r="E1659" s="128" t="s">
        <v>25</v>
      </c>
      <c r="F1659" s="129"/>
      <c r="G1659" s="107"/>
      <c r="H1659" s="107"/>
      <c r="I1659" s="107"/>
      <c r="J1659" s="107"/>
      <c r="K1659" s="107"/>
      <c r="L1659" s="107"/>
      <c r="M1659" s="107"/>
      <c r="N1659" s="107"/>
      <c r="O1659" s="107"/>
      <c r="P1659" s="107"/>
      <c r="Q1659" s="107"/>
      <c r="R1659" s="107"/>
      <c r="S1659" s="107"/>
      <c r="T1659" s="107"/>
      <c r="U1659" s="107"/>
      <c r="V1659" s="107"/>
      <c r="W1659" s="107"/>
      <c r="X1659" s="107"/>
      <c r="Y1659" s="107"/>
      <c r="Z1659" s="107"/>
      <c r="AA1659" s="107"/>
      <c r="AB1659" s="107"/>
      <c r="AC1659" s="107"/>
      <c r="AD1659" s="107"/>
      <c r="AE1659" s="107"/>
      <c r="AF1659" s="107"/>
      <c r="AG1659" s="107"/>
      <c r="AH1659" s="107"/>
      <c r="AI1659" s="107"/>
      <c r="AJ1659" s="130"/>
      <c r="AK1659" s="148"/>
      <c r="AL1659" s="151"/>
      <c r="AM1659" s="151"/>
      <c r="AN1659" s="151"/>
      <c r="AO1659" s="151"/>
      <c r="AP1659" s="151"/>
      <c r="AQ1659" s="145"/>
    </row>
    <row r="1660" spans="1:43" ht="9" customHeight="1" thickBot="1" x14ac:dyDescent="0.25">
      <c r="A1660" s="149"/>
      <c r="B1660" s="149"/>
      <c r="C1660" s="149"/>
      <c r="D1660" s="149"/>
      <c r="E1660" s="131" t="s">
        <v>26</v>
      </c>
      <c r="F1660" s="132"/>
      <c r="G1660" s="133"/>
      <c r="H1660" s="133"/>
      <c r="I1660" s="133"/>
      <c r="J1660" s="133"/>
      <c r="K1660" s="133"/>
      <c r="L1660" s="133"/>
      <c r="M1660" s="133"/>
      <c r="N1660" s="133"/>
      <c r="O1660" s="133"/>
      <c r="P1660" s="133"/>
      <c r="Q1660" s="133"/>
      <c r="R1660" s="133"/>
      <c r="S1660" s="133"/>
      <c r="T1660" s="133"/>
      <c r="U1660" s="133"/>
      <c r="V1660" s="133"/>
      <c r="W1660" s="133"/>
      <c r="X1660" s="133"/>
      <c r="Y1660" s="133"/>
      <c r="Z1660" s="133"/>
      <c r="AA1660" s="133"/>
      <c r="AB1660" s="133"/>
      <c r="AC1660" s="133"/>
      <c r="AD1660" s="133"/>
      <c r="AE1660" s="133"/>
      <c r="AF1660" s="133"/>
      <c r="AG1660" s="133"/>
      <c r="AH1660" s="133"/>
      <c r="AI1660" s="133"/>
      <c r="AJ1660" s="134"/>
      <c r="AK1660" s="149"/>
      <c r="AL1660" s="152"/>
      <c r="AM1660" s="152"/>
      <c r="AN1660" s="152"/>
      <c r="AO1660" s="152"/>
      <c r="AP1660" s="152"/>
      <c r="AQ1660" s="146"/>
    </row>
    <row r="1661" spans="1:43" ht="9" customHeight="1" x14ac:dyDescent="0.2">
      <c r="A1661" s="147">
        <v>413</v>
      </c>
      <c r="B1661" s="153">
        <v>31828</v>
      </c>
      <c r="C1661" s="154" t="s">
        <v>520</v>
      </c>
      <c r="D1661" s="154" t="s">
        <v>521</v>
      </c>
      <c r="E1661" s="124" t="s">
        <v>22</v>
      </c>
      <c r="F1661" s="125">
        <v>8</v>
      </c>
      <c r="G1661" s="126">
        <v>8</v>
      </c>
      <c r="H1661" s="126"/>
      <c r="I1661" s="126"/>
      <c r="J1661" s="126">
        <v>8</v>
      </c>
      <c r="K1661" s="126">
        <v>8</v>
      </c>
      <c r="L1661" s="126">
        <v>8</v>
      </c>
      <c r="M1661" s="126">
        <v>8</v>
      </c>
      <c r="N1661" s="126">
        <v>8</v>
      </c>
      <c r="O1661" s="126"/>
      <c r="P1661" s="126"/>
      <c r="Q1661" s="126">
        <v>8</v>
      </c>
      <c r="R1661" s="126">
        <v>8</v>
      </c>
      <c r="S1661" s="126">
        <v>8</v>
      </c>
      <c r="T1661" s="126">
        <v>8</v>
      </c>
      <c r="U1661" s="126">
        <v>8</v>
      </c>
      <c r="V1661" s="126"/>
      <c r="W1661" s="126"/>
      <c r="X1661" s="126">
        <v>8</v>
      </c>
      <c r="Y1661" s="126">
        <v>8</v>
      </c>
      <c r="Z1661" s="126">
        <v>8</v>
      </c>
      <c r="AA1661" s="126">
        <v>8</v>
      </c>
      <c r="AB1661" s="126">
        <v>8</v>
      </c>
      <c r="AC1661" s="126"/>
      <c r="AD1661" s="126"/>
      <c r="AE1661" s="126">
        <v>8</v>
      </c>
      <c r="AF1661" s="126">
        <v>8</v>
      </c>
      <c r="AG1661" s="126">
        <v>8</v>
      </c>
      <c r="AH1661" s="126">
        <v>8</v>
      </c>
      <c r="AI1661" s="126"/>
      <c r="AJ1661" s="127"/>
      <c r="AK1661" s="153">
        <f>COUNTIF(F1661:AJ1661,"&gt;0")</f>
        <v>21</v>
      </c>
      <c r="AL1661" s="150">
        <f>SUM(F1661:AJ1661)</f>
        <v>168</v>
      </c>
      <c r="AM1661" s="150">
        <f>SUM(F1663:AJ1663)</f>
        <v>0</v>
      </c>
      <c r="AN1661" s="150">
        <f>SUM(F1664:AJ1664)</f>
        <v>0</v>
      </c>
      <c r="AO1661" s="150">
        <f>SUM(F1662:AJ1662)</f>
        <v>0</v>
      </c>
      <c r="AP1661" s="150">
        <f>VLOOKUP($M$1&amp;" "&amp;$P$1&amp;" "&amp;AQ1661,'Вспомогательная таблица'!A:AL,38,0)</f>
        <v>168</v>
      </c>
      <c r="AQ1661" s="144" t="s">
        <v>23</v>
      </c>
    </row>
    <row r="1662" spans="1:43" ht="9" customHeight="1" x14ac:dyDescent="0.2">
      <c r="A1662" s="148"/>
      <c r="B1662" s="148"/>
      <c r="C1662" s="148"/>
      <c r="D1662" s="148"/>
      <c r="E1662" s="128" t="s">
        <v>24</v>
      </c>
      <c r="F1662" s="129"/>
      <c r="G1662" s="107"/>
      <c r="H1662" s="107"/>
      <c r="I1662" s="107"/>
      <c r="J1662" s="107"/>
      <c r="K1662" s="107"/>
      <c r="L1662" s="107"/>
      <c r="M1662" s="107"/>
      <c r="N1662" s="107"/>
      <c r="O1662" s="107"/>
      <c r="P1662" s="107"/>
      <c r="Q1662" s="107"/>
      <c r="R1662" s="107"/>
      <c r="S1662" s="107"/>
      <c r="T1662" s="107"/>
      <c r="U1662" s="107"/>
      <c r="V1662" s="107"/>
      <c r="W1662" s="107"/>
      <c r="X1662" s="107"/>
      <c r="Y1662" s="107"/>
      <c r="Z1662" s="107"/>
      <c r="AA1662" s="107"/>
      <c r="AB1662" s="107"/>
      <c r="AC1662" s="107"/>
      <c r="AD1662" s="107"/>
      <c r="AE1662" s="107"/>
      <c r="AF1662" s="107"/>
      <c r="AG1662" s="107"/>
      <c r="AH1662" s="107"/>
      <c r="AI1662" s="107"/>
      <c r="AJ1662" s="130"/>
      <c r="AK1662" s="148"/>
      <c r="AL1662" s="151"/>
      <c r="AM1662" s="151"/>
      <c r="AN1662" s="151"/>
      <c r="AO1662" s="151"/>
      <c r="AP1662" s="151"/>
      <c r="AQ1662" s="145"/>
    </row>
    <row r="1663" spans="1:43" ht="9" customHeight="1" x14ac:dyDescent="0.2">
      <c r="A1663" s="148"/>
      <c r="B1663" s="148"/>
      <c r="C1663" s="148"/>
      <c r="D1663" s="148"/>
      <c r="E1663" s="128" t="s">
        <v>25</v>
      </c>
      <c r="F1663" s="129"/>
      <c r="G1663" s="107"/>
      <c r="H1663" s="107"/>
      <c r="I1663" s="107"/>
      <c r="J1663" s="107"/>
      <c r="K1663" s="107"/>
      <c r="L1663" s="107"/>
      <c r="M1663" s="107"/>
      <c r="N1663" s="107"/>
      <c r="O1663" s="107"/>
      <c r="P1663" s="107"/>
      <c r="Q1663" s="107"/>
      <c r="R1663" s="107"/>
      <c r="S1663" s="107"/>
      <c r="T1663" s="107"/>
      <c r="U1663" s="107"/>
      <c r="V1663" s="107"/>
      <c r="W1663" s="107"/>
      <c r="X1663" s="107"/>
      <c r="Y1663" s="107"/>
      <c r="Z1663" s="107"/>
      <c r="AA1663" s="107"/>
      <c r="AB1663" s="107"/>
      <c r="AC1663" s="107"/>
      <c r="AD1663" s="107"/>
      <c r="AE1663" s="107"/>
      <c r="AF1663" s="107"/>
      <c r="AG1663" s="107"/>
      <c r="AH1663" s="107"/>
      <c r="AI1663" s="107"/>
      <c r="AJ1663" s="130"/>
      <c r="AK1663" s="148"/>
      <c r="AL1663" s="151"/>
      <c r="AM1663" s="151"/>
      <c r="AN1663" s="151"/>
      <c r="AO1663" s="151"/>
      <c r="AP1663" s="151"/>
      <c r="AQ1663" s="145"/>
    </row>
    <row r="1664" spans="1:43" ht="9" customHeight="1" thickBot="1" x14ac:dyDescent="0.25">
      <c r="A1664" s="149"/>
      <c r="B1664" s="149"/>
      <c r="C1664" s="149"/>
      <c r="D1664" s="149"/>
      <c r="E1664" s="131" t="s">
        <v>26</v>
      </c>
      <c r="F1664" s="132"/>
      <c r="G1664" s="133"/>
      <c r="H1664" s="133"/>
      <c r="I1664" s="133"/>
      <c r="J1664" s="133"/>
      <c r="K1664" s="133"/>
      <c r="L1664" s="133"/>
      <c r="M1664" s="133"/>
      <c r="N1664" s="133"/>
      <c r="O1664" s="133"/>
      <c r="P1664" s="133"/>
      <c r="Q1664" s="133"/>
      <c r="R1664" s="133"/>
      <c r="S1664" s="133"/>
      <c r="T1664" s="133"/>
      <c r="U1664" s="133"/>
      <c r="V1664" s="133"/>
      <c r="W1664" s="133"/>
      <c r="X1664" s="133"/>
      <c r="Y1664" s="133"/>
      <c r="Z1664" s="133"/>
      <c r="AA1664" s="133"/>
      <c r="AB1664" s="133"/>
      <c r="AC1664" s="133"/>
      <c r="AD1664" s="133"/>
      <c r="AE1664" s="133"/>
      <c r="AF1664" s="133"/>
      <c r="AG1664" s="133"/>
      <c r="AH1664" s="133"/>
      <c r="AI1664" s="133"/>
      <c r="AJ1664" s="134"/>
      <c r="AK1664" s="149"/>
      <c r="AL1664" s="152"/>
      <c r="AM1664" s="152"/>
      <c r="AN1664" s="152"/>
      <c r="AO1664" s="152"/>
      <c r="AP1664" s="152"/>
      <c r="AQ1664" s="146"/>
    </row>
    <row r="1665" spans="1:43" ht="9" customHeight="1" x14ac:dyDescent="0.2">
      <c r="A1665" s="147">
        <v>414</v>
      </c>
      <c r="B1665" s="153">
        <v>20424</v>
      </c>
      <c r="C1665" s="154" t="s">
        <v>522</v>
      </c>
      <c r="D1665" s="154" t="s">
        <v>519</v>
      </c>
      <c r="E1665" s="124" t="s">
        <v>22</v>
      </c>
      <c r="F1665" s="125">
        <v>8</v>
      </c>
      <c r="G1665" s="126">
        <v>8</v>
      </c>
      <c r="H1665" s="126"/>
      <c r="I1665" s="126"/>
      <c r="J1665" s="126">
        <v>8</v>
      </c>
      <c r="K1665" s="126">
        <v>8</v>
      </c>
      <c r="L1665" s="126">
        <v>8</v>
      </c>
      <c r="M1665" s="126">
        <v>8</v>
      </c>
      <c r="N1665" s="126">
        <v>8</v>
      </c>
      <c r="O1665" s="126"/>
      <c r="P1665" s="126"/>
      <c r="Q1665" s="126">
        <v>8</v>
      </c>
      <c r="R1665" s="126">
        <v>8</v>
      </c>
      <c r="S1665" s="126">
        <v>8</v>
      </c>
      <c r="T1665" s="126">
        <v>8</v>
      </c>
      <c r="U1665" s="126">
        <v>8</v>
      </c>
      <c r="V1665" s="126"/>
      <c r="W1665" s="126"/>
      <c r="X1665" s="126">
        <v>8</v>
      </c>
      <c r="Y1665" s="126">
        <v>8</v>
      </c>
      <c r="Z1665" s="126">
        <v>8</v>
      </c>
      <c r="AA1665" s="126">
        <v>8</v>
      </c>
      <c r="AB1665" s="126">
        <v>8</v>
      </c>
      <c r="AC1665" s="126"/>
      <c r="AD1665" s="126"/>
      <c r="AE1665" s="126">
        <v>8</v>
      </c>
      <c r="AF1665" s="126">
        <v>8</v>
      </c>
      <c r="AG1665" s="126">
        <v>8</v>
      </c>
      <c r="AH1665" s="126">
        <v>8</v>
      </c>
      <c r="AI1665" s="126"/>
      <c r="AJ1665" s="127"/>
      <c r="AK1665" s="153">
        <f>COUNTIF(F1665:AJ1665,"&gt;0")</f>
        <v>21</v>
      </c>
      <c r="AL1665" s="150">
        <f>SUM(F1665:AJ1665)</f>
        <v>168</v>
      </c>
      <c r="AM1665" s="150">
        <f>SUM(F1667:AJ1667)</f>
        <v>0</v>
      </c>
      <c r="AN1665" s="150">
        <f>SUM(F1668:AJ1668)</f>
        <v>0</v>
      </c>
      <c r="AO1665" s="150">
        <f>SUM(F1666:AJ1666)</f>
        <v>0</v>
      </c>
      <c r="AP1665" s="150">
        <f>VLOOKUP($M$1&amp;" "&amp;$P$1&amp;" "&amp;AQ1665,'Вспомогательная таблица'!A:AL,38,0)</f>
        <v>168</v>
      </c>
      <c r="AQ1665" s="144" t="s">
        <v>23</v>
      </c>
    </row>
    <row r="1666" spans="1:43" ht="9" customHeight="1" x14ac:dyDescent="0.2">
      <c r="A1666" s="148"/>
      <c r="B1666" s="148"/>
      <c r="C1666" s="148"/>
      <c r="D1666" s="148"/>
      <c r="E1666" s="128" t="s">
        <v>24</v>
      </c>
      <c r="F1666" s="129"/>
      <c r="G1666" s="107"/>
      <c r="H1666" s="107"/>
      <c r="I1666" s="107"/>
      <c r="J1666" s="107"/>
      <c r="K1666" s="107"/>
      <c r="L1666" s="107"/>
      <c r="M1666" s="107"/>
      <c r="N1666" s="107"/>
      <c r="O1666" s="107"/>
      <c r="P1666" s="107"/>
      <c r="Q1666" s="107"/>
      <c r="R1666" s="107"/>
      <c r="S1666" s="107"/>
      <c r="T1666" s="107"/>
      <c r="U1666" s="107"/>
      <c r="V1666" s="107"/>
      <c r="W1666" s="107"/>
      <c r="X1666" s="107"/>
      <c r="Y1666" s="107"/>
      <c r="Z1666" s="107"/>
      <c r="AA1666" s="107"/>
      <c r="AB1666" s="107"/>
      <c r="AC1666" s="107"/>
      <c r="AD1666" s="107"/>
      <c r="AE1666" s="107"/>
      <c r="AF1666" s="107"/>
      <c r="AG1666" s="107"/>
      <c r="AH1666" s="107"/>
      <c r="AI1666" s="107"/>
      <c r="AJ1666" s="130"/>
      <c r="AK1666" s="148"/>
      <c r="AL1666" s="151"/>
      <c r="AM1666" s="151"/>
      <c r="AN1666" s="151"/>
      <c r="AO1666" s="151"/>
      <c r="AP1666" s="151"/>
      <c r="AQ1666" s="145"/>
    </row>
    <row r="1667" spans="1:43" ht="9" customHeight="1" x14ac:dyDescent="0.2">
      <c r="A1667" s="148"/>
      <c r="B1667" s="148"/>
      <c r="C1667" s="148"/>
      <c r="D1667" s="148"/>
      <c r="E1667" s="128" t="s">
        <v>25</v>
      </c>
      <c r="F1667" s="129"/>
      <c r="G1667" s="107"/>
      <c r="H1667" s="107"/>
      <c r="I1667" s="107"/>
      <c r="J1667" s="107"/>
      <c r="K1667" s="107"/>
      <c r="L1667" s="107"/>
      <c r="M1667" s="107"/>
      <c r="N1667" s="107"/>
      <c r="O1667" s="107"/>
      <c r="P1667" s="107"/>
      <c r="Q1667" s="107"/>
      <c r="R1667" s="107"/>
      <c r="S1667" s="107"/>
      <c r="T1667" s="107"/>
      <c r="U1667" s="107"/>
      <c r="V1667" s="107"/>
      <c r="W1667" s="107"/>
      <c r="X1667" s="107"/>
      <c r="Y1667" s="107"/>
      <c r="Z1667" s="107"/>
      <c r="AA1667" s="107"/>
      <c r="AB1667" s="107"/>
      <c r="AC1667" s="107"/>
      <c r="AD1667" s="107"/>
      <c r="AE1667" s="107"/>
      <c r="AF1667" s="107"/>
      <c r="AG1667" s="107"/>
      <c r="AH1667" s="107"/>
      <c r="AI1667" s="107"/>
      <c r="AJ1667" s="130"/>
      <c r="AK1667" s="148"/>
      <c r="AL1667" s="151"/>
      <c r="AM1667" s="151"/>
      <c r="AN1667" s="151"/>
      <c r="AO1667" s="151"/>
      <c r="AP1667" s="151"/>
      <c r="AQ1667" s="145"/>
    </row>
    <row r="1668" spans="1:43" ht="9" customHeight="1" thickBot="1" x14ac:dyDescent="0.25">
      <c r="A1668" s="149"/>
      <c r="B1668" s="149"/>
      <c r="C1668" s="149"/>
      <c r="D1668" s="149"/>
      <c r="E1668" s="131" t="s">
        <v>26</v>
      </c>
      <c r="F1668" s="132"/>
      <c r="G1668" s="133"/>
      <c r="H1668" s="133"/>
      <c r="I1668" s="133"/>
      <c r="J1668" s="133"/>
      <c r="K1668" s="133"/>
      <c r="L1668" s="133"/>
      <c r="M1668" s="133"/>
      <c r="N1668" s="133"/>
      <c r="O1668" s="133"/>
      <c r="P1668" s="133"/>
      <c r="Q1668" s="133"/>
      <c r="R1668" s="133"/>
      <c r="S1668" s="133"/>
      <c r="T1668" s="133"/>
      <c r="U1668" s="133"/>
      <c r="V1668" s="133"/>
      <c r="W1668" s="133"/>
      <c r="X1668" s="133"/>
      <c r="Y1668" s="133"/>
      <c r="Z1668" s="133"/>
      <c r="AA1668" s="133"/>
      <c r="AB1668" s="133"/>
      <c r="AC1668" s="133"/>
      <c r="AD1668" s="133"/>
      <c r="AE1668" s="133"/>
      <c r="AF1668" s="133"/>
      <c r="AG1668" s="133"/>
      <c r="AH1668" s="133"/>
      <c r="AI1668" s="133"/>
      <c r="AJ1668" s="134"/>
      <c r="AK1668" s="149"/>
      <c r="AL1668" s="152"/>
      <c r="AM1668" s="152"/>
      <c r="AN1668" s="152"/>
      <c r="AO1668" s="152"/>
      <c r="AP1668" s="152"/>
      <c r="AQ1668" s="146"/>
    </row>
    <row r="1669" spans="1:43" ht="9" customHeight="1" x14ac:dyDescent="0.2">
      <c r="A1669" s="147">
        <v>415</v>
      </c>
      <c r="B1669" s="153">
        <v>19706</v>
      </c>
      <c r="C1669" s="154" t="s">
        <v>523</v>
      </c>
      <c r="D1669" s="154" t="s">
        <v>524</v>
      </c>
      <c r="E1669" s="124" t="s">
        <v>22</v>
      </c>
      <c r="F1669" s="125">
        <v>11</v>
      </c>
      <c r="G1669" s="126">
        <v>11</v>
      </c>
      <c r="H1669" s="126"/>
      <c r="I1669" s="126"/>
      <c r="J1669" s="126">
        <v>11</v>
      </c>
      <c r="K1669" s="126">
        <v>11</v>
      </c>
      <c r="L1669" s="126"/>
      <c r="M1669" s="126"/>
      <c r="N1669" s="126">
        <v>11</v>
      </c>
      <c r="O1669" s="126">
        <v>11</v>
      </c>
      <c r="P1669" s="126"/>
      <c r="Q1669" s="126"/>
      <c r="R1669" s="126">
        <v>11</v>
      </c>
      <c r="S1669" s="126">
        <v>11</v>
      </c>
      <c r="T1669" s="126"/>
      <c r="U1669" s="126"/>
      <c r="V1669" s="126">
        <v>11</v>
      </c>
      <c r="W1669" s="126">
        <v>11</v>
      </c>
      <c r="X1669" s="126"/>
      <c r="Y1669" s="126"/>
      <c r="Z1669" s="126">
        <v>11</v>
      </c>
      <c r="AA1669" s="126">
        <v>11</v>
      </c>
      <c r="AB1669" s="126"/>
      <c r="AC1669" s="126"/>
      <c r="AD1669" s="126">
        <v>11</v>
      </c>
      <c r="AE1669" s="126">
        <v>11</v>
      </c>
      <c r="AF1669" s="126"/>
      <c r="AG1669" s="126"/>
      <c r="AH1669" s="126">
        <v>11</v>
      </c>
      <c r="AI1669" s="126"/>
      <c r="AJ1669" s="127"/>
      <c r="AK1669" s="153">
        <f>COUNTIF(F1669:AJ1669,"&gt;0")</f>
        <v>15</v>
      </c>
      <c r="AL1669" s="150">
        <f>SUM(F1669:AJ1669)</f>
        <v>165</v>
      </c>
      <c r="AM1669" s="150">
        <f>SUM(F1671:AJ1671)</f>
        <v>0</v>
      </c>
      <c r="AN1669" s="150">
        <f>SUM(F1672:AJ1672)</f>
        <v>0</v>
      </c>
      <c r="AO1669" s="150">
        <f>SUM(F1670:AJ1670)</f>
        <v>0</v>
      </c>
      <c r="AP1669" s="150">
        <f>VLOOKUP($M$1&amp;" "&amp;$P$1&amp;" "&amp;AQ1669,'Вспомогательная таблица'!A:AL,38,0)</f>
        <v>165</v>
      </c>
      <c r="AQ1669" s="144" t="s">
        <v>525</v>
      </c>
    </row>
    <row r="1670" spans="1:43" ht="9" customHeight="1" x14ac:dyDescent="0.2">
      <c r="A1670" s="148"/>
      <c r="B1670" s="148"/>
      <c r="C1670" s="148"/>
      <c r="D1670" s="148"/>
      <c r="E1670" s="128" t="s">
        <v>24</v>
      </c>
      <c r="F1670" s="129"/>
      <c r="G1670" s="107"/>
      <c r="H1670" s="107"/>
      <c r="I1670" s="107"/>
      <c r="J1670" s="107"/>
      <c r="K1670" s="107"/>
      <c r="L1670" s="107"/>
      <c r="M1670" s="107"/>
      <c r="N1670" s="107"/>
      <c r="O1670" s="107"/>
      <c r="P1670" s="107"/>
      <c r="Q1670" s="107"/>
      <c r="R1670" s="107"/>
      <c r="S1670" s="107"/>
      <c r="T1670" s="107"/>
      <c r="U1670" s="107"/>
      <c r="V1670" s="107"/>
      <c r="W1670" s="107"/>
      <c r="X1670" s="107"/>
      <c r="Y1670" s="107"/>
      <c r="Z1670" s="107"/>
      <c r="AA1670" s="107"/>
      <c r="AB1670" s="107"/>
      <c r="AC1670" s="107"/>
      <c r="AD1670" s="107"/>
      <c r="AE1670" s="107"/>
      <c r="AF1670" s="107"/>
      <c r="AG1670" s="107"/>
      <c r="AH1670" s="107"/>
      <c r="AI1670" s="107"/>
      <c r="AJ1670" s="130"/>
      <c r="AK1670" s="148"/>
      <c r="AL1670" s="151"/>
      <c r="AM1670" s="151"/>
      <c r="AN1670" s="151"/>
      <c r="AO1670" s="151"/>
      <c r="AP1670" s="151"/>
      <c r="AQ1670" s="145"/>
    </row>
    <row r="1671" spans="1:43" ht="9" customHeight="1" x14ac:dyDescent="0.2">
      <c r="A1671" s="148"/>
      <c r="B1671" s="148"/>
      <c r="C1671" s="148"/>
      <c r="D1671" s="148"/>
      <c r="E1671" s="128" t="s">
        <v>25</v>
      </c>
      <c r="F1671" s="129"/>
      <c r="G1671" s="107"/>
      <c r="H1671" s="107"/>
      <c r="I1671" s="107"/>
      <c r="J1671" s="107"/>
      <c r="K1671" s="107"/>
      <c r="L1671" s="107"/>
      <c r="M1671" s="107"/>
      <c r="N1671" s="107"/>
      <c r="O1671" s="107"/>
      <c r="P1671" s="107"/>
      <c r="Q1671" s="107"/>
      <c r="R1671" s="107"/>
      <c r="S1671" s="107"/>
      <c r="T1671" s="107"/>
      <c r="U1671" s="107"/>
      <c r="V1671" s="107"/>
      <c r="W1671" s="107"/>
      <c r="X1671" s="107"/>
      <c r="Y1671" s="107"/>
      <c r="Z1671" s="107"/>
      <c r="AA1671" s="107"/>
      <c r="AB1671" s="107"/>
      <c r="AC1671" s="107"/>
      <c r="AD1671" s="107"/>
      <c r="AE1671" s="107"/>
      <c r="AF1671" s="107"/>
      <c r="AG1671" s="107"/>
      <c r="AH1671" s="107"/>
      <c r="AI1671" s="107"/>
      <c r="AJ1671" s="130"/>
      <c r="AK1671" s="148"/>
      <c r="AL1671" s="151"/>
      <c r="AM1671" s="151"/>
      <c r="AN1671" s="151"/>
      <c r="AO1671" s="151"/>
      <c r="AP1671" s="151"/>
      <c r="AQ1671" s="145"/>
    </row>
    <row r="1672" spans="1:43" ht="9" customHeight="1" thickBot="1" x14ac:dyDescent="0.25">
      <c r="A1672" s="149"/>
      <c r="B1672" s="149"/>
      <c r="C1672" s="149"/>
      <c r="D1672" s="149"/>
      <c r="E1672" s="131" t="s">
        <v>26</v>
      </c>
      <c r="F1672" s="132"/>
      <c r="G1672" s="133"/>
      <c r="H1672" s="133"/>
      <c r="I1672" s="133"/>
      <c r="J1672" s="133"/>
      <c r="K1672" s="133"/>
      <c r="L1672" s="133"/>
      <c r="M1672" s="133"/>
      <c r="N1672" s="133"/>
      <c r="O1672" s="133"/>
      <c r="P1672" s="133"/>
      <c r="Q1672" s="133"/>
      <c r="R1672" s="133"/>
      <c r="S1672" s="133"/>
      <c r="T1672" s="133"/>
      <c r="U1672" s="133"/>
      <c r="V1672" s="133"/>
      <c r="W1672" s="133"/>
      <c r="X1672" s="133"/>
      <c r="Y1672" s="133"/>
      <c r="Z1672" s="133"/>
      <c r="AA1672" s="133"/>
      <c r="AB1672" s="133"/>
      <c r="AC1672" s="133"/>
      <c r="AD1672" s="133"/>
      <c r="AE1672" s="133"/>
      <c r="AF1672" s="133"/>
      <c r="AG1672" s="133"/>
      <c r="AH1672" s="133"/>
      <c r="AI1672" s="133"/>
      <c r="AJ1672" s="134"/>
      <c r="AK1672" s="149"/>
      <c r="AL1672" s="152"/>
      <c r="AM1672" s="152"/>
      <c r="AN1672" s="152"/>
      <c r="AO1672" s="152"/>
      <c r="AP1672" s="152"/>
      <c r="AQ1672" s="146"/>
    </row>
    <row r="1673" spans="1:43" ht="9" customHeight="1" x14ac:dyDescent="0.2">
      <c r="A1673" s="147">
        <v>416</v>
      </c>
      <c r="B1673" s="153">
        <v>32153</v>
      </c>
      <c r="C1673" s="154" t="s">
        <v>526</v>
      </c>
      <c r="D1673" s="154" t="s">
        <v>519</v>
      </c>
      <c r="E1673" s="124" t="s">
        <v>22</v>
      </c>
      <c r="F1673" s="125">
        <v>8</v>
      </c>
      <c r="G1673" s="126">
        <v>8</v>
      </c>
      <c r="H1673" s="126"/>
      <c r="I1673" s="126"/>
      <c r="J1673" s="126">
        <v>8</v>
      </c>
      <c r="K1673" s="126">
        <v>8</v>
      </c>
      <c r="L1673" s="126">
        <v>8</v>
      </c>
      <c r="M1673" s="126">
        <v>8</v>
      </c>
      <c r="N1673" s="126">
        <v>8</v>
      </c>
      <c r="O1673" s="126"/>
      <c r="P1673" s="126"/>
      <c r="Q1673" s="126">
        <v>8</v>
      </c>
      <c r="R1673" s="126">
        <v>8</v>
      </c>
      <c r="S1673" s="126">
        <v>8</v>
      </c>
      <c r="T1673" s="126">
        <v>8</v>
      </c>
      <c r="U1673" s="126">
        <v>8</v>
      </c>
      <c r="V1673" s="126"/>
      <c r="W1673" s="126"/>
      <c r="X1673" s="126">
        <v>8</v>
      </c>
      <c r="Y1673" s="126">
        <v>8</v>
      </c>
      <c r="Z1673" s="126">
        <v>8</v>
      </c>
      <c r="AA1673" s="126">
        <v>8</v>
      </c>
      <c r="AB1673" s="126">
        <v>8</v>
      </c>
      <c r="AC1673" s="126"/>
      <c r="AD1673" s="126"/>
      <c r="AE1673" s="126">
        <v>8</v>
      </c>
      <c r="AF1673" s="126">
        <v>8</v>
      </c>
      <c r="AG1673" s="126">
        <v>8</v>
      </c>
      <c r="AH1673" s="126">
        <v>8</v>
      </c>
      <c r="AI1673" s="126"/>
      <c r="AJ1673" s="127"/>
      <c r="AK1673" s="153">
        <f>COUNTIF(F1673:AJ1673,"&gt;0")</f>
        <v>21</v>
      </c>
      <c r="AL1673" s="150">
        <f>SUM(F1673:AJ1673)</f>
        <v>168</v>
      </c>
      <c r="AM1673" s="150">
        <f>SUM(F1675:AJ1675)</f>
        <v>0</v>
      </c>
      <c r="AN1673" s="150">
        <f>SUM(F1676:AJ1676)</f>
        <v>0</v>
      </c>
      <c r="AO1673" s="150">
        <f>SUM(F1674:AJ1674)</f>
        <v>0</v>
      </c>
      <c r="AP1673" s="150">
        <f>VLOOKUP($M$1&amp;" "&amp;$P$1&amp;" "&amp;AQ1673,'Вспомогательная таблица'!A:AL,38,0)</f>
        <v>168</v>
      </c>
      <c r="AQ1673" s="144" t="s">
        <v>23</v>
      </c>
    </row>
    <row r="1674" spans="1:43" ht="9" customHeight="1" x14ac:dyDescent="0.2">
      <c r="A1674" s="148"/>
      <c r="B1674" s="148"/>
      <c r="C1674" s="148"/>
      <c r="D1674" s="148"/>
      <c r="E1674" s="128" t="s">
        <v>24</v>
      </c>
      <c r="F1674" s="129"/>
      <c r="G1674" s="107"/>
      <c r="H1674" s="107"/>
      <c r="I1674" s="107"/>
      <c r="J1674" s="107"/>
      <c r="K1674" s="107"/>
      <c r="L1674" s="107"/>
      <c r="M1674" s="107"/>
      <c r="N1674" s="107"/>
      <c r="O1674" s="107"/>
      <c r="P1674" s="107"/>
      <c r="Q1674" s="107"/>
      <c r="R1674" s="107"/>
      <c r="S1674" s="107"/>
      <c r="T1674" s="107"/>
      <c r="U1674" s="107"/>
      <c r="V1674" s="107"/>
      <c r="W1674" s="107"/>
      <c r="X1674" s="107"/>
      <c r="Y1674" s="107"/>
      <c r="Z1674" s="107"/>
      <c r="AA1674" s="107"/>
      <c r="AB1674" s="107"/>
      <c r="AC1674" s="107"/>
      <c r="AD1674" s="107"/>
      <c r="AE1674" s="107"/>
      <c r="AF1674" s="107"/>
      <c r="AG1674" s="107"/>
      <c r="AH1674" s="107"/>
      <c r="AI1674" s="107"/>
      <c r="AJ1674" s="130"/>
      <c r="AK1674" s="148"/>
      <c r="AL1674" s="151"/>
      <c r="AM1674" s="151"/>
      <c r="AN1674" s="151"/>
      <c r="AO1674" s="151"/>
      <c r="AP1674" s="151"/>
      <c r="AQ1674" s="145"/>
    </row>
    <row r="1675" spans="1:43" ht="9" customHeight="1" x14ac:dyDescent="0.2">
      <c r="A1675" s="148"/>
      <c r="B1675" s="148"/>
      <c r="C1675" s="148"/>
      <c r="D1675" s="148"/>
      <c r="E1675" s="128" t="s">
        <v>25</v>
      </c>
      <c r="F1675" s="129"/>
      <c r="G1675" s="107"/>
      <c r="H1675" s="107"/>
      <c r="I1675" s="107"/>
      <c r="J1675" s="107"/>
      <c r="K1675" s="107"/>
      <c r="L1675" s="107"/>
      <c r="M1675" s="107"/>
      <c r="N1675" s="107"/>
      <c r="O1675" s="107"/>
      <c r="P1675" s="107"/>
      <c r="Q1675" s="107"/>
      <c r="R1675" s="107"/>
      <c r="S1675" s="107"/>
      <c r="T1675" s="107"/>
      <c r="U1675" s="107"/>
      <c r="V1675" s="107"/>
      <c r="W1675" s="107"/>
      <c r="X1675" s="107"/>
      <c r="Y1675" s="107"/>
      <c r="Z1675" s="107"/>
      <c r="AA1675" s="107"/>
      <c r="AB1675" s="107"/>
      <c r="AC1675" s="107"/>
      <c r="AD1675" s="107"/>
      <c r="AE1675" s="107"/>
      <c r="AF1675" s="107"/>
      <c r="AG1675" s="107"/>
      <c r="AH1675" s="107"/>
      <c r="AI1675" s="107"/>
      <c r="AJ1675" s="130"/>
      <c r="AK1675" s="148"/>
      <c r="AL1675" s="151"/>
      <c r="AM1675" s="151"/>
      <c r="AN1675" s="151"/>
      <c r="AO1675" s="151"/>
      <c r="AP1675" s="151"/>
      <c r="AQ1675" s="145"/>
    </row>
    <row r="1676" spans="1:43" ht="9" customHeight="1" thickBot="1" x14ac:dyDescent="0.25">
      <c r="A1676" s="149"/>
      <c r="B1676" s="149"/>
      <c r="C1676" s="149"/>
      <c r="D1676" s="149"/>
      <c r="E1676" s="131" t="s">
        <v>26</v>
      </c>
      <c r="F1676" s="132"/>
      <c r="G1676" s="133"/>
      <c r="H1676" s="133"/>
      <c r="I1676" s="133"/>
      <c r="J1676" s="133"/>
      <c r="K1676" s="133"/>
      <c r="L1676" s="133"/>
      <c r="M1676" s="133"/>
      <c r="N1676" s="133"/>
      <c r="O1676" s="133"/>
      <c r="P1676" s="133"/>
      <c r="Q1676" s="133"/>
      <c r="R1676" s="133"/>
      <c r="S1676" s="133"/>
      <c r="T1676" s="133"/>
      <c r="U1676" s="133"/>
      <c r="V1676" s="133"/>
      <c r="W1676" s="133"/>
      <c r="X1676" s="133"/>
      <c r="Y1676" s="133"/>
      <c r="Z1676" s="133"/>
      <c r="AA1676" s="133"/>
      <c r="AB1676" s="133"/>
      <c r="AC1676" s="133"/>
      <c r="AD1676" s="133"/>
      <c r="AE1676" s="133"/>
      <c r="AF1676" s="133"/>
      <c r="AG1676" s="133"/>
      <c r="AH1676" s="133"/>
      <c r="AI1676" s="133"/>
      <c r="AJ1676" s="134"/>
      <c r="AK1676" s="149"/>
      <c r="AL1676" s="152"/>
      <c r="AM1676" s="152"/>
      <c r="AN1676" s="152"/>
      <c r="AO1676" s="152"/>
      <c r="AP1676" s="152"/>
      <c r="AQ1676" s="146"/>
    </row>
    <row r="1677" spans="1:43" ht="9" customHeight="1" x14ac:dyDescent="0.2">
      <c r="A1677" s="147">
        <v>417</v>
      </c>
      <c r="B1677" s="153">
        <v>19560</v>
      </c>
      <c r="C1677" s="154" t="s">
        <v>527</v>
      </c>
      <c r="D1677" s="154" t="s">
        <v>528</v>
      </c>
      <c r="E1677" s="124" t="s">
        <v>22</v>
      </c>
      <c r="F1677" s="125">
        <v>8</v>
      </c>
      <c r="G1677" s="126">
        <v>8</v>
      </c>
      <c r="H1677" s="126"/>
      <c r="I1677" s="126"/>
      <c r="J1677" s="126">
        <v>8</v>
      </c>
      <c r="K1677" s="126">
        <v>8</v>
      </c>
      <c r="L1677" s="126">
        <v>8</v>
      </c>
      <c r="M1677" s="126">
        <v>8</v>
      </c>
      <c r="N1677" s="126">
        <v>8</v>
      </c>
      <c r="O1677" s="126"/>
      <c r="P1677" s="126"/>
      <c r="Q1677" s="126">
        <v>8</v>
      </c>
      <c r="R1677" s="126">
        <v>8</v>
      </c>
      <c r="S1677" s="126">
        <v>8</v>
      </c>
      <c r="T1677" s="126">
        <v>8</v>
      </c>
      <c r="U1677" s="126">
        <v>8</v>
      </c>
      <c r="V1677" s="126"/>
      <c r="W1677" s="126"/>
      <c r="X1677" s="126">
        <v>8</v>
      </c>
      <c r="Y1677" s="126">
        <v>8</v>
      </c>
      <c r="Z1677" s="126">
        <v>8</v>
      </c>
      <c r="AA1677" s="126">
        <v>8</v>
      </c>
      <c r="AB1677" s="126">
        <v>8</v>
      </c>
      <c r="AC1677" s="126"/>
      <c r="AD1677" s="126"/>
      <c r="AE1677" s="126">
        <v>8</v>
      </c>
      <c r="AF1677" s="126">
        <v>8</v>
      </c>
      <c r="AG1677" s="126">
        <v>8</v>
      </c>
      <c r="AH1677" s="126">
        <v>8</v>
      </c>
      <c r="AI1677" s="126"/>
      <c r="AJ1677" s="127"/>
      <c r="AK1677" s="153">
        <f>COUNTIF(F1677:AJ1677,"&gt;0")</f>
        <v>21</v>
      </c>
      <c r="AL1677" s="150">
        <f>SUM(F1677:AJ1677)</f>
        <v>168</v>
      </c>
      <c r="AM1677" s="150">
        <f>SUM(F1679:AJ1679)</f>
        <v>0</v>
      </c>
      <c r="AN1677" s="150">
        <f>SUM(F1680:AJ1680)</f>
        <v>0</v>
      </c>
      <c r="AO1677" s="150">
        <f>SUM(F1678:AJ1678)</f>
        <v>0</v>
      </c>
      <c r="AP1677" s="150">
        <f>VLOOKUP($M$1&amp;" "&amp;$P$1&amp;" "&amp;AQ1677,'Вспомогательная таблица'!A:AL,38,0)</f>
        <v>168</v>
      </c>
      <c r="AQ1677" s="144" t="s">
        <v>23</v>
      </c>
    </row>
    <row r="1678" spans="1:43" ht="9" customHeight="1" x14ac:dyDescent="0.2">
      <c r="A1678" s="148"/>
      <c r="B1678" s="148"/>
      <c r="C1678" s="148"/>
      <c r="D1678" s="148"/>
      <c r="E1678" s="128" t="s">
        <v>24</v>
      </c>
      <c r="F1678" s="129"/>
      <c r="G1678" s="107"/>
      <c r="H1678" s="107"/>
      <c r="I1678" s="107"/>
      <c r="J1678" s="107"/>
      <c r="K1678" s="107"/>
      <c r="L1678" s="107"/>
      <c r="M1678" s="107"/>
      <c r="N1678" s="107"/>
      <c r="O1678" s="107"/>
      <c r="P1678" s="107"/>
      <c r="Q1678" s="107"/>
      <c r="R1678" s="107"/>
      <c r="S1678" s="107"/>
      <c r="T1678" s="107"/>
      <c r="U1678" s="107"/>
      <c r="V1678" s="107"/>
      <c r="W1678" s="107"/>
      <c r="X1678" s="107"/>
      <c r="Y1678" s="107"/>
      <c r="Z1678" s="107"/>
      <c r="AA1678" s="107"/>
      <c r="AB1678" s="107"/>
      <c r="AC1678" s="107"/>
      <c r="AD1678" s="107"/>
      <c r="AE1678" s="107"/>
      <c r="AF1678" s="107"/>
      <c r="AG1678" s="107"/>
      <c r="AH1678" s="107"/>
      <c r="AI1678" s="107"/>
      <c r="AJ1678" s="130"/>
      <c r="AK1678" s="148"/>
      <c r="AL1678" s="151"/>
      <c r="AM1678" s="151"/>
      <c r="AN1678" s="151"/>
      <c r="AO1678" s="151"/>
      <c r="AP1678" s="151"/>
      <c r="AQ1678" s="145"/>
    </row>
    <row r="1679" spans="1:43" ht="9" customHeight="1" x14ac:dyDescent="0.2">
      <c r="A1679" s="148"/>
      <c r="B1679" s="148"/>
      <c r="C1679" s="148"/>
      <c r="D1679" s="148"/>
      <c r="E1679" s="128" t="s">
        <v>25</v>
      </c>
      <c r="F1679" s="129"/>
      <c r="G1679" s="107"/>
      <c r="H1679" s="107"/>
      <c r="I1679" s="107"/>
      <c r="J1679" s="107"/>
      <c r="K1679" s="107"/>
      <c r="L1679" s="107"/>
      <c r="M1679" s="107"/>
      <c r="N1679" s="107"/>
      <c r="O1679" s="107"/>
      <c r="P1679" s="107"/>
      <c r="Q1679" s="107"/>
      <c r="R1679" s="107"/>
      <c r="S1679" s="107"/>
      <c r="T1679" s="107"/>
      <c r="U1679" s="107"/>
      <c r="V1679" s="107"/>
      <c r="W1679" s="107"/>
      <c r="X1679" s="107"/>
      <c r="Y1679" s="107"/>
      <c r="Z1679" s="107"/>
      <c r="AA1679" s="107"/>
      <c r="AB1679" s="107"/>
      <c r="AC1679" s="107"/>
      <c r="AD1679" s="107"/>
      <c r="AE1679" s="107"/>
      <c r="AF1679" s="107"/>
      <c r="AG1679" s="107"/>
      <c r="AH1679" s="107"/>
      <c r="AI1679" s="107"/>
      <c r="AJ1679" s="130"/>
      <c r="AK1679" s="148"/>
      <c r="AL1679" s="151"/>
      <c r="AM1679" s="151"/>
      <c r="AN1679" s="151"/>
      <c r="AO1679" s="151"/>
      <c r="AP1679" s="151"/>
      <c r="AQ1679" s="145"/>
    </row>
    <row r="1680" spans="1:43" ht="9" customHeight="1" thickBot="1" x14ac:dyDescent="0.25">
      <c r="A1680" s="149"/>
      <c r="B1680" s="149"/>
      <c r="C1680" s="149"/>
      <c r="D1680" s="149"/>
      <c r="E1680" s="131" t="s">
        <v>26</v>
      </c>
      <c r="F1680" s="132"/>
      <c r="G1680" s="133"/>
      <c r="H1680" s="133"/>
      <c r="I1680" s="133"/>
      <c r="J1680" s="133"/>
      <c r="K1680" s="133"/>
      <c r="L1680" s="133"/>
      <c r="M1680" s="133"/>
      <c r="N1680" s="133"/>
      <c r="O1680" s="133"/>
      <c r="P1680" s="133"/>
      <c r="Q1680" s="133"/>
      <c r="R1680" s="133"/>
      <c r="S1680" s="133"/>
      <c r="T1680" s="133"/>
      <c r="U1680" s="133"/>
      <c r="V1680" s="133"/>
      <c r="W1680" s="133"/>
      <c r="X1680" s="133"/>
      <c r="Y1680" s="133"/>
      <c r="Z1680" s="133"/>
      <c r="AA1680" s="133"/>
      <c r="AB1680" s="133"/>
      <c r="AC1680" s="133"/>
      <c r="AD1680" s="133"/>
      <c r="AE1680" s="133"/>
      <c r="AF1680" s="133"/>
      <c r="AG1680" s="133"/>
      <c r="AH1680" s="133"/>
      <c r="AI1680" s="133"/>
      <c r="AJ1680" s="134"/>
      <c r="AK1680" s="149"/>
      <c r="AL1680" s="152"/>
      <c r="AM1680" s="152"/>
      <c r="AN1680" s="152"/>
      <c r="AO1680" s="152"/>
      <c r="AP1680" s="152"/>
      <c r="AQ1680" s="146"/>
    </row>
    <row r="1681" spans="1:43" ht="9" customHeight="1" x14ac:dyDescent="0.2">
      <c r="A1681" s="147">
        <v>418</v>
      </c>
      <c r="B1681" s="153">
        <v>20276</v>
      </c>
      <c r="C1681" s="154" t="s">
        <v>529</v>
      </c>
      <c r="D1681" s="154" t="s">
        <v>519</v>
      </c>
      <c r="E1681" s="124" t="s">
        <v>22</v>
      </c>
      <c r="F1681" s="125">
        <v>8</v>
      </c>
      <c r="G1681" s="126">
        <v>8</v>
      </c>
      <c r="H1681" s="126"/>
      <c r="I1681" s="126"/>
      <c r="J1681" s="126">
        <v>8</v>
      </c>
      <c r="K1681" s="126">
        <v>8</v>
      </c>
      <c r="L1681" s="126">
        <v>8</v>
      </c>
      <c r="M1681" s="126">
        <v>8</v>
      </c>
      <c r="N1681" s="126">
        <v>8</v>
      </c>
      <c r="O1681" s="126"/>
      <c r="P1681" s="126"/>
      <c r="Q1681" s="126">
        <v>8</v>
      </c>
      <c r="R1681" s="126">
        <v>8</v>
      </c>
      <c r="S1681" s="126">
        <v>8</v>
      </c>
      <c r="T1681" s="126">
        <v>8</v>
      </c>
      <c r="U1681" s="126">
        <v>8</v>
      </c>
      <c r="V1681" s="126"/>
      <c r="W1681" s="126"/>
      <c r="X1681" s="126">
        <v>8</v>
      </c>
      <c r="Y1681" s="126">
        <v>8</v>
      </c>
      <c r="Z1681" s="126">
        <v>8</v>
      </c>
      <c r="AA1681" s="126">
        <v>8</v>
      </c>
      <c r="AB1681" s="126">
        <v>8</v>
      </c>
      <c r="AC1681" s="126"/>
      <c r="AD1681" s="126"/>
      <c r="AE1681" s="126">
        <v>8</v>
      </c>
      <c r="AF1681" s="126">
        <v>8</v>
      </c>
      <c r="AG1681" s="126">
        <v>8</v>
      </c>
      <c r="AH1681" s="126">
        <v>8</v>
      </c>
      <c r="AI1681" s="126"/>
      <c r="AJ1681" s="127"/>
      <c r="AK1681" s="153">
        <f>COUNTIF(F1681:AJ1681,"&gt;0")</f>
        <v>21</v>
      </c>
      <c r="AL1681" s="150">
        <f>SUM(F1681:AJ1681)</f>
        <v>168</v>
      </c>
      <c r="AM1681" s="150">
        <f>SUM(F1683:AJ1683)</f>
        <v>0</v>
      </c>
      <c r="AN1681" s="150">
        <f>SUM(F1684:AJ1684)</f>
        <v>0</v>
      </c>
      <c r="AO1681" s="150">
        <f>SUM(F1682:AJ1682)</f>
        <v>0</v>
      </c>
      <c r="AP1681" s="150">
        <f>VLOOKUP($M$1&amp;" "&amp;$P$1&amp;" "&amp;AQ1681,'Вспомогательная таблица'!A:AL,38,0)</f>
        <v>168</v>
      </c>
      <c r="AQ1681" s="144" t="s">
        <v>23</v>
      </c>
    </row>
    <row r="1682" spans="1:43" ht="9" customHeight="1" x14ac:dyDescent="0.2">
      <c r="A1682" s="148"/>
      <c r="B1682" s="148"/>
      <c r="C1682" s="148"/>
      <c r="D1682" s="148"/>
      <c r="E1682" s="128" t="s">
        <v>24</v>
      </c>
      <c r="F1682" s="129"/>
      <c r="G1682" s="107"/>
      <c r="H1682" s="107"/>
      <c r="I1682" s="107"/>
      <c r="J1682" s="107"/>
      <c r="K1682" s="107"/>
      <c r="L1682" s="107"/>
      <c r="M1682" s="107"/>
      <c r="N1682" s="107"/>
      <c r="O1682" s="107"/>
      <c r="P1682" s="107"/>
      <c r="Q1682" s="107"/>
      <c r="R1682" s="107"/>
      <c r="S1682" s="107"/>
      <c r="T1682" s="107"/>
      <c r="U1682" s="107"/>
      <c r="V1682" s="107"/>
      <c r="W1682" s="107"/>
      <c r="X1682" s="107"/>
      <c r="Y1682" s="107"/>
      <c r="Z1682" s="107"/>
      <c r="AA1682" s="107"/>
      <c r="AB1682" s="107"/>
      <c r="AC1682" s="107"/>
      <c r="AD1682" s="107"/>
      <c r="AE1682" s="107"/>
      <c r="AF1682" s="107"/>
      <c r="AG1682" s="107"/>
      <c r="AH1682" s="107"/>
      <c r="AI1682" s="107"/>
      <c r="AJ1682" s="130"/>
      <c r="AK1682" s="148"/>
      <c r="AL1682" s="151"/>
      <c r="AM1682" s="151"/>
      <c r="AN1682" s="151"/>
      <c r="AO1682" s="151"/>
      <c r="AP1682" s="151"/>
      <c r="AQ1682" s="145"/>
    </row>
    <row r="1683" spans="1:43" ht="9" customHeight="1" x14ac:dyDescent="0.2">
      <c r="A1683" s="148"/>
      <c r="B1683" s="148"/>
      <c r="C1683" s="148"/>
      <c r="D1683" s="148"/>
      <c r="E1683" s="128" t="s">
        <v>25</v>
      </c>
      <c r="F1683" s="129"/>
      <c r="G1683" s="107"/>
      <c r="H1683" s="107"/>
      <c r="I1683" s="107"/>
      <c r="J1683" s="107"/>
      <c r="K1683" s="107"/>
      <c r="L1683" s="107"/>
      <c r="M1683" s="107"/>
      <c r="N1683" s="107"/>
      <c r="O1683" s="107"/>
      <c r="P1683" s="107"/>
      <c r="Q1683" s="107"/>
      <c r="R1683" s="107"/>
      <c r="S1683" s="107"/>
      <c r="T1683" s="107"/>
      <c r="U1683" s="107"/>
      <c r="V1683" s="107"/>
      <c r="W1683" s="107"/>
      <c r="X1683" s="107"/>
      <c r="Y1683" s="107"/>
      <c r="Z1683" s="107"/>
      <c r="AA1683" s="107"/>
      <c r="AB1683" s="107"/>
      <c r="AC1683" s="107"/>
      <c r="AD1683" s="107"/>
      <c r="AE1683" s="107"/>
      <c r="AF1683" s="107"/>
      <c r="AG1683" s="107"/>
      <c r="AH1683" s="107"/>
      <c r="AI1683" s="107"/>
      <c r="AJ1683" s="130"/>
      <c r="AK1683" s="148"/>
      <c r="AL1683" s="151"/>
      <c r="AM1683" s="151"/>
      <c r="AN1683" s="151"/>
      <c r="AO1683" s="151"/>
      <c r="AP1683" s="151"/>
      <c r="AQ1683" s="145"/>
    </row>
    <row r="1684" spans="1:43" ht="9" customHeight="1" thickBot="1" x14ac:dyDescent="0.25">
      <c r="A1684" s="149"/>
      <c r="B1684" s="149"/>
      <c r="C1684" s="149"/>
      <c r="D1684" s="149"/>
      <c r="E1684" s="131" t="s">
        <v>26</v>
      </c>
      <c r="F1684" s="132"/>
      <c r="G1684" s="133"/>
      <c r="H1684" s="133"/>
      <c r="I1684" s="133"/>
      <c r="J1684" s="133"/>
      <c r="K1684" s="133"/>
      <c r="L1684" s="133"/>
      <c r="M1684" s="133"/>
      <c r="N1684" s="133"/>
      <c r="O1684" s="133"/>
      <c r="P1684" s="133"/>
      <c r="Q1684" s="133"/>
      <c r="R1684" s="133"/>
      <c r="S1684" s="133"/>
      <c r="T1684" s="133"/>
      <c r="U1684" s="133"/>
      <c r="V1684" s="133"/>
      <c r="W1684" s="133"/>
      <c r="X1684" s="133"/>
      <c r="Y1684" s="133"/>
      <c r="Z1684" s="133"/>
      <c r="AA1684" s="133"/>
      <c r="AB1684" s="133"/>
      <c r="AC1684" s="133"/>
      <c r="AD1684" s="133"/>
      <c r="AE1684" s="133"/>
      <c r="AF1684" s="133"/>
      <c r="AG1684" s="133"/>
      <c r="AH1684" s="133"/>
      <c r="AI1684" s="133"/>
      <c r="AJ1684" s="134"/>
      <c r="AK1684" s="149"/>
      <c r="AL1684" s="152"/>
      <c r="AM1684" s="152"/>
      <c r="AN1684" s="152"/>
      <c r="AO1684" s="152"/>
      <c r="AP1684" s="152"/>
      <c r="AQ1684" s="146"/>
    </row>
    <row r="1685" spans="1:43" ht="9" customHeight="1" x14ac:dyDescent="0.2">
      <c r="A1685" s="147">
        <v>419</v>
      </c>
      <c r="B1685" s="153">
        <v>32875</v>
      </c>
      <c r="C1685" s="154" t="s">
        <v>530</v>
      </c>
      <c r="D1685" s="154" t="s">
        <v>524</v>
      </c>
      <c r="E1685" s="124" t="s">
        <v>22</v>
      </c>
      <c r="F1685" s="125"/>
      <c r="G1685" s="126">
        <v>11</v>
      </c>
      <c r="H1685" s="126">
        <v>11</v>
      </c>
      <c r="I1685" s="126"/>
      <c r="J1685" s="126"/>
      <c r="K1685" s="126">
        <v>11</v>
      </c>
      <c r="L1685" s="126">
        <v>11</v>
      </c>
      <c r="M1685" s="126"/>
      <c r="N1685" s="126"/>
      <c r="O1685" s="126">
        <v>11</v>
      </c>
      <c r="P1685" s="126">
        <v>11</v>
      </c>
      <c r="Q1685" s="126"/>
      <c r="R1685" s="126"/>
      <c r="S1685" s="126">
        <v>11</v>
      </c>
      <c r="T1685" s="126">
        <v>11</v>
      </c>
      <c r="U1685" s="126"/>
      <c r="V1685" s="126"/>
      <c r="W1685" s="126">
        <v>11</v>
      </c>
      <c r="X1685" s="126">
        <v>11</v>
      </c>
      <c r="Y1685" s="126"/>
      <c r="Z1685" s="126"/>
      <c r="AA1685" s="126">
        <v>11</v>
      </c>
      <c r="AB1685" s="126">
        <v>11</v>
      </c>
      <c r="AC1685" s="126"/>
      <c r="AD1685" s="126"/>
      <c r="AE1685" s="126">
        <v>11</v>
      </c>
      <c r="AF1685" s="126">
        <v>11</v>
      </c>
      <c r="AG1685" s="126"/>
      <c r="AH1685" s="126"/>
      <c r="AI1685" s="126"/>
      <c r="AJ1685" s="127"/>
      <c r="AK1685" s="153">
        <f>COUNTIF(F1685:AJ1685,"&gt;0")</f>
        <v>14</v>
      </c>
      <c r="AL1685" s="150">
        <f>SUM(F1685:AJ1685)</f>
        <v>154</v>
      </c>
      <c r="AM1685" s="150">
        <f>SUM(F1687:AJ1687)</f>
        <v>0</v>
      </c>
      <c r="AN1685" s="150">
        <f>SUM(F1688:AJ1688)</f>
        <v>0</v>
      </c>
      <c r="AO1685" s="150">
        <f>SUM(F1686:AJ1686)</f>
        <v>56</v>
      </c>
      <c r="AP1685" s="150">
        <f>VLOOKUP($M$1&amp;" "&amp;$P$1&amp;" "&amp;AQ1685,'Вспомогательная таблица'!A:AL,38,0)</f>
        <v>154</v>
      </c>
      <c r="AQ1685" s="144" t="s">
        <v>43</v>
      </c>
    </row>
    <row r="1686" spans="1:43" ht="9" customHeight="1" x14ac:dyDescent="0.2">
      <c r="A1686" s="148"/>
      <c r="B1686" s="148"/>
      <c r="C1686" s="148"/>
      <c r="D1686" s="148"/>
      <c r="E1686" s="128" t="s">
        <v>24</v>
      </c>
      <c r="F1686" s="129"/>
      <c r="G1686" s="107"/>
      <c r="H1686" s="107">
        <v>8</v>
      </c>
      <c r="I1686" s="107"/>
      <c r="J1686" s="107"/>
      <c r="K1686" s="107"/>
      <c r="L1686" s="107">
        <v>8</v>
      </c>
      <c r="M1686" s="107"/>
      <c r="N1686" s="107"/>
      <c r="O1686" s="107"/>
      <c r="P1686" s="107">
        <v>8</v>
      </c>
      <c r="Q1686" s="107"/>
      <c r="R1686" s="107"/>
      <c r="S1686" s="107"/>
      <c r="T1686" s="107">
        <v>8</v>
      </c>
      <c r="U1686" s="107"/>
      <c r="V1686" s="107"/>
      <c r="W1686" s="107"/>
      <c r="X1686" s="107">
        <v>8</v>
      </c>
      <c r="Y1686" s="107"/>
      <c r="Z1686" s="107"/>
      <c r="AA1686" s="107"/>
      <c r="AB1686" s="107">
        <v>8</v>
      </c>
      <c r="AC1686" s="107"/>
      <c r="AD1686" s="107"/>
      <c r="AE1686" s="107"/>
      <c r="AF1686" s="107">
        <v>8</v>
      </c>
      <c r="AG1686" s="107"/>
      <c r="AH1686" s="107"/>
      <c r="AI1686" s="107"/>
      <c r="AJ1686" s="130"/>
      <c r="AK1686" s="148"/>
      <c r="AL1686" s="151"/>
      <c r="AM1686" s="151"/>
      <c r="AN1686" s="151"/>
      <c r="AO1686" s="151"/>
      <c r="AP1686" s="151"/>
      <c r="AQ1686" s="145"/>
    </row>
    <row r="1687" spans="1:43" ht="9" customHeight="1" x14ac:dyDescent="0.2">
      <c r="A1687" s="148"/>
      <c r="B1687" s="148"/>
      <c r="C1687" s="148"/>
      <c r="D1687" s="148"/>
      <c r="E1687" s="128" t="s">
        <v>25</v>
      </c>
      <c r="F1687" s="129"/>
      <c r="G1687" s="107"/>
      <c r="H1687" s="107"/>
      <c r="I1687" s="107"/>
      <c r="J1687" s="107"/>
      <c r="K1687" s="107"/>
      <c r="L1687" s="107"/>
      <c r="M1687" s="107"/>
      <c r="N1687" s="107"/>
      <c r="O1687" s="107"/>
      <c r="P1687" s="107"/>
      <c r="Q1687" s="107"/>
      <c r="R1687" s="107"/>
      <c r="S1687" s="107"/>
      <c r="T1687" s="107"/>
      <c r="U1687" s="107"/>
      <c r="V1687" s="107"/>
      <c r="W1687" s="107"/>
      <c r="X1687" s="107"/>
      <c r="Y1687" s="107"/>
      <c r="Z1687" s="107"/>
      <c r="AA1687" s="107"/>
      <c r="AB1687" s="107"/>
      <c r="AC1687" s="107"/>
      <c r="AD1687" s="107"/>
      <c r="AE1687" s="107"/>
      <c r="AF1687" s="107"/>
      <c r="AG1687" s="107"/>
      <c r="AH1687" s="107"/>
      <c r="AI1687" s="107"/>
      <c r="AJ1687" s="130"/>
      <c r="AK1687" s="148"/>
      <c r="AL1687" s="151"/>
      <c r="AM1687" s="151"/>
      <c r="AN1687" s="151"/>
      <c r="AO1687" s="151"/>
      <c r="AP1687" s="151"/>
      <c r="AQ1687" s="145"/>
    </row>
    <row r="1688" spans="1:43" ht="9" customHeight="1" thickBot="1" x14ac:dyDescent="0.25">
      <c r="A1688" s="149"/>
      <c r="B1688" s="149"/>
      <c r="C1688" s="149"/>
      <c r="D1688" s="149"/>
      <c r="E1688" s="131" t="s">
        <v>26</v>
      </c>
      <c r="F1688" s="132"/>
      <c r="G1688" s="133"/>
      <c r="H1688" s="133"/>
      <c r="I1688" s="133"/>
      <c r="J1688" s="133"/>
      <c r="K1688" s="133"/>
      <c r="L1688" s="133"/>
      <c r="M1688" s="133"/>
      <c r="N1688" s="133"/>
      <c r="O1688" s="133"/>
      <c r="P1688" s="133"/>
      <c r="Q1688" s="133"/>
      <c r="R1688" s="133"/>
      <c r="S1688" s="133"/>
      <c r="T1688" s="133"/>
      <c r="U1688" s="133"/>
      <c r="V1688" s="133"/>
      <c r="W1688" s="133"/>
      <c r="X1688" s="133"/>
      <c r="Y1688" s="133"/>
      <c r="Z1688" s="133"/>
      <c r="AA1688" s="133"/>
      <c r="AB1688" s="133"/>
      <c r="AC1688" s="133"/>
      <c r="AD1688" s="133"/>
      <c r="AE1688" s="133"/>
      <c r="AF1688" s="133"/>
      <c r="AG1688" s="133"/>
      <c r="AH1688" s="133"/>
      <c r="AI1688" s="133"/>
      <c r="AJ1688" s="134"/>
      <c r="AK1688" s="149"/>
      <c r="AL1688" s="152"/>
      <c r="AM1688" s="152"/>
      <c r="AN1688" s="152"/>
      <c r="AO1688" s="152"/>
      <c r="AP1688" s="152"/>
      <c r="AQ1688" s="146"/>
    </row>
    <row r="1689" spans="1:43" ht="9" customHeight="1" x14ac:dyDescent="0.2">
      <c r="A1689" s="147">
        <v>420</v>
      </c>
      <c r="B1689" s="153">
        <v>20555</v>
      </c>
      <c r="C1689" s="154" t="s">
        <v>531</v>
      </c>
      <c r="D1689" s="154" t="s">
        <v>532</v>
      </c>
      <c r="E1689" s="124" t="s">
        <v>22</v>
      </c>
      <c r="F1689" s="125"/>
      <c r="G1689" s="126"/>
      <c r="H1689" s="126">
        <v>11</v>
      </c>
      <c r="I1689" s="126">
        <v>11</v>
      </c>
      <c r="J1689" s="126"/>
      <c r="K1689" s="126"/>
      <c r="L1689" s="126">
        <v>11</v>
      </c>
      <c r="M1689" s="126">
        <v>11</v>
      </c>
      <c r="N1689" s="126"/>
      <c r="O1689" s="126"/>
      <c r="P1689" s="126">
        <v>11</v>
      </c>
      <c r="Q1689" s="126">
        <v>11</v>
      </c>
      <c r="R1689" s="126"/>
      <c r="S1689" s="126"/>
      <c r="T1689" s="126">
        <v>11</v>
      </c>
      <c r="U1689" s="126">
        <v>11</v>
      </c>
      <c r="V1689" s="126"/>
      <c r="W1689" s="126"/>
      <c r="X1689" s="126">
        <v>11</v>
      </c>
      <c r="Y1689" s="126">
        <v>11</v>
      </c>
      <c r="Z1689" s="126"/>
      <c r="AA1689" s="126"/>
      <c r="AB1689" s="126">
        <v>11</v>
      </c>
      <c r="AC1689" s="126">
        <v>11</v>
      </c>
      <c r="AD1689" s="126"/>
      <c r="AE1689" s="126"/>
      <c r="AF1689" s="126">
        <v>11</v>
      </c>
      <c r="AG1689" s="126">
        <v>11</v>
      </c>
      <c r="AH1689" s="126"/>
      <c r="AI1689" s="126"/>
      <c r="AJ1689" s="127"/>
      <c r="AK1689" s="153">
        <f>COUNTIF(F1689:AJ1689,"&gt;0")</f>
        <v>14</v>
      </c>
      <c r="AL1689" s="150">
        <f>SUM(F1689:AJ1689)</f>
        <v>154</v>
      </c>
      <c r="AM1689" s="150">
        <f>SUM(F1691:AJ1691)</f>
        <v>0</v>
      </c>
      <c r="AN1689" s="150">
        <f>SUM(F1692:AJ1692)</f>
        <v>0</v>
      </c>
      <c r="AO1689" s="150">
        <f>SUM(F1690:AJ1690)</f>
        <v>56</v>
      </c>
      <c r="AP1689" s="150">
        <f>VLOOKUP($M$1&amp;" "&amp;$P$1&amp;" "&amp;AQ1689,'Вспомогательная таблица'!A:AL,38,0)</f>
        <v>154</v>
      </c>
      <c r="AQ1689" s="144" t="s">
        <v>51</v>
      </c>
    </row>
    <row r="1690" spans="1:43" ht="9" customHeight="1" x14ac:dyDescent="0.2">
      <c r="A1690" s="148"/>
      <c r="B1690" s="148"/>
      <c r="C1690" s="148"/>
      <c r="D1690" s="148"/>
      <c r="E1690" s="128" t="s">
        <v>24</v>
      </c>
      <c r="F1690" s="129"/>
      <c r="G1690" s="107"/>
      <c r="H1690" s="107"/>
      <c r="I1690" s="107">
        <v>8</v>
      </c>
      <c r="J1690" s="107"/>
      <c r="K1690" s="107"/>
      <c r="L1690" s="107"/>
      <c r="M1690" s="107">
        <v>8</v>
      </c>
      <c r="N1690" s="107"/>
      <c r="O1690" s="107"/>
      <c r="P1690" s="107"/>
      <c r="Q1690" s="107">
        <v>8</v>
      </c>
      <c r="R1690" s="107"/>
      <c r="S1690" s="107"/>
      <c r="T1690" s="107"/>
      <c r="U1690" s="107">
        <v>8</v>
      </c>
      <c r="V1690" s="107"/>
      <c r="W1690" s="107"/>
      <c r="X1690" s="107"/>
      <c r="Y1690" s="107">
        <v>8</v>
      </c>
      <c r="Z1690" s="107"/>
      <c r="AA1690" s="107"/>
      <c r="AB1690" s="107"/>
      <c r="AC1690" s="107">
        <v>8</v>
      </c>
      <c r="AD1690" s="107"/>
      <c r="AE1690" s="107"/>
      <c r="AF1690" s="107"/>
      <c r="AG1690" s="107">
        <v>8</v>
      </c>
      <c r="AH1690" s="107"/>
      <c r="AI1690" s="107"/>
      <c r="AJ1690" s="130"/>
      <c r="AK1690" s="148"/>
      <c r="AL1690" s="151"/>
      <c r="AM1690" s="151"/>
      <c r="AN1690" s="151"/>
      <c r="AO1690" s="151"/>
      <c r="AP1690" s="151"/>
      <c r="AQ1690" s="145"/>
    </row>
    <row r="1691" spans="1:43" ht="9" customHeight="1" x14ac:dyDescent="0.2">
      <c r="A1691" s="148"/>
      <c r="B1691" s="148"/>
      <c r="C1691" s="148"/>
      <c r="D1691" s="148"/>
      <c r="E1691" s="128" t="s">
        <v>25</v>
      </c>
      <c r="F1691" s="129"/>
      <c r="G1691" s="107"/>
      <c r="H1691" s="107"/>
      <c r="I1691" s="107"/>
      <c r="J1691" s="107"/>
      <c r="K1691" s="107"/>
      <c r="L1691" s="107"/>
      <c r="M1691" s="107"/>
      <c r="N1691" s="107"/>
      <c r="O1691" s="107"/>
      <c r="P1691" s="107"/>
      <c r="Q1691" s="107"/>
      <c r="R1691" s="107"/>
      <c r="S1691" s="107"/>
      <c r="T1691" s="107"/>
      <c r="U1691" s="107"/>
      <c r="V1691" s="107"/>
      <c r="W1691" s="107"/>
      <c r="X1691" s="107"/>
      <c r="Y1691" s="107"/>
      <c r="Z1691" s="107"/>
      <c r="AA1691" s="107"/>
      <c r="AB1691" s="107"/>
      <c r="AC1691" s="107"/>
      <c r="AD1691" s="107"/>
      <c r="AE1691" s="107"/>
      <c r="AF1691" s="107"/>
      <c r="AG1691" s="107"/>
      <c r="AH1691" s="107"/>
      <c r="AI1691" s="107"/>
      <c r="AJ1691" s="130"/>
      <c r="AK1691" s="148"/>
      <c r="AL1691" s="151"/>
      <c r="AM1691" s="151"/>
      <c r="AN1691" s="151"/>
      <c r="AO1691" s="151"/>
      <c r="AP1691" s="151"/>
      <c r="AQ1691" s="145"/>
    </row>
    <row r="1692" spans="1:43" ht="9" customHeight="1" thickBot="1" x14ac:dyDescent="0.25">
      <c r="A1692" s="149"/>
      <c r="B1692" s="149"/>
      <c r="C1692" s="149"/>
      <c r="D1692" s="149"/>
      <c r="E1692" s="131" t="s">
        <v>26</v>
      </c>
      <c r="F1692" s="132"/>
      <c r="G1692" s="133"/>
      <c r="H1692" s="133"/>
      <c r="I1692" s="133"/>
      <c r="J1692" s="133"/>
      <c r="K1692" s="133"/>
      <c r="L1692" s="133"/>
      <c r="M1692" s="133"/>
      <c r="N1692" s="133"/>
      <c r="O1692" s="133"/>
      <c r="P1692" s="133"/>
      <c r="Q1692" s="133"/>
      <c r="R1692" s="133"/>
      <c r="S1692" s="133"/>
      <c r="T1692" s="133"/>
      <c r="U1692" s="133"/>
      <c r="V1692" s="133"/>
      <c r="W1692" s="133"/>
      <c r="X1692" s="133"/>
      <c r="Y1692" s="133"/>
      <c r="Z1692" s="133"/>
      <c r="AA1692" s="133"/>
      <c r="AB1692" s="133"/>
      <c r="AC1692" s="133"/>
      <c r="AD1692" s="133"/>
      <c r="AE1692" s="133"/>
      <c r="AF1692" s="133"/>
      <c r="AG1692" s="133"/>
      <c r="AH1692" s="133"/>
      <c r="AI1692" s="133"/>
      <c r="AJ1692" s="134"/>
      <c r="AK1692" s="149"/>
      <c r="AL1692" s="152"/>
      <c r="AM1692" s="152"/>
      <c r="AN1692" s="152"/>
      <c r="AO1692" s="152"/>
      <c r="AP1692" s="152"/>
      <c r="AQ1692" s="146"/>
    </row>
    <row r="1693" spans="1:43" ht="9" customHeight="1" x14ac:dyDescent="0.2">
      <c r="A1693" s="147">
        <v>421</v>
      </c>
      <c r="B1693" s="153">
        <v>19255</v>
      </c>
      <c r="C1693" s="154" t="s">
        <v>533</v>
      </c>
      <c r="D1693" s="154" t="s">
        <v>534</v>
      </c>
      <c r="E1693" s="124" t="s">
        <v>22</v>
      </c>
      <c r="F1693" s="125"/>
      <c r="G1693" s="126">
        <v>11</v>
      </c>
      <c r="H1693" s="126">
        <v>11</v>
      </c>
      <c r="I1693" s="126"/>
      <c r="J1693" s="126"/>
      <c r="K1693" s="126">
        <v>11</v>
      </c>
      <c r="L1693" s="126">
        <v>11</v>
      </c>
      <c r="M1693" s="126"/>
      <c r="N1693" s="126"/>
      <c r="O1693" s="126">
        <v>11</v>
      </c>
      <c r="P1693" s="126">
        <v>11</v>
      </c>
      <c r="Q1693" s="126"/>
      <c r="R1693" s="126"/>
      <c r="S1693" s="126">
        <v>11</v>
      </c>
      <c r="T1693" s="126">
        <v>11</v>
      </c>
      <c r="U1693" s="126"/>
      <c r="V1693" s="126"/>
      <c r="W1693" s="126">
        <v>11</v>
      </c>
      <c r="X1693" s="126">
        <v>11</v>
      </c>
      <c r="Y1693" s="126"/>
      <c r="Z1693" s="126"/>
      <c r="AA1693" s="126">
        <v>11</v>
      </c>
      <c r="AB1693" s="126">
        <v>11</v>
      </c>
      <c r="AC1693" s="126"/>
      <c r="AD1693" s="126"/>
      <c r="AE1693" s="126">
        <v>11</v>
      </c>
      <c r="AF1693" s="126">
        <v>11</v>
      </c>
      <c r="AG1693" s="126"/>
      <c r="AH1693" s="126"/>
      <c r="AI1693" s="126"/>
      <c r="AJ1693" s="127"/>
      <c r="AK1693" s="153">
        <f>COUNTIF(F1693:AJ1693,"&gt;0")</f>
        <v>14</v>
      </c>
      <c r="AL1693" s="150">
        <f>SUM(F1693:AJ1693)</f>
        <v>154</v>
      </c>
      <c r="AM1693" s="150">
        <f>SUM(F1695:AJ1695)</f>
        <v>0</v>
      </c>
      <c r="AN1693" s="150">
        <f>SUM(F1696:AJ1696)</f>
        <v>0</v>
      </c>
      <c r="AO1693" s="150">
        <f>SUM(F1694:AJ1694)</f>
        <v>56</v>
      </c>
      <c r="AP1693" s="150">
        <f>VLOOKUP($M$1&amp;" "&amp;$P$1&amp;" "&amp;AQ1693,'Вспомогательная таблица'!A:AL,38,0)</f>
        <v>154</v>
      </c>
      <c r="AQ1693" s="144" t="s">
        <v>43</v>
      </c>
    </row>
    <row r="1694" spans="1:43" ht="9" customHeight="1" x14ac:dyDescent="0.2">
      <c r="A1694" s="148"/>
      <c r="B1694" s="148"/>
      <c r="C1694" s="148"/>
      <c r="D1694" s="148"/>
      <c r="E1694" s="128" t="s">
        <v>24</v>
      </c>
      <c r="F1694" s="129"/>
      <c r="G1694" s="107"/>
      <c r="H1694" s="107">
        <v>8</v>
      </c>
      <c r="I1694" s="107"/>
      <c r="J1694" s="107"/>
      <c r="K1694" s="107"/>
      <c r="L1694" s="107">
        <v>8</v>
      </c>
      <c r="M1694" s="107"/>
      <c r="N1694" s="107"/>
      <c r="O1694" s="107"/>
      <c r="P1694" s="107">
        <v>8</v>
      </c>
      <c r="Q1694" s="107"/>
      <c r="R1694" s="107"/>
      <c r="S1694" s="107"/>
      <c r="T1694" s="107">
        <v>8</v>
      </c>
      <c r="U1694" s="107"/>
      <c r="V1694" s="107"/>
      <c r="W1694" s="107"/>
      <c r="X1694" s="107">
        <v>8</v>
      </c>
      <c r="Y1694" s="107"/>
      <c r="Z1694" s="107"/>
      <c r="AA1694" s="107"/>
      <c r="AB1694" s="107">
        <v>8</v>
      </c>
      <c r="AC1694" s="107"/>
      <c r="AD1694" s="107"/>
      <c r="AE1694" s="107"/>
      <c r="AF1694" s="107">
        <v>8</v>
      </c>
      <c r="AG1694" s="107"/>
      <c r="AH1694" s="107"/>
      <c r="AI1694" s="107"/>
      <c r="AJ1694" s="130"/>
      <c r="AK1694" s="148"/>
      <c r="AL1694" s="151"/>
      <c r="AM1694" s="151"/>
      <c r="AN1694" s="151"/>
      <c r="AO1694" s="151"/>
      <c r="AP1694" s="151"/>
      <c r="AQ1694" s="145"/>
    </row>
    <row r="1695" spans="1:43" ht="9" customHeight="1" x14ac:dyDescent="0.2">
      <c r="A1695" s="148"/>
      <c r="B1695" s="148"/>
      <c r="C1695" s="148"/>
      <c r="D1695" s="148"/>
      <c r="E1695" s="128" t="s">
        <v>25</v>
      </c>
      <c r="F1695" s="129"/>
      <c r="G1695" s="107"/>
      <c r="H1695" s="107"/>
      <c r="I1695" s="107"/>
      <c r="J1695" s="107"/>
      <c r="K1695" s="107"/>
      <c r="L1695" s="107"/>
      <c r="M1695" s="107"/>
      <c r="N1695" s="107"/>
      <c r="O1695" s="107"/>
      <c r="P1695" s="107"/>
      <c r="Q1695" s="107"/>
      <c r="R1695" s="107"/>
      <c r="S1695" s="107"/>
      <c r="T1695" s="107"/>
      <c r="U1695" s="107"/>
      <c r="V1695" s="107"/>
      <c r="W1695" s="107"/>
      <c r="X1695" s="107"/>
      <c r="Y1695" s="107"/>
      <c r="Z1695" s="107"/>
      <c r="AA1695" s="107"/>
      <c r="AB1695" s="107"/>
      <c r="AC1695" s="107"/>
      <c r="AD1695" s="107"/>
      <c r="AE1695" s="107"/>
      <c r="AF1695" s="107"/>
      <c r="AG1695" s="107"/>
      <c r="AH1695" s="107"/>
      <c r="AI1695" s="107"/>
      <c r="AJ1695" s="130"/>
      <c r="AK1695" s="148"/>
      <c r="AL1695" s="151"/>
      <c r="AM1695" s="151"/>
      <c r="AN1695" s="151"/>
      <c r="AO1695" s="151"/>
      <c r="AP1695" s="151"/>
      <c r="AQ1695" s="145"/>
    </row>
    <row r="1696" spans="1:43" ht="9" customHeight="1" thickBot="1" x14ac:dyDescent="0.25">
      <c r="A1696" s="149"/>
      <c r="B1696" s="149"/>
      <c r="C1696" s="149"/>
      <c r="D1696" s="149"/>
      <c r="E1696" s="131" t="s">
        <v>26</v>
      </c>
      <c r="F1696" s="132"/>
      <c r="G1696" s="133"/>
      <c r="H1696" s="133"/>
      <c r="I1696" s="133"/>
      <c r="J1696" s="133"/>
      <c r="K1696" s="133"/>
      <c r="L1696" s="133"/>
      <c r="M1696" s="133"/>
      <c r="N1696" s="133"/>
      <c r="O1696" s="133"/>
      <c r="P1696" s="133"/>
      <c r="Q1696" s="133"/>
      <c r="R1696" s="133"/>
      <c r="S1696" s="133"/>
      <c r="T1696" s="133"/>
      <c r="U1696" s="133"/>
      <c r="V1696" s="133"/>
      <c r="W1696" s="133"/>
      <c r="X1696" s="133"/>
      <c r="Y1696" s="133"/>
      <c r="Z1696" s="133"/>
      <c r="AA1696" s="133"/>
      <c r="AB1696" s="133"/>
      <c r="AC1696" s="133"/>
      <c r="AD1696" s="133"/>
      <c r="AE1696" s="133"/>
      <c r="AF1696" s="133"/>
      <c r="AG1696" s="133"/>
      <c r="AH1696" s="133"/>
      <c r="AI1696" s="133"/>
      <c r="AJ1696" s="134"/>
      <c r="AK1696" s="149"/>
      <c r="AL1696" s="152"/>
      <c r="AM1696" s="152"/>
      <c r="AN1696" s="152"/>
      <c r="AO1696" s="152"/>
      <c r="AP1696" s="152"/>
      <c r="AQ1696" s="146"/>
    </row>
    <row r="1697" spans="1:43" ht="9" customHeight="1" x14ac:dyDescent="0.2">
      <c r="A1697" s="147">
        <v>422</v>
      </c>
      <c r="B1697" s="153">
        <v>20293</v>
      </c>
      <c r="C1697" s="154" t="s">
        <v>535</v>
      </c>
      <c r="D1697" s="154" t="s">
        <v>524</v>
      </c>
      <c r="E1697" s="124" t="s">
        <v>22</v>
      </c>
      <c r="F1697" s="125">
        <v>11</v>
      </c>
      <c r="G1697" s="126"/>
      <c r="H1697" s="126"/>
      <c r="I1697" s="126">
        <v>11</v>
      </c>
      <c r="J1697" s="126">
        <v>11</v>
      </c>
      <c r="K1697" s="126"/>
      <c r="L1697" s="126"/>
      <c r="M1697" s="126">
        <v>11</v>
      </c>
      <c r="N1697" s="126">
        <v>11</v>
      </c>
      <c r="O1697" s="126"/>
      <c r="P1697" s="126"/>
      <c r="Q1697" s="126">
        <v>11</v>
      </c>
      <c r="R1697" s="126">
        <v>11</v>
      </c>
      <c r="S1697" s="126"/>
      <c r="T1697" s="126"/>
      <c r="U1697" s="126">
        <v>11</v>
      </c>
      <c r="V1697" s="126">
        <v>11</v>
      </c>
      <c r="W1697" s="126"/>
      <c r="X1697" s="126"/>
      <c r="Y1697" s="126">
        <v>11</v>
      </c>
      <c r="Z1697" s="126">
        <v>11</v>
      </c>
      <c r="AA1697" s="126"/>
      <c r="AB1697" s="126"/>
      <c r="AC1697" s="126">
        <v>11</v>
      </c>
      <c r="AD1697" s="126">
        <v>11</v>
      </c>
      <c r="AE1697" s="126"/>
      <c r="AF1697" s="126"/>
      <c r="AG1697" s="126">
        <v>11</v>
      </c>
      <c r="AH1697" s="126">
        <v>11</v>
      </c>
      <c r="AI1697" s="126"/>
      <c r="AJ1697" s="127"/>
      <c r="AK1697" s="153">
        <f>COUNTIF(F1697:AJ1697,"&gt;0")</f>
        <v>15</v>
      </c>
      <c r="AL1697" s="150">
        <f>SUM(F1697:AJ1697)</f>
        <v>165</v>
      </c>
      <c r="AM1697" s="150">
        <f>SUM(F1699:AJ1699)</f>
        <v>0</v>
      </c>
      <c r="AN1697" s="150">
        <f>SUM(F1700:AJ1700)</f>
        <v>0</v>
      </c>
      <c r="AO1697" s="150">
        <f>SUM(F1698:AJ1698)</f>
        <v>64</v>
      </c>
      <c r="AP1697" s="150">
        <f>VLOOKUP($M$1&amp;" "&amp;$P$1&amp;" "&amp;AQ1697,'Вспомогательная таблица'!A:AL,38,0)</f>
        <v>165</v>
      </c>
      <c r="AQ1697" s="144" t="s">
        <v>49</v>
      </c>
    </row>
    <row r="1698" spans="1:43" ht="9" customHeight="1" x14ac:dyDescent="0.2">
      <c r="A1698" s="148"/>
      <c r="B1698" s="148"/>
      <c r="C1698" s="148"/>
      <c r="D1698" s="148"/>
      <c r="E1698" s="128" t="s">
        <v>24</v>
      </c>
      <c r="F1698" s="129">
        <v>8</v>
      </c>
      <c r="G1698" s="107"/>
      <c r="H1698" s="107"/>
      <c r="I1698" s="107"/>
      <c r="J1698" s="107">
        <v>8</v>
      </c>
      <c r="K1698" s="107"/>
      <c r="L1698" s="107"/>
      <c r="M1698" s="107"/>
      <c r="N1698" s="107">
        <v>8</v>
      </c>
      <c r="O1698" s="107"/>
      <c r="P1698" s="107"/>
      <c r="Q1698" s="107"/>
      <c r="R1698" s="107">
        <v>8</v>
      </c>
      <c r="S1698" s="107"/>
      <c r="T1698" s="107"/>
      <c r="U1698" s="107"/>
      <c r="V1698" s="107">
        <v>8</v>
      </c>
      <c r="W1698" s="107"/>
      <c r="X1698" s="107"/>
      <c r="Y1698" s="107"/>
      <c r="Z1698" s="107">
        <v>8</v>
      </c>
      <c r="AA1698" s="107"/>
      <c r="AB1698" s="107"/>
      <c r="AC1698" s="107"/>
      <c r="AD1698" s="107">
        <v>8</v>
      </c>
      <c r="AE1698" s="107"/>
      <c r="AF1698" s="107"/>
      <c r="AG1698" s="107"/>
      <c r="AH1698" s="107">
        <v>8</v>
      </c>
      <c r="AI1698" s="107"/>
      <c r="AJ1698" s="130"/>
      <c r="AK1698" s="148"/>
      <c r="AL1698" s="151"/>
      <c r="AM1698" s="151"/>
      <c r="AN1698" s="151"/>
      <c r="AO1698" s="151"/>
      <c r="AP1698" s="151"/>
      <c r="AQ1698" s="145"/>
    </row>
    <row r="1699" spans="1:43" ht="9" customHeight="1" x14ac:dyDescent="0.2">
      <c r="A1699" s="148"/>
      <c r="B1699" s="148"/>
      <c r="C1699" s="148"/>
      <c r="D1699" s="148"/>
      <c r="E1699" s="128" t="s">
        <v>25</v>
      </c>
      <c r="F1699" s="129"/>
      <c r="G1699" s="107"/>
      <c r="H1699" s="107"/>
      <c r="I1699" s="107"/>
      <c r="J1699" s="107"/>
      <c r="K1699" s="107"/>
      <c r="L1699" s="107"/>
      <c r="M1699" s="107"/>
      <c r="N1699" s="107"/>
      <c r="O1699" s="107"/>
      <c r="P1699" s="107"/>
      <c r="Q1699" s="107"/>
      <c r="R1699" s="107"/>
      <c r="S1699" s="107"/>
      <c r="T1699" s="107"/>
      <c r="U1699" s="107"/>
      <c r="V1699" s="107"/>
      <c r="W1699" s="107"/>
      <c r="X1699" s="107"/>
      <c r="Y1699" s="107"/>
      <c r="Z1699" s="107"/>
      <c r="AA1699" s="107"/>
      <c r="AB1699" s="107"/>
      <c r="AC1699" s="107"/>
      <c r="AD1699" s="107"/>
      <c r="AE1699" s="107"/>
      <c r="AF1699" s="107"/>
      <c r="AG1699" s="107"/>
      <c r="AH1699" s="107"/>
      <c r="AI1699" s="107"/>
      <c r="AJ1699" s="130"/>
      <c r="AK1699" s="148"/>
      <c r="AL1699" s="151"/>
      <c r="AM1699" s="151"/>
      <c r="AN1699" s="151"/>
      <c r="AO1699" s="151"/>
      <c r="AP1699" s="151"/>
      <c r="AQ1699" s="145"/>
    </row>
    <row r="1700" spans="1:43" ht="9" customHeight="1" thickBot="1" x14ac:dyDescent="0.25">
      <c r="A1700" s="149"/>
      <c r="B1700" s="149"/>
      <c r="C1700" s="149"/>
      <c r="D1700" s="149"/>
      <c r="E1700" s="131" t="s">
        <v>26</v>
      </c>
      <c r="F1700" s="132"/>
      <c r="G1700" s="133"/>
      <c r="H1700" s="133"/>
      <c r="I1700" s="133"/>
      <c r="J1700" s="133"/>
      <c r="K1700" s="133"/>
      <c r="L1700" s="133"/>
      <c r="M1700" s="133"/>
      <c r="N1700" s="133"/>
      <c r="O1700" s="133"/>
      <c r="P1700" s="133"/>
      <c r="Q1700" s="133"/>
      <c r="R1700" s="133"/>
      <c r="S1700" s="133"/>
      <c r="T1700" s="133"/>
      <c r="U1700" s="133"/>
      <c r="V1700" s="133"/>
      <c r="W1700" s="133"/>
      <c r="X1700" s="133"/>
      <c r="Y1700" s="133"/>
      <c r="Z1700" s="133"/>
      <c r="AA1700" s="133"/>
      <c r="AB1700" s="133"/>
      <c r="AC1700" s="133"/>
      <c r="AD1700" s="133"/>
      <c r="AE1700" s="133"/>
      <c r="AF1700" s="133"/>
      <c r="AG1700" s="133"/>
      <c r="AH1700" s="133"/>
      <c r="AI1700" s="133"/>
      <c r="AJ1700" s="134"/>
      <c r="AK1700" s="149"/>
      <c r="AL1700" s="152"/>
      <c r="AM1700" s="152"/>
      <c r="AN1700" s="152"/>
      <c r="AO1700" s="152"/>
      <c r="AP1700" s="152"/>
      <c r="AQ1700" s="146"/>
    </row>
    <row r="1701" spans="1:43" ht="9" customHeight="1" x14ac:dyDescent="0.2">
      <c r="A1701" s="147">
        <v>423</v>
      </c>
      <c r="B1701" s="153">
        <v>24459</v>
      </c>
      <c r="C1701" s="154" t="s">
        <v>536</v>
      </c>
      <c r="D1701" s="154" t="s">
        <v>519</v>
      </c>
      <c r="E1701" s="124" t="s">
        <v>22</v>
      </c>
      <c r="F1701" s="125"/>
      <c r="G1701" s="126">
        <v>11</v>
      </c>
      <c r="H1701" s="126">
        <v>11</v>
      </c>
      <c r="I1701" s="126"/>
      <c r="J1701" s="126"/>
      <c r="K1701" s="126">
        <v>11</v>
      </c>
      <c r="L1701" s="126">
        <v>11</v>
      </c>
      <c r="M1701" s="126"/>
      <c r="N1701" s="126"/>
      <c r="O1701" s="126">
        <v>11</v>
      </c>
      <c r="P1701" s="126">
        <v>11</v>
      </c>
      <c r="Q1701" s="126"/>
      <c r="R1701" s="126"/>
      <c r="S1701" s="126">
        <v>11</v>
      </c>
      <c r="T1701" s="126">
        <v>11</v>
      </c>
      <c r="U1701" s="126"/>
      <c r="V1701" s="126"/>
      <c r="W1701" s="126">
        <v>11</v>
      </c>
      <c r="X1701" s="126">
        <v>11</v>
      </c>
      <c r="Y1701" s="126"/>
      <c r="Z1701" s="126"/>
      <c r="AA1701" s="126">
        <v>11</v>
      </c>
      <c r="AB1701" s="126">
        <v>11</v>
      </c>
      <c r="AC1701" s="126"/>
      <c r="AD1701" s="126"/>
      <c r="AE1701" s="126">
        <v>11</v>
      </c>
      <c r="AF1701" s="126">
        <v>11</v>
      </c>
      <c r="AG1701" s="126"/>
      <c r="AH1701" s="126"/>
      <c r="AI1701" s="126"/>
      <c r="AJ1701" s="127"/>
      <c r="AK1701" s="153">
        <f>COUNTIF(F1701:AJ1701,"&gt;0")</f>
        <v>14</v>
      </c>
      <c r="AL1701" s="150">
        <f>SUM(F1701:AJ1701)</f>
        <v>154</v>
      </c>
      <c r="AM1701" s="150">
        <f>SUM(F1703:AJ1703)</f>
        <v>0</v>
      </c>
      <c r="AN1701" s="150">
        <f>SUM(F1704:AJ1704)</f>
        <v>0</v>
      </c>
      <c r="AO1701" s="150">
        <f>SUM(F1702:AJ1702)</f>
        <v>56</v>
      </c>
      <c r="AP1701" s="150">
        <f>VLOOKUP($M$1&amp;" "&amp;$P$1&amp;" "&amp;AQ1701,'Вспомогательная таблица'!A:AL,38,0)</f>
        <v>154</v>
      </c>
      <c r="AQ1701" s="144" t="s">
        <v>43</v>
      </c>
    </row>
    <row r="1702" spans="1:43" ht="9" customHeight="1" x14ac:dyDescent="0.2">
      <c r="A1702" s="148"/>
      <c r="B1702" s="148"/>
      <c r="C1702" s="148"/>
      <c r="D1702" s="148"/>
      <c r="E1702" s="128" t="s">
        <v>24</v>
      </c>
      <c r="F1702" s="129"/>
      <c r="G1702" s="107"/>
      <c r="H1702" s="107">
        <v>8</v>
      </c>
      <c r="I1702" s="107"/>
      <c r="J1702" s="107"/>
      <c r="K1702" s="107"/>
      <c r="L1702" s="107">
        <v>8</v>
      </c>
      <c r="M1702" s="107"/>
      <c r="N1702" s="107"/>
      <c r="O1702" s="107"/>
      <c r="P1702" s="107">
        <v>8</v>
      </c>
      <c r="Q1702" s="107"/>
      <c r="R1702" s="107"/>
      <c r="S1702" s="107"/>
      <c r="T1702" s="107">
        <v>8</v>
      </c>
      <c r="U1702" s="107"/>
      <c r="V1702" s="107"/>
      <c r="W1702" s="107"/>
      <c r="X1702" s="107">
        <v>8</v>
      </c>
      <c r="Y1702" s="107"/>
      <c r="Z1702" s="107"/>
      <c r="AA1702" s="107"/>
      <c r="AB1702" s="107">
        <v>8</v>
      </c>
      <c r="AC1702" s="107"/>
      <c r="AD1702" s="107"/>
      <c r="AE1702" s="107"/>
      <c r="AF1702" s="107">
        <v>8</v>
      </c>
      <c r="AG1702" s="107"/>
      <c r="AH1702" s="107"/>
      <c r="AI1702" s="107"/>
      <c r="AJ1702" s="130"/>
      <c r="AK1702" s="148"/>
      <c r="AL1702" s="151"/>
      <c r="AM1702" s="151"/>
      <c r="AN1702" s="151"/>
      <c r="AO1702" s="151"/>
      <c r="AP1702" s="151"/>
      <c r="AQ1702" s="145"/>
    </row>
    <row r="1703" spans="1:43" ht="9" customHeight="1" x14ac:dyDescent="0.2">
      <c r="A1703" s="148"/>
      <c r="B1703" s="148"/>
      <c r="C1703" s="148"/>
      <c r="D1703" s="148"/>
      <c r="E1703" s="128" t="s">
        <v>25</v>
      </c>
      <c r="F1703" s="129"/>
      <c r="G1703" s="107"/>
      <c r="H1703" s="107"/>
      <c r="I1703" s="107"/>
      <c r="J1703" s="107"/>
      <c r="K1703" s="107"/>
      <c r="L1703" s="107"/>
      <c r="M1703" s="107"/>
      <c r="N1703" s="107"/>
      <c r="O1703" s="107"/>
      <c r="P1703" s="107"/>
      <c r="Q1703" s="107"/>
      <c r="R1703" s="107"/>
      <c r="S1703" s="107"/>
      <c r="T1703" s="107"/>
      <c r="U1703" s="107"/>
      <c r="V1703" s="107"/>
      <c r="W1703" s="107"/>
      <c r="X1703" s="107"/>
      <c r="Y1703" s="107"/>
      <c r="Z1703" s="107"/>
      <c r="AA1703" s="107"/>
      <c r="AB1703" s="107"/>
      <c r="AC1703" s="107"/>
      <c r="AD1703" s="107"/>
      <c r="AE1703" s="107"/>
      <c r="AF1703" s="107"/>
      <c r="AG1703" s="107"/>
      <c r="AH1703" s="107"/>
      <c r="AI1703" s="107"/>
      <c r="AJ1703" s="130"/>
      <c r="AK1703" s="148"/>
      <c r="AL1703" s="151"/>
      <c r="AM1703" s="151"/>
      <c r="AN1703" s="151"/>
      <c r="AO1703" s="151"/>
      <c r="AP1703" s="151"/>
      <c r="AQ1703" s="145"/>
    </row>
    <row r="1704" spans="1:43" ht="9" customHeight="1" thickBot="1" x14ac:dyDescent="0.25">
      <c r="A1704" s="149"/>
      <c r="B1704" s="149"/>
      <c r="C1704" s="149"/>
      <c r="D1704" s="149"/>
      <c r="E1704" s="131" t="s">
        <v>26</v>
      </c>
      <c r="F1704" s="132"/>
      <c r="G1704" s="133"/>
      <c r="H1704" s="133"/>
      <c r="I1704" s="133"/>
      <c r="J1704" s="133"/>
      <c r="K1704" s="133"/>
      <c r="L1704" s="133"/>
      <c r="M1704" s="133"/>
      <c r="N1704" s="133"/>
      <c r="O1704" s="133"/>
      <c r="P1704" s="133"/>
      <c r="Q1704" s="133"/>
      <c r="R1704" s="133"/>
      <c r="S1704" s="133"/>
      <c r="T1704" s="133"/>
      <c r="U1704" s="133"/>
      <c r="V1704" s="133"/>
      <c r="W1704" s="133"/>
      <c r="X1704" s="133"/>
      <c r="Y1704" s="133"/>
      <c r="Z1704" s="133"/>
      <c r="AA1704" s="133"/>
      <c r="AB1704" s="133"/>
      <c r="AC1704" s="133"/>
      <c r="AD1704" s="133"/>
      <c r="AE1704" s="133"/>
      <c r="AF1704" s="133"/>
      <c r="AG1704" s="133"/>
      <c r="AH1704" s="133"/>
      <c r="AI1704" s="133"/>
      <c r="AJ1704" s="134"/>
      <c r="AK1704" s="149"/>
      <c r="AL1704" s="152"/>
      <c r="AM1704" s="152"/>
      <c r="AN1704" s="152"/>
      <c r="AO1704" s="152"/>
      <c r="AP1704" s="152"/>
      <c r="AQ1704" s="146"/>
    </row>
    <row r="1705" spans="1:43" ht="9" customHeight="1" x14ac:dyDescent="0.2">
      <c r="A1705" s="147">
        <v>424</v>
      </c>
      <c r="B1705" s="153">
        <v>19300</v>
      </c>
      <c r="C1705" s="154" t="s">
        <v>537</v>
      </c>
      <c r="D1705" s="154" t="s">
        <v>538</v>
      </c>
      <c r="E1705" s="124" t="s">
        <v>22</v>
      </c>
      <c r="F1705" s="125">
        <v>11</v>
      </c>
      <c r="G1705" s="126"/>
      <c r="H1705" s="126"/>
      <c r="I1705" s="126">
        <v>11</v>
      </c>
      <c r="J1705" s="126">
        <v>11</v>
      </c>
      <c r="K1705" s="126"/>
      <c r="L1705" s="126"/>
      <c r="M1705" s="126">
        <v>11</v>
      </c>
      <c r="N1705" s="126">
        <v>11</v>
      </c>
      <c r="O1705" s="126"/>
      <c r="P1705" s="126"/>
      <c r="Q1705" s="126">
        <v>11</v>
      </c>
      <c r="R1705" s="126">
        <v>11</v>
      </c>
      <c r="S1705" s="126"/>
      <c r="T1705" s="126"/>
      <c r="U1705" s="126">
        <v>11</v>
      </c>
      <c r="V1705" s="126">
        <v>11</v>
      </c>
      <c r="W1705" s="126"/>
      <c r="X1705" s="126"/>
      <c r="Y1705" s="126">
        <v>11</v>
      </c>
      <c r="Z1705" s="126">
        <v>11</v>
      </c>
      <c r="AA1705" s="126"/>
      <c r="AB1705" s="126"/>
      <c r="AC1705" s="126">
        <v>11</v>
      </c>
      <c r="AD1705" s="126">
        <v>11</v>
      </c>
      <c r="AE1705" s="126"/>
      <c r="AF1705" s="126"/>
      <c r="AG1705" s="126">
        <v>11</v>
      </c>
      <c r="AH1705" s="126">
        <v>11</v>
      </c>
      <c r="AI1705" s="126"/>
      <c r="AJ1705" s="127"/>
      <c r="AK1705" s="153">
        <f>COUNTIF(F1705:AJ1705,"&gt;0")</f>
        <v>15</v>
      </c>
      <c r="AL1705" s="150">
        <f>SUM(F1705:AJ1705)</f>
        <v>165</v>
      </c>
      <c r="AM1705" s="150">
        <f>SUM(F1707:AJ1707)</f>
        <v>0</v>
      </c>
      <c r="AN1705" s="150">
        <f>SUM(F1708:AJ1708)</f>
        <v>0</v>
      </c>
      <c r="AO1705" s="150">
        <f>SUM(F1706:AJ1706)</f>
        <v>64</v>
      </c>
      <c r="AP1705" s="150">
        <f>VLOOKUP($M$1&amp;" "&amp;$P$1&amp;" "&amp;AQ1705,'Вспомогательная таблица'!A:AL,38,0)</f>
        <v>165</v>
      </c>
      <c r="AQ1705" s="144" t="s">
        <v>49</v>
      </c>
    </row>
    <row r="1706" spans="1:43" ht="9" customHeight="1" x14ac:dyDescent="0.2">
      <c r="A1706" s="148"/>
      <c r="B1706" s="148"/>
      <c r="C1706" s="148"/>
      <c r="D1706" s="148"/>
      <c r="E1706" s="128" t="s">
        <v>24</v>
      </c>
      <c r="F1706" s="129">
        <v>8</v>
      </c>
      <c r="G1706" s="107"/>
      <c r="H1706" s="107"/>
      <c r="I1706" s="107"/>
      <c r="J1706" s="107">
        <v>8</v>
      </c>
      <c r="K1706" s="107"/>
      <c r="L1706" s="107"/>
      <c r="M1706" s="107"/>
      <c r="N1706" s="107">
        <v>8</v>
      </c>
      <c r="O1706" s="107"/>
      <c r="P1706" s="107"/>
      <c r="Q1706" s="107"/>
      <c r="R1706" s="107">
        <v>8</v>
      </c>
      <c r="S1706" s="107"/>
      <c r="T1706" s="107"/>
      <c r="U1706" s="107"/>
      <c r="V1706" s="107">
        <v>8</v>
      </c>
      <c r="W1706" s="107"/>
      <c r="X1706" s="107"/>
      <c r="Y1706" s="107"/>
      <c r="Z1706" s="107">
        <v>8</v>
      </c>
      <c r="AA1706" s="107"/>
      <c r="AB1706" s="107"/>
      <c r="AC1706" s="107"/>
      <c r="AD1706" s="107">
        <v>8</v>
      </c>
      <c r="AE1706" s="107"/>
      <c r="AF1706" s="107"/>
      <c r="AG1706" s="107"/>
      <c r="AH1706" s="107">
        <v>8</v>
      </c>
      <c r="AI1706" s="107"/>
      <c r="AJ1706" s="130"/>
      <c r="AK1706" s="148"/>
      <c r="AL1706" s="151"/>
      <c r="AM1706" s="151"/>
      <c r="AN1706" s="151"/>
      <c r="AO1706" s="151"/>
      <c r="AP1706" s="151"/>
      <c r="AQ1706" s="145"/>
    </row>
    <row r="1707" spans="1:43" ht="9" customHeight="1" x14ac:dyDescent="0.2">
      <c r="A1707" s="148"/>
      <c r="B1707" s="148"/>
      <c r="C1707" s="148"/>
      <c r="D1707" s="148"/>
      <c r="E1707" s="128" t="s">
        <v>25</v>
      </c>
      <c r="F1707" s="129"/>
      <c r="G1707" s="107"/>
      <c r="H1707" s="107"/>
      <c r="I1707" s="107"/>
      <c r="J1707" s="107"/>
      <c r="K1707" s="107"/>
      <c r="L1707" s="107"/>
      <c r="M1707" s="107"/>
      <c r="N1707" s="107"/>
      <c r="O1707" s="107"/>
      <c r="P1707" s="107"/>
      <c r="Q1707" s="107"/>
      <c r="R1707" s="107"/>
      <c r="S1707" s="107"/>
      <c r="T1707" s="107"/>
      <c r="U1707" s="107"/>
      <c r="V1707" s="107"/>
      <c r="W1707" s="107"/>
      <c r="X1707" s="107"/>
      <c r="Y1707" s="107"/>
      <c r="Z1707" s="107"/>
      <c r="AA1707" s="107"/>
      <c r="AB1707" s="107"/>
      <c r="AC1707" s="107"/>
      <c r="AD1707" s="107"/>
      <c r="AE1707" s="107"/>
      <c r="AF1707" s="107"/>
      <c r="AG1707" s="107"/>
      <c r="AH1707" s="107"/>
      <c r="AI1707" s="107"/>
      <c r="AJ1707" s="130"/>
      <c r="AK1707" s="148"/>
      <c r="AL1707" s="151"/>
      <c r="AM1707" s="151"/>
      <c r="AN1707" s="151"/>
      <c r="AO1707" s="151"/>
      <c r="AP1707" s="151"/>
      <c r="AQ1707" s="145"/>
    </row>
    <row r="1708" spans="1:43" ht="9" customHeight="1" thickBot="1" x14ac:dyDescent="0.25">
      <c r="A1708" s="149"/>
      <c r="B1708" s="149"/>
      <c r="C1708" s="149"/>
      <c r="D1708" s="149"/>
      <c r="E1708" s="131" t="s">
        <v>26</v>
      </c>
      <c r="F1708" s="132"/>
      <c r="G1708" s="133"/>
      <c r="H1708" s="133"/>
      <c r="I1708" s="133"/>
      <c r="J1708" s="133"/>
      <c r="K1708" s="133"/>
      <c r="L1708" s="133"/>
      <c r="M1708" s="133"/>
      <c r="N1708" s="133"/>
      <c r="O1708" s="133"/>
      <c r="P1708" s="133"/>
      <c r="Q1708" s="133"/>
      <c r="R1708" s="133"/>
      <c r="S1708" s="133"/>
      <c r="T1708" s="133"/>
      <c r="U1708" s="133"/>
      <c r="V1708" s="133"/>
      <c r="W1708" s="133"/>
      <c r="X1708" s="133"/>
      <c r="Y1708" s="133"/>
      <c r="Z1708" s="133"/>
      <c r="AA1708" s="133"/>
      <c r="AB1708" s="133"/>
      <c r="AC1708" s="133"/>
      <c r="AD1708" s="133"/>
      <c r="AE1708" s="133"/>
      <c r="AF1708" s="133"/>
      <c r="AG1708" s="133"/>
      <c r="AH1708" s="133"/>
      <c r="AI1708" s="133"/>
      <c r="AJ1708" s="134"/>
      <c r="AK1708" s="149"/>
      <c r="AL1708" s="152"/>
      <c r="AM1708" s="152"/>
      <c r="AN1708" s="152"/>
      <c r="AO1708" s="152"/>
      <c r="AP1708" s="152"/>
      <c r="AQ1708" s="146"/>
    </row>
    <row r="1709" spans="1:43" ht="9" customHeight="1" x14ac:dyDescent="0.2">
      <c r="A1709" s="147">
        <v>425</v>
      </c>
      <c r="B1709" s="153">
        <v>32145</v>
      </c>
      <c r="C1709" s="154" t="s">
        <v>539</v>
      </c>
      <c r="D1709" s="154" t="s">
        <v>524</v>
      </c>
      <c r="E1709" s="124" t="s">
        <v>22</v>
      </c>
      <c r="F1709" s="125">
        <v>11</v>
      </c>
      <c r="G1709" s="126"/>
      <c r="H1709" s="126"/>
      <c r="I1709" s="126">
        <v>11</v>
      </c>
      <c r="J1709" s="126">
        <v>11</v>
      </c>
      <c r="K1709" s="126"/>
      <c r="L1709" s="126"/>
      <c r="M1709" s="126">
        <v>11</v>
      </c>
      <c r="N1709" s="126">
        <v>11</v>
      </c>
      <c r="O1709" s="126"/>
      <c r="P1709" s="126"/>
      <c r="Q1709" s="126">
        <v>11</v>
      </c>
      <c r="R1709" s="126">
        <v>11</v>
      </c>
      <c r="S1709" s="126"/>
      <c r="T1709" s="126"/>
      <c r="U1709" s="126">
        <v>11</v>
      </c>
      <c r="V1709" s="126">
        <v>11</v>
      </c>
      <c r="W1709" s="126"/>
      <c r="X1709" s="126"/>
      <c r="Y1709" s="126">
        <v>11</v>
      </c>
      <c r="Z1709" s="126">
        <v>11</v>
      </c>
      <c r="AA1709" s="126"/>
      <c r="AB1709" s="126"/>
      <c r="AC1709" s="126">
        <v>11</v>
      </c>
      <c r="AD1709" s="126">
        <v>11</v>
      </c>
      <c r="AE1709" s="126"/>
      <c r="AF1709" s="126"/>
      <c r="AG1709" s="126">
        <v>11</v>
      </c>
      <c r="AH1709" s="126">
        <v>11</v>
      </c>
      <c r="AI1709" s="126"/>
      <c r="AJ1709" s="127"/>
      <c r="AK1709" s="153">
        <f>COUNTIF(F1709:AJ1709,"&gt;0")</f>
        <v>15</v>
      </c>
      <c r="AL1709" s="150">
        <f>SUM(F1709:AJ1709)</f>
        <v>165</v>
      </c>
      <c r="AM1709" s="150">
        <f>SUM(F1711:AJ1711)</f>
        <v>0</v>
      </c>
      <c r="AN1709" s="150">
        <f>SUM(F1712:AJ1712)</f>
        <v>0</v>
      </c>
      <c r="AO1709" s="150">
        <f>SUM(F1710:AJ1710)</f>
        <v>64</v>
      </c>
      <c r="AP1709" s="150">
        <f>VLOOKUP($M$1&amp;" "&amp;$P$1&amp;" "&amp;AQ1709,'Вспомогательная таблица'!A:AL,38,0)</f>
        <v>165</v>
      </c>
      <c r="AQ1709" s="144" t="s">
        <v>49</v>
      </c>
    </row>
    <row r="1710" spans="1:43" ht="9" customHeight="1" x14ac:dyDescent="0.2">
      <c r="A1710" s="148"/>
      <c r="B1710" s="148"/>
      <c r="C1710" s="148"/>
      <c r="D1710" s="148"/>
      <c r="E1710" s="128" t="s">
        <v>24</v>
      </c>
      <c r="F1710" s="129">
        <v>8</v>
      </c>
      <c r="G1710" s="107"/>
      <c r="H1710" s="107"/>
      <c r="I1710" s="107"/>
      <c r="J1710" s="107">
        <v>8</v>
      </c>
      <c r="K1710" s="107"/>
      <c r="L1710" s="107"/>
      <c r="M1710" s="107"/>
      <c r="N1710" s="107">
        <v>8</v>
      </c>
      <c r="O1710" s="107"/>
      <c r="P1710" s="107"/>
      <c r="Q1710" s="107"/>
      <c r="R1710" s="107">
        <v>8</v>
      </c>
      <c r="S1710" s="107"/>
      <c r="T1710" s="107"/>
      <c r="U1710" s="107"/>
      <c r="V1710" s="107">
        <v>8</v>
      </c>
      <c r="W1710" s="107"/>
      <c r="X1710" s="107"/>
      <c r="Y1710" s="107"/>
      <c r="Z1710" s="107">
        <v>8</v>
      </c>
      <c r="AA1710" s="107"/>
      <c r="AB1710" s="107"/>
      <c r="AC1710" s="107"/>
      <c r="AD1710" s="107">
        <v>8</v>
      </c>
      <c r="AE1710" s="107"/>
      <c r="AF1710" s="107"/>
      <c r="AG1710" s="107"/>
      <c r="AH1710" s="107">
        <v>8</v>
      </c>
      <c r="AI1710" s="107"/>
      <c r="AJ1710" s="130"/>
      <c r="AK1710" s="148"/>
      <c r="AL1710" s="151"/>
      <c r="AM1710" s="151"/>
      <c r="AN1710" s="151"/>
      <c r="AO1710" s="151"/>
      <c r="AP1710" s="151"/>
      <c r="AQ1710" s="145"/>
    </row>
    <row r="1711" spans="1:43" ht="9" customHeight="1" x14ac:dyDescent="0.2">
      <c r="A1711" s="148"/>
      <c r="B1711" s="148"/>
      <c r="C1711" s="148"/>
      <c r="D1711" s="148"/>
      <c r="E1711" s="128" t="s">
        <v>25</v>
      </c>
      <c r="F1711" s="129"/>
      <c r="G1711" s="107"/>
      <c r="H1711" s="107"/>
      <c r="I1711" s="107"/>
      <c r="J1711" s="107"/>
      <c r="K1711" s="107"/>
      <c r="L1711" s="107"/>
      <c r="M1711" s="107"/>
      <c r="N1711" s="107"/>
      <c r="O1711" s="107"/>
      <c r="P1711" s="107"/>
      <c r="Q1711" s="107"/>
      <c r="R1711" s="107"/>
      <c r="S1711" s="107"/>
      <c r="T1711" s="107"/>
      <c r="U1711" s="107"/>
      <c r="V1711" s="107"/>
      <c r="W1711" s="107"/>
      <c r="X1711" s="107"/>
      <c r="Y1711" s="107"/>
      <c r="Z1711" s="107"/>
      <c r="AA1711" s="107"/>
      <c r="AB1711" s="107"/>
      <c r="AC1711" s="107"/>
      <c r="AD1711" s="107"/>
      <c r="AE1711" s="107"/>
      <c r="AF1711" s="107"/>
      <c r="AG1711" s="107"/>
      <c r="AH1711" s="107"/>
      <c r="AI1711" s="107"/>
      <c r="AJ1711" s="130"/>
      <c r="AK1711" s="148"/>
      <c r="AL1711" s="151"/>
      <c r="AM1711" s="151"/>
      <c r="AN1711" s="151"/>
      <c r="AO1711" s="151"/>
      <c r="AP1711" s="151"/>
      <c r="AQ1711" s="145"/>
    </row>
    <row r="1712" spans="1:43" ht="9" customHeight="1" thickBot="1" x14ac:dyDescent="0.25">
      <c r="A1712" s="149"/>
      <c r="B1712" s="149"/>
      <c r="C1712" s="149"/>
      <c r="D1712" s="149"/>
      <c r="E1712" s="131" t="s">
        <v>26</v>
      </c>
      <c r="F1712" s="132"/>
      <c r="G1712" s="133"/>
      <c r="H1712" s="133"/>
      <c r="I1712" s="133"/>
      <c r="J1712" s="133"/>
      <c r="K1712" s="133"/>
      <c r="L1712" s="133"/>
      <c r="M1712" s="133"/>
      <c r="N1712" s="133"/>
      <c r="O1712" s="133"/>
      <c r="P1712" s="133"/>
      <c r="Q1712" s="133"/>
      <c r="R1712" s="133"/>
      <c r="S1712" s="133"/>
      <c r="T1712" s="133"/>
      <c r="U1712" s="133"/>
      <c r="V1712" s="133"/>
      <c r="W1712" s="133"/>
      <c r="X1712" s="133"/>
      <c r="Y1712" s="133"/>
      <c r="Z1712" s="133"/>
      <c r="AA1712" s="133"/>
      <c r="AB1712" s="133"/>
      <c r="AC1712" s="133"/>
      <c r="AD1712" s="133"/>
      <c r="AE1712" s="133"/>
      <c r="AF1712" s="133"/>
      <c r="AG1712" s="133"/>
      <c r="AH1712" s="133"/>
      <c r="AI1712" s="133"/>
      <c r="AJ1712" s="134"/>
      <c r="AK1712" s="149"/>
      <c r="AL1712" s="152"/>
      <c r="AM1712" s="152"/>
      <c r="AN1712" s="152"/>
      <c r="AO1712" s="152"/>
      <c r="AP1712" s="152"/>
      <c r="AQ1712" s="146"/>
    </row>
    <row r="1713" spans="1:43" ht="9" customHeight="1" x14ac:dyDescent="0.2">
      <c r="A1713" s="147">
        <v>426</v>
      </c>
      <c r="B1713" s="153">
        <v>19274</v>
      </c>
      <c r="C1713" s="154" t="s">
        <v>540</v>
      </c>
      <c r="D1713" s="154" t="s">
        <v>524</v>
      </c>
      <c r="E1713" s="124" t="s">
        <v>22</v>
      </c>
      <c r="F1713" s="125"/>
      <c r="G1713" s="126"/>
      <c r="H1713" s="126">
        <v>11</v>
      </c>
      <c r="I1713" s="126">
        <v>11</v>
      </c>
      <c r="J1713" s="126"/>
      <c r="K1713" s="126"/>
      <c r="L1713" s="126">
        <v>11</v>
      </c>
      <c r="M1713" s="126">
        <v>11</v>
      </c>
      <c r="N1713" s="126"/>
      <c r="O1713" s="126"/>
      <c r="P1713" s="126">
        <v>11</v>
      </c>
      <c r="Q1713" s="126">
        <v>11</v>
      </c>
      <c r="R1713" s="126"/>
      <c r="S1713" s="126"/>
      <c r="T1713" s="126">
        <v>11</v>
      </c>
      <c r="U1713" s="126">
        <v>11</v>
      </c>
      <c r="V1713" s="126"/>
      <c r="W1713" s="126"/>
      <c r="X1713" s="126">
        <v>11</v>
      </c>
      <c r="Y1713" s="126">
        <v>11</v>
      </c>
      <c r="Z1713" s="126"/>
      <c r="AA1713" s="126"/>
      <c r="AB1713" s="126">
        <v>11</v>
      </c>
      <c r="AC1713" s="126">
        <v>11</v>
      </c>
      <c r="AD1713" s="126"/>
      <c r="AE1713" s="126"/>
      <c r="AF1713" s="126">
        <v>11</v>
      </c>
      <c r="AG1713" s="126">
        <v>11</v>
      </c>
      <c r="AH1713" s="126"/>
      <c r="AI1713" s="126"/>
      <c r="AJ1713" s="127"/>
      <c r="AK1713" s="153">
        <f>COUNTIF(F1713:AJ1713,"&gt;0")</f>
        <v>14</v>
      </c>
      <c r="AL1713" s="150">
        <f>SUM(F1713:AJ1713)</f>
        <v>154</v>
      </c>
      <c r="AM1713" s="150">
        <f>SUM(F1715:AJ1715)</f>
        <v>0</v>
      </c>
      <c r="AN1713" s="150">
        <f>SUM(F1716:AJ1716)</f>
        <v>0</v>
      </c>
      <c r="AO1713" s="150">
        <f>SUM(F1714:AJ1714)</f>
        <v>56</v>
      </c>
      <c r="AP1713" s="150">
        <f>VLOOKUP($M$1&amp;" "&amp;$P$1&amp;" "&amp;AQ1713,'Вспомогательная таблица'!A:AL,38,0)</f>
        <v>154</v>
      </c>
      <c r="AQ1713" s="144" t="s">
        <v>51</v>
      </c>
    </row>
    <row r="1714" spans="1:43" ht="9" customHeight="1" x14ac:dyDescent="0.2">
      <c r="A1714" s="148"/>
      <c r="B1714" s="148"/>
      <c r="C1714" s="148"/>
      <c r="D1714" s="148"/>
      <c r="E1714" s="128" t="s">
        <v>24</v>
      </c>
      <c r="F1714" s="129"/>
      <c r="G1714" s="107"/>
      <c r="H1714" s="107"/>
      <c r="I1714" s="107">
        <v>8</v>
      </c>
      <c r="J1714" s="107"/>
      <c r="K1714" s="107"/>
      <c r="L1714" s="107"/>
      <c r="M1714" s="107">
        <v>8</v>
      </c>
      <c r="N1714" s="107"/>
      <c r="O1714" s="107"/>
      <c r="P1714" s="107"/>
      <c r="Q1714" s="107">
        <v>8</v>
      </c>
      <c r="R1714" s="107"/>
      <c r="S1714" s="107"/>
      <c r="T1714" s="107"/>
      <c r="U1714" s="107">
        <v>8</v>
      </c>
      <c r="V1714" s="107"/>
      <c r="W1714" s="107"/>
      <c r="X1714" s="107"/>
      <c r="Y1714" s="107">
        <v>8</v>
      </c>
      <c r="Z1714" s="107"/>
      <c r="AA1714" s="107"/>
      <c r="AB1714" s="107"/>
      <c r="AC1714" s="107">
        <v>8</v>
      </c>
      <c r="AD1714" s="107"/>
      <c r="AE1714" s="107"/>
      <c r="AF1714" s="107"/>
      <c r="AG1714" s="107">
        <v>8</v>
      </c>
      <c r="AH1714" s="107"/>
      <c r="AI1714" s="107"/>
      <c r="AJ1714" s="130"/>
      <c r="AK1714" s="148"/>
      <c r="AL1714" s="151"/>
      <c r="AM1714" s="151"/>
      <c r="AN1714" s="151"/>
      <c r="AO1714" s="151"/>
      <c r="AP1714" s="151"/>
      <c r="AQ1714" s="145"/>
    </row>
    <row r="1715" spans="1:43" ht="9" customHeight="1" x14ac:dyDescent="0.2">
      <c r="A1715" s="148"/>
      <c r="B1715" s="148"/>
      <c r="C1715" s="148"/>
      <c r="D1715" s="148"/>
      <c r="E1715" s="128" t="s">
        <v>25</v>
      </c>
      <c r="F1715" s="129"/>
      <c r="G1715" s="107"/>
      <c r="H1715" s="107"/>
      <c r="I1715" s="107"/>
      <c r="J1715" s="107"/>
      <c r="K1715" s="107"/>
      <c r="L1715" s="107"/>
      <c r="M1715" s="107"/>
      <c r="N1715" s="107"/>
      <c r="O1715" s="107"/>
      <c r="P1715" s="107"/>
      <c r="Q1715" s="107"/>
      <c r="R1715" s="107"/>
      <c r="S1715" s="107"/>
      <c r="T1715" s="107"/>
      <c r="U1715" s="107"/>
      <c r="V1715" s="107"/>
      <c r="W1715" s="107"/>
      <c r="X1715" s="107"/>
      <c r="Y1715" s="107"/>
      <c r="Z1715" s="107"/>
      <c r="AA1715" s="107"/>
      <c r="AB1715" s="107"/>
      <c r="AC1715" s="107"/>
      <c r="AD1715" s="107"/>
      <c r="AE1715" s="107"/>
      <c r="AF1715" s="107"/>
      <c r="AG1715" s="107"/>
      <c r="AH1715" s="107"/>
      <c r="AI1715" s="107"/>
      <c r="AJ1715" s="130"/>
      <c r="AK1715" s="148"/>
      <c r="AL1715" s="151"/>
      <c r="AM1715" s="151"/>
      <c r="AN1715" s="151"/>
      <c r="AO1715" s="151"/>
      <c r="AP1715" s="151"/>
      <c r="AQ1715" s="145"/>
    </row>
    <row r="1716" spans="1:43" ht="9" customHeight="1" thickBot="1" x14ac:dyDescent="0.25">
      <c r="A1716" s="149"/>
      <c r="B1716" s="149"/>
      <c r="C1716" s="149"/>
      <c r="D1716" s="149"/>
      <c r="E1716" s="131" t="s">
        <v>26</v>
      </c>
      <c r="F1716" s="132"/>
      <c r="G1716" s="133"/>
      <c r="H1716" s="133"/>
      <c r="I1716" s="133"/>
      <c r="J1716" s="133"/>
      <c r="K1716" s="133"/>
      <c r="L1716" s="133"/>
      <c r="M1716" s="133"/>
      <c r="N1716" s="133"/>
      <c r="O1716" s="133"/>
      <c r="P1716" s="133"/>
      <c r="Q1716" s="133"/>
      <c r="R1716" s="133"/>
      <c r="S1716" s="133"/>
      <c r="T1716" s="133"/>
      <c r="U1716" s="133"/>
      <c r="V1716" s="133"/>
      <c r="W1716" s="133"/>
      <c r="X1716" s="133"/>
      <c r="Y1716" s="133"/>
      <c r="Z1716" s="133"/>
      <c r="AA1716" s="133"/>
      <c r="AB1716" s="133"/>
      <c r="AC1716" s="133"/>
      <c r="AD1716" s="133"/>
      <c r="AE1716" s="133"/>
      <c r="AF1716" s="133"/>
      <c r="AG1716" s="133"/>
      <c r="AH1716" s="133"/>
      <c r="AI1716" s="133"/>
      <c r="AJ1716" s="134"/>
      <c r="AK1716" s="149"/>
      <c r="AL1716" s="152"/>
      <c r="AM1716" s="152"/>
      <c r="AN1716" s="152"/>
      <c r="AO1716" s="152"/>
      <c r="AP1716" s="152"/>
      <c r="AQ1716" s="146"/>
    </row>
    <row r="1717" spans="1:43" ht="9" customHeight="1" x14ac:dyDescent="0.2">
      <c r="A1717" s="147">
        <v>427</v>
      </c>
      <c r="B1717" s="153">
        <v>19234</v>
      </c>
      <c r="C1717" s="154" t="s">
        <v>541</v>
      </c>
      <c r="D1717" s="154" t="s">
        <v>534</v>
      </c>
      <c r="E1717" s="124" t="s">
        <v>22</v>
      </c>
      <c r="F1717" s="125">
        <v>11</v>
      </c>
      <c r="G1717" s="126"/>
      <c r="H1717" s="126"/>
      <c r="I1717" s="126">
        <v>11</v>
      </c>
      <c r="J1717" s="126">
        <v>11</v>
      </c>
      <c r="K1717" s="126"/>
      <c r="L1717" s="126"/>
      <c r="M1717" s="126">
        <v>11</v>
      </c>
      <c r="N1717" s="126">
        <v>11</v>
      </c>
      <c r="O1717" s="126"/>
      <c r="P1717" s="126"/>
      <c r="Q1717" s="126">
        <v>11</v>
      </c>
      <c r="R1717" s="126">
        <v>11</v>
      </c>
      <c r="S1717" s="126"/>
      <c r="T1717" s="126"/>
      <c r="U1717" s="126">
        <v>11</v>
      </c>
      <c r="V1717" s="126">
        <v>11</v>
      </c>
      <c r="W1717" s="126"/>
      <c r="X1717" s="126"/>
      <c r="Y1717" s="126">
        <v>11</v>
      </c>
      <c r="Z1717" s="126">
        <v>11</v>
      </c>
      <c r="AA1717" s="126"/>
      <c r="AB1717" s="126"/>
      <c r="AC1717" s="126">
        <v>11</v>
      </c>
      <c r="AD1717" s="126">
        <v>11</v>
      </c>
      <c r="AE1717" s="126"/>
      <c r="AF1717" s="126"/>
      <c r="AG1717" s="126">
        <v>11</v>
      </c>
      <c r="AH1717" s="126">
        <v>11</v>
      </c>
      <c r="AI1717" s="126"/>
      <c r="AJ1717" s="127"/>
      <c r="AK1717" s="153">
        <f>COUNTIF(F1717:AJ1717,"&gt;0")</f>
        <v>15</v>
      </c>
      <c r="AL1717" s="150">
        <f>SUM(F1717:AJ1717)</f>
        <v>165</v>
      </c>
      <c r="AM1717" s="150">
        <f>SUM(F1719:AJ1719)</f>
        <v>0</v>
      </c>
      <c r="AN1717" s="150">
        <f>SUM(F1720:AJ1720)</f>
        <v>0</v>
      </c>
      <c r="AO1717" s="150">
        <f>SUM(F1718:AJ1718)</f>
        <v>64</v>
      </c>
      <c r="AP1717" s="150">
        <f>VLOOKUP($M$1&amp;" "&amp;$P$1&amp;" "&amp;AQ1717,'Вспомогательная таблица'!A:AL,38,0)</f>
        <v>165</v>
      </c>
      <c r="AQ1717" s="144" t="s">
        <v>49</v>
      </c>
    </row>
    <row r="1718" spans="1:43" ht="9" customHeight="1" x14ac:dyDescent="0.2">
      <c r="A1718" s="148"/>
      <c r="B1718" s="148"/>
      <c r="C1718" s="148"/>
      <c r="D1718" s="148"/>
      <c r="E1718" s="128" t="s">
        <v>24</v>
      </c>
      <c r="F1718" s="129">
        <v>8</v>
      </c>
      <c r="G1718" s="107"/>
      <c r="H1718" s="107"/>
      <c r="I1718" s="107"/>
      <c r="J1718" s="107">
        <v>8</v>
      </c>
      <c r="K1718" s="107"/>
      <c r="L1718" s="107"/>
      <c r="M1718" s="107"/>
      <c r="N1718" s="107">
        <v>8</v>
      </c>
      <c r="O1718" s="107"/>
      <c r="P1718" s="107"/>
      <c r="Q1718" s="107"/>
      <c r="R1718" s="107">
        <v>8</v>
      </c>
      <c r="S1718" s="107"/>
      <c r="T1718" s="107"/>
      <c r="U1718" s="107"/>
      <c r="V1718" s="107">
        <v>8</v>
      </c>
      <c r="W1718" s="107"/>
      <c r="X1718" s="107"/>
      <c r="Y1718" s="107"/>
      <c r="Z1718" s="107">
        <v>8</v>
      </c>
      <c r="AA1718" s="107"/>
      <c r="AB1718" s="107"/>
      <c r="AC1718" s="107"/>
      <c r="AD1718" s="107">
        <v>8</v>
      </c>
      <c r="AE1718" s="107"/>
      <c r="AF1718" s="107"/>
      <c r="AG1718" s="107"/>
      <c r="AH1718" s="107">
        <v>8</v>
      </c>
      <c r="AI1718" s="107"/>
      <c r="AJ1718" s="130"/>
      <c r="AK1718" s="148"/>
      <c r="AL1718" s="151"/>
      <c r="AM1718" s="151"/>
      <c r="AN1718" s="151"/>
      <c r="AO1718" s="151"/>
      <c r="AP1718" s="151"/>
      <c r="AQ1718" s="145"/>
    </row>
    <row r="1719" spans="1:43" ht="9" customHeight="1" x14ac:dyDescent="0.2">
      <c r="A1719" s="148"/>
      <c r="B1719" s="148"/>
      <c r="C1719" s="148"/>
      <c r="D1719" s="148"/>
      <c r="E1719" s="128" t="s">
        <v>25</v>
      </c>
      <c r="F1719" s="129"/>
      <c r="G1719" s="107"/>
      <c r="H1719" s="107"/>
      <c r="I1719" s="107"/>
      <c r="J1719" s="107"/>
      <c r="K1719" s="107"/>
      <c r="L1719" s="107"/>
      <c r="M1719" s="107"/>
      <c r="N1719" s="107"/>
      <c r="O1719" s="107"/>
      <c r="P1719" s="107"/>
      <c r="Q1719" s="107"/>
      <c r="R1719" s="107"/>
      <c r="S1719" s="107"/>
      <c r="T1719" s="107"/>
      <c r="U1719" s="107"/>
      <c r="V1719" s="107"/>
      <c r="W1719" s="107"/>
      <c r="X1719" s="107"/>
      <c r="Y1719" s="107"/>
      <c r="Z1719" s="107"/>
      <c r="AA1719" s="107"/>
      <c r="AB1719" s="107"/>
      <c r="AC1719" s="107"/>
      <c r="AD1719" s="107"/>
      <c r="AE1719" s="107"/>
      <c r="AF1719" s="107"/>
      <c r="AG1719" s="107"/>
      <c r="AH1719" s="107"/>
      <c r="AI1719" s="107"/>
      <c r="AJ1719" s="130"/>
      <c r="AK1719" s="148"/>
      <c r="AL1719" s="151"/>
      <c r="AM1719" s="151"/>
      <c r="AN1719" s="151"/>
      <c r="AO1719" s="151"/>
      <c r="AP1719" s="151"/>
      <c r="AQ1719" s="145"/>
    </row>
    <row r="1720" spans="1:43" ht="9" customHeight="1" thickBot="1" x14ac:dyDescent="0.25">
      <c r="A1720" s="149"/>
      <c r="B1720" s="149"/>
      <c r="C1720" s="149"/>
      <c r="D1720" s="149"/>
      <c r="E1720" s="131" t="s">
        <v>26</v>
      </c>
      <c r="F1720" s="132"/>
      <c r="G1720" s="133"/>
      <c r="H1720" s="133"/>
      <c r="I1720" s="133"/>
      <c r="J1720" s="133"/>
      <c r="K1720" s="133"/>
      <c r="L1720" s="133"/>
      <c r="M1720" s="133"/>
      <c r="N1720" s="133"/>
      <c r="O1720" s="133"/>
      <c r="P1720" s="133"/>
      <c r="Q1720" s="133"/>
      <c r="R1720" s="133"/>
      <c r="S1720" s="133"/>
      <c r="T1720" s="133"/>
      <c r="U1720" s="133"/>
      <c r="V1720" s="133"/>
      <c r="W1720" s="133"/>
      <c r="X1720" s="133"/>
      <c r="Y1720" s="133"/>
      <c r="Z1720" s="133"/>
      <c r="AA1720" s="133"/>
      <c r="AB1720" s="133"/>
      <c r="AC1720" s="133"/>
      <c r="AD1720" s="133"/>
      <c r="AE1720" s="133"/>
      <c r="AF1720" s="133"/>
      <c r="AG1720" s="133"/>
      <c r="AH1720" s="133"/>
      <c r="AI1720" s="133"/>
      <c r="AJ1720" s="134"/>
      <c r="AK1720" s="149"/>
      <c r="AL1720" s="152"/>
      <c r="AM1720" s="152"/>
      <c r="AN1720" s="152"/>
      <c r="AO1720" s="152"/>
      <c r="AP1720" s="152"/>
      <c r="AQ1720" s="146"/>
    </row>
    <row r="1721" spans="1:43" ht="9" customHeight="1" x14ac:dyDescent="0.2">
      <c r="A1721" s="147">
        <v>428</v>
      </c>
      <c r="B1721" s="153">
        <v>24461</v>
      </c>
      <c r="C1721" s="154" t="s">
        <v>542</v>
      </c>
      <c r="D1721" s="154" t="s">
        <v>519</v>
      </c>
      <c r="E1721" s="124" t="s">
        <v>22</v>
      </c>
      <c r="F1721" s="125">
        <v>8</v>
      </c>
      <c r="G1721" s="126">
        <v>8</v>
      </c>
      <c r="H1721" s="126"/>
      <c r="I1721" s="126"/>
      <c r="J1721" s="126">
        <v>8</v>
      </c>
      <c r="K1721" s="126">
        <v>8</v>
      </c>
      <c r="L1721" s="126">
        <v>8</v>
      </c>
      <c r="M1721" s="126">
        <v>8</v>
      </c>
      <c r="N1721" s="126">
        <v>8</v>
      </c>
      <c r="O1721" s="126"/>
      <c r="P1721" s="126"/>
      <c r="Q1721" s="126">
        <v>8</v>
      </c>
      <c r="R1721" s="126">
        <v>8</v>
      </c>
      <c r="S1721" s="126">
        <v>8</v>
      </c>
      <c r="T1721" s="126">
        <v>8</v>
      </c>
      <c r="U1721" s="126">
        <v>8</v>
      </c>
      <c r="V1721" s="126"/>
      <c r="W1721" s="126"/>
      <c r="X1721" s="126">
        <v>8</v>
      </c>
      <c r="Y1721" s="126">
        <v>8</v>
      </c>
      <c r="Z1721" s="126">
        <v>8</v>
      </c>
      <c r="AA1721" s="126">
        <v>8</v>
      </c>
      <c r="AB1721" s="126">
        <v>8</v>
      </c>
      <c r="AC1721" s="126"/>
      <c r="AD1721" s="126"/>
      <c r="AE1721" s="126">
        <v>8</v>
      </c>
      <c r="AF1721" s="126">
        <v>8</v>
      </c>
      <c r="AG1721" s="126">
        <v>8</v>
      </c>
      <c r="AH1721" s="126">
        <v>8</v>
      </c>
      <c r="AI1721" s="126"/>
      <c r="AJ1721" s="127"/>
      <c r="AK1721" s="153">
        <f>COUNTIF(F1721:AJ1721,"&gt;0")</f>
        <v>21</v>
      </c>
      <c r="AL1721" s="150">
        <f>SUM(F1721:AJ1721)</f>
        <v>168</v>
      </c>
      <c r="AM1721" s="150">
        <f>SUM(F1723:AJ1723)</f>
        <v>0</v>
      </c>
      <c r="AN1721" s="150">
        <f>SUM(F1724:AJ1724)</f>
        <v>0</v>
      </c>
      <c r="AO1721" s="150">
        <f>SUM(F1722:AJ1722)</f>
        <v>0</v>
      </c>
      <c r="AP1721" s="150">
        <f>VLOOKUP($M$1&amp;" "&amp;$P$1&amp;" "&amp;AQ1721,'Вспомогательная таблица'!A:AL,38,0)</f>
        <v>168</v>
      </c>
      <c r="AQ1721" s="144" t="s">
        <v>23</v>
      </c>
    </row>
    <row r="1722" spans="1:43" ht="9" customHeight="1" x14ac:dyDescent="0.2">
      <c r="A1722" s="148"/>
      <c r="B1722" s="148"/>
      <c r="C1722" s="148"/>
      <c r="D1722" s="148"/>
      <c r="E1722" s="128" t="s">
        <v>24</v>
      </c>
      <c r="F1722" s="129"/>
      <c r="G1722" s="107"/>
      <c r="H1722" s="107"/>
      <c r="I1722" s="107"/>
      <c r="J1722" s="107"/>
      <c r="K1722" s="107"/>
      <c r="L1722" s="107"/>
      <c r="M1722" s="107"/>
      <c r="N1722" s="107"/>
      <c r="O1722" s="107"/>
      <c r="P1722" s="107"/>
      <c r="Q1722" s="107"/>
      <c r="R1722" s="107"/>
      <c r="S1722" s="107"/>
      <c r="T1722" s="107"/>
      <c r="U1722" s="107"/>
      <c r="V1722" s="107"/>
      <c r="W1722" s="107"/>
      <c r="X1722" s="107"/>
      <c r="Y1722" s="107"/>
      <c r="Z1722" s="107"/>
      <c r="AA1722" s="107"/>
      <c r="AB1722" s="107"/>
      <c r="AC1722" s="107"/>
      <c r="AD1722" s="107"/>
      <c r="AE1722" s="107"/>
      <c r="AF1722" s="107"/>
      <c r="AG1722" s="107"/>
      <c r="AH1722" s="107"/>
      <c r="AI1722" s="107"/>
      <c r="AJ1722" s="130"/>
      <c r="AK1722" s="148"/>
      <c r="AL1722" s="151"/>
      <c r="AM1722" s="151"/>
      <c r="AN1722" s="151"/>
      <c r="AO1722" s="151"/>
      <c r="AP1722" s="151"/>
      <c r="AQ1722" s="145"/>
    </row>
    <row r="1723" spans="1:43" ht="9" customHeight="1" x14ac:dyDescent="0.2">
      <c r="A1723" s="148"/>
      <c r="B1723" s="148"/>
      <c r="C1723" s="148"/>
      <c r="D1723" s="148"/>
      <c r="E1723" s="128" t="s">
        <v>25</v>
      </c>
      <c r="F1723" s="129"/>
      <c r="G1723" s="107"/>
      <c r="H1723" s="107"/>
      <c r="I1723" s="107"/>
      <c r="J1723" s="107"/>
      <c r="K1723" s="107"/>
      <c r="L1723" s="107"/>
      <c r="M1723" s="107"/>
      <c r="N1723" s="107"/>
      <c r="O1723" s="107"/>
      <c r="P1723" s="107"/>
      <c r="Q1723" s="107"/>
      <c r="R1723" s="107"/>
      <c r="S1723" s="107"/>
      <c r="T1723" s="107"/>
      <c r="U1723" s="107"/>
      <c r="V1723" s="107"/>
      <c r="W1723" s="107"/>
      <c r="X1723" s="107"/>
      <c r="Y1723" s="107"/>
      <c r="Z1723" s="107"/>
      <c r="AA1723" s="107"/>
      <c r="AB1723" s="107"/>
      <c r="AC1723" s="107"/>
      <c r="AD1723" s="107"/>
      <c r="AE1723" s="107"/>
      <c r="AF1723" s="107"/>
      <c r="AG1723" s="107"/>
      <c r="AH1723" s="107"/>
      <c r="AI1723" s="107"/>
      <c r="AJ1723" s="130"/>
      <c r="AK1723" s="148"/>
      <c r="AL1723" s="151"/>
      <c r="AM1723" s="151"/>
      <c r="AN1723" s="151"/>
      <c r="AO1723" s="151"/>
      <c r="AP1723" s="151"/>
      <c r="AQ1723" s="145"/>
    </row>
    <row r="1724" spans="1:43" ht="9" customHeight="1" thickBot="1" x14ac:dyDescent="0.25">
      <c r="A1724" s="149"/>
      <c r="B1724" s="149"/>
      <c r="C1724" s="149"/>
      <c r="D1724" s="149"/>
      <c r="E1724" s="131" t="s">
        <v>26</v>
      </c>
      <c r="F1724" s="132"/>
      <c r="G1724" s="133"/>
      <c r="H1724" s="133"/>
      <c r="I1724" s="133"/>
      <c r="J1724" s="133"/>
      <c r="K1724" s="133"/>
      <c r="L1724" s="133"/>
      <c r="M1724" s="133"/>
      <c r="N1724" s="133"/>
      <c r="O1724" s="133"/>
      <c r="P1724" s="133"/>
      <c r="Q1724" s="133"/>
      <c r="R1724" s="133"/>
      <c r="S1724" s="133"/>
      <c r="T1724" s="133"/>
      <c r="U1724" s="133"/>
      <c r="V1724" s="133"/>
      <c r="W1724" s="133"/>
      <c r="X1724" s="133"/>
      <c r="Y1724" s="133"/>
      <c r="Z1724" s="133"/>
      <c r="AA1724" s="133"/>
      <c r="AB1724" s="133"/>
      <c r="AC1724" s="133"/>
      <c r="AD1724" s="133"/>
      <c r="AE1724" s="133"/>
      <c r="AF1724" s="133"/>
      <c r="AG1724" s="133"/>
      <c r="AH1724" s="133"/>
      <c r="AI1724" s="133"/>
      <c r="AJ1724" s="134"/>
      <c r="AK1724" s="149"/>
      <c r="AL1724" s="152"/>
      <c r="AM1724" s="152"/>
      <c r="AN1724" s="152"/>
      <c r="AO1724" s="152"/>
      <c r="AP1724" s="152"/>
      <c r="AQ1724" s="146"/>
    </row>
    <row r="1725" spans="1:43" ht="9" customHeight="1" x14ac:dyDescent="0.2">
      <c r="A1725" s="147">
        <v>429</v>
      </c>
      <c r="B1725" s="153">
        <v>20142</v>
      </c>
      <c r="C1725" s="154" t="s">
        <v>543</v>
      </c>
      <c r="D1725" s="154" t="s">
        <v>534</v>
      </c>
      <c r="E1725" s="124" t="s">
        <v>22</v>
      </c>
      <c r="F1725" s="125">
        <v>11</v>
      </c>
      <c r="G1725" s="126">
        <v>11</v>
      </c>
      <c r="H1725" s="126"/>
      <c r="I1725" s="126"/>
      <c r="J1725" s="126">
        <v>11</v>
      </c>
      <c r="K1725" s="126">
        <v>11</v>
      </c>
      <c r="L1725" s="126"/>
      <c r="M1725" s="126"/>
      <c r="N1725" s="126">
        <v>11</v>
      </c>
      <c r="O1725" s="126">
        <v>11</v>
      </c>
      <c r="P1725" s="126"/>
      <c r="Q1725" s="126"/>
      <c r="R1725" s="126">
        <v>11</v>
      </c>
      <c r="S1725" s="126">
        <v>11</v>
      </c>
      <c r="T1725" s="126"/>
      <c r="U1725" s="126"/>
      <c r="V1725" s="126">
        <v>11</v>
      </c>
      <c r="W1725" s="126">
        <v>11</v>
      </c>
      <c r="X1725" s="126"/>
      <c r="Y1725" s="126"/>
      <c r="Z1725" s="126">
        <v>11</v>
      </c>
      <c r="AA1725" s="126">
        <v>11</v>
      </c>
      <c r="AB1725" s="126"/>
      <c r="AC1725" s="126"/>
      <c r="AD1725" s="126">
        <v>11</v>
      </c>
      <c r="AE1725" s="126">
        <v>11</v>
      </c>
      <c r="AF1725" s="126"/>
      <c r="AG1725" s="126"/>
      <c r="AH1725" s="126">
        <v>11</v>
      </c>
      <c r="AI1725" s="126"/>
      <c r="AJ1725" s="127"/>
      <c r="AK1725" s="153">
        <f>COUNTIF(F1725:AJ1725,"&gt;0")</f>
        <v>15</v>
      </c>
      <c r="AL1725" s="150">
        <f>SUM(F1725:AJ1725)</f>
        <v>165</v>
      </c>
      <c r="AM1725" s="150">
        <f>SUM(F1727:AJ1727)</f>
        <v>0</v>
      </c>
      <c r="AN1725" s="150">
        <f>SUM(F1728:AJ1728)</f>
        <v>0</v>
      </c>
      <c r="AO1725" s="150">
        <f>SUM(F1726:AJ1726)</f>
        <v>56</v>
      </c>
      <c r="AP1725" s="150">
        <f>VLOOKUP($M$1&amp;" "&amp;$P$1&amp;" "&amp;AQ1725,'Вспомогательная таблица'!A:AL,38,0)</f>
        <v>165</v>
      </c>
      <c r="AQ1725" s="144" t="s">
        <v>53</v>
      </c>
    </row>
    <row r="1726" spans="1:43" ht="9" customHeight="1" x14ac:dyDescent="0.2">
      <c r="A1726" s="148"/>
      <c r="B1726" s="148"/>
      <c r="C1726" s="148"/>
      <c r="D1726" s="148"/>
      <c r="E1726" s="128" t="s">
        <v>24</v>
      </c>
      <c r="F1726" s="129"/>
      <c r="G1726" s="107">
        <v>8</v>
      </c>
      <c r="H1726" s="107"/>
      <c r="I1726" s="107"/>
      <c r="J1726" s="107"/>
      <c r="K1726" s="107">
        <v>8</v>
      </c>
      <c r="L1726" s="107"/>
      <c r="M1726" s="107"/>
      <c r="N1726" s="107"/>
      <c r="O1726" s="107">
        <v>8</v>
      </c>
      <c r="P1726" s="107"/>
      <c r="Q1726" s="107"/>
      <c r="R1726" s="107"/>
      <c r="S1726" s="107">
        <v>8</v>
      </c>
      <c r="T1726" s="107"/>
      <c r="U1726" s="107"/>
      <c r="V1726" s="107"/>
      <c r="W1726" s="107">
        <v>8</v>
      </c>
      <c r="X1726" s="107"/>
      <c r="Y1726" s="107"/>
      <c r="Z1726" s="107"/>
      <c r="AA1726" s="107">
        <v>8</v>
      </c>
      <c r="AB1726" s="107"/>
      <c r="AC1726" s="107"/>
      <c r="AD1726" s="107"/>
      <c r="AE1726" s="107">
        <v>8</v>
      </c>
      <c r="AF1726" s="107"/>
      <c r="AG1726" s="107"/>
      <c r="AH1726" s="107"/>
      <c r="AI1726" s="107"/>
      <c r="AJ1726" s="130"/>
      <c r="AK1726" s="148"/>
      <c r="AL1726" s="151"/>
      <c r="AM1726" s="151"/>
      <c r="AN1726" s="151"/>
      <c r="AO1726" s="151"/>
      <c r="AP1726" s="151"/>
      <c r="AQ1726" s="145"/>
    </row>
    <row r="1727" spans="1:43" ht="9" customHeight="1" x14ac:dyDescent="0.2">
      <c r="A1727" s="148"/>
      <c r="B1727" s="148"/>
      <c r="C1727" s="148"/>
      <c r="D1727" s="148"/>
      <c r="E1727" s="128" t="s">
        <v>25</v>
      </c>
      <c r="F1727" s="129"/>
      <c r="G1727" s="107"/>
      <c r="H1727" s="107"/>
      <c r="I1727" s="107"/>
      <c r="J1727" s="107"/>
      <c r="K1727" s="107"/>
      <c r="L1727" s="107"/>
      <c r="M1727" s="107"/>
      <c r="N1727" s="107"/>
      <c r="O1727" s="107"/>
      <c r="P1727" s="107"/>
      <c r="Q1727" s="107"/>
      <c r="R1727" s="107"/>
      <c r="S1727" s="107"/>
      <c r="T1727" s="107"/>
      <c r="U1727" s="107"/>
      <c r="V1727" s="107"/>
      <c r="W1727" s="107"/>
      <c r="X1727" s="107"/>
      <c r="Y1727" s="107"/>
      <c r="Z1727" s="107"/>
      <c r="AA1727" s="107"/>
      <c r="AB1727" s="107"/>
      <c r="AC1727" s="107"/>
      <c r="AD1727" s="107"/>
      <c r="AE1727" s="107"/>
      <c r="AF1727" s="107"/>
      <c r="AG1727" s="107"/>
      <c r="AH1727" s="107"/>
      <c r="AI1727" s="107"/>
      <c r="AJ1727" s="130"/>
      <c r="AK1727" s="148"/>
      <c r="AL1727" s="151"/>
      <c r="AM1727" s="151"/>
      <c r="AN1727" s="151"/>
      <c r="AO1727" s="151"/>
      <c r="AP1727" s="151"/>
      <c r="AQ1727" s="145"/>
    </row>
    <row r="1728" spans="1:43" ht="9" customHeight="1" thickBot="1" x14ac:dyDescent="0.25">
      <c r="A1728" s="149"/>
      <c r="B1728" s="149"/>
      <c r="C1728" s="149"/>
      <c r="D1728" s="149"/>
      <c r="E1728" s="131" t="s">
        <v>26</v>
      </c>
      <c r="F1728" s="132"/>
      <c r="G1728" s="133"/>
      <c r="H1728" s="133"/>
      <c r="I1728" s="133"/>
      <c r="J1728" s="133"/>
      <c r="K1728" s="133"/>
      <c r="L1728" s="133"/>
      <c r="M1728" s="133"/>
      <c r="N1728" s="133"/>
      <c r="O1728" s="133"/>
      <c r="P1728" s="133"/>
      <c r="Q1728" s="133"/>
      <c r="R1728" s="133"/>
      <c r="S1728" s="133"/>
      <c r="T1728" s="133"/>
      <c r="U1728" s="133"/>
      <c r="V1728" s="133"/>
      <c r="W1728" s="133"/>
      <c r="X1728" s="133"/>
      <c r="Y1728" s="133"/>
      <c r="Z1728" s="133"/>
      <c r="AA1728" s="133"/>
      <c r="AB1728" s="133"/>
      <c r="AC1728" s="133"/>
      <c r="AD1728" s="133"/>
      <c r="AE1728" s="133"/>
      <c r="AF1728" s="133"/>
      <c r="AG1728" s="133"/>
      <c r="AH1728" s="133"/>
      <c r="AI1728" s="133"/>
      <c r="AJ1728" s="134"/>
      <c r="AK1728" s="149"/>
      <c r="AL1728" s="152"/>
      <c r="AM1728" s="152"/>
      <c r="AN1728" s="152"/>
      <c r="AO1728" s="152"/>
      <c r="AP1728" s="152"/>
      <c r="AQ1728" s="146"/>
    </row>
    <row r="1729" spans="1:43" ht="9" customHeight="1" x14ac:dyDescent="0.2">
      <c r="A1729" s="147">
        <v>430</v>
      </c>
      <c r="B1729" s="153">
        <v>19239</v>
      </c>
      <c r="C1729" s="154" t="s">
        <v>544</v>
      </c>
      <c r="D1729" s="154" t="s">
        <v>532</v>
      </c>
      <c r="E1729" s="124" t="s">
        <v>22</v>
      </c>
      <c r="F1729" s="125">
        <v>11</v>
      </c>
      <c r="G1729" s="126">
        <v>11</v>
      </c>
      <c r="H1729" s="126"/>
      <c r="I1729" s="126"/>
      <c r="J1729" s="126">
        <v>11</v>
      </c>
      <c r="K1729" s="126">
        <v>11</v>
      </c>
      <c r="L1729" s="126"/>
      <c r="M1729" s="126"/>
      <c r="N1729" s="126">
        <v>11</v>
      </c>
      <c r="O1729" s="126">
        <v>11</v>
      </c>
      <c r="P1729" s="126"/>
      <c r="Q1729" s="126"/>
      <c r="R1729" s="126">
        <v>11</v>
      </c>
      <c r="S1729" s="126">
        <v>11</v>
      </c>
      <c r="T1729" s="126"/>
      <c r="U1729" s="126"/>
      <c r="V1729" s="126">
        <v>11</v>
      </c>
      <c r="W1729" s="126">
        <v>11</v>
      </c>
      <c r="X1729" s="126"/>
      <c r="Y1729" s="126"/>
      <c r="Z1729" s="126">
        <v>11</v>
      </c>
      <c r="AA1729" s="126">
        <v>11</v>
      </c>
      <c r="AB1729" s="126"/>
      <c r="AC1729" s="126"/>
      <c r="AD1729" s="126">
        <v>11</v>
      </c>
      <c r="AE1729" s="126">
        <v>11</v>
      </c>
      <c r="AF1729" s="126"/>
      <c r="AG1729" s="126"/>
      <c r="AH1729" s="126">
        <v>11</v>
      </c>
      <c r="AI1729" s="126"/>
      <c r="AJ1729" s="127"/>
      <c r="AK1729" s="153">
        <f>COUNTIF(F1729:AJ1729,"&gt;0")</f>
        <v>15</v>
      </c>
      <c r="AL1729" s="150">
        <f>SUM(F1729:AJ1729)</f>
        <v>165</v>
      </c>
      <c r="AM1729" s="150">
        <f>SUM(F1731:AJ1731)</f>
        <v>0</v>
      </c>
      <c r="AN1729" s="150">
        <f>SUM(F1732:AJ1732)</f>
        <v>0</v>
      </c>
      <c r="AO1729" s="150">
        <f>SUM(F1730:AJ1730)</f>
        <v>56</v>
      </c>
      <c r="AP1729" s="150">
        <f>VLOOKUP($M$1&amp;" "&amp;$P$1&amp;" "&amp;AQ1729,'Вспомогательная таблица'!A:AL,38,0)</f>
        <v>165</v>
      </c>
      <c r="AQ1729" s="144" t="s">
        <v>53</v>
      </c>
    </row>
    <row r="1730" spans="1:43" ht="9" customHeight="1" x14ac:dyDescent="0.2">
      <c r="A1730" s="148"/>
      <c r="B1730" s="148"/>
      <c r="C1730" s="148"/>
      <c r="D1730" s="148"/>
      <c r="E1730" s="128" t="s">
        <v>24</v>
      </c>
      <c r="F1730" s="129"/>
      <c r="G1730" s="107">
        <v>8</v>
      </c>
      <c r="H1730" s="107"/>
      <c r="I1730" s="107"/>
      <c r="J1730" s="107"/>
      <c r="K1730" s="107">
        <v>8</v>
      </c>
      <c r="L1730" s="107"/>
      <c r="M1730" s="107"/>
      <c r="N1730" s="107"/>
      <c r="O1730" s="107">
        <v>8</v>
      </c>
      <c r="P1730" s="107"/>
      <c r="Q1730" s="107"/>
      <c r="R1730" s="107"/>
      <c r="S1730" s="107">
        <v>8</v>
      </c>
      <c r="T1730" s="107"/>
      <c r="U1730" s="107"/>
      <c r="V1730" s="107"/>
      <c r="W1730" s="107">
        <v>8</v>
      </c>
      <c r="X1730" s="107"/>
      <c r="Y1730" s="107"/>
      <c r="Z1730" s="107"/>
      <c r="AA1730" s="107">
        <v>8</v>
      </c>
      <c r="AB1730" s="107"/>
      <c r="AC1730" s="107"/>
      <c r="AD1730" s="107"/>
      <c r="AE1730" s="107">
        <v>8</v>
      </c>
      <c r="AF1730" s="107"/>
      <c r="AG1730" s="107"/>
      <c r="AH1730" s="107"/>
      <c r="AI1730" s="107"/>
      <c r="AJ1730" s="130"/>
      <c r="AK1730" s="148"/>
      <c r="AL1730" s="151"/>
      <c r="AM1730" s="151"/>
      <c r="AN1730" s="151"/>
      <c r="AO1730" s="151"/>
      <c r="AP1730" s="151"/>
      <c r="AQ1730" s="145"/>
    </row>
    <row r="1731" spans="1:43" ht="9" customHeight="1" x14ac:dyDescent="0.2">
      <c r="A1731" s="148"/>
      <c r="B1731" s="148"/>
      <c r="C1731" s="148"/>
      <c r="D1731" s="148"/>
      <c r="E1731" s="128" t="s">
        <v>25</v>
      </c>
      <c r="F1731" s="129"/>
      <c r="G1731" s="107"/>
      <c r="H1731" s="107"/>
      <c r="I1731" s="107"/>
      <c r="J1731" s="107"/>
      <c r="K1731" s="107"/>
      <c r="L1731" s="107"/>
      <c r="M1731" s="107"/>
      <c r="N1731" s="107"/>
      <c r="O1731" s="107"/>
      <c r="P1731" s="107"/>
      <c r="Q1731" s="107"/>
      <c r="R1731" s="107"/>
      <c r="S1731" s="107"/>
      <c r="T1731" s="107"/>
      <c r="U1731" s="107"/>
      <c r="V1731" s="107"/>
      <c r="W1731" s="107"/>
      <c r="X1731" s="107"/>
      <c r="Y1731" s="107"/>
      <c r="Z1731" s="107"/>
      <c r="AA1731" s="107"/>
      <c r="AB1731" s="107"/>
      <c r="AC1731" s="107"/>
      <c r="AD1731" s="107"/>
      <c r="AE1731" s="107"/>
      <c r="AF1731" s="107"/>
      <c r="AG1731" s="107"/>
      <c r="AH1731" s="107"/>
      <c r="AI1731" s="107"/>
      <c r="AJ1731" s="130"/>
      <c r="AK1731" s="148"/>
      <c r="AL1731" s="151"/>
      <c r="AM1731" s="151"/>
      <c r="AN1731" s="151"/>
      <c r="AO1731" s="151"/>
      <c r="AP1731" s="151"/>
      <c r="AQ1731" s="145"/>
    </row>
    <row r="1732" spans="1:43" ht="9" customHeight="1" thickBot="1" x14ac:dyDescent="0.25">
      <c r="A1732" s="149"/>
      <c r="B1732" s="149"/>
      <c r="C1732" s="149"/>
      <c r="D1732" s="149"/>
      <c r="E1732" s="131" t="s">
        <v>26</v>
      </c>
      <c r="F1732" s="132"/>
      <c r="G1732" s="133"/>
      <c r="H1732" s="133"/>
      <c r="I1732" s="133"/>
      <c r="J1732" s="133"/>
      <c r="K1732" s="133"/>
      <c r="L1732" s="133"/>
      <c r="M1732" s="133"/>
      <c r="N1732" s="133"/>
      <c r="O1732" s="133"/>
      <c r="P1732" s="133"/>
      <c r="Q1732" s="133"/>
      <c r="R1732" s="133"/>
      <c r="S1732" s="133"/>
      <c r="T1732" s="133"/>
      <c r="U1732" s="133"/>
      <c r="V1732" s="133"/>
      <c r="W1732" s="133"/>
      <c r="X1732" s="133"/>
      <c r="Y1732" s="133"/>
      <c r="Z1732" s="133"/>
      <c r="AA1732" s="133"/>
      <c r="AB1732" s="133"/>
      <c r="AC1732" s="133"/>
      <c r="AD1732" s="133"/>
      <c r="AE1732" s="133"/>
      <c r="AF1732" s="133"/>
      <c r="AG1732" s="133"/>
      <c r="AH1732" s="133"/>
      <c r="AI1732" s="133"/>
      <c r="AJ1732" s="134"/>
      <c r="AK1732" s="149"/>
      <c r="AL1732" s="152"/>
      <c r="AM1732" s="152"/>
      <c r="AN1732" s="152"/>
      <c r="AO1732" s="152"/>
      <c r="AP1732" s="152"/>
      <c r="AQ1732" s="146"/>
    </row>
    <row r="1733" spans="1:43" ht="9" customHeight="1" x14ac:dyDescent="0.2">
      <c r="A1733" s="147">
        <v>431</v>
      </c>
      <c r="B1733" s="153">
        <v>28460</v>
      </c>
      <c r="C1733" s="154" t="s">
        <v>545</v>
      </c>
      <c r="D1733" s="154" t="s">
        <v>310</v>
      </c>
      <c r="E1733" s="124" t="s">
        <v>22</v>
      </c>
      <c r="F1733" s="125">
        <v>8</v>
      </c>
      <c r="G1733" s="126">
        <v>8</v>
      </c>
      <c r="H1733" s="126"/>
      <c r="I1733" s="126"/>
      <c r="J1733" s="126">
        <v>8</v>
      </c>
      <c r="K1733" s="126">
        <v>8</v>
      </c>
      <c r="L1733" s="126">
        <v>8</v>
      </c>
      <c r="M1733" s="126">
        <v>8</v>
      </c>
      <c r="N1733" s="126">
        <v>8</v>
      </c>
      <c r="O1733" s="126"/>
      <c r="P1733" s="126"/>
      <c r="Q1733" s="126">
        <v>8</v>
      </c>
      <c r="R1733" s="126">
        <v>8</v>
      </c>
      <c r="S1733" s="126">
        <v>8</v>
      </c>
      <c r="T1733" s="126">
        <v>8</v>
      </c>
      <c r="U1733" s="126">
        <v>8</v>
      </c>
      <c r="V1733" s="126"/>
      <c r="W1733" s="126"/>
      <c r="X1733" s="126">
        <v>8</v>
      </c>
      <c r="Y1733" s="126">
        <v>8</v>
      </c>
      <c r="Z1733" s="126">
        <v>8</v>
      </c>
      <c r="AA1733" s="126">
        <v>8</v>
      </c>
      <c r="AB1733" s="126">
        <v>8</v>
      </c>
      <c r="AC1733" s="126"/>
      <c r="AD1733" s="126"/>
      <c r="AE1733" s="126">
        <v>8</v>
      </c>
      <c r="AF1733" s="126">
        <v>8</v>
      </c>
      <c r="AG1733" s="126">
        <v>8</v>
      </c>
      <c r="AH1733" s="126">
        <v>8</v>
      </c>
      <c r="AI1733" s="126"/>
      <c r="AJ1733" s="127"/>
      <c r="AK1733" s="153">
        <f>COUNTIF(F1733:AJ1733,"&gt;0")</f>
        <v>21</v>
      </c>
      <c r="AL1733" s="150">
        <f>SUM(F1733:AJ1733)</f>
        <v>168</v>
      </c>
      <c r="AM1733" s="150">
        <f>SUM(F1735:AJ1735)</f>
        <v>0</v>
      </c>
      <c r="AN1733" s="150">
        <f>SUM(F1736:AJ1736)</f>
        <v>0</v>
      </c>
      <c r="AO1733" s="150">
        <f>SUM(F1734:AJ1734)</f>
        <v>0</v>
      </c>
      <c r="AP1733" s="150">
        <f>VLOOKUP($M$1&amp;" "&amp;$P$1&amp;" "&amp;AQ1733,'Вспомогательная таблица'!A:AL,38,0)</f>
        <v>168</v>
      </c>
      <c r="AQ1733" s="144" t="s">
        <v>47</v>
      </c>
    </row>
    <row r="1734" spans="1:43" ht="9" customHeight="1" x14ac:dyDescent="0.2">
      <c r="A1734" s="148"/>
      <c r="B1734" s="148"/>
      <c r="C1734" s="148"/>
      <c r="D1734" s="148"/>
      <c r="E1734" s="128" t="s">
        <v>24</v>
      </c>
      <c r="F1734" s="129"/>
      <c r="G1734" s="107"/>
      <c r="H1734" s="107"/>
      <c r="I1734" s="107"/>
      <c r="J1734" s="107"/>
      <c r="K1734" s="107"/>
      <c r="L1734" s="107"/>
      <c r="M1734" s="107"/>
      <c r="N1734" s="107"/>
      <c r="O1734" s="107"/>
      <c r="P1734" s="107"/>
      <c r="Q1734" s="107"/>
      <c r="R1734" s="107"/>
      <c r="S1734" s="107"/>
      <c r="T1734" s="107"/>
      <c r="U1734" s="107"/>
      <c r="V1734" s="107"/>
      <c r="W1734" s="107"/>
      <c r="X1734" s="107"/>
      <c r="Y1734" s="107"/>
      <c r="Z1734" s="107"/>
      <c r="AA1734" s="107"/>
      <c r="AB1734" s="107"/>
      <c r="AC1734" s="107"/>
      <c r="AD1734" s="107"/>
      <c r="AE1734" s="107"/>
      <c r="AF1734" s="107"/>
      <c r="AG1734" s="107"/>
      <c r="AH1734" s="107"/>
      <c r="AI1734" s="107"/>
      <c r="AJ1734" s="130"/>
      <c r="AK1734" s="148"/>
      <c r="AL1734" s="151"/>
      <c r="AM1734" s="151"/>
      <c r="AN1734" s="151"/>
      <c r="AO1734" s="151"/>
      <c r="AP1734" s="151"/>
      <c r="AQ1734" s="145"/>
    </row>
    <row r="1735" spans="1:43" ht="9" customHeight="1" x14ac:dyDescent="0.2">
      <c r="A1735" s="148"/>
      <c r="B1735" s="148"/>
      <c r="C1735" s="148"/>
      <c r="D1735" s="148"/>
      <c r="E1735" s="128" t="s">
        <v>25</v>
      </c>
      <c r="F1735" s="129"/>
      <c r="G1735" s="107"/>
      <c r="H1735" s="107"/>
      <c r="I1735" s="107"/>
      <c r="J1735" s="107"/>
      <c r="K1735" s="107"/>
      <c r="L1735" s="107"/>
      <c r="M1735" s="107"/>
      <c r="N1735" s="107"/>
      <c r="O1735" s="107"/>
      <c r="P1735" s="107"/>
      <c r="Q1735" s="107"/>
      <c r="R1735" s="107"/>
      <c r="S1735" s="107"/>
      <c r="T1735" s="107"/>
      <c r="U1735" s="107"/>
      <c r="V1735" s="107"/>
      <c r="W1735" s="107"/>
      <c r="X1735" s="107"/>
      <c r="Y1735" s="107"/>
      <c r="Z1735" s="107"/>
      <c r="AA1735" s="107"/>
      <c r="AB1735" s="107"/>
      <c r="AC1735" s="107"/>
      <c r="AD1735" s="107"/>
      <c r="AE1735" s="107"/>
      <c r="AF1735" s="107"/>
      <c r="AG1735" s="107"/>
      <c r="AH1735" s="107"/>
      <c r="AI1735" s="107"/>
      <c r="AJ1735" s="130"/>
      <c r="AK1735" s="148"/>
      <c r="AL1735" s="151"/>
      <c r="AM1735" s="151"/>
      <c r="AN1735" s="151"/>
      <c r="AO1735" s="151"/>
      <c r="AP1735" s="151"/>
      <c r="AQ1735" s="145"/>
    </row>
    <row r="1736" spans="1:43" ht="9" customHeight="1" thickBot="1" x14ac:dyDescent="0.25">
      <c r="A1736" s="149"/>
      <c r="B1736" s="149"/>
      <c r="C1736" s="149"/>
      <c r="D1736" s="149"/>
      <c r="E1736" s="131" t="s">
        <v>26</v>
      </c>
      <c r="F1736" s="132"/>
      <c r="G1736" s="133"/>
      <c r="H1736" s="133"/>
      <c r="I1736" s="133"/>
      <c r="J1736" s="133"/>
      <c r="K1736" s="133"/>
      <c r="L1736" s="133"/>
      <c r="M1736" s="133"/>
      <c r="N1736" s="133"/>
      <c r="O1736" s="133"/>
      <c r="P1736" s="133"/>
      <c r="Q1736" s="133"/>
      <c r="R1736" s="133"/>
      <c r="S1736" s="133"/>
      <c r="T1736" s="133"/>
      <c r="U1736" s="133"/>
      <c r="V1736" s="133"/>
      <c r="W1736" s="133"/>
      <c r="X1736" s="133"/>
      <c r="Y1736" s="133"/>
      <c r="Z1736" s="133"/>
      <c r="AA1736" s="133"/>
      <c r="AB1736" s="133"/>
      <c r="AC1736" s="133"/>
      <c r="AD1736" s="133"/>
      <c r="AE1736" s="133"/>
      <c r="AF1736" s="133"/>
      <c r="AG1736" s="133"/>
      <c r="AH1736" s="133"/>
      <c r="AI1736" s="133"/>
      <c r="AJ1736" s="134"/>
      <c r="AK1736" s="149"/>
      <c r="AL1736" s="152"/>
      <c r="AM1736" s="152"/>
      <c r="AN1736" s="152"/>
      <c r="AO1736" s="152"/>
      <c r="AP1736" s="152"/>
      <c r="AQ1736" s="146"/>
    </row>
    <row r="1737" spans="1:43" ht="9" customHeight="1" x14ac:dyDescent="0.2">
      <c r="A1737" s="147">
        <v>432</v>
      </c>
      <c r="B1737" s="161">
        <v>29501</v>
      </c>
      <c r="C1737" s="196" t="s">
        <v>546</v>
      </c>
      <c r="D1737" s="168" t="s">
        <v>547</v>
      </c>
      <c r="E1737" s="124" t="s">
        <v>22</v>
      </c>
      <c r="F1737" s="125">
        <v>8</v>
      </c>
      <c r="G1737" s="126">
        <v>8</v>
      </c>
      <c r="H1737" s="126"/>
      <c r="I1737" s="126"/>
      <c r="J1737" s="126">
        <v>8</v>
      </c>
      <c r="K1737" s="126">
        <v>8</v>
      </c>
      <c r="L1737" s="126">
        <v>8</v>
      </c>
      <c r="M1737" s="126">
        <v>8</v>
      </c>
      <c r="N1737" s="126">
        <v>8</v>
      </c>
      <c r="O1737" s="126"/>
      <c r="P1737" s="126"/>
      <c r="Q1737" s="126">
        <v>8</v>
      </c>
      <c r="R1737" s="126">
        <v>8</v>
      </c>
      <c r="S1737" s="126">
        <v>8</v>
      </c>
      <c r="T1737" s="126">
        <v>8</v>
      </c>
      <c r="U1737" s="126">
        <v>8</v>
      </c>
      <c r="V1737" s="126"/>
      <c r="W1737" s="126"/>
      <c r="X1737" s="126">
        <v>8</v>
      </c>
      <c r="Y1737" s="126">
        <v>8</v>
      </c>
      <c r="Z1737" s="126">
        <v>8</v>
      </c>
      <c r="AA1737" s="126">
        <v>8</v>
      </c>
      <c r="AB1737" s="126">
        <v>8</v>
      </c>
      <c r="AC1737" s="126"/>
      <c r="AD1737" s="126"/>
      <c r="AE1737" s="126">
        <v>8</v>
      </c>
      <c r="AF1737" s="126">
        <v>8</v>
      </c>
      <c r="AG1737" s="126">
        <v>8</v>
      </c>
      <c r="AH1737" s="126">
        <v>8</v>
      </c>
      <c r="AI1737" s="126"/>
      <c r="AJ1737" s="127"/>
      <c r="AK1737" s="153">
        <f>COUNTIF(F1737:AJ1737,"&gt;0")</f>
        <v>21</v>
      </c>
      <c r="AL1737" s="150">
        <f>SUM(F1737:AJ1737)</f>
        <v>168</v>
      </c>
      <c r="AM1737" s="150">
        <f>SUM(F1739:AJ1739)</f>
        <v>0</v>
      </c>
      <c r="AN1737" s="150">
        <f>SUM(F1740:AJ1740)</f>
        <v>0</v>
      </c>
      <c r="AO1737" s="150">
        <f>SUM(F1738:AJ1738)</f>
        <v>0</v>
      </c>
      <c r="AP1737" s="150">
        <f>VLOOKUP($M$1&amp;" "&amp;$P$1&amp;" "&amp;AQ1737,'Вспомогательная таблица'!A:AL,38,0)</f>
        <v>168</v>
      </c>
      <c r="AQ1737" s="144" t="s">
        <v>23</v>
      </c>
    </row>
    <row r="1738" spans="1:43" ht="9" customHeight="1" x14ac:dyDescent="0.2">
      <c r="A1738" s="148"/>
      <c r="B1738" s="162"/>
      <c r="C1738" s="162"/>
      <c r="D1738" s="162"/>
      <c r="E1738" s="128" t="s">
        <v>24</v>
      </c>
      <c r="F1738" s="129"/>
      <c r="G1738" s="107"/>
      <c r="H1738" s="107"/>
      <c r="I1738" s="107"/>
      <c r="J1738" s="107"/>
      <c r="K1738" s="107"/>
      <c r="L1738" s="107"/>
      <c r="M1738" s="107"/>
      <c r="N1738" s="107"/>
      <c r="O1738" s="107"/>
      <c r="P1738" s="107"/>
      <c r="Q1738" s="107"/>
      <c r="R1738" s="107"/>
      <c r="S1738" s="107"/>
      <c r="T1738" s="107"/>
      <c r="U1738" s="107"/>
      <c r="V1738" s="107"/>
      <c r="W1738" s="107"/>
      <c r="X1738" s="107"/>
      <c r="Y1738" s="107"/>
      <c r="Z1738" s="107"/>
      <c r="AA1738" s="107"/>
      <c r="AB1738" s="107"/>
      <c r="AC1738" s="107"/>
      <c r="AD1738" s="107"/>
      <c r="AE1738" s="107"/>
      <c r="AF1738" s="107"/>
      <c r="AG1738" s="107"/>
      <c r="AH1738" s="107"/>
      <c r="AI1738" s="107"/>
      <c r="AJ1738" s="130"/>
      <c r="AK1738" s="148"/>
      <c r="AL1738" s="151"/>
      <c r="AM1738" s="151"/>
      <c r="AN1738" s="151"/>
      <c r="AO1738" s="151"/>
      <c r="AP1738" s="151"/>
      <c r="AQ1738" s="145"/>
    </row>
    <row r="1739" spans="1:43" ht="9" customHeight="1" x14ac:dyDescent="0.2">
      <c r="A1739" s="148"/>
      <c r="B1739" s="162"/>
      <c r="C1739" s="162"/>
      <c r="D1739" s="162"/>
      <c r="E1739" s="128" t="s">
        <v>25</v>
      </c>
      <c r="F1739" s="129"/>
      <c r="G1739" s="107"/>
      <c r="H1739" s="107"/>
      <c r="I1739" s="107"/>
      <c r="J1739" s="107"/>
      <c r="K1739" s="107"/>
      <c r="L1739" s="107"/>
      <c r="M1739" s="107"/>
      <c r="N1739" s="107"/>
      <c r="O1739" s="107"/>
      <c r="P1739" s="107"/>
      <c r="Q1739" s="107"/>
      <c r="R1739" s="107"/>
      <c r="S1739" s="107"/>
      <c r="T1739" s="107"/>
      <c r="U1739" s="107"/>
      <c r="V1739" s="107"/>
      <c r="W1739" s="107"/>
      <c r="X1739" s="107"/>
      <c r="Y1739" s="107"/>
      <c r="Z1739" s="107"/>
      <c r="AA1739" s="107"/>
      <c r="AB1739" s="107"/>
      <c r="AC1739" s="107"/>
      <c r="AD1739" s="107"/>
      <c r="AE1739" s="107"/>
      <c r="AF1739" s="107"/>
      <c r="AG1739" s="107"/>
      <c r="AH1739" s="107"/>
      <c r="AI1739" s="107"/>
      <c r="AJ1739" s="130"/>
      <c r="AK1739" s="148"/>
      <c r="AL1739" s="151"/>
      <c r="AM1739" s="151"/>
      <c r="AN1739" s="151"/>
      <c r="AO1739" s="151"/>
      <c r="AP1739" s="151"/>
      <c r="AQ1739" s="145"/>
    </row>
    <row r="1740" spans="1:43" ht="9" customHeight="1" thickBot="1" x14ac:dyDescent="0.25">
      <c r="A1740" s="149"/>
      <c r="B1740" s="163"/>
      <c r="C1740" s="163"/>
      <c r="D1740" s="163"/>
      <c r="E1740" s="131" t="s">
        <v>26</v>
      </c>
      <c r="F1740" s="132"/>
      <c r="G1740" s="133"/>
      <c r="H1740" s="133"/>
      <c r="I1740" s="133"/>
      <c r="J1740" s="133"/>
      <c r="K1740" s="133"/>
      <c r="L1740" s="133"/>
      <c r="M1740" s="133"/>
      <c r="N1740" s="133"/>
      <c r="O1740" s="133"/>
      <c r="P1740" s="133"/>
      <c r="Q1740" s="133"/>
      <c r="R1740" s="133"/>
      <c r="S1740" s="133"/>
      <c r="T1740" s="133"/>
      <c r="U1740" s="133"/>
      <c r="V1740" s="133"/>
      <c r="W1740" s="133"/>
      <c r="X1740" s="133"/>
      <c r="Y1740" s="133"/>
      <c r="Z1740" s="133"/>
      <c r="AA1740" s="133"/>
      <c r="AB1740" s="133"/>
      <c r="AC1740" s="133"/>
      <c r="AD1740" s="133"/>
      <c r="AE1740" s="133"/>
      <c r="AF1740" s="133"/>
      <c r="AG1740" s="133"/>
      <c r="AH1740" s="133"/>
      <c r="AI1740" s="133"/>
      <c r="AJ1740" s="134"/>
      <c r="AK1740" s="149"/>
      <c r="AL1740" s="152"/>
      <c r="AM1740" s="152"/>
      <c r="AN1740" s="152"/>
      <c r="AO1740" s="152"/>
      <c r="AP1740" s="152"/>
      <c r="AQ1740" s="146"/>
    </row>
    <row r="1741" spans="1:43" ht="9" customHeight="1" x14ac:dyDescent="0.2">
      <c r="A1741" s="147">
        <v>433</v>
      </c>
      <c r="B1741" s="153">
        <v>18861</v>
      </c>
      <c r="C1741" s="154" t="s">
        <v>548</v>
      </c>
      <c r="D1741" s="154" t="s">
        <v>549</v>
      </c>
      <c r="E1741" s="124" t="s">
        <v>22</v>
      </c>
      <c r="F1741" s="125"/>
      <c r="G1741" s="126"/>
      <c r="H1741" s="126">
        <v>11</v>
      </c>
      <c r="I1741" s="126">
        <v>11</v>
      </c>
      <c r="J1741" s="126"/>
      <c r="K1741" s="126"/>
      <c r="L1741" s="126">
        <v>11</v>
      </c>
      <c r="M1741" s="126">
        <v>11</v>
      </c>
      <c r="N1741" s="126"/>
      <c r="O1741" s="126"/>
      <c r="P1741" s="126">
        <v>11</v>
      </c>
      <c r="Q1741" s="126">
        <v>11</v>
      </c>
      <c r="R1741" s="126"/>
      <c r="S1741" s="126"/>
      <c r="T1741" s="126">
        <v>11</v>
      </c>
      <c r="U1741" s="126">
        <v>11</v>
      </c>
      <c r="V1741" s="126"/>
      <c r="W1741" s="126"/>
      <c r="X1741" s="126">
        <v>11</v>
      </c>
      <c r="Y1741" s="126">
        <v>11</v>
      </c>
      <c r="Z1741" s="126"/>
      <c r="AA1741" s="126"/>
      <c r="AB1741" s="126">
        <v>11</v>
      </c>
      <c r="AC1741" s="126">
        <v>11</v>
      </c>
      <c r="AD1741" s="126"/>
      <c r="AE1741" s="126"/>
      <c r="AF1741" s="126">
        <v>11</v>
      </c>
      <c r="AG1741" s="126">
        <v>11</v>
      </c>
      <c r="AH1741" s="126"/>
      <c r="AI1741" s="126"/>
      <c r="AJ1741" s="127"/>
      <c r="AK1741" s="153">
        <f>COUNTIF(F1741:AJ1741,"&gt;0")</f>
        <v>14</v>
      </c>
      <c r="AL1741" s="150">
        <f>SUM(F1741:AJ1741)</f>
        <v>154</v>
      </c>
      <c r="AM1741" s="150">
        <f>SUM(F1743:AJ1743)</f>
        <v>0</v>
      </c>
      <c r="AN1741" s="150">
        <f>SUM(F1744:AJ1744)</f>
        <v>0</v>
      </c>
      <c r="AO1741" s="150">
        <f>SUM(F1742:AJ1742)</f>
        <v>56</v>
      </c>
      <c r="AP1741" s="150">
        <f>VLOOKUP($M$1&amp;" "&amp;$P$1&amp;" "&amp;AQ1741,'Вспомогательная таблица'!A:AL,38,0)</f>
        <v>154</v>
      </c>
      <c r="AQ1741" s="144" t="s">
        <v>51</v>
      </c>
    </row>
    <row r="1742" spans="1:43" ht="9" customHeight="1" x14ac:dyDescent="0.2">
      <c r="A1742" s="148"/>
      <c r="B1742" s="148"/>
      <c r="C1742" s="148"/>
      <c r="D1742" s="148"/>
      <c r="E1742" s="128" t="s">
        <v>24</v>
      </c>
      <c r="F1742" s="129"/>
      <c r="G1742" s="107"/>
      <c r="H1742" s="107"/>
      <c r="I1742" s="107">
        <v>8</v>
      </c>
      <c r="J1742" s="107"/>
      <c r="K1742" s="107"/>
      <c r="L1742" s="107"/>
      <c r="M1742" s="107">
        <v>8</v>
      </c>
      <c r="N1742" s="107"/>
      <c r="O1742" s="107"/>
      <c r="P1742" s="107"/>
      <c r="Q1742" s="107">
        <v>8</v>
      </c>
      <c r="R1742" s="107"/>
      <c r="S1742" s="107"/>
      <c r="T1742" s="107"/>
      <c r="U1742" s="107">
        <v>8</v>
      </c>
      <c r="V1742" s="107"/>
      <c r="W1742" s="107"/>
      <c r="X1742" s="107"/>
      <c r="Y1742" s="107">
        <v>8</v>
      </c>
      <c r="Z1742" s="107"/>
      <c r="AA1742" s="107"/>
      <c r="AB1742" s="107"/>
      <c r="AC1742" s="107">
        <v>8</v>
      </c>
      <c r="AD1742" s="107"/>
      <c r="AE1742" s="107"/>
      <c r="AF1742" s="107"/>
      <c r="AG1742" s="107">
        <v>8</v>
      </c>
      <c r="AH1742" s="107"/>
      <c r="AI1742" s="107"/>
      <c r="AJ1742" s="130"/>
      <c r="AK1742" s="148"/>
      <c r="AL1742" s="151"/>
      <c r="AM1742" s="151"/>
      <c r="AN1742" s="151"/>
      <c r="AO1742" s="151"/>
      <c r="AP1742" s="151"/>
      <c r="AQ1742" s="145"/>
    </row>
    <row r="1743" spans="1:43" ht="9" customHeight="1" x14ac:dyDescent="0.2">
      <c r="A1743" s="148"/>
      <c r="B1743" s="148"/>
      <c r="C1743" s="148"/>
      <c r="D1743" s="148"/>
      <c r="E1743" s="128" t="s">
        <v>25</v>
      </c>
      <c r="F1743" s="129"/>
      <c r="G1743" s="107"/>
      <c r="H1743" s="107"/>
      <c r="I1743" s="107"/>
      <c r="J1743" s="107"/>
      <c r="K1743" s="107"/>
      <c r="L1743" s="107"/>
      <c r="M1743" s="107"/>
      <c r="N1743" s="107"/>
      <c r="O1743" s="107"/>
      <c r="P1743" s="107"/>
      <c r="Q1743" s="107"/>
      <c r="R1743" s="107"/>
      <c r="S1743" s="107"/>
      <c r="T1743" s="107"/>
      <c r="U1743" s="107"/>
      <c r="V1743" s="107"/>
      <c r="W1743" s="107"/>
      <c r="X1743" s="107"/>
      <c r="Y1743" s="107"/>
      <c r="Z1743" s="107"/>
      <c r="AA1743" s="107"/>
      <c r="AB1743" s="107"/>
      <c r="AC1743" s="107"/>
      <c r="AD1743" s="107"/>
      <c r="AE1743" s="107"/>
      <c r="AF1743" s="107"/>
      <c r="AG1743" s="107"/>
      <c r="AH1743" s="107"/>
      <c r="AI1743" s="107"/>
      <c r="AJ1743" s="130"/>
      <c r="AK1743" s="148"/>
      <c r="AL1743" s="151"/>
      <c r="AM1743" s="151"/>
      <c r="AN1743" s="151"/>
      <c r="AO1743" s="151"/>
      <c r="AP1743" s="151"/>
      <c r="AQ1743" s="145"/>
    </row>
    <row r="1744" spans="1:43" ht="9" customHeight="1" thickBot="1" x14ac:dyDescent="0.25">
      <c r="A1744" s="149"/>
      <c r="B1744" s="149"/>
      <c r="C1744" s="149"/>
      <c r="D1744" s="149"/>
      <c r="E1744" s="131" t="s">
        <v>26</v>
      </c>
      <c r="F1744" s="132"/>
      <c r="G1744" s="133"/>
      <c r="H1744" s="133"/>
      <c r="I1744" s="133"/>
      <c r="J1744" s="133"/>
      <c r="K1744" s="133"/>
      <c r="L1744" s="133"/>
      <c r="M1744" s="133"/>
      <c r="N1744" s="133"/>
      <c r="O1744" s="133"/>
      <c r="P1744" s="133"/>
      <c r="Q1744" s="133"/>
      <c r="R1744" s="133"/>
      <c r="S1744" s="133"/>
      <c r="T1744" s="133"/>
      <c r="U1744" s="133"/>
      <c r="V1744" s="133"/>
      <c r="W1744" s="133"/>
      <c r="X1744" s="133"/>
      <c r="Y1744" s="133"/>
      <c r="Z1744" s="133"/>
      <c r="AA1744" s="133"/>
      <c r="AB1744" s="133"/>
      <c r="AC1744" s="133"/>
      <c r="AD1744" s="133"/>
      <c r="AE1744" s="133"/>
      <c r="AF1744" s="133"/>
      <c r="AG1744" s="133"/>
      <c r="AH1744" s="133"/>
      <c r="AI1744" s="133"/>
      <c r="AJ1744" s="134"/>
      <c r="AK1744" s="149"/>
      <c r="AL1744" s="152"/>
      <c r="AM1744" s="152"/>
      <c r="AN1744" s="152"/>
      <c r="AO1744" s="152"/>
      <c r="AP1744" s="152"/>
      <c r="AQ1744" s="146"/>
    </row>
    <row r="1745" spans="1:43" ht="9" customHeight="1" x14ac:dyDescent="0.2">
      <c r="A1745" s="147">
        <v>434</v>
      </c>
      <c r="B1745" s="153">
        <v>20181</v>
      </c>
      <c r="C1745" s="154" t="s">
        <v>550</v>
      </c>
      <c r="D1745" s="154" t="s">
        <v>551</v>
      </c>
      <c r="E1745" s="124" t="s">
        <v>22</v>
      </c>
      <c r="F1745" s="125">
        <v>8</v>
      </c>
      <c r="G1745" s="126">
        <v>8</v>
      </c>
      <c r="H1745" s="126"/>
      <c r="I1745" s="126"/>
      <c r="J1745" s="126">
        <v>8</v>
      </c>
      <c r="K1745" s="126">
        <v>8</v>
      </c>
      <c r="L1745" s="126">
        <v>8</v>
      </c>
      <c r="M1745" s="126">
        <v>8</v>
      </c>
      <c r="N1745" s="126">
        <v>8</v>
      </c>
      <c r="O1745" s="126"/>
      <c r="P1745" s="126"/>
      <c r="Q1745" s="126">
        <v>8</v>
      </c>
      <c r="R1745" s="126">
        <v>8</v>
      </c>
      <c r="S1745" s="126">
        <v>8</v>
      </c>
      <c r="T1745" s="126">
        <v>8</v>
      </c>
      <c r="U1745" s="126">
        <v>8</v>
      </c>
      <c r="V1745" s="126"/>
      <c r="W1745" s="126"/>
      <c r="X1745" s="126">
        <v>8</v>
      </c>
      <c r="Y1745" s="126">
        <v>8</v>
      </c>
      <c r="Z1745" s="126">
        <v>8</v>
      </c>
      <c r="AA1745" s="126">
        <v>8</v>
      </c>
      <c r="AB1745" s="126">
        <v>8</v>
      </c>
      <c r="AC1745" s="126"/>
      <c r="AD1745" s="126"/>
      <c r="AE1745" s="126">
        <v>8</v>
      </c>
      <c r="AF1745" s="126">
        <v>8</v>
      </c>
      <c r="AG1745" s="126">
        <v>8</v>
      </c>
      <c r="AH1745" s="126">
        <v>8</v>
      </c>
      <c r="AI1745" s="126"/>
      <c r="AJ1745" s="127"/>
      <c r="AK1745" s="153">
        <f>COUNTIF(F1745:AJ1745,"&gt;0")</f>
        <v>21</v>
      </c>
      <c r="AL1745" s="150">
        <f>SUM(F1745:AJ1745)</f>
        <v>168</v>
      </c>
      <c r="AM1745" s="150">
        <f>SUM(F1747:AJ1747)</f>
        <v>0</v>
      </c>
      <c r="AN1745" s="150">
        <f>SUM(F1748:AJ1748)</f>
        <v>0</v>
      </c>
      <c r="AO1745" s="150">
        <f>SUM(F1746:AJ1746)</f>
        <v>0</v>
      </c>
      <c r="AP1745" s="150">
        <f>VLOOKUP($M$1&amp;" "&amp;$P$1&amp;" "&amp;AQ1745,'Вспомогательная таблица'!A:AL,38,0)</f>
        <v>168</v>
      </c>
      <c r="AQ1745" s="144" t="s">
        <v>23</v>
      </c>
    </row>
    <row r="1746" spans="1:43" ht="9" customHeight="1" x14ac:dyDescent="0.2">
      <c r="A1746" s="148"/>
      <c r="B1746" s="148"/>
      <c r="C1746" s="148"/>
      <c r="D1746" s="148"/>
      <c r="E1746" s="128" t="s">
        <v>24</v>
      </c>
      <c r="F1746" s="129"/>
      <c r="G1746" s="107"/>
      <c r="H1746" s="107"/>
      <c r="I1746" s="107"/>
      <c r="J1746" s="107"/>
      <c r="K1746" s="107"/>
      <c r="L1746" s="107"/>
      <c r="M1746" s="107"/>
      <c r="N1746" s="107"/>
      <c r="O1746" s="107"/>
      <c r="P1746" s="107"/>
      <c r="Q1746" s="107"/>
      <c r="R1746" s="107"/>
      <c r="S1746" s="107"/>
      <c r="T1746" s="107"/>
      <c r="U1746" s="107"/>
      <c r="V1746" s="107"/>
      <c r="W1746" s="107"/>
      <c r="X1746" s="107"/>
      <c r="Y1746" s="107"/>
      <c r="Z1746" s="107"/>
      <c r="AA1746" s="107"/>
      <c r="AB1746" s="107"/>
      <c r="AC1746" s="107"/>
      <c r="AD1746" s="107"/>
      <c r="AE1746" s="107"/>
      <c r="AF1746" s="107"/>
      <c r="AG1746" s="107"/>
      <c r="AH1746" s="107"/>
      <c r="AI1746" s="107"/>
      <c r="AJ1746" s="130"/>
      <c r="AK1746" s="148"/>
      <c r="AL1746" s="151"/>
      <c r="AM1746" s="151"/>
      <c r="AN1746" s="151"/>
      <c r="AO1746" s="151"/>
      <c r="AP1746" s="151"/>
      <c r="AQ1746" s="145"/>
    </row>
    <row r="1747" spans="1:43" ht="9" customHeight="1" x14ac:dyDescent="0.2">
      <c r="A1747" s="148"/>
      <c r="B1747" s="148"/>
      <c r="C1747" s="148"/>
      <c r="D1747" s="148"/>
      <c r="E1747" s="128" t="s">
        <v>25</v>
      </c>
      <c r="F1747" s="129"/>
      <c r="G1747" s="107"/>
      <c r="H1747" s="107"/>
      <c r="I1747" s="107"/>
      <c r="J1747" s="107"/>
      <c r="K1747" s="107"/>
      <c r="L1747" s="107"/>
      <c r="M1747" s="107"/>
      <c r="N1747" s="107"/>
      <c r="O1747" s="107"/>
      <c r="P1747" s="107"/>
      <c r="Q1747" s="107"/>
      <c r="R1747" s="107"/>
      <c r="S1747" s="107"/>
      <c r="T1747" s="107"/>
      <c r="U1747" s="107"/>
      <c r="V1747" s="107"/>
      <c r="W1747" s="107"/>
      <c r="X1747" s="107"/>
      <c r="Y1747" s="107"/>
      <c r="Z1747" s="107"/>
      <c r="AA1747" s="107"/>
      <c r="AB1747" s="107"/>
      <c r="AC1747" s="107"/>
      <c r="AD1747" s="107"/>
      <c r="AE1747" s="107"/>
      <c r="AF1747" s="107"/>
      <c r="AG1747" s="107"/>
      <c r="AH1747" s="107"/>
      <c r="AI1747" s="107"/>
      <c r="AJ1747" s="130"/>
      <c r="AK1747" s="148"/>
      <c r="AL1747" s="151"/>
      <c r="AM1747" s="151"/>
      <c r="AN1747" s="151"/>
      <c r="AO1747" s="151"/>
      <c r="AP1747" s="151"/>
      <c r="AQ1747" s="145"/>
    </row>
    <row r="1748" spans="1:43" ht="9" customHeight="1" thickBot="1" x14ac:dyDescent="0.25">
      <c r="A1748" s="149"/>
      <c r="B1748" s="149"/>
      <c r="C1748" s="149"/>
      <c r="D1748" s="149"/>
      <c r="E1748" s="131" t="s">
        <v>26</v>
      </c>
      <c r="F1748" s="132"/>
      <c r="G1748" s="133"/>
      <c r="H1748" s="133"/>
      <c r="I1748" s="133"/>
      <c r="J1748" s="133"/>
      <c r="K1748" s="133"/>
      <c r="L1748" s="133"/>
      <c r="M1748" s="133"/>
      <c r="N1748" s="133"/>
      <c r="O1748" s="133"/>
      <c r="P1748" s="133"/>
      <c r="Q1748" s="133"/>
      <c r="R1748" s="133"/>
      <c r="S1748" s="133"/>
      <c r="T1748" s="133"/>
      <c r="U1748" s="133"/>
      <c r="V1748" s="133"/>
      <c r="W1748" s="133"/>
      <c r="X1748" s="133"/>
      <c r="Y1748" s="133"/>
      <c r="Z1748" s="133"/>
      <c r="AA1748" s="133"/>
      <c r="AB1748" s="133"/>
      <c r="AC1748" s="133"/>
      <c r="AD1748" s="133"/>
      <c r="AE1748" s="133"/>
      <c r="AF1748" s="133"/>
      <c r="AG1748" s="133"/>
      <c r="AH1748" s="133"/>
      <c r="AI1748" s="133"/>
      <c r="AJ1748" s="134"/>
      <c r="AK1748" s="149"/>
      <c r="AL1748" s="152"/>
      <c r="AM1748" s="152"/>
      <c r="AN1748" s="152"/>
      <c r="AO1748" s="152"/>
      <c r="AP1748" s="152"/>
      <c r="AQ1748" s="146"/>
    </row>
    <row r="1749" spans="1:43" ht="9" customHeight="1" x14ac:dyDescent="0.2">
      <c r="A1749" s="147">
        <v>435</v>
      </c>
      <c r="B1749" s="153">
        <v>18867</v>
      </c>
      <c r="C1749" s="154" t="s">
        <v>552</v>
      </c>
      <c r="D1749" s="154" t="s">
        <v>549</v>
      </c>
      <c r="E1749" s="124" t="s">
        <v>22</v>
      </c>
      <c r="F1749" s="125">
        <v>11</v>
      </c>
      <c r="G1749" s="126">
        <v>11</v>
      </c>
      <c r="H1749" s="126"/>
      <c r="I1749" s="126"/>
      <c r="J1749" s="126">
        <v>11</v>
      </c>
      <c r="K1749" s="126">
        <v>11</v>
      </c>
      <c r="L1749" s="126"/>
      <c r="M1749" s="126"/>
      <c r="N1749" s="126">
        <v>11</v>
      </c>
      <c r="O1749" s="126">
        <v>11</v>
      </c>
      <c r="P1749" s="126"/>
      <c r="Q1749" s="126"/>
      <c r="R1749" s="126">
        <v>11</v>
      </c>
      <c r="S1749" s="126">
        <v>11</v>
      </c>
      <c r="T1749" s="126"/>
      <c r="U1749" s="126"/>
      <c r="V1749" s="126">
        <v>11</v>
      </c>
      <c r="W1749" s="126">
        <v>11</v>
      </c>
      <c r="X1749" s="126"/>
      <c r="Y1749" s="126"/>
      <c r="Z1749" s="126">
        <v>11</v>
      </c>
      <c r="AA1749" s="126">
        <v>11</v>
      </c>
      <c r="AB1749" s="126"/>
      <c r="AC1749" s="126"/>
      <c r="AD1749" s="126">
        <v>11</v>
      </c>
      <c r="AE1749" s="126">
        <v>11</v>
      </c>
      <c r="AF1749" s="126"/>
      <c r="AG1749" s="126"/>
      <c r="AH1749" s="126">
        <v>11</v>
      </c>
      <c r="AI1749" s="126"/>
      <c r="AJ1749" s="127"/>
      <c r="AK1749" s="153">
        <f>COUNTIF(F1749:AJ1749,"&gt;0")</f>
        <v>15</v>
      </c>
      <c r="AL1749" s="150">
        <f>SUM(F1749:AJ1749)</f>
        <v>165</v>
      </c>
      <c r="AM1749" s="150">
        <f>SUM(F1751:AJ1751)</f>
        <v>0</v>
      </c>
      <c r="AN1749" s="150">
        <f>SUM(F1752:AJ1752)</f>
        <v>0</v>
      </c>
      <c r="AO1749" s="150">
        <f>SUM(F1750:AJ1750)</f>
        <v>56</v>
      </c>
      <c r="AP1749" s="150">
        <f>VLOOKUP($M$1&amp;" "&amp;$P$1&amp;" "&amp;AQ1749,'Вспомогательная таблица'!A:AL,38,0)</f>
        <v>165</v>
      </c>
      <c r="AQ1749" s="144" t="s">
        <v>53</v>
      </c>
    </row>
    <row r="1750" spans="1:43" ht="9" customHeight="1" x14ac:dyDescent="0.2">
      <c r="A1750" s="148"/>
      <c r="B1750" s="148"/>
      <c r="C1750" s="148"/>
      <c r="D1750" s="148"/>
      <c r="E1750" s="128" t="s">
        <v>24</v>
      </c>
      <c r="F1750" s="129"/>
      <c r="G1750" s="107">
        <v>8</v>
      </c>
      <c r="H1750" s="107"/>
      <c r="I1750" s="107"/>
      <c r="J1750" s="107"/>
      <c r="K1750" s="107">
        <v>8</v>
      </c>
      <c r="L1750" s="107"/>
      <c r="M1750" s="107"/>
      <c r="N1750" s="107"/>
      <c r="O1750" s="107">
        <v>8</v>
      </c>
      <c r="P1750" s="107"/>
      <c r="Q1750" s="107"/>
      <c r="R1750" s="107"/>
      <c r="S1750" s="107">
        <v>8</v>
      </c>
      <c r="T1750" s="107"/>
      <c r="U1750" s="107"/>
      <c r="V1750" s="107"/>
      <c r="W1750" s="107">
        <v>8</v>
      </c>
      <c r="X1750" s="107"/>
      <c r="Y1750" s="107"/>
      <c r="Z1750" s="107"/>
      <c r="AA1750" s="107">
        <v>8</v>
      </c>
      <c r="AB1750" s="107"/>
      <c r="AC1750" s="107"/>
      <c r="AD1750" s="107"/>
      <c r="AE1750" s="107">
        <v>8</v>
      </c>
      <c r="AF1750" s="107"/>
      <c r="AG1750" s="107"/>
      <c r="AH1750" s="107"/>
      <c r="AI1750" s="107"/>
      <c r="AJ1750" s="130"/>
      <c r="AK1750" s="148"/>
      <c r="AL1750" s="151"/>
      <c r="AM1750" s="151"/>
      <c r="AN1750" s="151"/>
      <c r="AO1750" s="151"/>
      <c r="AP1750" s="151"/>
      <c r="AQ1750" s="145"/>
    </row>
    <row r="1751" spans="1:43" ht="9" customHeight="1" x14ac:dyDescent="0.2">
      <c r="A1751" s="148"/>
      <c r="B1751" s="148"/>
      <c r="C1751" s="148"/>
      <c r="D1751" s="148"/>
      <c r="E1751" s="128" t="s">
        <v>25</v>
      </c>
      <c r="F1751" s="129"/>
      <c r="G1751" s="107"/>
      <c r="H1751" s="107"/>
      <c r="I1751" s="107"/>
      <c r="J1751" s="107"/>
      <c r="K1751" s="107"/>
      <c r="L1751" s="107"/>
      <c r="M1751" s="107"/>
      <c r="N1751" s="107"/>
      <c r="O1751" s="107"/>
      <c r="P1751" s="107"/>
      <c r="Q1751" s="107"/>
      <c r="R1751" s="107"/>
      <c r="S1751" s="107"/>
      <c r="T1751" s="107"/>
      <c r="U1751" s="107"/>
      <c r="V1751" s="107"/>
      <c r="W1751" s="107"/>
      <c r="X1751" s="107"/>
      <c r="Y1751" s="107"/>
      <c r="Z1751" s="107"/>
      <c r="AA1751" s="107"/>
      <c r="AB1751" s="107"/>
      <c r="AC1751" s="107"/>
      <c r="AD1751" s="107"/>
      <c r="AE1751" s="107"/>
      <c r="AF1751" s="107"/>
      <c r="AG1751" s="107"/>
      <c r="AH1751" s="107"/>
      <c r="AI1751" s="107"/>
      <c r="AJ1751" s="130"/>
      <c r="AK1751" s="148"/>
      <c r="AL1751" s="151"/>
      <c r="AM1751" s="151"/>
      <c r="AN1751" s="151"/>
      <c r="AO1751" s="151"/>
      <c r="AP1751" s="151"/>
      <c r="AQ1751" s="145"/>
    </row>
    <row r="1752" spans="1:43" ht="9" customHeight="1" thickBot="1" x14ac:dyDescent="0.25">
      <c r="A1752" s="149"/>
      <c r="B1752" s="149"/>
      <c r="C1752" s="149"/>
      <c r="D1752" s="149"/>
      <c r="E1752" s="131" t="s">
        <v>26</v>
      </c>
      <c r="F1752" s="132"/>
      <c r="G1752" s="133"/>
      <c r="H1752" s="133"/>
      <c r="I1752" s="133"/>
      <c r="J1752" s="133"/>
      <c r="K1752" s="133"/>
      <c r="L1752" s="133"/>
      <c r="M1752" s="133"/>
      <c r="N1752" s="133"/>
      <c r="O1752" s="133"/>
      <c r="P1752" s="133"/>
      <c r="Q1752" s="133"/>
      <c r="R1752" s="133"/>
      <c r="S1752" s="133"/>
      <c r="T1752" s="133"/>
      <c r="U1752" s="133"/>
      <c r="V1752" s="133"/>
      <c r="W1752" s="133"/>
      <c r="X1752" s="133"/>
      <c r="Y1752" s="133"/>
      <c r="Z1752" s="133"/>
      <c r="AA1752" s="133"/>
      <c r="AB1752" s="133"/>
      <c r="AC1752" s="133"/>
      <c r="AD1752" s="133"/>
      <c r="AE1752" s="133"/>
      <c r="AF1752" s="133"/>
      <c r="AG1752" s="133"/>
      <c r="AH1752" s="133"/>
      <c r="AI1752" s="133"/>
      <c r="AJ1752" s="134"/>
      <c r="AK1752" s="149"/>
      <c r="AL1752" s="152"/>
      <c r="AM1752" s="152"/>
      <c r="AN1752" s="152"/>
      <c r="AO1752" s="152"/>
      <c r="AP1752" s="152"/>
      <c r="AQ1752" s="146"/>
    </row>
    <row r="1753" spans="1:43" ht="9" customHeight="1" x14ac:dyDescent="0.2">
      <c r="A1753" s="147">
        <v>436</v>
      </c>
      <c r="B1753" s="153">
        <v>20638</v>
      </c>
      <c r="C1753" s="154" t="s">
        <v>553</v>
      </c>
      <c r="D1753" s="154" t="s">
        <v>549</v>
      </c>
      <c r="E1753" s="124" t="s">
        <v>22</v>
      </c>
      <c r="F1753" s="125"/>
      <c r="G1753" s="126">
        <v>11</v>
      </c>
      <c r="H1753" s="126">
        <v>11</v>
      </c>
      <c r="I1753" s="126"/>
      <c r="J1753" s="126"/>
      <c r="K1753" s="126">
        <v>11</v>
      </c>
      <c r="L1753" s="126">
        <v>11</v>
      </c>
      <c r="M1753" s="126"/>
      <c r="N1753" s="126"/>
      <c r="O1753" s="126">
        <v>11</v>
      </c>
      <c r="P1753" s="126">
        <v>11</v>
      </c>
      <c r="Q1753" s="126"/>
      <c r="R1753" s="126"/>
      <c r="S1753" s="126">
        <v>11</v>
      </c>
      <c r="T1753" s="126">
        <v>11</v>
      </c>
      <c r="U1753" s="126"/>
      <c r="V1753" s="126"/>
      <c r="W1753" s="126">
        <v>11</v>
      </c>
      <c r="X1753" s="126">
        <v>11</v>
      </c>
      <c r="Y1753" s="126"/>
      <c r="Z1753" s="126"/>
      <c r="AA1753" s="126">
        <v>11</v>
      </c>
      <c r="AB1753" s="126">
        <v>11</v>
      </c>
      <c r="AC1753" s="126"/>
      <c r="AD1753" s="126"/>
      <c r="AE1753" s="126">
        <v>11</v>
      </c>
      <c r="AF1753" s="126">
        <v>11</v>
      </c>
      <c r="AG1753" s="126"/>
      <c r="AH1753" s="126"/>
      <c r="AI1753" s="126"/>
      <c r="AJ1753" s="127"/>
      <c r="AK1753" s="153">
        <f>COUNTIF(F1753:AJ1753,"&gt;0")</f>
        <v>14</v>
      </c>
      <c r="AL1753" s="150">
        <f>SUM(F1753:AJ1753)</f>
        <v>154</v>
      </c>
      <c r="AM1753" s="150">
        <f>SUM(F1755:AJ1755)</f>
        <v>0</v>
      </c>
      <c r="AN1753" s="150">
        <f>SUM(F1756:AJ1756)</f>
        <v>0</v>
      </c>
      <c r="AO1753" s="150">
        <f>SUM(F1754:AJ1754)</f>
        <v>56</v>
      </c>
      <c r="AP1753" s="150">
        <f>VLOOKUP($M$1&amp;" "&amp;$P$1&amp;" "&amp;AQ1753,'Вспомогательная таблица'!A:AL,38,0)</f>
        <v>154</v>
      </c>
      <c r="AQ1753" s="144" t="s">
        <v>43</v>
      </c>
    </row>
    <row r="1754" spans="1:43" ht="9" customHeight="1" x14ac:dyDescent="0.2">
      <c r="A1754" s="148"/>
      <c r="B1754" s="148"/>
      <c r="C1754" s="148"/>
      <c r="D1754" s="148"/>
      <c r="E1754" s="128" t="s">
        <v>24</v>
      </c>
      <c r="F1754" s="129"/>
      <c r="G1754" s="107"/>
      <c r="H1754" s="107">
        <v>8</v>
      </c>
      <c r="I1754" s="107"/>
      <c r="J1754" s="107"/>
      <c r="K1754" s="107"/>
      <c r="L1754" s="107">
        <v>8</v>
      </c>
      <c r="M1754" s="107"/>
      <c r="N1754" s="107"/>
      <c r="O1754" s="107"/>
      <c r="P1754" s="107">
        <v>8</v>
      </c>
      <c r="Q1754" s="107"/>
      <c r="R1754" s="107"/>
      <c r="S1754" s="107"/>
      <c r="T1754" s="107">
        <v>8</v>
      </c>
      <c r="U1754" s="107"/>
      <c r="V1754" s="107"/>
      <c r="W1754" s="107"/>
      <c r="X1754" s="107">
        <v>8</v>
      </c>
      <c r="Y1754" s="107"/>
      <c r="Z1754" s="107"/>
      <c r="AA1754" s="107"/>
      <c r="AB1754" s="107">
        <v>8</v>
      </c>
      <c r="AC1754" s="107"/>
      <c r="AD1754" s="107"/>
      <c r="AE1754" s="107"/>
      <c r="AF1754" s="107">
        <v>8</v>
      </c>
      <c r="AG1754" s="107"/>
      <c r="AH1754" s="107"/>
      <c r="AI1754" s="107"/>
      <c r="AJ1754" s="130"/>
      <c r="AK1754" s="148"/>
      <c r="AL1754" s="151"/>
      <c r="AM1754" s="151"/>
      <c r="AN1754" s="151"/>
      <c r="AO1754" s="151"/>
      <c r="AP1754" s="151"/>
      <c r="AQ1754" s="145"/>
    </row>
    <row r="1755" spans="1:43" ht="9" customHeight="1" x14ac:dyDescent="0.2">
      <c r="A1755" s="148"/>
      <c r="B1755" s="148"/>
      <c r="C1755" s="148"/>
      <c r="D1755" s="148"/>
      <c r="E1755" s="128" t="s">
        <v>25</v>
      </c>
      <c r="F1755" s="129"/>
      <c r="G1755" s="107"/>
      <c r="H1755" s="107"/>
      <c r="I1755" s="107"/>
      <c r="J1755" s="107"/>
      <c r="K1755" s="107"/>
      <c r="L1755" s="107"/>
      <c r="M1755" s="107"/>
      <c r="N1755" s="107"/>
      <c r="O1755" s="107"/>
      <c r="P1755" s="107"/>
      <c r="Q1755" s="107"/>
      <c r="R1755" s="107"/>
      <c r="S1755" s="107"/>
      <c r="T1755" s="107"/>
      <c r="U1755" s="107"/>
      <c r="V1755" s="107"/>
      <c r="W1755" s="107"/>
      <c r="X1755" s="107"/>
      <c r="Y1755" s="107"/>
      <c r="Z1755" s="107"/>
      <c r="AA1755" s="107"/>
      <c r="AB1755" s="107"/>
      <c r="AC1755" s="107"/>
      <c r="AD1755" s="107"/>
      <c r="AE1755" s="107"/>
      <c r="AF1755" s="107"/>
      <c r="AG1755" s="107"/>
      <c r="AH1755" s="107"/>
      <c r="AI1755" s="107"/>
      <c r="AJ1755" s="130"/>
      <c r="AK1755" s="148"/>
      <c r="AL1755" s="151"/>
      <c r="AM1755" s="151"/>
      <c r="AN1755" s="151"/>
      <c r="AO1755" s="151"/>
      <c r="AP1755" s="151"/>
      <c r="AQ1755" s="145"/>
    </row>
    <row r="1756" spans="1:43" ht="9" customHeight="1" thickBot="1" x14ac:dyDescent="0.25">
      <c r="A1756" s="149"/>
      <c r="B1756" s="149"/>
      <c r="C1756" s="149"/>
      <c r="D1756" s="149"/>
      <c r="E1756" s="131" t="s">
        <v>26</v>
      </c>
      <c r="F1756" s="132"/>
      <c r="G1756" s="133"/>
      <c r="H1756" s="133"/>
      <c r="I1756" s="133"/>
      <c r="J1756" s="133"/>
      <c r="K1756" s="133"/>
      <c r="L1756" s="133"/>
      <c r="M1756" s="133"/>
      <c r="N1756" s="133"/>
      <c r="O1756" s="133"/>
      <c r="P1756" s="133"/>
      <c r="Q1756" s="133"/>
      <c r="R1756" s="133"/>
      <c r="S1756" s="133"/>
      <c r="T1756" s="133"/>
      <c r="U1756" s="133"/>
      <c r="V1756" s="133"/>
      <c r="W1756" s="133"/>
      <c r="X1756" s="133"/>
      <c r="Y1756" s="133"/>
      <c r="Z1756" s="133"/>
      <c r="AA1756" s="133"/>
      <c r="AB1756" s="133"/>
      <c r="AC1756" s="133"/>
      <c r="AD1756" s="133"/>
      <c r="AE1756" s="133"/>
      <c r="AF1756" s="133"/>
      <c r="AG1756" s="133"/>
      <c r="AH1756" s="133"/>
      <c r="AI1756" s="133"/>
      <c r="AJ1756" s="134"/>
      <c r="AK1756" s="149"/>
      <c r="AL1756" s="152"/>
      <c r="AM1756" s="152"/>
      <c r="AN1756" s="152"/>
      <c r="AO1756" s="152"/>
      <c r="AP1756" s="152"/>
      <c r="AQ1756" s="146"/>
    </row>
    <row r="1757" spans="1:43" ht="9" customHeight="1" x14ac:dyDescent="0.2">
      <c r="A1757" s="147">
        <v>437</v>
      </c>
      <c r="B1757" s="153">
        <v>18871</v>
      </c>
      <c r="C1757" s="154" t="s">
        <v>554</v>
      </c>
      <c r="D1757" s="154" t="s">
        <v>549</v>
      </c>
      <c r="E1757" s="124" t="s">
        <v>22</v>
      </c>
      <c r="F1757" s="125">
        <v>11</v>
      </c>
      <c r="G1757" s="126"/>
      <c r="H1757" s="126"/>
      <c r="I1757" s="126">
        <v>11</v>
      </c>
      <c r="J1757" s="126">
        <v>11</v>
      </c>
      <c r="K1757" s="126"/>
      <c r="L1757" s="126"/>
      <c r="M1757" s="126">
        <v>11</v>
      </c>
      <c r="N1757" s="126">
        <v>11</v>
      </c>
      <c r="O1757" s="126"/>
      <c r="P1757" s="126"/>
      <c r="Q1757" s="126">
        <v>11</v>
      </c>
      <c r="R1757" s="126">
        <v>11</v>
      </c>
      <c r="S1757" s="126"/>
      <c r="T1757" s="126"/>
      <c r="U1757" s="126">
        <v>11</v>
      </c>
      <c r="V1757" s="126">
        <v>11</v>
      </c>
      <c r="W1757" s="126"/>
      <c r="X1757" s="126"/>
      <c r="Y1757" s="126">
        <v>11</v>
      </c>
      <c r="Z1757" s="126">
        <v>11</v>
      </c>
      <c r="AA1757" s="126"/>
      <c r="AB1757" s="126"/>
      <c r="AC1757" s="126">
        <v>11</v>
      </c>
      <c r="AD1757" s="126">
        <v>11</v>
      </c>
      <c r="AE1757" s="126"/>
      <c r="AF1757" s="126"/>
      <c r="AG1757" s="126">
        <v>11</v>
      </c>
      <c r="AH1757" s="126">
        <v>11</v>
      </c>
      <c r="AI1757" s="126"/>
      <c r="AJ1757" s="127"/>
      <c r="AK1757" s="153">
        <f>COUNTIF(F1757:AJ1757,"&gt;0")</f>
        <v>15</v>
      </c>
      <c r="AL1757" s="150">
        <f>SUM(F1757:AJ1757)</f>
        <v>165</v>
      </c>
      <c r="AM1757" s="150">
        <f>SUM(F1759:AJ1759)</f>
        <v>0</v>
      </c>
      <c r="AN1757" s="150">
        <f>SUM(F1760:AJ1760)</f>
        <v>0</v>
      </c>
      <c r="AO1757" s="150">
        <f>SUM(F1758:AJ1758)</f>
        <v>64</v>
      </c>
      <c r="AP1757" s="150">
        <f>VLOOKUP($M$1&amp;" "&amp;$P$1&amp;" "&amp;AQ1757,'Вспомогательная таблица'!A:AL,38,0)</f>
        <v>165</v>
      </c>
      <c r="AQ1757" s="144" t="s">
        <v>49</v>
      </c>
    </row>
    <row r="1758" spans="1:43" ht="9" customHeight="1" x14ac:dyDescent="0.2">
      <c r="A1758" s="148"/>
      <c r="B1758" s="148"/>
      <c r="C1758" s="148"/>
      <c r="D1758" s="148"/>
      <c r="E1758" s="128" t="s">
        <v>24</v>
      </c>
      <c r="F1758" s="129">
        <v>8</v>
      </c>
      <c r="G1758" s="107"/>
      <c r="H1758" s="107"/>
      <c r="I1758" s="107"/>
      <c r="J1758" s="107">
        <v>8</v>
      </c>
      <c r="K1758" s="107"/>
      <c r="L1758" s="107"/>
      <c r="M1758" s="107"/>
      <c r="N1758" s="107">
        <v>8</v>
      </c>
      <c r="O1758" s="107"/>
      <c r="P1758" s="107"/>
      <c r="Q1758" s="107"/>
      <c r="R1758" s="107">
        <v>8</v>
      </c>
      <c r="S1758" s="107"/>
      <c r="T1758" s="107"/>
      <c r="U1758" s="107"/>
      <c r="V1758" s="107">
        <v>8</v>
      </c>
      <c r="W1758" s="107"/>
      <c r="X1758" s="107"/>
      <c r="Y1758" s="107"/>
      <c r="Z1758" s="107">
        <v>8</v>
      </c>
      <c r="AA1758" s="107"/>
      <c r="AB1758" s="107"/>
      <c r="AC1758" s="107"/>
      <c r="AD1758" s="107">
        <v>8</v>
      </c>
      <c r="AE1758" s="107"/>
      <c r="AF1758" s="107"/>
      <c r="AG1758" s="107"/>
      <c r="AH1758" s="107">
        <v>8</v>
      </c>
      <c r="AI1758" s="107"/>
      <c r="AJ1758" s="130"/>
      <c r="AK1758" s="148"/>
      <c r="AL1758" s="151"/>
      <c r="AM1758" s="151"/>
      <c r="AN1758" s="151"/>
      <c r="AO1758" s="151"/>
      <c r="AP1758" s="151"/>
      <c r="AQ1758" s="145"/>
    </row>
    <row r="1759" spans="1:43" ht="9" customHeight="1" x14ac:dyDescent="0.2">
      <c r="A1759" s="148"/>
      <c r="B1759" s="148"/>
      <c r="C1759" s="148"/>
      <c r="D1759" s="148"/>
      <c r="E1759" s="128" t="s">
        <v>25</v>
      </c>
      <c r="F1759" s="129"/>
      <c r="G1759" s="107"/>
      <c r="H1759" s="107"/>
      <c r="I1759" s="107"/>
      <c r="J1759" s="107"/>
      <c r="K1759" s="107"/>
      <c r="L1759" s="107"/>
      <c r="M1759" s="107"/>
      <c r="N1759" s="107"/>
      <c r="O1759" s="107"/>
      <c r="P1759" s="107"/>
      <c r="Q1759" s="107"/>
      <c r="R1759" s="107"/>
      <c r="S1759" s="107"/>
      <c r="T1759" s="107"/>
      <c r="U1759" s="107"/>
      <c r="V1759" s="107"/>
      <c r="W1759" s="107"/>
      <c r="X1759" s="107"/>
      <c r="Y1759" s="107"/>
      <c r="Z1759" s="107"/>
      <c r="AA1759" s="107"/>
      <c r="AB1759" s="107"/>
      <c r="AC1759" s="107"/>
      <c r="AD1759" s="107"/>
      <c r="AE1759" s="107"/>
      <c r="AF1759" s="107"/>
      <c r="AG1759" s="107"/>
      <c r="AH1759" s="107"/>
      <c r="AI1759" s="107"/>
      <c r="AJ1759" s="130"/>
      <c r="AK1759" s="148"/>
      <c r="AL1759" s="151"/>
      <c r="AM1759" s="151"/>
      <c r="AN1759" s="151"/>
      <c r="AO1759" s="151"/>
      <c r="AP1759" s="151"/>
      <c r="AQ1759" s="145"/>
    </row>
    <row r="1760" spans="1:43" ht="9" customHeight="1" thickBot="1" x14ac:dyDescent="0.25">
      <c r="A1760" s="149"/>
      <c r="B1760" s="149"/>
      <c r="C1760" s="149"/>
      <c r="D1760" s="149"/>
      <c r="E1760" s="131" t="s">
        <v>26</v>
      </c>
      <c r="F1760" s="132"/>
      <c r="G1760" s="133"/>
      <c r="H1760" s="133"/>
      <c r="I1760" s="133"/>
      <c r="J1760" s="133"/>
      <c r="K1760" s="133"/>
      <c r="L1760" s="133"/>
      <c r="M1760" s="133"/>
      <c r="N1760" s="133"/>
      <c r="O1760" s="133"/>
      <c r="P1760" s="133"/>
      <c r="Q1760" s="133"/>
      <c r="R1760" s="133"/>
      <c r="S1760" s="133"/>
      <c r="T1760" s="133"/>
      <c r="U1760" s="133"/>
      <c r="V1760" s="133"/>
      <c r="W1760" s="133"/>
      <c r="X1760" s="133"/>
      <c r="Y1760" s="133"/>
      <c r="Z1760" s="133"/>
      <c r="AA1760" s="133"/>
      <c r="AB1760" s="133"/>
      <c r="AC1760" s="133"/>
      <c r="AD1760" s="133"/>
      <c r="AE1760" s="133"/>
      <c r="AF1760" s="133"/>
      <c r="AG1760" s="133"/>
      <c r="AH1760" s="133"/>
      <c r="AI1760" s="133"/>
      <c r="AJ1760" s="134"/>
      <c r="AK1760" s="149"/>
      <c r="AL1760" s="152"/>
      <c r="AM1760" s="152"/>
      <c r="AN1760" s="152"/>
      <c r="AO1760" s="152"/>
      <c r="AP1760" s="152"/>
      <c r="AQ1760" s="146"/>
    </row>
    <row r="1761" spans="1:43" ht="9" customHeight="1" x14ac:dyDescent="0.2">
      <c r="A1761" s="147">
        <v>438</v>
      </c>
      <c r="B1761" s="153">
        <v>29464</v>
      </c>
      <c r="C1761" s="154" t="s">
        <v>555</v>
      </c>
      <c r="D1761" s="154" t="s">
        <v>551</v>
      </c>
      <c r="E1761" s="124" t="s">
        <v>22</v>
      </c>
      <c r="F1761" s="125">
        <v>8</v>
      </c>
      <c r="G1761" s="126">
        <v>8</v>
      </c>
      <c r="H1761" s="126"/>
      <c r="I1761" s="126"/>
      <c r="J1761" s="126">
        <v>8</v>
      </c>
      <c r="K1761" s="126">
        <v>8</v>
      </c>
      <c r="L1761" s="126">
        <v>8</v>
      </c>
      <c r="M1761" s="126">
        <v>8</v>
      </c>
      <c r="N1761" s="126">
        <v>8</v>
      </c>
      <c r="O1761" s="126"/>
      <c r="P1761" s="126"/>
      <c r="Q1761" s="126">
        <v>8</v>
      </c>
      <c r="R1761" s="126">
        <v>8</v>
      </c>
      <c r="S1761" s="126">
        <v>8</v>
      </c>
      <c r="T1761" s="126">
        <v>8</v>
      </c>
      <c r="U1761" s="126">
        <v>8</v>
      </c>
      <c r="V1761" s="126"/>
      <c r="W1761" s="126"/>
      <c r="X1761" s="126">
        <v>8</v>
      </c>
      <c r="Y1761" s="126">
        <v>8</v>
      </c>
      <c r="Z1761" s="126">
        <v>8</v>
      </c>
      <c r="AA1761" s="126">
        <v>8</v>
      </c>
      <c r="AB1761" s="126">
        <v>8</v>
      </c>
      <c r="AC1761" s="126"/>
      <c r="AD1761" s="126"/>
      <c r="AE1761" s="126">
        <v>8</v>
      </c>
      <c r="AF1761" s="126">
        <v>8</v>
      </c>
      <c r="AG1761" s="126">
        <v>8</v>
      </c>
      <c r="AH1761" s="126">
        <v>8</v>
      </c>
      <c r="AI1761" s="126"/>
      <c r="AJ1761" s="127"/>
      <c r="AK1761" s="153">
        <f>COUNTIF(F1761:AJ1761,"&gt;0")</f>
        <v>21</v>
      </c>
      <c r="AL1761" s="150">
        <f>SUM(F1761:AJ1761)</f>
        <v>168</v>
      </c>
      <c r="AM1761" s="150">
        <f>SUM(F1763:AJ1763)</f>
        <v>0</v>
      </c>
      <c r="AN1761" s="150">
        <f>SUM(F1764:AJ1764)</f>
        <v>0</v>
      </c>
      <c r="AO1761" s="150">
        <f>SUM(F1762:AJ1762)</f>
        <v>0</v>
      </c>
      <c r="AP1761" s="150">
        <f>VLOOKUP($M$1&amp;" "&amp;$P$1&amp;" "&amp;AQ1761,'Вспомогательная таблица'!A:AL,38,0)</f>
        <v>168</v>
      </c>
      <c r="AQ1761" s="144" t="s">
        <v>23</v>
      </c>
    </row>
    <row r="1762" spans="1:43" ht="9" customHeight="1" x14ac:dyDescent="0.2">
      <c r="A1762" s="148"/>
      <c r="B1762" s="148"/>
      <c r="C1762" s="148"/>
      <c r="D1762" s="148"/>
      <c r="E1762" s="128" t="s">
        <v>24</v>
      </c>
      <c r="F1762" s="129"/>
      <c r="G1762" s="107"/>
      <c r="H1762" s="107"/>
      <c r="I1762" s="107"/>
      <c r="J1762" s="107"/>
      <c r="K1762" s="107"/>
      <c r="L1762" s="107"/>
      <c r="M1762" s="107"/>
      <c r="N1762" s="107"/>
      <c r="O1762" s="107"/>
      <c r="P1762" s="107"/>
      <c r="Q1762" s="107"/>
      <c r="R1762" s="107"/>
      <c r="S1762" s="107"/>
      <c r="T1762" s="107"/>
      <c r="U1762" s="107"/>
      <c r="V1762" s="107"/>
      <c r="W1762" s="107"/>
      <c r="X1762" s="107"/>
      <c r="Y1762" s="107"/>
      <c r="Z1762" s="107"/>
      <c r="AA1762" s="107"/>
      <c r="AB1762" s="107"/>
      <c r="AC1762" s="107"/>
      <c r="AD1762" s="107"/>
      <c r="AE1762" s="107"/>
      <c r="AF1762" s="107"/>
      <c r="AG1762" s="107"/>
      <c r="AH1762" s="107"/>
      <c r="AI1762" s="107"/>
      <c r="AJ1762" s="130"/>
      <c r="AK1762" s="148"/>
      <c r="AL1762" s="151"/>
      <c r="AM1762" s="151"/>
      <c r="AN1762" s="151"/>
      <c r="AO1762" s="151"/>
      <c r="AP1762" s="151"/>
      <c r="AQ1762" s="145"/>
    </row>
    <row r="1763" spans="1:43" ht="9" customHeight="1" x14ac:dyDescent="0.2">
      <c r="A1763" s="148"/>
      <c r="B1763" s="148"/>
      <c r="C1763" s="148"/>
      <c r="D1763" s="148"/>
      <c r="E1763" s="128" t="s">
        <v>25</v>
      </c>
      <c r="F1763" s="129"/>
      <c r="G1763" s="107"/>
      <c r="H1763" s="107"/>
      <c r="I1763" s="107"/>
      <c r="J1763" s="107"/>
      <c r="K1763" s="107"/>
      <c r="L1763" s="107"/>
      <c r="M1763" s="107"/>
      <c r="N1763" s="107"/>
      <c r="O1763" s="107"/>
      <c r="P1763" s="107"/>
      <c r="Q1763" s="107"/>
      <c r="R1763" s="107"/>
      <c r="S1763" s="107"/>
      <c r="T1763" s="107"/>
      <c r="U1763" s="107"/>
      <c r="V1763" s="107"/>
      <c r="W1763" s="107"/>
      <c r="X1763" s="107"/>
      <c r="Y1763" s="107"/>
      <c r="Z1763" s="107"/>
      <c r="AA1763" s="107"/>
      <c r="AB1763" s="107"/>
      <c r="AC1763" s="107"/>
      <c r="AD1763" s="107"/>
      <c r="AE1763" s="107"/>
      <c r="AF1763" s="107"/>
      <c r="AG1763" s="107"/>
      <c r="AH1763" s="107"/>
      <c r="AI1763" s="107"/>
      <c r="AJ1763" s="130"/>
      <c r="AK1763" s="148"/>
      <c r="AL1763" s="151"/>
      <c r="AM1763" s="151"/>
      <c r="AN1763" s="151"/>
      <c r="AO1763" s="151"/>
      <c r="AP1763" s="151"/>
      <c r="AQ1763" s="145"/>
    </row>
    <row r="1764" spans="1:43" ht="9" customHeight="1" thickBot="1" x14ac:dyDescent="0.25">
      <c r="A1764" s="149"/>
      <c r="B1764" s="149"/>
      <c r="C1764" s="149"/>
      <c r="D1764" s="149"/>
      <c r="E1764" s="131" t="s">
        <v>26</v>
      </c>
      <c r="F1764" s="132"/>
      <c r="G1764" s="133"/>
      <c r="H1764" s="133"/>
      <c r="I1764" s="133"/>
      <c r="J1764" s="133"/>
      <c r="K1764" s="133"/>
      <c r="L1764" s="133"/>
      <c r="M1764" s="133"/>
      <c r="N1764" s="133"/>
      <c r="O1764" s="133"/>
      <c r="P1764" s="133"/>
      <c r="Q1764" s="133"/>
      <c r="R1764" s="133"/>
      <c r="S1764" s="133"/>
      <c r="T1764" s="133"/>
      <c r="U1764" s="133"/>
      <c r="V1764" s="133"/>
      <c r="W1764" s="133"/>
      <c r="X1764" s="133"/>
      <c r="Y1764" s="133"/>
      <c r="Z1764" s="133"/>
      <c r="AA1764" s="133"/>
      <c r="AB1764" s="133"/>
      <c r="AC1764" s="133"/>
      <c r="AD1764" s="133"/>
      <c r="AE1764" s="133"/>
      <c r="AF1764" s="133"/>
      <c r="AG1764" s="133"/>
      <c r="AH1764" s="133"/>
      <c r="AI1764" s="133"/>
      <c r="AJ1764" s="134"/>
      <c r="AK1764" s="149"/>
      <c r="AL1764" s="152"/>
      <c r="AM1764" s="152"/>
      <c r="AN1764" s="152"/>
      <c r="AO1764" s="152"/>
      <c r="AP1764" s="152"/>
      <c r="AQ1764" s="146"/>
    </row>
    <row r="1765" spans="1:43" ht="9" customHeight="1" x14ac:dyDescent="0.2">
      <c r="A1765" s="147">
        <v>439</v>
      </c>
      <c r="B1765" s="153">
        <v>19846</v>
      </c>
      <c r="C1765" s="154" t="s">
        <v>556</v>
      </c>
      <c r="D1765" s="154" t="s">
        <v>557</v>
      </c>
      <c r="E1765" s="124" t="s">
        <v>22</v>
      </c>
      <c r="F1765" s="125">
        <v>8</v>
      </c>
      <c r="G1765" s="126">
        <v>8</v>
      </c>
      <c r="H1765" s="126"/>
      <c r="I1765" s="126"/>
      <c r="J1765" s="126">
        <v>8</v>
      </c>
      <c r="K1765" s="126">
        <v>8</v>
      </c>
      <c r="L1765" s="126">
        <v>8</v>
      </c>
      <c r="M1765" s="126">
        <v>8</v>
      </c>
      <c r="N1765" s="126">
        <v>8</v>
      </c>
      <c r="O1765" s="126"/>
      <c r="P1765" s="126"/>
      <c r="Q1765" s="126">
        <v>8</v>
      </c>
      <c r="R1765" s="126">
        <v>8</v>
      </c>
      <c r="S1765" s="126">
        <v>8</v>
      </c>
      <c r="T1765" s="126">
        <v>8</v>
      </c>
      <c r="U1765" s="126">
        <v>8</v>
      </c>
      <c r="V1765" s="126"/>
      <c r="W1765" s="126"/>
      <c r="X1765" s="126">
        <v>8</v>
      </c>
      <c r="Y1765" s="126">
        <v>8</v>
      </c>
      <c r="Z1765" s="126">
        <v>8</v>
      </c>
      <c r="AA1765" s="126">
        <v>8</v>
      </c>
      <c r="AB1765" s="126">
        <v>8</v>
      </c>
      <c r="AC1765" s="126"/>
      <c r="AD1765" s="126"/>
      <c r="AE1765" s="126">
        <v>8</v>
      </c>
      <c r="AF1765" s="126">
        <v>8</v>
      </c>
      <c r="AG1765" s="126">
        <v>8</v>
      </c>
      <c r="AH1765" s="126">
        <v>8</v>
      </c>
      <c r="AI1765" s="126"/>
      <c r="AJ1765" s="127"/>
      <c r="AK1765" s="153">
        <f>COUNTIF(F1765:AJ1765,"&gt;0")</f>
        <v>21</v>
      </c>
      <c r="AL1765" s="150">
        <f>SUM(F1765:AJ1765)</f>
        <v>168</v>
      </c>
      <c r="AM1765" s="150">
        <f>SUM(F1767:AJ1767)</f>
        <v>0</v>
      </c>
      <c r="AN1765" s="150">
        <f>SUM(F1768:AJ1768)</f>
        <v>0</v>
      </c>
      <c r="AO1765" s="150">
        <f>SUM(F1766:AJ1766)</f>
        <v>0</v>
      </c>
      <c r="AP1765" s="150">
        <f>VLOOKUP($M$1&amp;" "&amp;$P$1&amp;" "&amp;AQ1765,'Вспомогательная таблица'!A:AL,38,0)</f>
        <v>168</v>
      </c>
      <c r="AQ1765" s="144" t="s">
        <v>23</v>
      </c>
    </row>
    <row r="1766" spans="1:43" ht="9" customHeight="1" x14ac:dyDescent="0.2">
      <c r="A1766" s="148"/>
      <c r="B1766" s="148"/>
      <c r="C1766" s="148"/>
      <c r="D1766" s="148"/>
      <c r="E1766" s="128" t="s">
        <v>24</v>
      </c>
      <c r="F1766" s="129"/>
      <c r="G1766" s="107"/>
      <c r="H1766" s="107"/>
      <c r="I1766" s="107"/>
      <c r="J1766" s="107"/>
      <c r="K1766" s="107"/>
      <c r="L1766" s="107"/>
      <c r="M1766" s="107"/>
      <c r="N1766" s="107"/>
      <c r="O1766" s="107"/>
      <c r="P1766" s="107"/>
      <c r="Q1766" s="107"/>
      <c r="R1766" s="107"/>
      <c r="S1766" s="107"/>
      <c r="T1766" s="107"/>
      <c r="U1766" s="107"/>
      <c r="V1766" s="107"/>
      <c r="W1766" s="107"/>
      <c r="X1766" s="107"/>
      <c r="Y1766" s="107"/>
      <c r="Z1766" s="107"/>
      <c r="AA1766" s="107"/>
      <c r="AB1766" s="107"/>
      <c r="AC1766" s="107"/>
      <c r="AD1766" s="107"/>
      <c r="AE1766" s="107"/>
      <c r="AF1766" s="107"/>
      <c r="AG1766" s="107"/>
      <c r="AH1766" s="107"/>
      <c r="AI1766" s="107"/>
      <c r="AJ1766" s="130"/>
      <c r="AK1766" s="148"/>
      <c r="AL1766" s="151"/>
      <c r="AM1766" s="151"/>
      <c r="AN1766" s="151"/>
      <c r="AO1766" s="151"/>
      <c r="AP1766" s="151"/>
      <c r="AQ1766" s="145"/>
    </row>
    <row r="1767" spans="1:43" ht="9" customHeight="1" x14ac:dyDescent="0.2">
      <c r="A1767" s="148"/>
      <c r="B1767" s="148"/>
      <c r="C1767" s="148"/>
      <c r="D1767" s="148"/>
      <c r="E1767" s="128" t="s">
        <v>25</v>
      </c>
      <c r="F1767" s="129"/>
      <c r="G1767" s="107"/>
      <c r="H1767" s="107"/>
      <c r="I1767" s="107"/>
      <c r="J1767" s="107"/>
      <c r="K1767" s="107"/>
      <c r="L1767" s="107"/>
      <c r="M1767" s="107"/>
      <c r="N1767" s="107"/>
      <c r="O1767" s="107"/>
      <c r="P1767" s="107"/>
      <c r="Q1767" s="107"/>
      <c r="R1767" s="107"/>
      <c r="S1767" s="107"/>
      <c r="T1767" s="107"/>
      <c r="U1767" s="107"/>
      <c r="V1767" s="107"/>
      <c r="W1767" s="107"/>
      <c r="X1767" s="107"/>
      <c r="Y1767" s="107"/>
      <c r="Z1767" s="107"/>
      <c r="AA1767" s="107"/>
      <c r="AB1767" s="107"/>
      <c r="AC1767" s="107"/>
      <c r="AD1767" s="107"/>
      <c r="AE1767" s="107"/>
      <c r="AF1767" s="107"/>
      <c r="AG1767" s="107"/>
      <c r="AH1767" s="107"/>
      <c r="AI1767" s="107"/>
      <c r="AJ1767" s="130"/>
      <c r="AK1767" s="148"/>
      <c r="AL1767" s="151"/>
      <c r="AM1767" s="151"/>
      <c r="AN1767" s="151"/>
      <c r="AO1767" s="151"/>
      <c r="AP1767" s="151"/>
      <c r="AQ1767" s="145"/>
    </row>
    <row r="1768" spans="1:43" ht="9" customHeight="1" thickBot="1" x14ac:dyDescent="0.25">
      <c r="A1768" s="149"/>
      <c r="B1768" s="149"/>
      <c r="C1768" s="149"/>
      <c r="D1768" s="149"/>
      <c r="E1768" s="131" t="s">
        <v>26</v>
      </c>
      <c r="F1768" s="132"/>
      <c r="G1768" s="133"/>
      <c r="H1768" s="133"/>
      <c r="I1768" s="133"/>
      <c r="J1768" s="133"/>
      <c r="K1768" s="133"/>
      <c r="L1768" s="133"/>
      <c r="M1768" s="133"/>
      <c r="N1768" s="133"/>
      <c r="O1768" s="133"/>
      <c r="P1768" s="133"/>
      <c r="Q1768" s="133"/>
      <c r="R1768" s="133"/>
      <c r="S1768" s="133"/>
      <c r="T1768" s="133"/>
      <c r="U1768" s="133"/>
      <c r="V1768" s="133"/>
      <c r="W1768" s="133"/>
      <c r="X1768" s="133"/>
      <c r="Y1768" s="133"/>
      <c r="Z1768" s="133"/>
      <c r="AA1768" s="133"/>
      <c r="AB1768" s="133"/>
      <c r="AC1768" s="133"/>
      <c r="AD1768" s="133"/>
      <c r="AE1768" s="133"/>
      <c r="AF1768" s="133"/>
      <c r="AG1768" s="133"/>
      <c r="AH1768" s="133"/>
      <c r="AI1768" s="133"/>
      <c r="AJ1768" s="134"/>
      <c r="AK1768" s="149"/>
      <c r="AL1768" s="152"/>
      <c r="AM1768" s="152"/>
      <c r="AN1768" s="152"/>
      <c r="AO1768" s="152"/>
      <c r="AP1768" s="152"/>
      <c r="AQ1768" s="146"/>
    </row>
    <row r="1769" spans="1:43" ht="9" customHeight="1" x14ac:dyDescent="0.2">
      <c r="A1769" s="147">
        <v>440</v>
      </c>
      <c r="B1769" s="153">
        <v>32734</v>
      </c>
      <c r="C1769" s="154" t="s">
        <v>558</v>
      </c>
      <c r="D1769" s="154" t="s">
        <v>549</v>
      </c>
      <c r="E1769" s="124" t="s">
        <v>22</v>
      </c>
      <c r="F1769" s="125"/>
      <c r="G1769" s="126">
        <v>11</v>
      </c>
      <c r="H1769" s="126">
        <v>11</v>
      </c>
      <c r="I1769" s="126"/>
      <c r="J1769" s="126"/>
      <c r="K1769" s="126">
        <v>11</v>
      </c>
      <c r="L1769" s="126">
        <v>11</v>
      </c>
      <c r="M1769" s="126"/>
      <c r="N1769" s="126"/>
      <c r="O1769" s="126">
        <v>11</v>
      </c>
      <c r="P1769" s="126">
        <v>11</v>
      </c>
      <c r="Q1769" s="126"/>
      <c r="R1769" s="126"/>
      <c r="S1769" s="126">
        <v>11</v>
      </c>
      <c r="T1769" s="126">
        <v>11</v>
      </c>
      <c r="U1769" s="126"/>
      <c r="V1769" s="126"/>
      <c r="W1769" s="126">
        <v>11</v>
      </c>
      <c r="X1769" s="126">
        <v>11</v>
      </c>
      <c r="Y1769" s="126"/>
      <c r="Z1769" s="126"/>
      <c r="AA1769" s="126">
        <v>11</v>
      </c>
      <c r="AB1769" s="126">
        <v>11</v>
      </c>
      <c r="AC1769" s="126"/>
      <c r="AD1769" s="126"/>
      <c r="AE1769" s="126">
        <v>11</v>
      </c>
      <c r="AF1769" s="126">
        <v>11</v>
      </c>
      <c r="AG1769" s="126"/>
      <c r="AH1769" s="126"/>
      <c r="AI1769" s="126"/>
      <c r="AJ1769" s="127"/>
      <c r="AK1769" s="153">
        <f>COUNTIF(F1769:AJ1769,"&gt;0")</f>
        <v>14</v>
      </c>
      <c r="AL1769" s="150">
        <f>SUM(F1769:AJ1769)</f>
        <v>154</v>
      </c>
      <c r="AM1769" s="150">
        <f>SUM(F1771:AJ1771)</f>
        <v>0</v>
      </c>
      <c r="AN1769" s="150">
        <f>SUM(F1772:AJ1772)</f>
        <v>0</v>
      </c>
      <c r="AO1769" s="150">
        <f>SUM(F1770:AJ1770)</f>
        <v>56</v>
      </c>
      <c r="AP1769" s="150">
        <f>VLOOKUP($M$1&amp;" "&amp;$P$1&amp;" "&amp;AQ1769,'Вспомогательная таблица'!A:AL,38,0)</f>
        <v>154</v>
      </c>
      <c r="AQ1769" s="144" t="s">
        <v>43</v>
      </c>
    </row>
    <row r="1770" spans="1:43" ht="9" customHeight="1" x14ac:dyDescent="0.2">
      <c r="A1770" s="148"/>
      <c r="B1770" s="148"/>
      <c r="C1770" s="148"/>
      <c r="D1770" s="148"/>
      <c r="E1770" s="128" t="s">
        <v>24</v>
      </c>
      <c r="F1770" s="129"/>
      <c r="G1770" s="107"/>
      <c r="H1770" s="107">
        <v>8</v>
      </c>
      <c r="I1770" s="107"/>
      <c r="J1770" s="107"/>
      <c r="K1770" s="107"/>
      <c r="L1770" s="107">
        <v>8</v>
      </c>
      <c r="M1770" s="107"/>
      <c r="N1770" s="107"/>
      <c r="O1770" s="107"/>
      <c r="P1770" s="107">
        <v>8</v>
      </c>
      <c r="Q1770" s="107"/>
      <c r="R1770" s="107"/>
      <c r="S1770" s="107"/>
      <c r="T1770" s="107">
        <v>8</v>
      </c>
      <c r="U1770" s="107"/>
      <c r="V1770" s="107"/>
      <c r="W1770" s="107"/>
      <c r="X1770" s="107">
        <v>8</v>
      </c>
      <c r="Y1770" s="107"/>
      <c r="Z1770" s="107"/>
      <c r="AA1770" s="107"/>
      <c r="AB1770" s="107">
        <v>8</v>
      </c>
      <c r="AC1770" s="107"/>
      <c r="AD1770" s="107"/>
      <c r="AE1770" s="107"/>
      <c r="AF1770" s="107">
        <v>8</v>
      </c>
      <c r="AG1770" s="107"/>
      <c r="AH1770" s="107"/>
      <c r="AI1770" s="107"/>
      <c r="AJ1770" s="130"/>
      <c r="AK1770" s="148"/>
      <c r="AL1770" s="151"/>
      <c r="AM1770" s="151"/>
      <c r="AN1770" s="151"/>
      <c r="AO1770" s="151"/>
      <c r="AP1770" s="151"/>
      <c r="AQ1770" s="145"/>
    </row>
    <row r="1771" spans="1:43" ht="9" customHeight="1" x14ac:dyDescent="0.2">
      <c r="A1771" s="148"/>
      <c r="B1771" s="148"/>
      <c r="C1771" s="148"/>
      <c r="D1771" s="148"/>
      <c r="E1771" s="128" t="s">
        <v>25</v>
      </c>
      <c r="F1771" s="129"/>
      <c r="G1771" s="107"/>
      <c r="H1771" s="107"/>
      <c r="I1771" s="107"/>
      <c r="J1771" s="107"/>
      <c r="K1771" s="107"/>
      <c r="L1771" s="107"/>
      <c r="M1771" s="107"/>
      <c r="N1771" s="107"/>
      <c r="O1771" s="107"/>
      <c r="P1771" s="107"/>
      <c r="Q1771" s="107"/>
      <c r="R1771" s="107"/>
      <c r="S1771" s="107"/>
      <c r="T1771" s="107"/>
      <c r="U1771" s="107"/>
      <c r="V1771" s="107"/>
      <c r="W1771" s="107"/>
      <c r="X1771" s="107"/>
      <c r="Y1771" s="107"/>
      <c r="Z1771" s="107"/>
      <c r="AA1771" s="107"/>
      <c r="AB1771" s="107"/>
      <c r="AC1771" s="107"/>
      <c r="AD1771" s="107"/>
      <c r="AE1771" s="107"/>
      <c r="AF1771" s="107"/>
      <c r="AG1771" s="107"/>
      <c r="AH1771" s="107"/>
      <c r="AI1771" s="107"/>
      <c r="AJ1771" s="130"/>
      <c r="AK1771" s="148"/>
      <c r="AL1771" s="151"/>
      <c r="AM1771" s="151"/>
      <c r="AN1771" s="151"/>
      <c r="AO1771" s="151"/>
      <c r="AP1771" s="151"/>
      <c r="AQ1771" s="145"/>
    </row>
    <row r="1772" spans="1:43" ht="9" customHeight="1" thickBot="1" x14ac:dyDescent="0.25">
      <c r="A1772" s="149"/>
      <c r="B1772" s="149"/>
      <c r="C1772" s="149"/>
      <c r="D1772" s="149"/>
      <c r="E1772" s="131" t="s">
        <v>26</v>
      </c>
      <c r="F1772" s="132"/>
      <c r="G1772" s="133"/>
      <c r="H1772" s="133"/>
      <c r="I1772" s="133"/>
      <c r="J1772" s="133"/>
      <c r="K1772" s="133"/>
      <c r="L1772" s="133"/>
      <c r="M1772" s="133"/>
      <c r="N1772" s="133"/>
      <c r="O1772" s="133"/>
      <c r="P1772" s="133"/>
      <c r="Q1772" s="133"/>
      <c r="R1772" s="133"/>
      <c r="S1772" s="133"/>
      <c r="T1772" s="133"/>
      <c r="U1772" s="133"/>
      <c r="V1772" s="133"/>
      <c r="W1772" s="133"/>
      <c r="X1772" s="133"/>
      <c r="Y1772" s="133"/>
      <c r="Z1772" s="133"/>
      <c r="AA1772" s="133"/>
      <c r="AB1772" s="133"/>
      <c r="AC1772" s="133"/>
      <c r="AD1772" s="133"/>
      <c r="AE1772" s="133"/>
      <c r="AF1772" s="133"/>
      <c r="AG1772" s="133"/>
      <c r="AH1772" s="133"/>
      <c r="AI1772" s="133"/>
      <c r="AJ1772" s="134"/>
      <c r="AK1772" s="149"/>
      <c r="AL1772" s="152"/>
      <c r="AM1772" s="152"/>
      <c r="AN1772" s="152"/>
      <c r="AO1772" s="152"/>
      <c r="AP1772" s="152"/>
      <c r="AQ1772" s="146"/>
    </row>
    <row r="1773" spans="1:43" ht="9" customHeight="1" x14ac:dyDescent="0.2">
      <c r="A1773" s="147">
        <v>441</v>
      </c>
      <c r="B1773" s="153">
        <v>20592</v>
      </c>
      <c r="C1773" s="154" t="s">
        <v>559</v>
      </c>
      <c r="D1773" s="154" t="s">
        <v>551</v>
      </c>
      <c r="E1773" s="124" t="s">
        <v>22</v>
      </c>
      <c r="F1773" s="125">
        <v>11</v>
      </c>
      <c r="G1773" s="126">
        <v>11</v>
      </c>
      <c r="H1773" s="126"/>
      <c r="I1773" s="126"/>
      <c r="J1773" s="126">
        <v>11</v>
      </c>
      <c r="K1773" s="126">
        <v>11</v>
      </c>
      <c r="L1773" s="126"/>
      <c r="M1773" s="126"/>
      <c r="N1773" s="126">
        <v>11</v>
      </c>
      <c r="O1773" s="126">
        <v>11</v>
      </c>
      <c r="P1773" s="126"/>
      <c r="Q1773" s="126"/>
      <c r="R1773" s="126">
        <v>11</v>
      </c>
      <c r="S1773" s="126">
        <v>11</v>
      </c>
      <c r="T1773" s="126"/>
      <c r="U1773" s="126"/>
      <c r="V1773" s="126">
        <v>11</v>
      </c>
      <c r="W1773" s="126">
        <v>11</v>
      </c>
      <c r="X1773" s="126"/>
      <c r="Y1773" s="126"/>
      <c r="Z1773" s="126">
        <v>11</v>
      </c>
      <c r="AA1773" s="126">
        <v>11</v>
      </c>
      <c r="AB1773" s="126"/>
      <c r="AC1773" s="126"/>
      <c r="AD1773" s="126">
        <v>11</v>
      </c>
      <c r="AE1773" s="126">
        <v>11</v>
      </c>
      <c r="AF1773" s="126"/>
      <c r="AG1773" s="126"/>
      <c r="AH1773" s="126">
        <v>11</v>
      </c>
      <c r="AI1773" s="126"/>
      <c r="AJ1773" s="127"/>
      <c r="AK1773" s="153">
        <f>COUNTIF(F1773:AJ1773,"&gt;0")</f>
        <v>15</v>
      </c>
      <c r="AL1773" s="150">
        <f>SUM(F1773:AJ1773)</f>
        <v>165</v>
      </c>
      <c r="AM1773" s="150">
        <f>SUM(F1775:AJ1775)</f>
        <v>0</v>
      </c>
      <c r="AN1773" s="150">
        <f>SUM(F1776:AJ1776)</f>
        <v>0</v>
      </c>
      <c r="AO1773" s="150">
        <f>SUM(F1774:AJ1774)</f>
        <v>56</v>
      </c>
      <c r="AP1773" s="150">
        <f>VLOOKUP($M$1&amp;" "&amp;$P$1&amp;" "&amp;AQ1773,'Вспомогательная таблица'!A:AL,38,0)</f>
        <v>165</v>
      </c>
      <c r="AQ1773" s="144" t="s">
        <v>53</v>
      </c>
    </row>
    <row r="1774" spans="1:43" ht="9" customHeight="1" x14ac:dyDescent="0.2">
      <c r="A1774" s="148"/>
      <c r="B1774" s="148"/>
      <c r="C1774" s="148"/>
      <c r="D1774" s="148"/>
      <c r="E1774" s="128" t="s">
        <v>24</v>
      </c>
      <c r="F1774" s="129"/>
      <c r="G1774" s="107">
        <v>8</v>
      </c>
      <c r="H1774" s="107"/>
      <c r="I1774" s="107"/>
      <c r="J1774" s="107"/>
      <c r="K1774" s="107">
        <v>8</v>
      </c>
      <c r="L1774" s="107"/>
      <c r="M1774" s="107"/>
      <c r="N1774" s="107"/>
      <c r="O1774" s="107">
        <v>8</v>
      </c>
      <c r="P1774" s="107"/>
      <c r="Q1774" s="107"/>
      <c r="R1774" s="107"/>
      <c r="S1774" s="107">
        <v>8</v>
      </c>
      <c r="T1774" s="107"/>
      <c r="U1774" s="107"/>
      <c r="V1774" s="107"/>
      <c r="W1774" s="107">
        <v>8</v>
      </c>
      <c r="X1774" s="107"/>
      <c r="Y1774" s="107"/>
      <c r="Z1774" s="107"/>
      <c r="AA1774" s="107">
        <v>8</v>
      </c>
      <c r="AB1774" s="107"/>
      <c r="AC1774" s="107"/>
      <c r="AD1774" s="107"/>
      <c r="AE1774" s="107">
        <v>8</v>
      </c>
      <c r="AF1774" s="107"/>
      <c r="AG1774" s="107"/>
      <c r="AH1774" s="107"/>
      <c r="AI1774" s="107"/>
      <c r="AJ1774" s="130"/>
      <c r="AK1774" s="148"/>
      <c r="AL1774" s="151"/>
      <c r="AM1774" s="151"/>
      <c r="AN1774" s="151"/>
      <c r="AO1774" s="151"/>
      <c r="AP1774" s="151"/>
      <c r="AQ1774" s="145"/>
    </row>
    <row r="1775" spans="1:43" ht="9" customHeight="1" x14ac:dyDescent="0.2">
      <c r="A1775" s="148"/>
      <c r="B1775" s="148"/>
      <c r="C1775" s="148"/>
      <c r="D1775" s="148"/>
      <c r="E1775" s="128" t="s">
        <v>25</v>
      </c>
      <c r="F1775" s="129"/>
      <c r="G1775" s="107"/>
      <c r="H1775" s="107"/>
      <c r="I1775" s="107"/>
      <c r="J1775" s="107"/>
      <c r="K1775" s="107"/>
      <c r="L1775" s="107"/>
      <c r="M1775" s="107"/>
      <c r="N1775" s="107"/>
      <c r="O1775" s="107"/>
      <c r="P1775" s="107"/>
      <c r="Q1775" s="107"/>
      <c r="R1775" s="107"/>
      <c r="S1775" s="107"/>
      <c r="T1775" s="107"/>
      <c r="U1775" s="107"/>
      <c r="V1775" s="107"/>
      <c r="W1775" s="107"/>
      <c r="X1775" s="107"/>
      <c r="Y1775" s="107"/>
      <c r="Z1775" s="107"/>
      <c r="AA1775" s="107"/>
      <c r="AB1775" s="107"/>
      <c r="AC1775" s="107"/>
      <c r="AD1775" s="107"/>
      <c r="AE1775" s="107"/>
      <c r="AF1775" s="107"/>
      <c r="AG1775" s="107"/>
      <c r="AH1775" s="107"/>
      <c r="AI1775" s="107"/>
      <c r="AJ1775" s="130"/>
      <c r="AK1775" s="148"/>
      <c r="AL1775" s="151"/>
      <c r="AM1775" s="151"/>
      <c r="AN1775" s="151"/>
      <c r="AO1775" s="151"/>
      <c r="AP1775" s="151"/>
      <c r="AQ1775" s="145"/>
    </row>
    <row r="1776" spans="1:43" ht="9" customHeight="1" thickBot="1" x14ac:dyDescent="0.25">
      <c r="A1776" s="149"/>
      <c r="B1776" s="149"/>
      <c r="C1776" s="149"/>
      <c r="D1776" s="149"/>
      <c r="E1776" s="131" t="s">
        <v>26</v>
      </c>
      <c r="F1776" s="132"/>
      <c r="G1776" s="133"/>
      <c r="H1776" s="133"/>
      <c r="I1776" s="133"/>
      <c r="J1776" s="133"/>
      <c r="K1776" s="133"/>
      <c r="L1776" s="133"/>
      <c r="M1776" s="133"/>
      <c r="N1776" s="133"/>
      <c r="O1776" s="133"/>
      <c r="P1776" s="133"/>
      <c r="Q1776" s="133"/>
      <c r="R1776" s="133"/>
      <c r="S1776" s="133"/>
      <c r="T1776" s="133"/>
      <c r="U1776" s="133"/>
      <c r="V1776" s="133"/>
      <c r="W1776" s="133"/>
      <c r="X1776" s="133"/>
      <c r="Y1776" s="133"/>
      <c r="Z1776" s="133"/>
      <c r="AA1776" s="133"/>
      <c r="AB1776" s="133"/>
      <c r="AC1776" s="133"/>
      <c r="AD1776" s="133"/>
      <c r="AE1776" s="133"/>
      <c r="AF1776" s="133"/>
      <c r="AG1776" s="133"/>
      <c r="AH1776" s="133"/>
      <c r="AI1776" s="133"/>
      <c r="AJ1776" s="134"/>
      <c r="AK1776" s="149"/>
      <c r="AL1776" s="152"/>
      <c r="AM1776" s="152"/>
      <c r="AN1776" s="152"/>
      <c r="AO1776" s="152"/>
      <c r="AP1776" s="152"/>
      <c r="AQ1776" s="146"/>
    </row>
    <row r="1777" spans="1:43" ht="9" customHeight="1" x14ac:dyDescent="0.2">
      <c r="A1777" s="147">
        <v>442</v>
      </c>
      <c r="B1777" s="153">
        <v>20215</v>
      </c>
      <c r="C1777" s="154" t="s">
        <v>560</v>
      </c>
      <c r="D1777" s="154" t="s">
        <v>551</v>
      </c>
      <c r="E1777" s="124" t="s">
        <v>22</v>
      </c>
      <c r="F1777" s="125"/>
      <c r="G1777" s="126"/>
      <c r="H1777" s="126">
        <v>11</v>
      </c>
      <c r="I1777" s="126">
        <v>11</v>
      </c>
      <c r="J1777" s="126"/>
      <c r="K1777" s="126"/>
      <c r="L1777" s="126">
        <v>11</v>
      </c>
      <c r="M1777" s="126">
        <v>11</v>
      </c>
      <c r="N1777" s="126"/>
      <c r="O1777" s="126"/>
      <c r="P1777" s="126">
        <v>11</v>
      </c>
      <c r="Q1777" s="126">
        <v>11</v>
      </c>
      <c r="R1777" s="126"/>
      <c r="S1777" s="126"/>
      <c r="T1777" s="126">
        <v>11</v>
      </c>
      <c r="U1777" s="126">
        <v>11</v>
      </c>
      <c r="V1777" s="126"/>
      <c r="W1777" s="126"/>
      <c r="X1777" s="126">
        <v>11</v>
      </c>
      <c r="Y1777" s="126">
        <v>11</v>
      </c>
      <c r="Z1777" s="126"/>
      <c r="AA1777" s="126"/>
      <c r="AB1777" s="126">
        <v>11</v>
      </c>
      <c r="AC1777" s="126">
        <v>11</v>
      </c>
      <c r="AD1777" s="126"/>
      <c r="AE1777" s="126"/>
      <c r="AF1777" s="126">
        <v>11</v>
      </c>
      <c r="AG1777" s="126">
        <v>11</v>
      </c>
      <c r="AH1777" s="126"/>
      <c r="AI1777" s="126"/>
      <c r="AJ1777" s="127"/>
      <c r="AK1777" s="153">
        <f>COUNTIF(F1777:AJ1777,"&gt;0")</f>
        <v>14</v>
      </c>
      <c r="AL1777" s="150">
        <f>SUM(F1777:AJ1777)</f>
        <v>154</v>
      </c>
      <c r="AM1777" s="150">
        <f>SUM(F1779:AJ1779)</f>
        <v>0</v>
      </c>
      <c r="AN1777" s="150">
        <f>SUM(F1780:AJ1780)</f>
        <v>0</v>
      </c>
      <c r="AO1777" s="150">
        <f>SUM(F1778:AJ1778)</f>
        <v>56</v>
      </c>
      <c r="AP1777" s="150">
        <f>VLOOKUP($M$1&amp;" "&amp;$P$1&amp;" "&amp;AQ1777,'Вспомогательная таблица'!A:AL,38,0)</f>
        <v>154</v>
      </c>
      <c r="AQ1777" s="144" t="s">
        <v>51</v>
      </c>
    </row>
    <row r="1778" spans="1:43" ht="9" customHeight="1" x14ac:dyDescent="0.2">
      <c r="A1778" s="148"/>
      <c r="B1778" s="148"/>
      <c r="C1778" s="148"/>
      <c r="D1778" s="148"/>
      <c r="E1778" s="128" t="s">
        <v>24</v>
      </c>
      <c r="F1778" s="129"/>
      <c r="G1778" s="107"/>
      <c r="H1778" s="107"/>
      <c r="I1778" s="107">
        <v>8</v>
      </c>
      <c r="J1778" s="107"/>
      <c r="K1778" s="107"/>
      <c r="L1778" s="107"/>
      <c r="M1778" s="107">
        <v>8</v>
      </c>
      <c r="N1778" s="107"/>
      <c r="O1778" s="107"/>
      <c r="P1778" s="107"/>
      <c r="Q1778" s="107">
        <v>8</v>
      </c>
      <c r="R1778" s="107"/>
      <c r="S1778" s="107"/>
      <c r="T1778" s="107"/>
      <c r="U1778" s="107">
        <v>8</v>
      </c>
      <c r="V1778" s="107"/>
      <c r="W1778" s="107"/>
      <c r="X1778" s="107"/>
      <c r="Y1778" s="107">
        <v>8</v>
      </c>
      <c r="Z1778" s="107"/>
      <c r="AA1778" s="107"/>
      <c r="AB1778" s="107"/>
      <c r="AC1778" s="107">
        <v>8</v>
      </c>
      <c r="AD1778" s="107"/>
      <c r="AE1778" s="107"/>
      <c r="AF1778" s="107"/>
      <c r="AG1778" s="107">
        <v>8</v>
      </c>
      <c r="AH1778" s="107"/>
      <c r="AI1778" s="107"/>
      <c r="AJ1778" s="130"/>
      <c r="AK1778" s="148"/>
      <c r="AL1778" s="151"/>
      <c r="AM1778" s="151"/>
      <c r="AN1778" s="151"/>
      <c r="AO1778" s="151"/>
      <c r="AP1778" s="151"/>
      <c r="AQ1778" s="145"/>
    </row>
    <row r="1779" spans="1:43" ht="9" customHeight="1" x14ac:dyDescent="0.2">
      <c r="A1779" s="148"/>
      <c r="B1779" s="148"/>
      <c r="C1779" s="148"/>
      <c r="D1779" s="148"/>
      <c r="E1779" s="128" t="s">
        <v>25</v>
      </c>
      <c r="F1779" s="129"/>
      <c r="G1779" s="107"/>
      <c r="H1779" s="107"/>
      <c r="I1779" s="107"/>
      <c r="J1779" s="107"/>
      <c r="K1779" s="107"/>
      <c r="L1779" s="107"/>
      <c r="M1779" s="107"/>
      <c r="N1779" s="107"/>
      <c r="O1779" s="107"/>
      <c r="P1779" s="107"/>
      <c r="Q1779" s="107"/>
      <c r="R1779" s="107"/>
      <c r="S1779" s="107"/>
      <c r="T1779" s="107"/>
      <c r="U1779" s="107"/>
      <c r="V1779" s="107"/>
      <c r="W1779" s="107"/>
      <c r="X1779" s="107"/>
      <c r="Y1779" s="107"/>
      <c r="Z1779" s="107"/>
      <c r="AA1779" s="107"/>
      <c r="AB1779" s="107"/>
      <c r="AC1779" s="107"/>
      <c r="AD1779" s="107"/>
      <c r="AE1779" s="107"/>
      <c r="AF1779" s="107"/>
      <c r="AG1779" s="107"/>
      <c r="AH1779" s="107"/>
      <c r="AI1779" s="107"/>
      <c r="AJ1779" s="130"/>
      <c r="AK1779" s="148"/>
      <c r="AL1779" s="151"/>
      <c r="AM1779" s="151"/>
      <c r="AN1779" s="151"/>
      <c r="AO1779" s="151"/>
      <c r="AP1779" s="151"/>
      <c r="AQ1779" s="145"/>
    </row>
    <row r="1780" spans="1:43" ht="9" customHeight="1" thickBot="1" x14ac:dyDescent="0.25">
      <c r="A1780" s="149"/>
      <c r="B1780" s="149"/>
      <c r="C1780" s="149"/>
      <c r="D1780" s="149"/>
      <c r="E1780" s="131" t="s">
        <v>26</v>
      </c>
      <c r="F1780" s="132"/>
      <c r="G1780" s="133"/>
      <c r="H1780" s="133"/>
      <c r="I1780" s="133"/>
      <c r="J1780" s="133"/>
      <c r="K1780" s="133"/>
      <c r="L1780" s="133"/>
      <c r="M1780" s="133"/>
      <c r="N1780" s="133"/>
      <c r="O1780" s="133"/>
      <c r="P1780" s="133"/>
      <c r="Q1780" s="133"/>
      <c r="R1780" s="133"/>
      <c r="S1780" s="133"/>
      <c r="T1780" s="133"/>
      <c r="U1780" s="133"/>
      <c r="V1780" s="133"/>
      <c r="W1780" s="133"/>
      <c r="X1780" s="133"/>
      <c r="Y1780" s="133"/>
      <c r="Z1780" s="133"/>
      <c r="AA1780" s="133"/>
      <c r="AB1780" s="133"/>
      <c r="AC1780" s="133"/>
      <c r="AD1780" s="133"/>
      <c r="AE1780" s="133"/>
      <c r="AF1780" s="133"/>
      <c r="AG1780" s="133"/>
      <c r="AH1780" s="133"/>
      <c r="AI1780" s="133"/>
      <c r="AJ1780" s="134"/>
      <c r="AK1780" s="149"/>
      <c r="AL1780" s="152"/>
      <c r="AM1780" s="152"/>
      <c r="AN1780" s="152"/>
      <c r="AO1780" s="152"/>
      <c r="AP1780" s="152"/>
      <c r="AQ1780" s="146"/>
    </row>
    <row r="1781" spans="1:43" ht="9" customHeight="1" x14ac:dyDescent="0.2">
      <c r="A1781" s="147">
        <v>443</v>
      </c>
      <c r="B1781" s="153">
        <v>19601</v>
      </c>
      <c r="C1781" s="154" t="s">
        <v>561</v>
      </c>
      <c r="D1781" s="154" t="s">
        <v>551</v>
      </c>
      <c r="E1781" s="124" t="s">
        <v>22</v>
      </c>
      <c r="F1781" s="125"/>
      <c r="G1781" s="126">
        <v>11</v>
      </c>
      <c r="H1781" s="126">
        <v>11</v>
      </c>
      <c r="I1781" s="126"/>
      <c r="J1781" s="126"/>
      <c r="K1781" s="126">
        <v>11</v>
      </c>
      <c r="L1781" s="126">
        <v>11</v>
      </c>
      <c r="M1781" s="126"/>
      <c r="N1781" s="126"/>
      <c r="O1781" s="126">
        <v>11</v>
      </c>
      <c r="P1781" s="126">
        <v>11</v>
      </c>
      <c r="Q1781" s="126"/>
      <c r="R1781" s="126"/>
      <c r="S1781" s="126">
        <v>11</v>
      </c>
      <c r="T1781" s="126">
        <v>11</v>
      </c>
      <c r="U1781" s="126"/>
      <c r="V1781" s="126"/>
      <c r="W1781" s="126">
        <v>11</v>
      </c>
      <c r="X1781" s="126">
        <v>11</v>
      </c>
      <c r="Y1781" s="126"/>
      <c r="Z1781" s="126"/>
      <c r="AA1781" s="126">
        <v>11</v>
      </c>
      <c r="AB1781" s="126">
        <v>11</v>
      </c>
      <c r="AC1781" s="126"/>
      <c r="AD1781" s="126"/>
      <c r="AE1781" s="126">
        <v>11</v>
      </c>
      <c r="AF1781" s="126">
        <v>11</v>
      </c>
      <c r="AG1781" s="126"/>
      <c r="AH1781" s="126"/>
      <c r="AI1781" s="126"/>
      <c r="AJ1781" s="127"/>
      <c r="AK1781" s="153">
        <f>COUNTIF(F1781:AJ1781,"&gt;0")</f>
        <v>14</v>
      </c>
      <c r="AL1781" s="150">
        <f>SUM(F1781:AJ1781)</f>
        <v>154</v>
      </c>
      <c r="AM1781" s="150">
        <f>SUM(F1783:AJ1783)</f>
        <v>0</v>
      </c>
      <c r="AN1781" s="150">
        <f>SUM(F1784:AJ1784)</f>
        <v>0</v>
      </c>
      <c r="AO1781" s="150">
        <f>SUM(F1782:AJ1782)</f>
        <v>0</v>
      </c>
      <c r="AP1781" s="150">
        <f>VLOOKUP($M$1&amp;" "&amp;$P$1&amp;" "&amp;AQ1781,'Вспомогательная таблица'!A:AL,38,0)</f>
        <v>154</v>
      </c>
      <c r="AQ1781" s="144" t="s">
        <v>245</v>
      </c>
    </row>
    <row r="1782" spans="1:43" ht="9" customHeight="1" x14ac:dyDescent="0.2">
      <c r="A1782" s="148"/>
      <c r="B1782" s="148"/>
      <c r="C1782" s="148"/>
      <c r="D1782" s="148"/>
      <c r="E1782" s="128" t="s">
        <v>24</v>
      </c>
      <c r="F1782" s="129"/>
      <c r="G1782" s="107"/>
      <c r="H1782" s="107"/>
      <c r="I1782" s="107"/>
      <c r="J1782" s="107"/>
      <c r="K1782" s="107"/>
      <c r="L1782" s="107"/>
      <c r="M1782" s="107"/>
      <c r="N1782" s="107"/>
      <c r="O1782" s="107"/>
      <c r="P1782" s="107"/>
      <c r="Q1782" s="107"/>
      <c r="R1782" s="107"/>
      <c r="S1782" s="107"/>
      <c r="T1782" s="107"/>
      <c r="U1782" s="107"/>
      <c r="V1782" s="107"/>
      <c r="W1782" s="107"/>
      <c r="X1782" s="107"/>
      <c r="Y1782" s="107"/>
      <c r="Z1782" s="107"/>
      <c r="AA1782" s="107"/>
      <c r="AB1782" s="107"/>
      <c r="AC1782" s="107"/>
      <c r="AD1782" s="107"/>
      <c r="AE1782" s="107"/>
      <c r="AF1782" s="107"/>
      <c r="AG1782" s="107"/>
      <c r="AH1782" s="107"/>
      <c r="AI1782" s="107"/>
      <c r="AJ1782" s="130"/>
      <c r="AK1782" s="148"/>
      <c r="AL1782" s="151"/>
      <c r="AM1782" s="151"/>
      <c r="AN1782" s="151"/>
      <c r="AO1782" s="151"/>
      <c r="AP1782" s="151"/>
      <c r="AQ1782" s="145"/>
    </row>
    <row r="1783" spans="1:43" ht="9" customHeight="1" x14ac:dyDescent="0.2">
      <c r="A1783" s="148"/>
      <c r="B1783" s="148"/>
      <c r="C1783" s="148"/>
      <c r="D1783" s="148"/>
      <c r="E1783" s="128" t="s">
        <v>25</v>
      </c>
      <c r="F1783" s="129"/>
      <c r="G1783" s="107"/>
      <c r="H1783" s="107"/>
      <c r="I1783" s="107"/>
      <c r="J1783" s="107"/>
      <c r="K1783" s="107"/>
      <c r="L1783" s="107"/>
      <c r="M1783" s="107"/>
      <c r="N1783" s="107"/>
      <c r="O1783" s="107"/>
      <c r="P1783" s="107"/>
      <c r="Q1783" s="107"/>
      <c r="R1783" s="107"/>
      <c r="S1783" s="107"/>
      <c r="T1783" s="107"/>
      <c r="U1783" s="107"/>
      <c r="V1783" s="107"/>
      <c r="W1783" s="107"/>
      <c r="X1783" s="107"/>
      <c r="Y1783" s="107"/>
      <c r="Z1783" s="107"/>
      <c r="AA1783" s="107"/>
      <c r="AB1783" s="107"/>
      <c r="AC1783" s="107"/>
      <c r="AD1783" s="107"/>
      <c r="AE1783" s="107"/>
      <c r="AF1783" s="107"/>
      <c r="AG1783" s="107"/>
      <c r="AH1783" s="107"/>
      <c r="AI1783" s="107"/>
      <c r="AJ1783" s="130"/>
      <c r="AK1783" s="148"/>
      <c r="AL1783" s="151"/>
      <c r="AM1783" s="151"/>
      <c r="AN1783" s="151"/>
      <c r="AO1783" s="151"/>
      <c r="AP1783" s="151"/>
      <c r="AQ1783" s="145"/>
    </row>
    <row r="1784" spans="1:43" ht="9" customHeight="1" thickBot="1" x14ac:dyDescent="0.25">
      <c r="A1784" s="149"/>
      <c r="B1784" s="149"/>
      <c r="C1784" s="149"/>
      <c r="D1784" s="149"/>
      <c r="E1784" s="131" t="s">
        <v>26</v>
      </c>
      <c r="F1784" s="132"/>
      <c r="G1784" s="133"/>
      <c r="H1784" s="133"/>
      <c r="I1784" s="133"/>
      <c r="J1784" s="133"/>
      <c r="K1784" s="133"/>
      <c r="L1784" s="133"/>
      <c r="M1784" s="133"/>
      <c r="N1784" s="133"/>
      <c r="O1784" s="133"/>
      <c r="P1784" s="133"/>
      <c r="Q1784" s="133"/>
      <c r="R1784" s="133"/>
      <c r="S1784" s="133"/>
      <c r="T1784" s="133"/>
      <c r="U1784" s="133"/>
      <c r="V1784" s="133"/>
      <c r="W1784" s="133"/>
      <c r="X1784" s="133"/>
      <c r="Y1784" s="133"/>
      <c r="Z1784" s="133"/>
      <c r="AA1784" s="133"/>
      <c r="AB1784" s="133"/>
      <c r="AC1784" s="133"/>
      <c r="AD1784" s="133"/>
      <c r="AE1784" s="133"/>
      <c r="AF1784" s="133"/>
      <c r="AG1784" s="133"/>
      <c r="AH1784" s="133"/>
      <c r="AI1784" s="133"/>
      <c r="AJ1784" s="134"/>
      <c r="AK1784" s="149"/>
      <c r="AL1784" s="152"/>
      <c r="AM1784" s="152"/>
      <c r="AN1784" s="152"/>
      <c r="AO1784" s="152"/>
      <c r="AP1784" s="152"/>
      <c r="AQ1784" s="146"/>
    </row>
    <row r="1785" spans="1:43" ht="9" customHeight="1" x14ac:dyDescent="0.2">
      <c r="A1785" s="147">
        <v>444</v>
      </c>
      <c r="B1785" s="153">
        <v>19518</v>
      </c>
      <c r="C1785" s="154" t="s">
        <v>562</v>
      </c>
      <c r="D1785" s="154" t="s">
        <v>563</v>
      </c>
      <c r="E1785" s="124" t="s">
        <v>22</v>
      </c>
      <c r="F1785" s="125">
        <v>11</v>
      </c>
      <c r="G1785" s="126"/>
      <c r="H1785" s="126"/>
      <c r="I1785" s="126">
        <v>11</v>
      </c>
      <c r="J1785" s="126">
        <v>11</v>
      </c>
      <c r="K1785" s="126"/>
      <c r="L1785" s="126"/>
      <c r="M1785" s="126">
        <v>11</v>
      </c>
      <c r="N1785" s="126">
        <v>11</v>
      </c>
      <c r="O1785" s="126"/>
      <c r="P1785" s="126"/>
      <c r="Q1785" s="126">
        <v>11</v>
      </c>
      <c r="R1785" s="126">
        <v>11</v>
      </c>
      <c r="S1785" s="126"/>
      <c r="T1785" s="126"/>
      <c r="U1785" s="126">
        <v>11</v>
      </c>
      <c r="V1785" s="126">
        <v>11</v>
      </c>
      <c r="W1785" s="126"/>
      <c r="X1785" s="126"/>
      <c r="Y1785" s="126">
        <v>11</v>
      </c>
      <c r="Z1785" s="126">
        <v>11</v>
      </c>
      <c r="AA1785" s="126"/>
      <c r="AB1785" s="126"/>
      <c r="AC1785" s="126">
        <v>11</v>
      </c>
      <c r="AD1785" s="126">
        <v>11</v>
      </c>
      <c r="AE1785" s="126"/>
      <c r="AF1785" s="126"/>
      <c r="AG1785" s="126">
        <v>11</v>
      </c>
      <c r="AH1785" s="126">
        <v>11</v>
      </c>
      <c r="AI1785" s="126"/>
      <c r="AJ1785" s="127"/>
      <c r="AK1785" s="153">
        <f>COUNTIF(F1785:AJ1785,"&gt;0")</f>
        <v>15</v>
      </c>
      <c r="AL1785" s="150">
        <f>SUM(F1785:AJ1785)</f>
        <v>165</v>
      </c>
      <c r="AM1785" s="150">
        <f>SUM(F1787:AJ1787)</f>
        <v>0</v>
      </c>
      <c r="AN1785" s="150">
        <f>SUM(F1788:AJ1788)</f>
        <v>0</v>
      </c>
      <c r="AO1785" s="150">
        <f>SUM(F1786:AJ1786)</f>
        <v>0</v>
      </c>
      <c r="AP1785" s="150">
        <f>VLOOKUP($M$1&amp;" "&amp;$P$1&amp;" "&amp;AQ1785,'Вспомогательная таблица'!A:AL,38,0)</f>
        <v>165</v>
      </c>
      <c r="AQ1785" s="144" t="s">
        <v>241</v>
      </c>
    </row>
    <row r="1786" spans="1:43" ht="9" customHeight="1" x14ac:dyDescent="0.2">
      <c r="A1786" s="148"/>
      <c r="B1786" s="148"/>
      <c r="C1786" s="148"/>
      <c r="D1786" s="148"/>
      <c r="E1786" s="128" t="s">
        <v>24</v>
      </c>
      <c r="F1786" s="129"/>
      <c r="G1786" s="107"/>
      <c r="H1786" s="107"/>
      <c r="I1786" s="107"/>
      <c r="J1786" s="107"/>
      <c r="K1786" s="107"/>
      <c r="L1786" s="107"/>
      <c r="M1786" s="107"/>
      <c r="N1786" s="107"/>
      <c r="O1786" s="107"/>
      <c r="P1786" s="107"/>
      <c r="Q1786" s="107"/>
      <c r="R1786" s="107"/>
      <c r="S1786" s="107"/>
      <c r="T1786" s="107"/>
      <c r="U1786" s="107"/>
      <c r="V1786" s="107"/>
      <c r="W1786" s="107"/>
      <c r="X1786" s="107"/>
      <c r="Y1786" s="107"/>
      <c r="Z1786" s="107"/>
      <c r="AA1786" s="107"/>
      <c r="AB1786" s="107"/>
      <c r="AC1786" s="107"/>
      <c r="AD1786" s="107"/>
      <c r="AE1786" s="107"/>
      <c r="AF1786" s="107"/>
      <c r="AG1786" s="107"/>
      <c r="AH1786" s="107"/>
      <c r="AI1786" s="107"/>
      <c r="AJ1786" s="130"/>
      <c r="AK1786" s="148"/>
      <c r="AL1786" s="151"/>
      <c r="AM1786" s="151"/>
      <c r="AN1786" s="151"/>
      <c r="AO1786" s="151"/>
      <c r="AP1786" s="151"/>
      <c r="AQ1786" s="145"/>
    </row>
    <row r="1787" spans="1:43" ht="9" customHeight="1" x14ac:dyDescent="0.2">
      <c r="A1787" s="148"/>
      <c r="B1787" s="148"/>
      <c r="C1787" s="148"/>
      <c r="D1787" s="148"/>
      <c r="E1787" s="128" t="s">
        <v>25</v>
      </c>
      <c r="F1787" s="129"/>
      <c r="G1787" s="107"/>
      <c r="H1787" s="107"/>
      <c r="I1787" s="107"/>
      <c r="J1787" s="107"/>
      <c r="K1787" s="107"/>
      <c r="L1787" s="107"/>
      <c r="M1787" s="107"/>
      <c r="N1787" s="107"/>
      <c r="O1787" s="107"/>
      <c r="P1787" s="107"/>
      <c r="Q1787" s="107"/>
      <c r="R1787" s="107"/>
      <c r="S1787" s="107"/>
      <c r="T1787" s="107"/>
      <c r="U1787" s="107"/>
      <c r="V1787" s="107"/>
      <c r="W1787" s="107"/>
      <c r="X1787" s="107"/>
      <c r="Y1787" s="107"/>
      <c r="Z1787" s="107"/>
      <c r="AA1787" s="107"/>
      <c r="AB1787" s="107"/>
      <c r="AC1787" s="107"/>
      <c r="AD1787" s="107"/>
      <c r="AE1787" s="107"/>
      <c r="AF1787" s="107"/>
      <c r="AG1787" s="107"/>
      <c r="AH1787" s="107"/>
      <c r="AI1787" s="107"/>
      <c r="AJ1787" s="130"/>
      <c r="AK1787" s="148"/>
      <c r="AL1787" s="151"/>
      <c r="AM1787" s="151"/>
      <c r="AN1787" s="151"/>
      <c r="AO1787" s="151"/>
      <c r="AP1787" s="151"/>
      <c r="AQ1787" s="145"/>
    </row>
    <row r="1788" spans="1:43" ht="9" customHeight="1" thickBot="1" x14ac:dyDescent="0.25">
      <c r="A1788" s="149"/>
      <c r="B1788" s="149"/>
      <c r="C1788" s="149"/>
      <c r="D1788" s="149"/>
      <c r="E1788" s="131" t="s">
        <v>26</v>
      </c>
      <c r="F1788" s="132"/>
      <c r="G1788" s="133"/>
      <c r="H1788" s="133"/>
      <c r="I1788" s="133"/>
      <c r="J1788" s="133"/>
      <c r="K1788" s="133"/>
      <c r="L1788" s="133"/>
      <c r="M1788" s="133"/>
      <c r="N1788" s="133"/>
      <c r="O1788" s="133"/>
      <c r="P1788" s="133"/>
      <c r="Q1788" s="133"/>
      <c r="R1788" s="133"/>
      <c r="S1788" s="133"/>
      <c r="T1788" s="133"/>
      <c r="U1788" s="133"/>
      <c r="V1788" s="133"/>
      <c r="W1788" s="133"/>
      <c r="X1788" s="133"/>
      <c r="Y1788" s="133"/>
      <c r="Z1788" s="133"/>
      <c r="AA1788" s="133"/>
      <c r="AB1788" s="133"/>
      <c r="AC1788" s="133"/>
      <c r="AD1788" s="133"/>
      <c r="AE1788" s="133"/>
      <c r="AF1788" s="133"/>
      <c r="AG1788" s="133"/>
      <c r="AH1788" s="133"/>
      <c r="AI1788" s="133"/>
      <c r="AJ1788" s="134"/>
      <c r="AK1788" s="149"/>
      <c r="AL1788" s="152"/>
      <c r="AM1788" s="152"/>
      <c r="AN1788" s="152"/>
      <c r="AO1788" s="152"/>
      <c r="AP1788" s="152"/>
      <c r="AQ1788" s="146"/>
    </row>
    <row r="1789" spans="1:43" ht="9" customHeight="1" x14ac:dyDescent="0.2">
      <c r="A1789" s="147">
        <v>445</v>
      </c>
      <c r="B1789" s="153">
        <v>18908</v>
      </c>
      <c r="C1789" s="154" t="s">
        <v>564</v>
      </c>
      <c r="D1789" s="154" t="s">
        <v>549</v>
      </c>
      <c r="E1789" s="124" t="s">
        <v>22</v>
      </c>
      <c r="F1789" s="125"/>
      <c r="G1789" s="126"/>
      <c r="H1789" s="126">
        <v>11</v>
      </c>
      <c r="I1789" s="126">
        <v>11</v>
      </c>
      <c r="J1789" s="126"/>
      <c r="K1789" s="126"/>
      <c r="L1789" s="126">
        <v>11</v>
      </c>
      <c r="M1789" s="126">
        <v>11</v>
      </c>
      <c r="N1789" s="126"/>
      <c r="O1789" s="126"/>
      <c r="P1789" s="126">
        <v>11</v>
      </c>
      <c r="Q1789" s="126">
        <v>11</v>
      </c>
      <c r="R1789" s="126"/>
      <c r="S1789" s="126"/>
      <c r="T1789" s="126">
        <v>11</v>
      </c>
      <c r="U1789" s="126">
        <v>11</v>
      </c>
      <c r="V1789" s="126"/>
      <c r="W1789" s="126"/>
      <c r="X1789" s="126">
        <v>11</v>
      </c>
      <c r="Y1789" s="126">
        <v>11</v>
      </c>
      <c r="Z1789" s="126"/>
      <c r="AA1789" s="126"/>
      <c r="AB1789" s="126">
        <v>11</v>
      </c>
      <c r="AC1789" s="126">
        <v>11</v>
      </c>
      <c r="AD1789" s="126"/>
      <c r="AE1789" s="126"/>
      <c r="AF1789" s="126">
        <v>11</v>
      </c>
      <c r="AG1789" s="126">
        <v>11</v>
      </c>
      <c r="AH1789" s="126"/>
      <c r="AI1789" s="126"/>
      <c r="AJ1789" s="127"/>
      <c r="AK1789" s="153">
        <f>COUNTIF(F1789:AJ1789,"&gt;0")</f>
        <v>14</v>
      </c>
      <c r="AL1789" s="150">
        <f>SUM(F1789:AJ1789)</f>
        <v>154</v>
      </c>
      <c r="AM1789" s="150">
        <f>SUM(F1791:AJ1791)</f>
        <v>0</v>
      </c>
      <c r="AN1789" s="150">
        <f>SUM(F1792:AJ1792)</f>
        <v>0</v>
      </c>
      <c r="AO1789" s="150">
        <f>SUM(F1790:AJ1790)</f>
        <v>56</v>
      </c>
      <c r="AP1789" s="150">
        <f>VLOOKUP($M$1&amp;" "&amp;$P$1&amp;" "&amp;AQ1789,'Вспомогательная таблица'!A:AL,38,0)</f>
        <v>154</v>
      </c>
      <c r="AQ1789" s="144" t="s">
        <v>51</v>
      </c>
    </row>
    <row r="1790" spans="1:43" ht="9" customHeight="1" x14ac:dyDescent="0.2">
      <c r="A1790" s="148"/>
      <c r="B1790" s="148"/>
      <c r="C1790" s="148"/>
      <c r="D1790" s="148"/>
      <c r="E1790" s="128" t="s">
        <v>24</v>
      </c>
      <c r="F1790" s="129"/>
      <c r="G1790" s="107"/>
      <c r="H1790" s="107"/>
      <c r="I1790" s="107">
        <v>8</v>
      </c>
      <c r="J1790" s="107"/>
      <c r="K1790" s="107"/>
      <c r="L1790" s="107"/>
      <c r="M1790" s="107">
        <v>8</v>
      </c>
      <c r="N1790" s="107"/>
      <c r="O1790" s="107"/>
      <c r="P1790" s="107"/>
      <c r="Q1790" s="107">
        <v>8</v>
      </c>
      <c r="R1790" s="107"/>
      <c r="S1790" s="107"/>
      <c r="T1790" s="107"/>
      <c r="U1790" s="107">
        <v>8</v>
      </c>
      <c r="V1790" s="107"/>
      <c r="W1790" s="107"/>
      <c r="X1790" s="107"/>
      <c r="Y1790" s="107">
        <v>8</v>
      </c>
      <c r="Z1790" s="107"/>
      <c r="AA1790" s="107"/>
      <c r="AB1790" s="107"/>
      <c r="AC1790" s="107">
        <v>8</v>
      </c>
      <c r="AD1790" s="107"/>
      <c r="AE1790" s="107"/>
      <c r="AF1790" s="107"/>
      <c r="AG1790" s="107">
        <v>8</v>
      </c>
      <c r="AH1790" s="107"/>
      <c r="AI1790" s="107"/>
      <c r="AJ1790" s="130"/>
      <c r="AK1790" s="148"/>
      <c r="AL1790" s="151"/>
      <c r="AM1790" s="151"/>
      <c r="AN1790" s="151"/>
      <c r="AO1790" s="151"/>
      <c r="AP1790" s="151"/>
      <c r="AQ1790" s="145"/>
    </row>
    <row r="1791" spans="1:43" ht="9" customHeight="1" x14ac:dyDescent="0.2">
      <c r="A1791" s="148"/>
      <c r="B1791" s="148"/>
      <c r="C1791" s="148"/>
      <c r="D1791" s="148"/>
      <c r="E1791" s="128" t="s">
        <v>25</v>
      </c>
      <c r="F1791" s="129"/>
      <c r="G1791" s="107"/>
      <c r="H1791" s="107"/>
      <c r="I1791" s="107"/>
      <c r="J1791" s="107"/>
      <c r="K1791" s="107"/>
      <c r="L1791" s="107"/>
      <c r="M1791" s="107"/>
      <c r="N1791" s="107"/>
      <c r="O1791" s="107"/>
      <c r="P1791" s="107"/>
      <c r="Q1791" s="107"/>
      <c r="R1791" s="107"/>
      <c r="S1791" s="107"/>
      <c r="T1791" s="107"/>
      <c r="U1791" s="107"/>
      <c r="V1791" s="107"/>
      <c r="W1791" s="107"/>
      <c r="X1791" s="107"/>
      <c r="Y1791" s="107"/>
      <c r="Z1791" s="107"/>
      <c r="AA1791" s="107"/>
      <c r="AB1791" s="107"/>
      <c r="AC1791" s="107"/>
      <c r="AD1791" s="107"/>
      <c r="AE1791" s="107"/>
      <c r="AF1791" s="107"/>
      <c r="AG1791" s="107"/>
      <c r="AH1791" s="107"/>
      <c r="AI1791" s="107"/>
      <c r="AJ1791" s="130"/>
      <c r="AK1791" s="148"/>
      <c r="AL1791" s="151"/>
      <c r="AM1791" s="151"/>
      <c r="AN1791" s="151"/>
      <c r="AO1791" s="151"/>
      <c r="AP1791" s="151"/>
      <c r="AQ1791" s="145"/>
    </row>
    <row r="1792" spans="1:43" ht="9" customHeight="1" thickBot="1" x14ac:dyDescent="0.25">
      <c r="A1792" s="149"/>
      <c r="B1792" s="149"/>
      <c r="C1792" s="149"/>
      <c r="D1792" s="149"/>
      <c r="E1792" s="131" t="s">
        <v>26</v>
      </c>
      <c r="F1792" s="132"/>
      <c r="G1792" s="133"/>
      <c r="H1792" s="133"/>
      <c r="I1792" s="133"/>
      <c r="J1792" s="133"/>
      <c r="K1792" s="133"/>
      <c r="L1792" s="133"/>
      <c r="M1792" s="133"/>
      <c r="N1792" s="133"/>
      <c r="O1792" s="133"/>
      <c r="P1792" s="133"/>
      <c r="Q1792" s="133"/>
      <c r="R1792" s="133"/>
      <c r="S1792" s="133"/>
      <c r="T1792" s="133"/>
      <c r="U1792" s="133"/>
      <c r="V1792" s="133"/>
      <c r="W1792" s="133"/>
      <c r="X1792" s="133"/>
      <c r="Y1792" s="133"/>
      <c r="Z1792" s="133"/>
      <c r="AA1792" s="133"/>
      <c r="AB1792" s="133"/>
      <c r="AC1792" s="133"/>
      <c r="AD1792" s="133"/>
      <c r="AE1792" s="133"/>
      <c r="AF1792" s="133"/>
      <c r="AG1792" s="133"/>
      <c r="AH1792" s="133"/>
      <c r="AI1792" s="133"/>
      <c r="AJ1792" s="134"/>
      <c r="AK1792" s="149"/>
      <c r="AL1792" s="152"/>
      <c r="AM1792" s="152"/>
      <c r="AN1792" s="152"/>
      <c r="AO1792" s="152"/>
      <c r="AP1792" s="152"/>
      <c r="AQ1792" s="146"/>
    </row>
    <row r="1793" spans="1:43" ht="9" customHeight="1" x14ac:dyDescent="0.2">
      <c r="A1793" s="147">
        <v>446</v>
      </c>
      <c r="B1793" s="153">
        <v>80007455</v>
      </c>
      <c r="C1793" s="154" t="s">
        <v>565</v>
      </c>
      <c r="D1793" s="154" t="s">
        <v>551</v>
      </c>
      <c r="E1793" s="124" t="s">
        <v>22</v>
      </c>
      <c r="F1793" s="125"/>
      <c r="G1793" s="126"/>
      <c r="H1793" s="126">
        <v>11</v>
      </c>
      <c r="I1793" s="126">
        <v>11</v>
      </c>
      <c r="J1793" s="126"/>
      <c r="K1793" s="126"/>
      <c r="L1793" s="126">
        <v>11</v>
      </c>
      <c r="M1793" s="126">
        <v>11</v>
      </c>
      <c r="N1793" s="126"/>
      <c r="O1793" s="126"/>
      <c r="P1793" s="126">
        <v>11</v>
      </c>
      <c r="Q1793" s="126">
        <v>11</v>
      </c>
      <c r="R1793" s="126"/>
      <c r="S1793" s="126"/>
      <c r="T1793" s="126">
        <v>11</v>
      </c>
      <c r="U1793" s="126">
        <v>11</v>
      </c>
      <c r="V1793" s="126"/>
      <c r="W1793" s="126"/>
      <c r="X1793" s="126">
        <v>11</v>
      </c>
      <c r="Y1793" s="126">
        <v>11</v>
      </c>
      <c r="Z1793" s="126"/>
      <c r="AA1793" s="126"/>
      <c r="AB1793" s="126">
        <v>11</v>
      </c>
      <c r="AC1793" s="126">
        <v>11</v>
      </c>
      <c r="AD1793" s="126"/>
      <c r="AE1793" s="126"/>
      <c r="AF1793" s="126">
        <v>11</v>
      </c>
      <c r="AG1793" s="126">
        <v>11</v>
      </c>
      <c r="AH1793" s="126"/>
      <c r="AI1793" s="126"/>
      <c r="AJ1793" s="127"/>
      <c r="AK1793" s="153">
        <f>COUNTIF(F1793:AJ1793,"&gt;0")</f>
        <v>14</v>
      </c>
      <c r="AL1793" s="150">
        <f>SUM(F1793:AJ1793)</f>
        <v>154</v>
      </c>
      <c r="AM1793" s="150">
        <f>SUM(F1795:AJ1795)</f>
        <v>0</v>
      </c>
      <c r="AN1793" s="150">
        <f>SUM(F1796:AJ1796)</f>
        <v>0</v>
      </c>
      <c r="AO1793" s="150">
        <f>SUM(F1794:AJ1794)</f>
        <v>56</v>
      </c>
      <c r="AP1793" s="150">
        <f>VLOOKUP($M$1&amp;" "&amp;$P$1&amp;" "&amp;AQ1793,'Вспомогательная таблица'!A:AL,38,0)</f>
        <v>154</v>
      </c>
      <c r="AQ1793" s="144" t="s">
        <v>51</v>
      </c>
    </row>
    <row r="1794" spans="1:43" ht="9" customHeight="1" x14ac:dyDescent="0.2">
      <c r="A1794" s="148"/>
      <c r="B1794" s="148"/>
      <c r="C1794" s="148"/>
      <c r="D1794" s="148"/>
      <c r="E1794" s="128" t="s">
        <v>24</v>
      </c>
      <c r="F1794" s="129"/>
      <c r="G1794" s="107"/>
      <c r="H1794" s="107"/>
      <c r="I1794" s="107">
        <v>8</v>
      </c>
      <c r="J1794" s="107"/>
      <c r="K1794" s="107"/>
      <c r="L1794" s="107"/>
      <c r="M1794" s="107">
        <v>8</v>
      </c>
      <c r="N1794" s="107"/>
      <c r="O1794" s="107"/>
      <c r="P1794" s="107"/>
      <c r="Q1794" s="107">
        <v>8</v>
      </c>
      <c r="R1794" s="107"/>
      <c r="S1794" s="107"/>
      <c r="T1794" s="107"/>
      <c r="U1794" s="107">
        <v>8</v>
      </c>
      <c r="V1794" s="107"/>
      <c r="W1794" s="107"/>
      <c r="X1794" s="107"/>
      <c r="Y1794" s="107">
        <v>8</v>
      </c>
      <c r="Z1794" s="107"/>
      <c r="AA1794" s="107"/>
      <c r="AB1794" s="107"/>
      <c r="AC1794" s="107">
        <v>8</v>
      </c>
      <c r="AD1794" s="107"/>
      <c r="AE1794" s="107"/>
      <c r="AF1794" s="107"/>
      <c r="AG1794" s="107">
        <v>8</v>
      </c>
      <c r="AH1794" s="107"/>
      <c r="AI1794" s="107"/>
      <c r="AJ1794" s="130"/>
      <c r="AK1794" s="148"/>
      <c r="AL1794" s="151"/>
      <c r="AM1794" s="151"/>
      <c r="AN1794" s="151"/>
      <c r="AO1794" s="151"/>
      <c r="AP1794" s="151"/>
      <c r="AQ1794" s="145"/>
    </row>
    <row r="1795" spans="1:43" ht="9" customHeight="1" x14ac:dyDescent="0.2">
      <c r="A1795" s="148"/>
      <c r="B1795" s="148"/>
      <c r="C1795" s="148"/>
      <c r="D1795" s="148"/>
      <c r="E1795" s="128" t="s">
        <v>25</v>
      </c>
      <c r="F1795" s="129"/>
      <c r="G1795" s="107"/>
      <c r="H1795" s="107"/>
      <c r="I1795" s="107"/>
      <c r="J1795" s="107"/>
      <c r="K1795" s="107"/>
      <c r="L1795" s="107"/>
      <c r="M1795" s="107"/>
      <c r="N1795" s="107"/>
      <c r="O1795" s="107"/>
      <c r="P1795" s="107"/>
      <c r="Q1795" s="107"/>
      <c r="R1795" s="107"/>
      <c r="S1795" s="107"/>
      <c r="T1795" s="107"/>
      <c r="U1795" s="107"/>
      <c r="V1795" s="107"/>
      <c r="W1795" s="107"/>
      <c r="X1795" s="107"/>
      <c r="Y1795" s="107"/>
      <c r="Z1795" s="107"/>
      <c r="AA1795" s="107"/>
      <c r="AB1795" s="107"/>
      <c r="AC1795" s="107"/>
      <c r="AD1795" s="107"/>
      <c r="AE1795" s="107"/>
      <c r="AF1795" s="107"/>
      <c r="AG1795" s="107"/>
      <c r="AH1795" s="107"/>
      <c r="AI1795" s="107"/>
      <c r="AJ1795" s="130"/>
      <c r="AK1795" s="148"/>
      <c r="AL1795" s="151"/>
      <c r="AM1795" s="151"/>
      <c r="AN1795" s="151"/>
      <c r="AO1795" s="151"/>
      <c r="AP1795" s="151"/>
      <c r="AQ1795" s="145"/>
    </row>
    <row r="1796" spans="1:43" ht="9" customHeight="1" thickBot="1" x14ac:dyDescent="0.25">
      <c r="A1796" s="149"/>
      <c r="B1796" s="149"/>
      <c r="C1796" s="149"/>
      <c r="D1796" s="149"/>
      <c r="E1796" s="131" t="s">
        <v>26</v>
      </c>
      <c r="F1796" s="132"/>
      <c r="G1796" s="133"/>
      <c r="H1796" s="133"/>
      <c r="I1796" s="133"/>
      <c r="J1796" s="133"/>
      <c r="K1796" s="133"/>
      <c r="L1796" s="133"/>
      <c r="M1796" s="133"/>
      <c r="N1796" s="133"/>
      <c r="O1796" s="133"/>
      <c r="P1796" s="133"/>
      <c r="Q1796" s="133"/>
      <c r="R1796" s="133"/>
      <c r="S1796" s="133"/>
      <c r="T1796" s="133"/>
      <c r="U1796" s="133"/>
      <c r="V1796" s="133"/>
      <c r="W1796" s="133"/>
      <c r="X1796" s="133"/>
      <c r="Y1796" s="133"/>
      <c r="Z1796" s="133"/>
      <c r="AA1796" s="133"/>
      <c r="AB1796" s="133"/>
      <c r="AC1796" s="133"/>
      <c r="AD1796" s="133"/>
      <c r="AE1796" s="133"/>
      <c r="AF1796" s="133"/>
      <c r="AG1796" s="133"/>
      <c r="AH1796" s="133"/>
      <c r="AI1796" s="133"/>
      <c r="AJ1796" s="134"/>
      <c r="AK1796" s="149"/>
      <c r="AL1796" s="152"/>
      <c r="AM1796" s="152"/>
      <c r="AN1796" s="152"/>
      <c r="AO1796" s="152"/>
      <c r="AP1796" s="152"/>
      <c r="AQ1796" s="146"/>
    </row>
    <row r="1797" spans="1:43" ht="9" customHeight="1" x14ac:dyDescent="0.2">
      <c r="A1797" s="147">
        <v>447</v>
      </c>
      <c r="B1797" s="153">
        <v>28130</v>
      </c>
      <c r="C1797" s="154" t="s">
        <v>566</v>
      </c>
      <c r="D1797" s="154" t="s">
        <v>567</v>
      </c>
      <c r="E1797" s="124" t="s">
        <v>22</v>
      </c>
      <c r="F1797" s="125">
        <v>8</v>
      </c>
      <c r="G1797" s="126">
        <v>8</v>
      </c>
      <c r="H1797" s="126"/>
      <c r="I1797" s="126"/>
      <c r="J1797" s="126">
        <v>8</v>
      </c>
      <c r="K1797" s="126">
        <v>8</v>
      </c>
      <c r="L1797" s="126">
        <v>8</v>
      </c>
      <c r="M1797" s="126">
        <v>8</v>
      </c>
      <c r="N1797" s="126">
        <v>8</v>
      </c>
      <c r="O1797" s="126"/>
      <c r="P1797" s="126"/>
      <c r="Q1797" s="126">
        <v>8</v>
      </c>
      <c r="R1797" s="126">
        <v>8</v>
      </c>
      <c r="S1797" s="126">
        <v>8</v>
      </c>
      <c r="T1797" s="126">
        <v>8</v>
      </c>
      <c r="U1797" s="126">
        <v>8</v>
      </c>
      <c r="V1797" s="126"/>
      <c r="W1797" s="126"/>
      <c r="X1797" s="126">
        <v>8</v>
      </c>
      <c r="Y1797" s="126">
        <v>8</v>
      </c>
      <c r="Z1797" s="126">
        <v>8</v>
      </c>
      <c r="AA1797" s="126">
        <v>8</v>
      </c>
      <c r="AB1797" s="126">
        <v>8</v>
      </c>
      <c r="AC1797" s="126"/>
      <c r="AD1797" s="126"/>
      <c r="AE1797" s="126">
        <v>8</v>
      </c>
      <c r="AF1797" s="126">
        <v>8</v>
      </c>
      <c r="AG1797" s="126">
        <v>8</v>
      </c>
      <c r="AH1797" s="126">
        <v>8</v>
      </c>
      <c r="AI1797" s="126"/>
      <c r="AJ1797" s="127"/>
      <c r="AK1797" s="153">
        <f>COUNTIF(F1797:AJ1797,"&gt;0")</f>
        <v>21</v>
      </c>
      <c r="AL1797" s="150">
        <f>SUM(F1797:AJ1797)</f>
        <v>168</v>
      </c>
      <c r="AM1797" s="150">
        <f>SUM(F1799:AJ1799)</f>
        <v>0</v>
      </c>
      <c r="AN1797" s="150">
        <f>SUM(F1800:AJ1800)</f>
        <v>0</v>
      </c>
      <c r="AO1797" s="150">
        <f>SUM(F1798:AJ1798)</f>
        <v>0</v>
      </c>
      <c r="AP1797" s="150">
        <f>VLOOKUP($M$1&amp;" "&amp;$P$1&amp;" "&amp;AQ1797,'Вспомогательная таблица'!A:AL,38,0)</f>
        <v>168</v>
      </c>
      <c r="AQ1797" s="144" t="s">
        <v>23</v>
      </c>
    </row>
    <row r="1798" spans="1:43" ht="9" customHeight="1" x14ac:dyDescent="0.2">
      <c r="A1798" s="148"/>
      <c r="B1798" s="148"/>
      <c r="C1798" s="148"/>
      <c r="D1798" s="148"/>
      <c r="E1798" s="128" t="s">
        <v>24</v>
      </c>
      <c r="F1798" s="129"/>
      <c r="G1798" s="107"/>
      <c r="H1798" s="107"/>
      <c r="I1798" s="107"/>
      <c r="J1798" s="107"/>
      <c r="K1798" s="107"/>
      <c r="L1798" s="107"/>
      <c r="M1798" s="107"/>
      <c r="N1798" s="107"/>
      <c r="O1798" s="107"/>
      <c r="P1798" s="107"/>
      <c r="Q1798" s="107"/>
      <c r="R1798" s="107"/>
      <c r="S1798" s="107"/>
      <c r="T1798" s="107"/>
      <c r="U1798" s="107"/>
      <c r="V1798" s="107"/>
      <c r="W1798" s="107"/>
      <c r="X1798" s="107"/>
      <c r="Y1798" s="107"/>
      <c r="Z1798" s="107"/>
      <c r="AA1798" s="107"/>
      <c r="AB1798" s="107"/>
      <c r="AC1798" s="107"/>
      <c r="AD1798" s="107"/>
      <c r="AE1798" s="107"/>
      <c r="AF1798" s="107"/>
      <c r="AG1798" s="107"/>
      <c r="AH1798" s="107"/>
      <c r="AI1798" s="107"/>
      <c r="AJ1798" s="130"/>
      <c r="AK1798" s="148"/>
      <c r="AL1798" s="151"/>
      <c r="AM1798" s="151"/>
      <c r="AN1798" s="151"/>
      <c r="AO1798" s="151"/>
      <c r="AP1798" s="151"/>
      <c r="AQ1798" s="145"/>
    </row>
    <row r="1799" spans="1:43" ht="9" customHeight="1" x14ac:dyDescent="0.2">
      <c r="A1799" s="148"/>
      <c r="B1799" s="148"/>
      <c r="C1799" s="148"/>
      <c r="D1799" s="148"/>
      <c r="E1799" s="128" t="s">
        <v>25</v>
      </c>
      <c r="F1799" s="129"/>
      <c r="G1799" s="107"/>
      <c r="H1799" s="107"/>
      <c r="I1799" s="107"/>
      <c r="J1799" s="107"/>
      <c r="K1799" s="107"/>
      <c r="L1799" s="107"/>
      <c r="M1799" s="107"/>
      <c r="N1799" s="107"/>
      <c r="O1799" s="107"/>
      <c r="P1799" s="107"/>
      <c r="Q1799" s="107"/>
      <c r="R1799" s="107"/>
      <c r="S1799" s="107"/>
      <c r="T1799" s="107"/>
      <c r="U1799" s="107"/>
      <c r="V1799" s="107"/>
      <c r="W1799" s="107"/>
      <c r="X1799" s="107"/>
      <c r="Y1799" s="107"/>
      <c r="Z1799" s="107"/>
      <c r="AA1799" s="107"/>
      <c r="AB1799" s="107"/>
      <c r="AC1799" s="107"/>
      <c r="AD1799" s="107"/>
      <c r="AE1799" s="107"/>
      <c r="AF1799" s="107"/>
      <c r="AG1799" s="107"/>
      <c r="AH1799" s="107"/>
      <c r="AI1799" s="107"/>
      <c r="AJ1799" s="130"/>
      <c r="AK1799" s="148"/>
      <c r="AL1799" s="151"/>
      <c r="AM1799" s="151"/>
      <c r="AN1799" s="151"/>
      <c r="AO1799" s="151"/>
      <c r="AP1799" s="151"/>
      <c r="AQ1799" s="145"/>
    </row>
    <row r="1800" spans="1:43" ht="9" customHeight="1" thickBot="1" x14ac:dyDescent="0.25">
      <c r="A1800" s="149"/>
      <c r="B1800" s="149"/>
      <c r="C1800" s="149"/>
      <c r="D1800" s="149"/>
      <c r="E1800" s="131" t="s">
        <v>26</v>
      </c>
      <c r="F1800" s="132"/>
      <c r="G1800" s="133"/>
      <c r="H1800" s="133"/>
      <c r="I1800" s="133"/>
      <c r="J1800" s="133"/>
      <c r="K1800" s="133"/>
      <c r="L1800" s="133"/>
      <c r="M1800" s="133"/>
      <c r="N1800" s="133"/>
      <c r="O1800" s="133"/>
      <c r="P1800" s="133"/>
      <c r="Q1800" s="133"/>
      <c r="R1800" s="133"/>
      <c r="S1800" s="133"/>
      <c r="T1800" s="133"/>
      <c r="U1800" s="133"/>
      <c r="V1800" s="133"/>
      <c r="W1800" s="133"/>
      <c r="X1800" s="133"/>
      <c r="Y1800" s="133"/>
      <c r="Z1800" s="133"/>
      <c r="AA1800" s="133"/>
      <c r="AB1800" s="133"/>
      <c r="AC1800" s="133"/>
      <c r="AD1800" s="133"/>
      <c r="AE1800" s="133"/>
      <c r="AF1800" s="133"/>
      <c r="AG1800" s="133"/>
      <c r="AH1800" s="133"/>
      <c r="AI1800" s="133"/>
      <c r="AJ1800" s="134"/>
      <c r="AK1800" s="149"/>
      <c r="AL1800" s="152"/>
      <c r="AM1800" s="152"/>
      <c r="AN1800" s="152"/>
      <c r="AO1800" s="152"/>
      <c r="AP1800" s="152"/>
      <c r="AQ1800" s="146"/>
    </row>
    <row r="1801" spans="1:43" ht="9" customHeight="1" x14ac:dyDescent="0.2">
      <c r="A1801" s="147">
        <v>448</v>
      </c>
      <c r="B1801" s="153">
        <v>18921</v>
      </c>
      <c r="C1801" s="154" t="s">
        <v>568</v>
      </c>
      <c r="D1801" s="154" t="s">
        <v>563</v>
      </c>
      <c r="E1801" s="124" t="s">
        <v>22</v>
      </c>
      <c r="F1801" s="125">
        <v>11</v>
      </c>
      <c r="G1801" s="126"/>
      <c r="H1801" s="126"/>
      <c r="I1801" s="126">
        <v>11</v>
      </c>
      <c r="J1801" s="126">
        <v>11</v>
      </c>
      <c r="K1801" s="126"/>
      <c r="L1801" s="126"/>
      <c r="M1801" s="126">
        <v>11</v>
      </c>
      <c r="N1801" s="126">
        <v>11</v>
      </c>
      <c r="O1801" s="126"/>
      <c r="P1801" s="126"/>
      <c r="Q1801" s="126">
        <v>11</v>
      </c>
      <c r="R1801" s="126">
        <v>11</v>
      </c>
      <c r="S1801" s="126"/>
      <c r="T1801" s="126"/>
      <c r="U1801" s="126">
        <v>11</v>
      </c>
      <c r="V1801" s="126">
        <v>11</v>
      </c>
      <c r="W1801" s="126"/>
      <c r="X1801" s="126"/>
      <c r="Y1801" s="126">
        <v>11</v>
      </c>
      <c r="Z1801" s="126">
        <v>11</v>
      </c>
      <c r="AA1801" s="126"/>
      <c r="AB1801" s="126"/>
      <c r="AC1801" s="126">
        <v>11</v>
      </c>
      <c r="AD1801" s="126">
        <v>11</v>
      </c>
      <c r="AE1801" s="126"/>
      <c r="AF1801" s="126"/>
      <c r="AG1801" s="126">
        <v>11</v>
      </c>
      <c r="AH1801" s="126">
        <v>11</v>
      </c>
      <c r="AI1801" s="126"/>
      <c r="AJ1801" s="127"/>
      <c r="AK1801" s="153">
        <f>COUNTIF(F1801:AJ1801,"&gt;0")</f>
        <v>15</v>
      </c>
      <c r="AL1801" s="150">
        <f>SUM(F1801:AJ1801)</f>
        <v>165</v>
      </c>
      <c r="AM1801" s="150">
        <f>SUM(F1803:AJ1803)</f>
        <v>0</v>
      </c>
      <c r="AN1801" s="150">
        <f>SUM(F1804:AJ1804)</f>
        <v>0</v>
      </c>
      <c r="AO1801" s="150">
        <f>SUM(F1802:AJ1802)</f>
        <v>0</v>
      </c>
      <c r="AP1801" s="150">
        <f>VLOOKUP($M$1&amp;" "&amp;$P$1&amp;" "&amp;AQ1801,'Вспомогательная таблица'!A:AL,38,0)</f>
        <v>165</v>
      </c>
      <c r="AQ1801" s="144" t="s">
        <v>241</v>
      </c>
    </row>
    <row r="1802" spans="1:43" ht="9" customHeight="1" x14ac:dyDescent="0.2">
      <c r="A1802" s="148"/>
      <c r="B1802" s="148"/>
      <c r="C1802" s="148"/>
      <c r="D1802" s="148"/>
      <c r="E1802" s="128" t="s">
        <v>24</v>
      </c>
      <c r="F1802" s="129"/>
      <c r="G1802" s="107"/>
      <c r="H1802" s="107"/>
      <c r="I1802" s="107"/>
      <c r="J1802" s="107"/>
      <c r="K1802" s="107"/>
      <c r="L1802" s="107"/>
      <c r="M1802" s="107"/>
      <c r="N1802" s="107"/>
      <c r="O1802" s="107"/>
      <c r="P1802" s="107"/>
      <c r="Q1802" s="107"/>
      <c r="R1802" s="107"/>
      <c r="S1802" s="107"/>
      <c r="T1802" s="107"/>
      <c r="U1802" s="107"/>
      <c r="V1802" s="107"/>
      <c r="W1802" s="107"/>
      <c r="X1802" s="107"/>
      <c r="Y1802" s="107"/>
      <c r="Z1802" s="107"/>
      <c r="AA1802" s="107"/>
      <c r="AB1802" s="107"/>
      <c r="AC1802" s="107"/>
      <c r="AD1802" s="107"/>
      <c r="AE1802" s="107"/>
      <c r="AF1802" s="107"/>
      <c r="AG1802" s="107"/>
      <c r="AH1802" s="107"/>
      <c r="AI1802" s="107"/>
      <c r="AJ1802" s="130"/>
      <c r="AK1802" s="148"/>
      <c r="AL1802" s="151"/>
      <c r="AM1802" s="151"/>
      <c r="AN1802" s="151"/>
      <c r="AO1802" s="151"/>
      <c r="AP1802" s="151"/>
      <c r="AQ1802" s="145"/>
    </row>
    <row r="1803" spans="1:43" ht="9" customHeight="1" x14ac:dyDescent="0.2">
      <c r="A1803" s="148"/>
      <c r="B1803" s="148"/>
      <c r="C1803" s="148"/>
      <c r="D1803" s="148"/>
      <c r="E1803" s="128" t="s">
        <v>25</v>
      </c>
      <c r="F1803" s="129"/>
      <c r="G1803" s="107"/>
      <c r="H1803" s="107"/>
      <c r="I1803" s="107"/>
      <c r="J1803" s="107"/>
      <c r="K1803" s="107"/>
      <c r="L1803" s="107"/>
      <c r="M1803" s="107"/>
      <c r="N1803" s="107"/>
      <c r="O1803" s="107"/>
      <c r="P1803" s="107"/>
      <c r="Q1803" s="107"/>
      <c r="R1803" s="107"/>
      <c r="S1803" s="107"/>
      <c r="T1803" s="107"/>
      <c r="U1803" s="107"/>
      <c r="V1803" s="107"/>
      <c r="W1803" s="107"/>
      <c r="X1803" s="107"/>
      <c r="Y1803" s="107"/>
      <c r="Z1803" s="107"/>
      <c r="AA1803" s="107"/>
      <c r="AB1803" s="107"/>
      <c r="AC1803" s="107"/>
      <c r="AD1803" s="107"/>
      <c r="AE1803" s="107"/>
      <c r="AF1803" s="107"/>
      <c r="AG1803" s="107"/>
      <c r="AH1803" s="107"/>
      <c r="AI1803" s="107"/>
      <c r="AJ1803" s="130"/>
      <c r="AK1803" s="148"/>
      <c r="AL1803" s="151"/>
      <c r="AM1803" s="151"/>
      <c r="AN1803" s="151"/>
      <c r="AO1803" s="151"/>
      <c r="AP1803" s="151"/>
      <c r="AQ1803" s="145"/>
    </row>
    <row r="1804" spans="1:43" ht="9" customHeight="1" thickBot="1" x14ac:dyDescent="0.25">
      <c r="A1804" s="149"/>
      <c r="B1804" s="149"/>
      <c r="C1804" s="149"/>
      <c r="D1804" s="149"/>
      <c r="E1804" s="131" t="s">
        <v>26</v>
      </c>
      <c r="F1804" s="132"/>
      <c r="G1804" s="133"/>
      <c r="H1804" s="133"/>
      <c r="I1804" s="133"/>
      <c r="J1804" s="133"/>
      <c r="K1804" s="133"/>
      <c r="L1804" s="133"/>
      <c r="M1804" s="133"/>
      <c r="N1804" s="133"/>
      <c r="O1804" s="133"/>
      <c r="P1804" s="133"/>
      <c r="Q1804" s="133"/>
      <c r="R1804" s="133"/>
      <c r="S1804" s="133"/>
      <c r="T1804" s="133"/>
      <c r="U1804" s="133"/>
      <c r="V1804" s="133"/>
      <c r="W1804" s="133"/>
      <c r="X1804" s="133"/>
      <c r="Y1804" s="133"/>
      <c r="Z1804" s="133"/>
      <c r="AA1804" s="133"/>
      <c r="AB1804" s="133"/>
      <c r="AC1804" s="133"/>
      <c r="AD1804" s="133"/>
      <c r="AE1804" s="133"/>
      <c r="AF1804" s="133"/>
      <c r="AG1804" s="133"/>
      <c r="AH1804" s="133"/>
      <c r="AI1804" s="133"/>
      <c r="AJ1804" s="134"/>
      <c r="AK1804" s="149"/>
      <c r="AL1804" s="152"/>
      <c r="AM1804" s="152"/>
      <c r="AN1804" s="152"/>
      <c r="AO1804" s="152"/>
      <c r="AP1804" s="152"/>
      <c r="AQ1804" s="146"/>
    </row>
    <row r="1805" spans="1:43" ht="9" customHeight="1" x14ac:dyDescent="0.2">
      <c r="A1805" s="147">
        <v>449</v>
      </c>
      <c r="B1805" s="153">
        <v>26929</v>
      </c>
      <c r="C1805" s="154" t="s">
        <v>569</v>
      </c>
      <c r="D1805" s="154" t="s">
        <v>563</v>
      </c>
      <c r="E1805" s="124" t="s">
        <v>22</v>
      </c>
      <c r="F1805" s="125">
        <v>8</v>
      </c>
      <c r="G1805" s="126">
        <v>8</v>
      </c>
      <c r="H1805" s="126"/>
      <c r="I1805" s="126"/>
      <c r="J1805" s="126">
        <v>8</v>
      </c>
      <c r="K1805" s="126">
        <v>8</v>
      </c>
      <c r="L1805" s="126">
        <v>8</v>
      </c>
      <c r="M1805" s="126">
        <v>8</v>
      </c>
      <c r="N1805" s="126">
        <v>8</v>
      </c>
      <c r="O1805" s="126"/>
      <c r="P1805" s="126"/>
      <c r="Q1805" s="126">
        <v>8</v>
      </c>
      <c r="R1805" s="126">
        <v>8</v>
      </c>
      <c r="S1805" s="126">
        <v>8</v>
      </c>
      <c r="T1805" s="126">
        <v>8</v>
      </c>
      <c r="U1805" s="126">
        <v>8</v>
      </c>
      <c r="V1805" s="126"/>
      <c r="W1805" s="126"/>
      <c r="X1805" s="126">
        <v>8</v>
      </c>
      <c r="Y1805" s="126">
        <v>8</v>
      </c>
      <c r="Z1805" s="126">
        <v>8</v>
      </c>
      <c r="AA1805" s="126">
        <v>8</v>
      </c>
      <c r="AB1805" s="126">
        <v>8</v>
      </c>
      <c r="AC1805" s="126"/>
      <c r="AD1805" s="126"/>
      <c r="AE1805" s="126">
        <v>8</v>
      </c>
      <c r="AF1805" s="126">
        <v>8</v>
      </c>
      <c r="AG1805" s="126">
        <v>8</v>
      </c>
      <c r="AH1805" s="126">
        <v>8</v>
      </c>
      <c r="AI1805" s="126"/>
      <c r="AJ1805" s="127"/>
      <c r="AK1805" s="153">
        <f>COUNTIF(F1805:AJ1805,"&gt;0")</f>
        <v>21</v>
      </c>
      <c r="AL1805" s="150">
        <f>SUM(F1805:AJ1805)</f>
        <v>168</v>
      </c>
      <c r="AM1805" s="150">
        <f>SUM(F1807:AJ1807)</f>
        <v>0</v>
      </c>
      <c r="AN1805" s="150">
        <f>SUM(F1808:AJ1808)</f>
        <v>0</v>
      </c>
      <c r="AO1805" s="150">
        <f>SUM(F1806:AJ1806)</f>
        <v>0</v>
      </c>
      <c r="AP1805" s="150">
        <f>VLOOKUP($M$1&amp;" "&amp;$P$1&amp;" "&amp;AQ1805,'Вспомогательная таблица'!A:AL,38,0)</f>
        <v>168</v>
      </c>
      <c r="AQ1805" s="144" t="s">
        <v>23</v>
      </c>
    </row>
    <row r="1806" spans="1:43" ht="9" customHeight="1" x14ac:dyDescent="0.2">
      <c r="A1806" s="148"/>
      <c r="B1806" s="148"/>
      <c r="C1806" s="148"/>
      <c r="D1806" s="148"/>
      <c r="E1806" s="128" t="s">
        <v>24</v>
      </c>
      <c r="F1806" s="129"/>
      <c r="G1806" s="107"/>
      <c r="H1806" s="107"/>
      <c r="I1806" s="107"/>
      <c r="J1806" s="107"/>
      <c r="K1806" s="107"/>
      <c r="L1806" s="107"/>
      <c r="M1806" s="107"/>
      <c r="N1806" s="107"/>
      <c r="O1806" s="107"/>
      <c r="P1806" s="107"/>
      <c r="Q1806" s="107"/>
      <c r="R1806" s="107"/>
      <c r="S1806" s="107"/>
      <c r="T1806" s="107"/>
      <c r="U1806" s="107"/>
      <c r="V1806" s="107"/>
      <c r="W1806" s="107"/>
      <c r="X1806" s="107"/>
      <c r="Y1806" s="107"/>
      <c r="Z1806" s="107"/>
      <c r="AA1806" s="107"/>
      <c r="AB1806" s="107"/>
      <c r="AC1806" s="107"/>
      <c r="AD1806" s="107"/>
      <c r="AE1806" s="107"/>
      <c r="AF1806" s="107"/>
      <c r="AG1806" s="107"/>
      <c r="AH1806" s="107"/>
      <c r="AI1806" s="107"/>
      <c r="AJ1806" s="130"/>
      <c r="AK1806" s="148"/>
      <c r="AL1806" s="151"/>
      <c r="AM1806" s="151"/>
      <c r="AN1806" s="151"/>
      <c r="AO1806" s="151"/>
      <c r="AP1806" s="151"/>
      <c r="AQ1806" s="145"/>
    </row>
    <row r="1807" spans="1:43" ht="9" customHeight="1" x14ac:dyDescent="0.2">
      <c r="A1807" s="148"/>
      <c r="B1807" s="148"/>
      <c r="C1807" s="148"/>
      <c r="D1807" s="148"/>
      <c r="E1807" s="128" t="s">
        <v>25</v>
      </c>
      <c r="F1807" s="129"/>
      <c r="G1807" s="107"/>
      <c r="H1807" s="107"/>
      <c r="I1807" s="107"/>
      <c r="J1807" s="107"/>
      <c r="K1807" s="107"/>
      <c r="L1807" s="107"/>
      <c r="M1807" s="107"/>
      <c r="N1807" s="107"/>
      <c r="O1807" s="107"/>
      <c r="P1807" s="107"/>
      <c r="Q1807" s="107"/>
      <c r="R1807" s="107"/>
      <c r="S1807" s="107"/>
      <c r="T1807" s="107"/>
      <c r="U1807" s="107"/>
      <c r="V1807" s="107"/>
      <c r="W1807" s="107"/>
      <c r="X1807" s="107"/>
      <c r="Y1807" s="107"/>
      <c r="Z1807" s="107"/>
      <c r="AA1807" s="107"/>
      <c r="AB1807" s="107"/>
      <c r="AC1807" s="107"/>
      <c r="AD1807" s="107"/>
      <c r="AE1807" s="107"/>
      <c r="AF1807" s="107"/>
      <c r="AG1807" s="107"/>
      <c r="AH1807" s="107"/>
      <c r="AI1807" s="107"/>
      <c r="AJ1807" s="130"/>
      <c r="AK1807" s="148"/>
      <c r="AL1807" s="151"/>
      <c r="AM1807" s="151"/>
      <c r="AN1807" s="151"/>
      <c r="AO1807" s="151"/>
      <c r="AP1807" s="151"/>
      <c r="AQ1807" s="145"/>
    </row>
    <row r="1808" spans="1:43" ht="9" customHeight="1" thickBot="1" x14ac:dyDescent="0.25">
      <c r="A1808" s="149"/>
      <c r="B1808" s="149"/>
      <c r="C1808" s="149"/>
      <c r="D1808" s="149"/>
      <c r="E1808" s="131" t="s">
        <v>26</v>
      </c>
      <c r="F1808" s="132"/>
      <c r="G1808" s="133"/>
      <c r="H1808" s="133"/>
      <c r="I1808" s="133"/>
      <c r="J1808" s="133"/>
      <c r="K1808" s="133"/>
      <c r="L1808" s="133"/>
      <c r="M1808" s="133"/>
      <c r="N1808" s="133"/>
      <c r="O1808" s="133"/>
      <c r="P1808" s="133"/>
      <c r="Q1808" s="133"/>
      <c r="R1808" s="133"/>
      <c r="S1808" s="133"/>
      <c r="T1808" s="133"/>
      <c r="U1808" s="133"/>
      <c r="V1808" s="133"/>
      <c r="W1808" s="133"/>
      <c r="X1808" s="133"/>
      <c r="Y1808" s="133"/>
      <c r="Z1808" s="133"/>
      <c r="AA1808" s="133"/>
      <c r="AB1808" s="133"/>
      <c r="AC1808" s="133"/>
      <c r="AD1808" s="133"/>
      <c r="AE1808" s="133"/>
      <c r="AF1808" s="133"/>
      <c r="AG1808" s="133"/>
      <c r="AH1808" s="133"/>
      <c r="AI1808" s="133"/>
      <c r="AJ1808" s="134"/>
      <c r="AK1808" s="149"/>
      <c r="AL1808" s="152"/>
      <c r="AM1808" s="152"/>
      <c r="AN1808" s="152"/>
      <c r="AO1808" s="152"/>
      <c r="AP1808" s="152"/>
      <c r="AQ1808" s="146"/>
    </row>
    <row r="1809" spans="1:43" ht="9" customHeight="1" x14ac:dyDescent="0.2">
      <c r="A1809" s="147">
        <v>450</v>
      </c>
      <c r="B1809" s="153">
        <v>28971</v>
      </c>
      <c r="C1809" s="154" t="s">
        <v>570</v>
      </c>
      <c r="D1809" s="154" t="s">
        <v>551</v>
      </c>
      <c r="E1809" s="124" t="s">
        <v>22</v>
      </c>
      <c r="F1809" s="125"/>
      <c r="G1809" s="126">
        <v>11</v>
      </c>
      <c r="H1809" s="126">
        <v>11</v>
      </c>
      <c r="I1809" s="126"/>
      <c r="J1809" s="126"/>
      <c r="K1809" s="126">
        <v>11</v>
      </c>
      <c r="L1809" s="126">
        <v>11</v>
      </c>
      <c r="M1809" s="126"/>
      <c r="N1809" s="126"/>
      <c r="O1809" s="126">
        <v>11</v>
      </c>
      <c r="P1809" s="126">
        <v>11</v>
      </c>
      <c r="Q1809" s="126"/>
      <c r="R1809" s="126"/>
      <c r="S1809" s="126">
        <v>11</v>
      </c>
      <c r="T1809" s="126">
        <v>11</v>
      </c>
      <c r="U1809" s="126"/>
      <c r="V1809" s="126"/>
      <c r="W1809" s="126">
        <v>11</v>
      </c>
      <c r="X1809" s="126">
        <v>11</v>
      </c>
      <c r="Y1809" s="126"/>
      <c r="Z1809" s="126"/>
      <c r="AA1809" s="126">
        <v>11</v>
      </c>
      <c r="AB1809" s="126">
        <v>11</v>
      </c>
      <c r="AC1809" s="126"/>
      <c r="AD1809" s="126"/>
      <c r="AE1809" s="126">
        <v>11</v>
      </c>
      <c r="AF1809" s="126">
        <v>11</v>
      </c>
      <c r="AG1809" s="126"/>
      <c r="AH1809" s="126"/>
      <c r="AI1809" s="126"/>
      <c r="AJ1809" s="127"/>
      <c r="AK1809" s="153">
        <f>COUNTIF(F1809:AJ1809,"&gt;0")</f>
        <v>14</v>
      </c>
      <c r="AL1809" s="150">
        <f>SUM(F1809:AJ1809)</f>
        <v>154</v>
      </c>
      <c r="AM1809" s="150">
        <f>SUM(F1811:AJ1811)</f>
        <v>0</v>
      </c>
      <c r="AN1809" s="150">
        <f>SUM(F1812:AJ1812)</f>
        <v>0</v>
      </c>
      <c r="AO1809" s="150">
        <f>SUM(F1810:AJ1810)</f>
        <v>0</v>
      </c>
      <c r="AP1809" s="150">
        <f>VLOOKUP($M$1&amp;" "&amp;$P$1&amp;" "&amp;AQ1809,'Вспомогательная таблица'!A:AL,38,0)</f>
        <v>154</v>
      </c>
      <c r="AQ1809" s="144" t="s">
        <v>245</v>
      </c>
    </row>
    <row r="1810" spans="1:43" ht="9" customHeight="1" x14ac:dyDescent="0.2">
      <c r="A1810" s="148"/>
      <c r="B1810" s="148"/>
      <c r="C1810" s="148"/>
      <c r="D1810" s="148"/>
      <c r="E1810" s="128" t="s">
        <v>24</v>
      </c>
      <c r="F1810" s="129"/>
      <c r="G1810" s="107"/>
      <c r="H1810" s="107"/>
      <c r="I1810" s="107"/>
      <c r="J1810" s="107"/>
      <c r="K1810" s="107"/>
      <c r="L1810" s="107"/>
      <c r="M1810" s="107"/>
      <c r="N1810" s="107"/>
      <c r="O1810" s="107"/>
      <c r="P1810" s="107"/>
      <c r="Q1810" s="107"/>
      <c r="R1810" s="107"/>
      <c r="S1810" s="107"/>
      <c r="T1810" s="107"/>
      <c r="U1810" s="107"/>
      <c r="V1810" s="107"/>
      <c r="W1810" s="107"/>
      <c r="X1810" s="107"/>
      <c r="Y1810" s="107"/>
      <c r="Z1810" s="107"/>
      <c r="AA1810" s="107"/>
      <c r="AB1810" s="107"/>
      <c r="AC1810" s="107"/>
      <c r="AD1810" s="107"/>
      <c r="AE1810" s="107"/>
      <c r="AF1810" s="107"/>
      <c r="AG1810" s="107"/>
      <c r="AH1810" s="107"/>
      <c r="AI1810" s="107"/>
      <c r="AJ1810" s="130"/>
      <c r="AK1810" s="148"/>
      <c r="AL1810" s="151"/>
      <c r="AM1810" s="151"/>
      <c r="AN1810" s="151"/>
      <c r="AO1810" s="151"/>
      <c r="AP1810" s="151"/>
      <c r="AQ1810" s="145"/>
    </row>
    <row r="1811" spans="1:43" ht="9" customHeight="1" x14ac:dyDescent="0.2">
      <c r="A1811" s="148"/>
      <c r="B1811" s="148"/>
      <c r="C1811" s="148"/>
      <c r="D1811" s="148"/>
      <c r="E1811" s="128" t="s">
        <v>25</v>
      </c>
      <c r="F1811" s="129"/>
      <c r="G1811" s="107"/>
      <c r="H1811" s="107"/>
      <c r="I1811" s="107"/>
      <c r="J1811" s="107"/>
      <c r="K1811" s="107"/>
      <c r="L1811" s="107"/>
      <c r="M1811" s="107"/>
      <c r="N1811" s="107"/>
      <c r="O1811" s="107"/>
      <c r="P1811" s="107"/>
      <c r="Q1811" s="107"/>
      <c r="R1811" s="107"/>
      <c r="S1811" s="107"/>
      <c r="T1811" s="107"/>
      <c r="U1811" s="107"/>
      <c r="V1811" s="107"/>
      <c r="W1811" s="107"/>
      <c r="X1811" s="107"/>
      <c r="Y1811" s="107"/>
      <c r="Z1811" s="107"/>
      <c r="AA1811" s="107"/>
      <c r="AB1811" s="107"/>
      <c r="AC1811" s="107"/>
      <c r="AD1811" s="107"/>
      <c r="AE1811" s="107"/>
      <c r="AF1811" s="107"/>
      <c r="AG1811" s="107"/>
      <c r="AH1811" s="107"/>
      <c r="AI1811" s="107"/>
      <c r="AJ1811" s="130"/>
      <c r="AK1811" s="148"/>
      <c r="AL1811" s="151"/>
      <c r="AM1811" s="151"/>
      <c r="AN1811" s="151"/>
      <c r="AO1811" s="151"/>
      <c r="AP1811" s="151"/>
      <c r="AQ1811" s="145"/>
    </row>
    <row r="1812" spans="1:43" ht="9" customHeight="1" thickBot="1" x14ac:dyDescent="0.25">
      <c r="A1812" s="149"/>
      <c r="B1812" s="149"/>
      <c r="C1812" s="149"/>
      <c r="D1812" s="149"/>
      <c r="E1812" s="131" t="s">
        <v>26</v>
      </c>
      <c r="F1812" s="132"/>
      <c r="G1812" s="133"/>
      <c r="H1812" s="133"/>
      <c r="I1812" s="133"/>
      <c r="J1812" s="133"/>
      <c r="K1812" s="133"/>
      <c r="L1812" s="133"/>
      <c r="M1812" s="133"/>
      <c r="N1812" s="133"/>
      <c r="O1812" s="133"/>
      <c r="P1812" s="133"/>
      <c r="Q1812" s="133"/>
      <c r="R1812" s="133"/>
      <c r="S1812" s="133"/>
      <c r="T1812" s="133"/>
      <c r="U1812" s="133"/>
      <c r="V1812" s="133"/>
      <c r="W1812" s="133"/>
      <c r="X1812" s="133"/>
      <c r="Y1812" s="133"/>
      <c r="Z1812" s="133"/>
      <c r="AA1812" s="133"/>
      <c r="AB1812" s="133"/>
      <c r="AC1812" s="133"/>
      <c r="AD1812" s="133"/>
      <c r="AE1812" s="133"/>
      <c r="AF1812" s="133"/>
      <c r="AG1812" s="133"/>
      <c r="AH1812" s="133"/>
      <c r="AI1812" s="133"/>
      <c r="AJ1812" s="134"/>
      <c r="AK1812" s="149"/>
      <c r="AL1812" s="152"/>
      <c r="AM1812" s="152"/>
      <c r="AN1812" s="152"/>
      <c r="AO1812" s="152"/>
      <c r="AP1812" s="152"/>
      <c r="AQ1812" s="146"/>
    </row>
    <row r="1813" spans="1:43" ht="9" customHeight="1" x14ac:dyDescent="0.2">
      <c r="A1813" s="147">
        <v>451</v>
      </c>
      <c r="B1813" s="153">
        <v>26927</v>
      </c>
      <c r="C1813" s="154" t="s">
        <v>571</v>
      </c>
      <c r="D1813" s="154" t="s">
        <v>563</v>
      </c>
      <c r="E1813" s="124" t="s">
        <v>22</v>
      </c>
      <c r="F1813" s="125">
        <v>8</v>
      </c>
      <c r="G1813" s="126">
        <v>8</v>
      </c>
      <c r="H1813" s="126"/>
      <c r="I1813" s="126"/>
      <c r="J1813" s="126">
        <v>8</v>
      </c>
      <c r="K1813" s="126">
        <v>8</v>
      </c>
      <c r="L1813" s="126">
        <v>8</v>
      </c>
      <c r="M1813" s="126">
        <v>8</v>
      </c>
      <c r="N1813" s="126">
        <v>8</v>
      </c>
      <c r="O1813" s="126"/>
      <c r="P1813" s="126"/>
      <c r="Q1813" s="126">
        <v>8</v>
      </c>
      <c r="R1813" s="126">
        <v>8</v>
      </c>
      <c r="S1813" s="126">
        <v>8</v>
      </c>
      <c r="T1813" s="126">
        <v>8</v>
      </c>
      <c r="U1813" s="126">
        <v>8</v>
      </c>
      <c r="V1813" s="126"/>
      <c r="W1813" s="126"/>
      <c r="X1813" s="126">
        <v>8</v>
      </c>
      <c r="Y1813" s="126">
        <v>8</v>
      </c>
      <c r="Z1813" s="126">
        <v>8</v>
      </c>
      <c r="AA1813" s="126">
        <v>8</v>
      </c>
      <c r="AB1813" s="126">
        <v>8</v>
      </c>
      <c r="AC1813" s="126"/>
      <c r="AD1813" s="126"/>
      <c r="AE1813" s="126">
        <v>8</v>
      </c>
      <c r="AF1813" s="126">
        <v>8</v>
      </c>
      <c r="AG1813" s="126">
        <v>8</v>
      </c>
      <c r="AH1813" s="126">
        <v>8</v>
      </c>
      <c r="AI1813" s="126"/>
      <c r="AJ1813" s="127"/>
      <c r="AK1813" s="153">
        <f>COUNTIF(F1813:AJ1813,"&gt;0")</f>
        <v>21</v>
      </c>
      <c r="AL1813" s="150">
        <f>SUM(F1813:AJ1813)</f>
        <v>168</v>
      </c>
      <c r="AM1813" s="150">
        <f>SUM(F1815:AJ1815)</f>
        <v>0</v>
      </c>
      <c r="AN1813" s="150">
        <f>SUM(F1816:AJ1816)</f>
        <v>0</v>
      </c>
      <c r="AO1813" s="150">
        <f>SUM(F1814:AJ1814)</f>
        <v>0</v>
      </c>
      <c r="AP1813" s="150">
        <f>VLOOKUP($M$1&amp;" "&amp;$P$1&amp;" "&amp;AQ1813,'Вспомогательная таблица'!A:AL,38,0)</f>
        <v>168</v>
      </c>
      <c r="AQ1813" s="144" t="s">
        <v>23</v>
      </c>
    </row>
    <row r="1814" spans="1:43" ht="9" customHeight="1" x14ac:dyDescent="0.2">
      <c r="A1814" s="148"/>
      <c r="B1814" s="148"/>
      <c r="C1814" s="148"/>
      <c r="D1814" s="148"/>
      <c r="E1814" s="128" t="s">
        <v>24</v>
      </c>
      <c r="F1814" s="129"/>
      <c r="G1814" s="107"/>
      <c r="H1814" s="107"/>
      <c r="I1814" s="107"/>
      <c r="J1814" s="107"/>
      <c r="K1814" s="107"/>
      <c r="L1814" s="107"/>
      <c r="M1814" s="107"/>
      <c r="N1814" s="107"/>
      <c r="O1814" s="107"/>
      <c r="P1814" s="107"/>
      <c r="Q1814" s="107"/>
      <c r="R1814" s="107"/>
      <c r="S1814" s="107"/>
      <c r="T1814" s="107"/>
      <c r="U1814" s="107"/>
      <c r="V1814" s="107"/>
      <c r="W1814" s="107"/>
      <c r="X1814" s="107"/>
      <c r="Y1814" s="107"/>
      <c r="Z1814" s="107"/>
      <c r="AA1814" s="107"/>
      <c r="AB1814" s="107"/>
      <c r="AC1814" s="107"/>
      <c r="AD1814" s="107"/>
      <c r="AE1814" s="107"/>
      <c r="AF1814" s="107"/>
      <c r="AG1814" s="107"/>
      <c r="AH1814" s="107"/>
      <c r="AI1814" s="107"/>
      <c r="AJ1814" s="130"/>
      <c r="AK1814" s="148"/>
      <c r="AL1814" s="151"/>
      <c r="AM1814" s="151"/>
      <c r="AN1814" s="151"/>
      <c r="AO1814" s="151"/>
      <c r="AP1814" s="151"/>
      <c r="AQ1814" s="145"/>
    </row>
    <row r="1815" spans="1:43" ht="9" customHeight="1" x14ac:dyDescent="0.2">
      <c r="A1815" s="148"/>
      <c r="B1815" s="148"/>
      <c r="C1815" s="148"/>
      <c r="D1815" s="148"/>
      <c r="E1815" s="128" t="s">
        <v>25</v>
      </c>
      <c r="F1815" s="129"/>
      <c r="G1815" s="107"/>
      <c r="H1815" s="107"/>
      <c r="I1815" s="107"/>
      <c r="J1815" s="107"/>
      <c r="K1815" s="107"/>
      <c r="L1815" s="107"/>
      <c r="M1815" s="107"/>
      <c r="N1815" s="107"/>
      <c r="O1815" s="107"/>
      <c r="P1815" s="107"/>
      <c r="Q1815" s="107"/>
      <c r="R1815" s="107"/>
      <c r="S1815" s="107"/>
      <c r="T1815" s="107"/>
      <c r="U1815" s="107"/>
      <c r="V1815" s="107"/>
      <c r="W1815" s="107"/>
      <c r="X1815" s="107"/>
      <c r="Y1815" s="107"/>
      <c r="Z1815" s="107"/>
      <c r="AA1815" s="107"/>
      <c r="AB1815" s="107"/>
      <c r="AC1815" s="107"/>
      <c r="AD1815" s="107"/>
      <c r="AE1815" s="107"/>
      <c r="AF1815" s="107"/>
      <c r="AG1815" s="107"/>
      <c r="AH1815" s="107"/>
      <c r="AI1815" s="107"/>
      <c r="AJ1815" s="130"/>
      <c r="AK1815" s="148"/>
      <c r="AL1815" s="151"/>
      <c r="AM1815" s="151"/>
      <c r="AN1815" s="151"/>
      <c r="AO1815" s="151"/>
      <c r="AP1815" s="151"/>
      <c r="AQ1815" s="145"/>
    </row>
    <row r="1816" spans="1:43" ht="9" customHeight="1" thickBot="1" x14ac:dyDescent="0.25">
      <c r="A1816" s="149"/>
      <c r="B1816" s="149"/>
      <c r="C1816" s="149"/>
      <c r="D1816" s="149"/>
      <c r="E1816" s="131" t="s">
        <v>26</v>
      </c>
      <c r="F1816" s="132"/>
      <c r="G1816" s="133"/>
      <c r="H1816" s="133"/>
      <c r="I1816" s="133"/>
      <c r="J1816" s="133"/>
      <c r="K1816" s="133"/>
      <c r="L1816" s="133"/>
      <c r="M1816" s="133"/>
      <c r="N1816" s="133"/>
      <c r="O1816" s="133"/>
      <c r="P1816" s="133"/>
      <c r="Q1816" s="133"/>
      <c r="R1816" s="133"/>
      <c r="S1816" s="133"/>
      <c r="T1816" s="133"/>
      <c r="U1816" s="133"/>
      <c r="V1816" s="133"/>
      <c r="W1816" s="133"/>
      <c r="X1816" s="133"/>
      <c r="Y1816" s="133"/>
      <c r="Z1816" s="133"/>
      <c r="AA1816" s="133"/>
      <c r="AB1816" s="133"/>
      <c r="AC1816" s="133"/>
      <c r="AD1816" s="133"/>
      <c r="AE1816" s="133"/>
      <c r="AF1816" s="133"/>
      <c r="AG1816" s="133"/>
      <c r="AH1816" s="133"/>
      <c r="AI1816" s="133"/>
      <c r="AJ1816" s="134"/>
      <c r="AK1816" s="149"/>
      <c r="AL1816" s="152"/>
      <c r="AM1816" s="152"/>
      <c r="AN1816" s="152"/>
      <c r="AO1816" s="152"/>
      <c r="AP1816" s="152"/>
      <c r="AQ1816" s="146"/>
    </row>
    <row r="1817" spans="1:43" ht="9" customHeight="1" x14ac:dyDescent="0.2">
      <c r="A1817" s="147">
        <v>452</v>
      </c>
      <c r="B1817" s="153">
        <v>32183</v>
      </c>
      <c r="C1817" s="154" t="s">
        <v>572</v>
      </c>
      <c r="D1817" s="154" t="s">
        <v>551</v>
      </c>
      <c r="E1817" s="124" t="s">
        <v>22</v>
      </c>
      <c r="F1817" s="125">
        <v>8</v>
      </c>
      <c r="G1817" s="126">
        <v>8</v>
      </c>
      <c r="H1817" s="126"/>
      <c r="I1817" s="126"/>
      <c r="J1817" s="126">
        <v>8</v>
      </c>
      <c r="K1817" s="126">
        <v>8</v>
      </c>
      <c r="L1817" s="126">
        <v>8</v>
      </c>
      <c r="M1817" s="126">
        <v>8</v>
      </c>
      <c r="N1817" s="126">
        <v>8</v>
      </c>
      <c r="O1817" s="126"/>
      <c r="P1817" s="126"/>
      <c r="Q1817" s="126">
        <v>8</v>
      </c>
      <c r="R1817" s="126">
        <v>8</v>
      </c>
      <c r="S1817" s="126">
        <v>8</v>
      </c>
      <c r="T1817" s="126">
        <v>8</v>
      </c>
      <c r="U1817" s="126">
        <v>8</v>
      </c>
      <c r="V1817" s="126"/>
      <c r="W1817" s="126"/>
      <c r="X1817" s="126">
        <v>8</v>
      </c>
      <c r="Y1817" s="126">
        <v>8</v>
      </c>
      <c r="Z1817" s="126">
        <v>8</v>
      </c>
      <c r="AA1817" s="126">
        <v>8</v>
      </c>
      <c r="AB1817" s="126">
        <v>8</v>
      </c>
      <c r="AC1817" s="126"/>
      <c r="AD1817" s="126"/>
      <c r="AE1817" s="126">
        <v>8</v>
      </c>
      <c r="AF1817" s="126">
        <v>8</v>
      </c>
      <c r="AG1817" s="126">
        <v>8</v>
      </c>
      <c r="AH1817" s="126">
        <v>8</v>
      </c>
      <c r="AI1817" s="126"/>
      <c r="AJ1817" s="127"/>
      <c r="AK1817" s="153">
        <f>COUNTIF(F1817:AJ1817,"&gt;0")</f>
        <v>21</v>
      </c>
      <c r="AL1817" s="150">
        <f>SUM(F1817:AJ1817)</f>
        <v>168</v>
      </c>
      <c r="AM1817" s="150">
        <f>SUM(F1819:AJ1819)</f>
        <v>0</v>
      </c>
      <c r="AN1817" s="150">
        <f>SUM(F1820:AJ1820)</f>
        <v>0</v>
      </c>
      <c r="AO1817" s="150">
        <f>SUM(F1818:AJ1818)</f>
        <v>0</v>
      </c>
      <c r="AP1817" s="150">
        <f>VLOOKUP($M$1&amp;" "&amp;$P$1&amp;" "&amp;AQ1817,'Вспомогательная таблица'!A:AL,38,0)</f>
        <v>168</v>
      </c>
      <c r="AQ1817" s="144" t="s">
        <v>47</v>
      </c>
    </row>
    <row r="1818" spans="1:43" ht="9" customHeight="1" x14ac:dyDescent="0.2">
      <c r="A1818" s="148"/>
      <c r="B1818" s="148"/>
      <c r="C1818" s="148"/>
      <c r="D1818" s="148"/>
      <c r="E1818" s="128" t="s">
        <v>24</v>
      </c>
      <c r="F1818" s="129"/>
      <c r="G1818" s="107"/>
      <c r="H1818" s="107"/>
      <c r="I1818" s="107"/>
      <c r="J1818" s="107"/>
      <c r="K1818" s="107"/>
      <c r="L1818" s="107"/>
      <c r="M1818" s="107"/>
      <c r="N1818" s="107"/>
      <c r="O1818" s="107"/>
      <c r="P1818" s="107"/>
      <c r="Q1818" s="107"/>
      <c r="R1818" s="107"/>
      <c r="S1818" s="107"/>
      <c r="T1818" s="107"/>
      <c r="U1818" s="107"/>
      <c r="V1818" s="107"/>
      <c r="W1818" s="107"/>
      <c r="X1818" s="107"/>
      <c r="Y1818" s="107"/>
      <c r="Z1818" s="107"/>
      <c r="AA1818" s="107"/>
      <c r="AB1818" s="107"/>
      <c r="AC1818" s="107"/>
      <c r="AD1818" s="107"/>
      <c r="AE1818" s="107"/>
      <c r="AF1818" s="107"/>
      <c r="AG1818" s="107"/>
      <c r="AH1818" s="107"/>
      <c r="AI1818" s="107"/>
      <c r="AJ1818" s="130"/>
      <c r="AK1818" s="148"/>
      <c r="AL1818" s="151"/>
      <c r="AM1818" s="151"/>
      <c r="AN1818" s="151"/>
      <c r="AO1818" s="151"/>
      <c r="AP1818" s="151"/>
      <c r="AQ1818" s="145"/>
    </row>
    <row r="1819" spans="1:43" ht="9" customHeight="1" x14ac:dyDescent="0.2">
      <c r="A1819" s="148"/>
      <c r="B1819" s="148"/>
      <c r="C1819" s="148"/>
      <c r="D1819" s="148"/>
      <c r="E1819" s="128" t="s">
        <v>25</v>
      </c>
      <c r="F1819" s="129"/>
      <c r="G1819" s="107"/>
      <c r="H1819" s="107"/>
      <c r="I1819" s="107"/>
      <c r="J1819" s="107"/>
      <c r="K1819" s="107"/>
      <c r="L1819" s="107"/>
      <c r="M1819" s="107"/>
      <c r="N1819" s="107"/>
      <c r="O1819" s="107"/>
      <c r="P1819" s="107"/>
      <c r="Q1819" s="107"/>
      <c r="R1819" s="107"/>
      <c r="S1819" s="107"/>
      <c r="T1819" s="107"/>
      <c r="U1819" s="107"/>
      <c r="V1819" s="107"/>
      <c r="W1819" s="107"/>
      <c r="X1819" s="107"/>
      <c r="Y1819" s="107"/>
      <c r="Z1819" s="107"/>
      <c r="AA1819" s="107"/>
      <c r="AB1819" s="107"/>
      <c r="AC1819" s="107"/>
      <c r="AD1819" s="107"/>
      <c r="AE1819" s="107"/>
      <c r="AF1819" s="107"/>
      <c r="AG1819" s="107"/>
      <c r="AH1819" s="107"/>
      <c r="AI1819" s="107"/>
      <c r="AJ1819" s="130"/>
      <c r="AK1819" s="148"/>
      <c r="AL1819" s="151"/>
      <c r="AM1819" s="151"/>
      <c r="AN1819" s="151"/>
      <c r="AO1819" s="151"/>
      <c r="AP1819" s="151"/>
      <c r="AQ1819" s="145"/>
    </row>
    <row r="1820" spans="1:43" ht="9" customHeight="1" thickBot="1" x14ac:dyDescent="0.25">
      <c r="A1820" s="149"/>
      <c r="B1820" s="149"/>
      <c r="C1820" s="149"/>
      <c r="D1820" s="149"/>
      <c r="E1820" s="131" t="s">
        <v>26</v>
      </c>
      <c r="F1820" s="132"/>
      <c r="G1820" s="133"/>
      <c r="H1820" s="133"/>
      <c r="I1820" s="133"/>
      <c r="J1820" s="133"/>
      <c r="K1820" s="133"/>
      <c r="L1820" s="133"/>
      <c r="M1820" s="133"/>
      <c r="N1820" s="133"/>
      <c r="O1820" s="133"/>
      <c r="P1820" s="133"/>
      <c r="Q1820" s="133"/>
      <c r="R1820" s="133"/>
      <c r="S1820" s="133"/>
      <c r="T1820" s="133"/>
      <c r="U1820" s="133"/>
      <c r="V1820" s="133"/>
      <c r="W1820" s="133"/>
      <c r="X1820" s="133"/>
      <c r="Y1820" s="133"/>
      <c r="Z1820" s="133"/>
      <c r="AA1820" s="133"/>
      <c r="AB1820" s="133"/>
      <c r="AC1820" s="133"/>
      <c r="AD1820" s="133"/>
      <c r="AE1820" s="133"/>
      <c r="AF1820" s="133"/>
      <c r="AG1820" s="133"/>
      <c r="AH1820" s="133"/>
      <c r="AI1820" s="133"/>
      <c r="AJ1820" s="134"/>
      <c r="AK1820" s="149"/>
      <c r="AL1820" s="152"/>
      <c r="AM1820" s="152"/>
      <c r="AN1820" s="152"/>
      <c r="AO1820" s="152"/>
      <c r="AP1820" s="152"/>
      <c r="AQ1820" s="146"/>
    </row>
    <row r="1821" spans="1:43" ht="9" customHeight="1" x14ac:dyDescent="0.2">
      <c r="A1821" s="147">
        <v>453</v>
      </c>
      <c r="B1821" s="153">
        <v>20068</v>
      </c>
      <c r="C1821" s="154" t="s">
        <v>573</v>
      </c>
      <c r="D1821" s="154" t="s">
        <v>549</v>
      </c>
      <c r="E1821" s="124" t="s">
        <v>22</v>
      </c>
      <c r="F1821" s="125">
        <v>11</v>
      </c>
      <c r="G1821" s="126">
        <v>11</v>
      </c>
      <c r="H1821" s="126"/>
      <c r="I1821" s="126"/>
      <c r="J1821" s="126">
        <v>11</v>
      </c>
      <c r="K1821" s="126">
        <v>11</v>
      </c>
      <c r="L1821" s="126"/>
      <c r="M1821" s="126"/>
      <c r="N1821" s="126">
        <v>11</v>
      </c>
      <c r="O1821" s="126">
        <v>11</v>
      </c>
      <c r="P1821" s="126"/>
      <c r="Q1821" s="126"/>
      <c r="R1821" s="126">
        <v>11</v>
      </c>
      <c r="S1821" s="126">
        <v>11</v>
      </c>
      <c r="T1821" s="126"/>
      <c r="U1821" s="126"/>
      <c r="V1821" s="126">
        <v>11</v>
      </c>
      <c r="W1821" s="126">
        <v>11</v>
      </c>
      <c r="X1821" s="126"/>
      <c r="Y1821" s="126"/>
      <c r="Z1821" s="126">
        <v>11</v>
      </c>
      <c r="AA1821" s="126">
        <v>11</v>
      </c>
      <c r="AB1821" s="126"/>
      <c r="AC1821" s="126"/>
      <c r="AD1821" s="126">
        <v>11</v>
      </c>
      <c r="AE1821" s="126">
        <v>11</v>
      </c>
      <c r="AF1821" s="126"/>
      <c r="AG1821" s="126"/>
      <c r="AH1821" s="126">
        <v>11</v>
      </c>
      <c r="AI1821" s="126"/>
      <c r="AJ1821" s="127"/>
      <c r="AK1821" s="153">
        <f>COUNTIF(F1821:AJ1821,"&gt;0")</f>
        <v>15</v>
      </c>
      <c r="AL1821" s="150">
        <f>SUM(F1821:AJ1821)</f>
        <v>165</v>
      </c>
      <c r="AM1821" s="150">
        <f>SUM(F1823:AJ1823)</f>
        <v>0</v>
      </c>
      <c r="AN1821" s="150">
        <f>SUM(F1824:AJ1824)</f>
        <v>0</v>
      </c>
      <c r="AO1821" s="150">
        <f>SUM(F1822:AJ1822)</f>
        <v>56</v>
      </c>
      <c r="AP1821" s="150">
        <f>VLOOKUP($M$1&amp;" "&amp;$P$1&amp;" "&amp;AQ1821,'Вспомогательная таблица'!A:AL,38,0)</f>
        <v>165</v>
      </c>
      <c r="AQ1821" s="144" t="s">
        <v>53</v>
      </c>
    </row>
    <row r="1822" spans="1:43" ht="9" customHeight="1" x14ac:dyDescent="0.2">
      <c r="A1822" s="148"/>
      <c r="B1822" s="148"/>
      <c r="C1822" s="148"/>
      <c r="D1822" s="148"/>
      <c r="E1822" s="128" t="s">
        <v>24</v>
      </c>
      <c r="F1822" s="129"/>
      <c r="G1822" s="107">
        <v>8</v>
      </c>
      <c r="H1822" s="107"/>
      <c r="I1822" s="107"/>
      <c r="J1822" s="107"/>
      <c r="K1822" s="107">
        <v>8</v>
      </c>
      <c r="L1822" s="107"/>
      <c r="M1822" s="107"/>
      <c r="N1822" s="107"/>
      <c r="O1822" s="107">
        <v>8</v>
      </c>
      <c r="P1822" s="107"/>
      <c r="Q1822" s="107"/>
      <c r="R1822" s="107"/>
      <c r="S1822" s="107">
        <v>8</v>
      </c>
      <c r="T1822" s="107"/>
      <c r="U1822" s="107"/>
      <c r="V1822" s="107"/>
      <c r="W1822" s="107">
        <v>8</v>
      </c>
      <c r="X1822" s="107"/>
      <c r="Y1822" s="107"/>
      <c r="Z1822" s="107"/>
      <c r="AA1822" s="107">
        <v>8</v>
      </c>
      <c r="AB1822" s="107"/>
      <c r="AC1822" s="107"/>
      <c r="AD1822" s="107"/>
      <c r="AE1822" s="107">
        <v>8</v>
      </c>
      <c r="AF1822" s="107"/>
      <c r="AG1822" s="107"/>
      <c r="AH1822" s="107"/>
      <c r="AI1822" s="107"/>
      <c r="AJ1822" s="130"/>
      <c r="AK1822" s="148"/>
      <c r="AL1822" s="151"/>
      <c r="AM1822" s="151"/>
      <c r="AN1822" s="151"/>
      <c r="AO1822" s="151"/>
      <c r="AP1822" s="151"/>
      <c r="AQ1822" s="145"/>
    </row>
    <row r="1823" spans="1:43" ht="9" customHeight="1" x14ac:dyDescent="0.2">
      <c r="A1823" s="148"/>
      <c r="B1823" s="148"/>
      <c r="C1823" s="148"/>
      <c r="D1823" s="148"/>
      <c r="E1823" s="128" t="s">
        <v>25</v>
      </c>
      <c r="F1823" s="129"/>
      <c r="G1823" s="107"/>
      <c r="H1823" s="107"/>
      <c r="I1823" s="107"/>
      <c r="J1823" s="107"/>
      <c r="K1823" s="107"/>
      <c r="L1823" s="107"/>
      <c r="M1823" s="107"/>
      <c r="N1823" s="107"/>
      <c r="O1823" s="107"/>
      <c r="P1823" s="107"/>
      <c r="Q1823" s="107"/>
      <c r="R1823" s="107"/>
      <c r="S1823" s="107"/>
      <c r="T1823" s="107"/>
      <c r="U1823" s="107"/>
      <c r="V1823" s="107"/>
      <c r="W1823" s="107"/>
      <c r="X1823" s="107"/>
      <c r="Y1823" s="107"/>
      <c r="Z1823" s="107"/>
      <c r="AA1823" s="107"/>
      <c r="AB1823" s="107"/>
      <c r="AC1823" s="107"/>
      <c r="AD1823" s="107"/>
      <c r="AE1823" s="107"/>
      <c r="AF1823" s="107"/>
      <c r="AG1823" s="107"/>
      <c r="AH1823" s="107"/>
      <c r="AI1823" s="107"/>
      <c r="AJ1823" s="130"/>
      <c r="AK1823" s="148"/>
      <c r="AL1823" s="151"/>
      <c r="AM1823" s="151"/>
      <c r="AN1823" s="151"/>
      <c r="AO1823" s="151"/>
      <c r="AP1823" s="151"/>
      <c r="AQ1823" s="145"/>
    </row>
    <row r="1824" spans="1:43" ht="9" customHeight="1" thickBot="1" x14ac:dyDescent="0.25">
      <c r="A1824" s="149"/>
      <c r="B1824" s="149"/>
      <c r="C1824" s="149"/>
      <c r="D1824" s="149"/>
      <c r="E1824" s="131" t="s">
        <v>26</v>
      </c>
      <c r="F1824" s="132"/>
      <c r="G1824" s="133"/>
      <c r="H1824" s="133"/>
      <c r="I1824" s="133"/>
      <c r="J1824" s="133"/>
      <c r="K1824" s="133"/>
      <c r="L1824" s="133"/>
      <c r="M1824" s="133"/>
      <c r="N1824" s="133"/>
      <c r="O1824" s="133"/>
      <c r="P1824" s="133"/>
      <c r="Q1824" s="133"/>
      <c r="R1824" s="133"/>
      <c r="S1824" s="133"/>
      <c r="T1824" s="133"/>
      <c r="U1824" s="133"/>
      <c r="V1824" s="133"/>
      <c r="W1824" s="133"/>
      <c r="X1824" s="133"/>
      <c r="Y1824" s="133"/>
      <c r="Z1824" s="133"/>
      <c r="AA1824" s="133"/>
      <c r="AB1824" s="133"/>
      <c r="AC1824" s="133"/>
      <c r="AD1824" s="133"/>
      <c r="AE1824" s="133"/>
      <c r="AF1824" s="133"/>
      <c r="AG1824" s="133"/>
      <c r="AH1824" s="133"/>
      <c r="AI1824" s="133"/>
      <c r="AJ1824" s="134"/>
      <c r="AK1824" s="149"/>
      <c r="AL1824" s="152"/>
      <c r="AM1824" s="152"/>
      <c r="AN1824" s="152"/>
      <c r="AO1824" s="152"/>
      <c r="AP1824" s="152"/>
      <c r="AQ1824" s="146"/>
    </row>
    <row r="1825" spans="1:43" ht="9" customHeight="1" x14ac:dyDescent="0.2">
      <c r="A1825" s="147">
        <v>454</v>
      </c>
      <c r="B1825" s="153">
        <v>20268</v>
      </c>
      <c r="C1825" s="154" t="s">
        <v>574</v>
      </c>
      <c r="D1825" s="154" t="s">
        <v>551</v>
      </c>
      <c r="E1825" s="124" t="s">
        <v>22</v>
      </c>
      <c r="F1825" s="125">
        <v>8</v>
      </c>
      <c r="G1825" s="126">
        <v>8</v>
      </c>
      <c r="H1825" s="126"/>
      <c r="I1825" s="126"/>
      <c r="J1825" s="126">
        <v>8</v>
      </c>
      <c r="K1825" s="126">
        <v>8</v>
      </c>
      <c r="L1825" s="126">
        <v>8</v>
      </c>
      <c r="M1825" s="126">
        <v>8</v>
      </c>
      <c r="N1825" s="126">
        <v>8</v>
      </c>
      <c r="O1825" s="126"/>
      <c r="P1825" s="126"/>
      <c r="Q1825" s="126">
        <v>8</v>
      </c>
      <c r="R1825" s="126">
        <v>8</v>
      </c>
      <c r="S1825" s="126">
        <v>8</v>
      </c>
      <c r="T1825" s="126">
        <v>8</v>
      </c>
      <c r="U1825" s="126">
        <v>8</v>
      </c>
      <c r="V1825" s="126"/>
      <c r="W1825" s="126"/>
      <c r="X1825" s="126">
        <v>8</v>
      </c>
      <c r="Y1825" s="126">
        <v>8</v>
      </c>
      <c r="Z1825" s="126">
        <v>8</v>
      </c>
      <c r="AA1825" s="126">
        <v>8</v>
      </c>
      <c r="AB1825" s="126">
        <v>8</v>
      </c>
      <c r="AC1825" s="126"/>
      <c r="AD1825" s="126"/>
      <c r="AE1825" s="126">
        <v>8</v>
      </c>
      <c r="AF1825" s="126">
        <v>8</v>
      </c>
      <c r="AG1825" s="126">
        <v>8</v>
      </c>
      <c r="AH1825" s="126">
        <v>8</v>
      </c>
      <c r="AI1825" s="126"/>
      <c r="AJ1825" s="127"/>
      <c r="AK1825" s="153">
        <f>COUNTIF(F1825:AJ1825,"&gt;0")</f>
        <v>21</v>
      </c>
      <c r="AL1825" s="150">
        <f>SUM(F1825:AJ1825)</f>
        <v>168</v>
      </c>
      <c r="AM1825" s="150">
        <f>SUM(F1827:AJ1827)</f>
        <v>0</v>
      </c>
      <c r="AN1825" s="150">
        <f>SUM(F1828:AJ1828)</f>
        <v>0</v>
      </c>
      <c r="AO1825" s="150">
        <f>SUM(F1826:AJ1826)</f>
        <v>0</v>
      </c>
      <c r="AP1825" s="150">
        <f>VLOOKUP($M$1&amp;" "&amp;$P$1&amp;" "&amp;AQ1825,'Вспомогательная таблица'!A:AL,38,0)</f>
        <v>168</v>
      </c>
      <c r="AQ1825" s="144" t="s">
        <v>23</v>
      </c>
    </row>
    <row r="1826" spans="1:43" ht="9" customHeight="1" x14ac:dyDescent="0.2">
      <c r="A1826" s="148"/>
      <c r="B1826" s="148"/>
      <c r="C1826" s="148"/>
      <c r="D1826" s="148"/>
      <c r="E1826" s="128" t="s">
        <v>24</v>
      </c>
      <c r="F1826" s="129"/>
      <c r="G1826" s="107"/>
      <c r="H1826" s="107"/>
      <c r="I1826" s="107"/>
      <c r="J1826" s="107"/>
      <c r="K1826" s="107"/>
      <c r="L1826" s="107"/>
      <c r="M1826" s="107"/>
      <c r="N1826" s="107"/>
      <c r="O1826" s="107"/>
      <c r="P1826" s="107"/>
      <c r="Q1826" s="107"/>
      <c r="R1826" s="107"/>
      <c r="S1826" s="107"/>
      <c r="T1826" s="107"/>
      <c r="U1826" s="107"/>
      <c r="V1826" s="107"/>
      <c r="W1826" s="107"/>
      <c r="X1826" s="107"/>
      <c r="Y1826" s="107"/>
      <c r="Z1826" s="107"/>
      <c r="AA1826" s="107"/>
      <c r="AB1826" s="107"/>
      <c r="AC1826" s="107"/>
      <c r="AD1826" s="107"/>
      <c r="AE1826" s="107"/>
      <c r="AF1826" s="107"/>
      <c r="AG1826" s="107"/>
      <c r="AH1826" s="107"/>
      <c r="AI1826" s="107"/>
      <c r="AJ1826" s="130"/>
      <c r="AK1826" s="148"/>
      <c r="AL1826" s="151"/>
      <c r="AM1826" s="151"/>
      <c r="AN1826" s="151"/>
      <c r="AO1826" s="151"/>
      <c r="AP1826" s="151"/>
      <c r="AQ1826" s="145"/>
    </row>
    <row r="1827" spans="1:43" ht="9" customHeight="1" x14ac:dyDescent="0.2">
      <c r="A1827" s="148"/>
      <c r="B1827" s="148"/>
      <c r="C1827" s="148"/>
      <c r="D1827" s="148"/>
      <c r="E1827" s="128" t="s">
        <v>25</v>
      </c>
      <c r="F1827" s="129"/>
      <c r="G1827" s="107"/>
      <c r="H1827" s="107"/>
      <c r="I1827" s="107"/>
      <c r="J1827" s="107"/>
      <c r="K1827" s="107"/>
      <c r="L1827" s="107"/>
      <c r="M1827" s="107"/>
      <c r="N1827" s="107"/>
      <c r="O1827" s="107"/>
      <c r="P1827" s="107"/>
      <c r="Q1827" s="107"/>
      <c r="R1827" s="107"/>
      <c r="S1827" s="107"/>
      <c r="T1827" s="107"/>
      <c r="U1827" s="107"/>
      <c r="V1827" s="107"/>
      <c r="W1827" s="107"/>
      <c r="X1827" s="107"/>
      <c r="Y1827" s="107"/>
      <c r="Z1827" s="107"/>
      <c r="AA1827" s="107"/>
      <c r="AB1827" s="107"/>
      <c r="AC1827" s="107"/>
      <c r="AD1827" s="107"/>
      <c r="AE1827" s="107"/>
      <c r="AF1827" s="107"/>
      <c r="AG1827" s="107"/>
      <c r="AH1827" s="107"/>
      <c r="AI1827" s="107"/>
      <c r="AJ1827" s="130"/>
      <c r="AK1827" s="148"/>
      <c r="AL1827" s="151"/>
      <c r="AM1827" s="151"/>
      <c r="AN1827" s="151"/>
      <c r="AO1827" s="151"/>
      <c r="AP1827" s="151"/>
      <c r="AQ1827" s="145"/>
    </row>
    <row r="1828" spans="1:43" ht="9" customHeight="1" thickBot="1" x14ac:dyDescent="0.25">
      <c r="A1828" s="149"/>
      <c r="B1828" s="149"/>
      <c r="C1828" s="149"/>
      <c r="D1828" s="149"/>
      <c r="E1828" s="131" t="s">
        <v>26</v>
      </c>
      <c r="F1828" s="132"/>
      <c r="G1828" s="133"/>
      <c r="H1828" s="133"/>
      <c r="I1828" s="133"/>
      <c r="J1828" s="133"/>
      <c r="K1828" s="133"/>
      <c r="L1828" s="133"/>
      <c r="M1828" s="133"/>
      <c r="N1828" s="133"/>
      <c r="O1828" s="133"/>
      <c r="P1828" s="133"/>
      <c r="Q1828" s="133"/>
      <c r="R1828" s="133"/>
      <c r="S1828" s="133"/>
      <c r="T1828" s="133"/>
      <c r="U1828" s="133"/>
      <c r="V1828" s="133"/>
      <c r="W1828" s="133"/>
      <c r="X1828" s="133"/>
      <c r="Y1828" s="133"/>
      <c r="Z1828" s="133"/>
      <c r="AA1828" s="133"/>
      <c r="AB1828" s="133"/>
      <c r="AC1828" s="133"/>
      <c r="AD1828" s="133"/>
      <c r="AE1828" s="133"/>
      <c r="AF1828" s="133"/>
      <c r="AG1828" s="133"/>
      <c r="AH1828" s="133"/>
      <c r="AI1828" s="133"/>
      <c r="AJ1828" s="134"/>
      <c r="AK1828" s="149"/>
      <c r="AL1828" s="152"/>
      <c r="AM1828" s="152"/>
      <c r="AN1828" s="152"/>
      <c r="AO1828" s="152"/>
      <c r="AP1828" s="152"/>
      <c r="AQ1828" s="146"/>
    </row>
    <row r="1829" spans="1:43" ht="9" customHeight="1" x14ac:dyDescent="0.2">
      <c r="A1829" s="147">
        <v>455</v>
      </c>
      <c r="B1829" s="153">
        <v>20295</v>
      </c>
      <c r="C1829" s="154" t="s">
        <v>575</v>
      </c>
      <c r="D1829" s="154" t="s">
        <v>551</v>
      </c>
      <c r="E1829" s="124" t="s">
        <v>22</v>
      </c>
      <c r="F1829" s="125">
        <v>8</v>
      </c>
      <c r="G1829" s="126">
        <v>8</v>
      </c>
      <c r="H1829" s="126"/>
      <c r="I1829" s="126"/>
      <c r="J1829" s="126">
        <v>8</v>
      </c>
      <c r="K1829" s="126">
        <v>8</v>
      </c>
      <c r="L1829" s="126">
        <v>8</v>
      </c>
      <c r="M1829" s="126">
        <v>8</v>
      </c>
      <c r="N1829" s="126">
        <v>8</v>
      </c>
      <c r="O1829" s="126"/>
      <c r="P1829" s="126"/>
      <c r="Q1829" s="126">
        <v>8</v>
      </c>
      <c r="R1829" s="126">
        <v>8</v>
      </c>
      <c r="S1829" s="126">
        <v>8</v>
      </c>
      <c r="T1829" s="126">
        <v>8</v>
      </c>
      <c r="U1829" s="126">
        <v>8</v>
      </c>
      <c r="V1829" s="126"/>
      <c r="W1829" s="126"/>
      <c r="X1829" s="126">
        <v>8</v>
      </c>
      <c r="Y1829" s="126">
        <v>8</v>
      </c>
      <c r="Z1829" s="126">
        <v>8</v>
      </c>
      <c r="AA1829" s="126">
        <v>8</v>
      </c>
      <c r="AB1829" s="126">
        <v>8</v>
      </c>
      <c r="AC1829" s="126"/>
      <c r="AD1829" s="126"/>
      <c r="AE1829" s="126">
        <v>8</v>
      </c>
      <c r="AF1829" s="126">
        <v>8</v>
      </c>
      <c r="AG1829" s="126">
        <v>8</v>
      </c>
      <c r="AH1829" s="126">
        <v>8</v>
      </c>
      <c r="AI1829" s="126"/>
      <c r="AJ1829" s="127"/>
      <c r="AK1829" s="153">
        <f>COUNTIF(F1829:AJ1829,"&gt;0")</f>
        <v>21</v>
      </c>
      <c r="AL1829" s="150">
        <f>SUM(F1829:AJ1829)</f>
        <v>168</v>
      </c>
      <c r="AM1829" s="150">
        <f>SUM(F1831:AJ1831)</f>
        <v>0</v>
      </c>
      <c r="AN1829" s="150">
        <f>SUM(F1832:AJ1832)</f>
        <v>0</v>
      </c>
      <c r="AO1829" s="150">
        <f>SUM(F1830:AJ1830)</f>
        <v>0</v>
      </c>
      <c r="AP1829" s="150">
        <f>VLOOKUP($M$1&amp;" "&amp;$P$1&amp;" "&amp;AQ1829,'Вспомогательная таблица'!A:AL,38,0)</f>
        <v>168</v>
      </c>
      <c r="AQ1829" s="144" t="s">
        <v>23</v>
      </c>
    </row>
    <row r="1830" spans="1:43" ht="9" customHeight="1" x14ac:dyDescent="0.2">
      <c r="A1830" s="148"/>
      <c r="B1830" s="148"/>
      <c r="C1830" s="148"/>
      <c r="D1830" s="148"/>
      <c r="E1830" s="128" t="s">
        <v>24</v>
      </c>
      <c r="F1830" s="129"/>
      <c r="G1830" s="107"/>
      <c r="H1830" s="107"/>
      <c r="I1830" s="107"/>
      <c r="J1830" s="107"/>
      <c r="K1830" s="107"/>
      <c r="L1830" s="107"/>
      <c r="M1830" s="107"/>
      <c r="N1830" s="107"/>
      <c r="O1830" s="107"/>
      <c r="P1830" s="107"/>
      <c r="Q1830" s="107"/>
      <c r="R1830" s="107"/>
      <c r="S1830" s="107"/>
      <c r="T1830" s="107"/>
      <c r="U1830" s="107"/>
      <c r="V1830" s="107"/>
      <c r="W1830" s="107"/>
      <c r="X1830" s="107"/>
      <c r="Y1830" s="107"/>
      <c r="Z1830" s="107"/>
      <c r="AA1830" s="107"/>
      <c r="AB1830" s="107"/>
      <c r="AC1830" s="107"/>
      <c r="AD1830" s="107"/>
      <c r="AE1830" s="107"/>
      <c r="AF1830" s="107"/>
      <c r="AG1830" s="107"/>
      <c r="AH1830" s="107"/>
      <c r="AI1830" s="107"/>
      <c r="AJ1830" s="130"/>
      <c r="AK1830" s="148"/>
      <c r="AL1830" s="151"/>
      <c r="AM1830" s="151"/>
      <c r="AN1830" s="151"/>
      <c r="AO1830" s="151"/>
      <c r="AP1830" s="151"/>
      <c r="AQ1830" s="145"/>
    </row>
    <row r="1831" spans="1:43" ht="9" customHeight="1" x14ac:dyDescent="0.2">
      <c r="A1831" s="148"/>
      <c r="B1831" s="148"/>
      <c r="C1831" s="148"/>
      <c r="D1831" s="148"/>
      <c r="E1831" s="128" t="s">
        <v>25</v>
      </c>
      <c r="F1831" s="129"/>
      <c r="G1831" s="107"/>
      <c r="H1831" s="107"/>
      <c r="I1831" s="107"/>
      <c r="J1831" s="107"/>
      <c r="K1831" s="107"/>
      <c r="L1831" s="107"/>
      <c r="M1831" s="107"/>
      <c r="N1831" s="107"/>
      <c r="O1831" s="107"/>
      <c r="P1831" s="107"/>
      <c r="Q1831" s="107"/>
      <c r="R1831" s="107"/>
      <c r="S1831" s="107"/>
      <c r="T1831" s="107"/>
      <c r="U1831" s="107"/>
      <c r="V1831" s="107"/>
      <c r="W1831" s="107"/>
      <c r="X1831" s="107"/>
      <c r="Y1831" s="107"/>
      <c r="Z1831" s="107"/>
      <c r="AA1831" s="107"/>
      <c r="AB1831" s="107"/>
      <c r="AC1831" s="107"/>
      <c r="AD1831" s="107"/>
      <c r="AE1831" s="107"/>
      <c r="AF1831" s="107"/>
      <c r="AG1831" s="107"/>
      <c r="AH1831" s="107"/>
      <c r="AI1831" s="107"/>
      <c r="AJ1831" s="130"/>
      <c r="AK1831" s="148"/>
      <c r="AL1831" s="151"/>
      <c r="AM1831" s="151"/>
      <c r="AN1831" s="151"/>
      <c r="AO1831" s="151"/>
      <c r="AP1831" s="151"/>
      <c r="AQ1831" s="145"/>
    </row>
    <row r="1832" spans="1:43" ht="9" customHeight="1" thickBot="1" x14ac:dyDescent="0.25">
      <c r="A1832" s="149"/>
      <c r="B1832" s="149"/>
      <c r="C1832" s="149"/>
      <c r="D1832" s="149"/>
      <c r="E1832" s="131" t="s">
        <v>26</v>
      </c>
      <c r="F1832" s="132"/>
      <c r="G1832" s="133"/>
      <c r="H1832" s="133"/>
      <c r="I1832" s="133"/>
      <c r="J1832" s="133"/>
      <c r="K1832" s="133"/>
      <c r="L1832" s="133"/>
      <c r="M1832" s="133"/>
      <c r="N1832" s="133"/>
      <c r="O1832" s="133"/>
      <c r="P1832" s="133"/>
      <c r="Q1832" s="133"/>
      <c r="R1832" s="133"/>
      <c r="S1832" s="133"/>
      <c r="T1832" s="133"/>
      <c r="U1832" s="133"/>
      <c r="V1832" s="133"/>
      <c r="W1832" s="133"/>
      <c r="X1832" s="133"/>
      <c r="Y1832" s="133"/>
      <c r="Z1832" s="133"/>
      <c r="AA1832" s="133"/>
      <c r="AB1832" s="133"/>
      <c r="AC1832" s="133"/>
      <c r="AD1832" s="133"/>
      <c r="AE1832" s="133"/>
      <c r="AF1832" s="133"/>
      <c r="AG1832" s="133"/>
      <c r="AH1832" s="133"/>
      <c r="AI1832" s="133"/>
      <c r="AJ1832" s="134"/>
      <c r="AK1832" s="149"/>
      <c r="AL1832" s="152"/>
      <c r="AM1832" s="152"/>
      <c r="AN1832" s="152"/>
      <c r="AO1832" s="152"/>
      <c r="AP1832" s="152"/>
      <c r="AQ1832" s="146"/>
    </row>
    <row r="1833" spans="1:43" ht="9" customHeight="1" x14ac:dyDescent="0.2">
      <c r="A1833" s="147">
        <v>456</v>
      </c>
      <c r="B1833" s="153">
        <v>18943</v>
      </c>
      <c r="C1833" s="154" t="s">
        <v>576</v>
      </c>
      <c r="D1833" s="154" t="s">
        <v>577</v>
      </c>
      <c r="E1833" s="124" t="s">
        <v>22</v>
      </c>
      <c r="F1833" s="125">
        <v>11</v>
      </c>
      <c r="G1833" s="126">
        <v>11</v>
      </c>
      <c r="H1833" s="126"/>
      <c r="I1833" s="126"/>
      <c r="J1833" s="126">
        <v>11</v>
      </c>
      <c r="K1833" s="126">
        <v>11</v>
      </c>
      <c r="L1833" s="126"/>
      <c r="M1833" s="126"/>
      <c r="N1833" s="126">
        <v>11</v>
      </c>
      <c r="O1833" s="126">
        <v>11</v>
      </c>
      <c r="P1833" s="126"/>
      <c r="Q1833" s="126"/>
      <c r="R1833" s="126">
        <v>11</v>
      </c>
      <c r="S1833" s="126">
        <v>11</v>
      </c>
      <c r="T1833" s="126"/>
      <c r="U1833" s="126"/>
      <c r="V1833" s="126">
        <v>11</v>
      </c>
      <c r="W1833" s="126">
        <v>11</v>
      </c>
      <c r="X1833" s="126"/>
      <c r="Y1833" s="126"/>
      <c r="Z1833" s="126">
        <v>11</v>
      </c>
      <c r="AA1833" s="126">
        <v>11</v>
      </c>
      <c r="AB1833" s="126"/>
      <c r="AC1833" s="126"/>
      <c r="AD1833" s="126">
        <v>11</v>
      </c>
      <c r="AE1833" s="126">
        <v>11</v>
      </c>
      <c r="AF1833" s="126"/>
      <c r="AG1833" s="126"/>
      <c r="AH1833" s="126">
        <v>11</v>
      </c>
      <c r="AI1833" s="126"/>
      <c r="AJ1833" s="127"/>
      <c r="AK1833" s="153">
        <f>COUNTIF(F1833:AJ1833,"&gt;0")</f>
        <v>15</v>
      </c>
      <c r="AL1833" s="150">
        <f>SUM(F1833:AJ1833)</f>
        <v>165</v>
      </c>
      <c r="AM1833" s="150">
        <f>SUM(F1835:AJ1835)</f>
        <v>0</v>
      </c>
      <c r="AN1833" s="150">
        <f>SUM(F1836:AJ1836)</f>
        <v>0</v>
      </c>
      <c r="AO1833" s="150">
        <f>SUM(F1834:AJ1834)</f>
        <v>56</v>
      </c>
      <c r="AP1833" s="150">
        <f>VLOOKUP($M$1&amp;" "&amp;$P$1&amp;" "&amp;AQ1833,'Вспомогательная таблица'!A:AL,38,0)</f>
        <v>165</v>
      </c>
      <c r="AQ1833" s="144" t="s">
        <v>53</v>
      </c>
    </row>
    <row r="1834" spans="1:43" ht="9" customHeight="1" x14ac:dyDescent="0.2">
      <c r="A1834" s="148"/>
      <c r="B1834" s="148"/>
      <c r="C1834" s="148"/>
      <c r="D1834" s="148"/>
      <c r="E1834" s="128" t="s">
        <v>24</v>
      </c>
      <c r="F1834" s="129"/>
      <c r="G1834" s="107">
        <v>8</v>
      </c>
      <c r="H1834" s="107"/>
      <c r="I1834" s="107"/>
      <c r="J1834" s="107"/>
      <c r="K1834" s="107">
        <v>8</v>
      </c>
      <c r="L1834" s="107"/>
      <c r="M1834" s="107"/>
      <c r="N1834" s="107"/>
      <c r="O1834" s="107">
        <v>8</v>
      </c>
      <c r="P1834" s="107"/>
      <c r="Q1834" s="107"/>
      <c r="R1834" s="107"/>
      <c r="S1834" s="107">
        <v>8</v>
      </c>
      <c r="T1834" s="107"/>
      <c r="U1834" s="107"/>
      <c r="V1834" s="107"/>
      <c r="W1834" s="107">
        <v>8</v>
      </c>
      <c r="X1834" s="107"/>
      <c r="Y1834" s="107"/>
      <c r="Z1834" s="107"/>
      <c r="AA1834" s="107">
        <v>8</v>
      </c>
      <c r="AB1834" s="107"/>
      <c r="AC1834" s="107"/>
      <c r="AD1834" s="107"/>
      <c r="AE1834" s="107">
        <v>8</v>
      </c>
      <c r="AF1834" s="107"/>
      <c r="AG1834" s="107"/>
      <c r="AH1834" s="107"/>
      <c r="AI1834" s="107"/>
      <c r="AJ1834" s="130"/>
      <c r="AK1834" s="148"/>
      <c r="AL1834" s="151"/>
      <c r="AM1834" s="151"/>
      <c r="AN1834" s="151"/>
      <c r="AO1834" s="151"/>
      <c r="AP1834" s="151"/>
      <c r="AQ1834" s="145"/>
    </row>
    <row r="1835" spans="1:43" ht="9" customHeight="1" x14ac:dyDescent="0.2">
      <c r="A1835" s="148"/>
      <c r="B1835" s="148"/>
      <c r="C1835" s="148"/>
      <c r="D1835" s="148"/>
      <c r="E1835" s="128" t="s">
        <v>25</v>
      </c>
      <c r="F1835" s="129"/>
      <c r="G1835" s="107"/>
      <c r="H1835" s="107"/>
      <c r="I1835" s="107"/>
      <c r="J1835" s="107"/>
      <c r="K1835" s="107"/>
      <c r="L1835" s="107"/>
      <c r="M1835" s="107"/>
      <c r="N1835" s="107"/>
      <c r="O1835" s="107"/>
      <c r="P1835" s="107"/>
      <c r="Q1835" s="107"/>
      <c r="R1835" s="107"/>
      <c r="S1835" s="107"/>
      <c r="T1835" s="107"/>
      <c r="U1835" s="107"/>
      <c r="V1835" s="107"/>
      <c r="W1835" s="107"/>
      <c r="X1835" s="107"/>
      <c r="Y1835" s="107"/>
      <c r="Z1835" s="107"/>
      <c r="AA1835" s="107"/>
      <c r="AB1835" s="107"/>
      <c r="AC1835" s="107"/>
      <c r="AD1835" s="107"/>
      <c r="AE1835" s="107"/>
      <c r="AF1835" s="107"/>
      <c r="AG1835" s="107"/>
      <c r="AH1835" s="107"/>
      <c r="AI1835" s="107"/>
      <c r="AJ1835" s="130"/>
      <c r="AK1835" s="148"/>
      <c r="AL1835" s="151"/>
      <c r="AM1835" s="151"/>
      <c r="AN1835" s="151"/>
      <c r="AO1835" s="151"/>
      <c r="AP1835" s="151"/>
      <c r="AQ1835" s="145"/>
    </row>
    <row r="1836" spans="1:43" ht="9" customHeight="1" thickBot="1" x14ac:dyDescent="0.25">
      <c r="A1836" s="149"/>
      <c r="B1836" s="149"/>
      <c r="C1836" s="149"/>
      <c r="D1836" s="149"/>
      <c r="E1836" s="131" t="s">
        <v>26</v>
      </c>
      <c r="F1836" s="132"/>
      <c r="G1836" s="133"/>
      <c r="H1836" s="133"/>
      <c r="I1836" s="133"/>
      <c r="J1836" s="133"/>
      <c r="K1836" s="133"/>
      <c r="L1836" s="133"/>
      <c r="M1836" s="133"/>
      <c r="N1836" s="133"/>
      <c r="O1836" s="133"/>
      <c r="P1836" s="133"/>
      <c r="Q1836" s="133"/>
      <c r="R1836" s="133"/>
      <c r="S1836" s="133"/>
      <c r="T1836" s="133"/>
      <c r="U1836" s="133"/>
      <c r="V1836" s="133"/>
      <c r="W1836" s="133"/>
      <c r="X1836" s="133"/>
      <c r="Y1836" s="133"/>
      <c r="Z1836" s="133"/>
      <c r="AA1836" s="133"/>
      <c r="AB1836" s="133"/>
      <c r="AC1836" s="133"/>
      <c r="AD1836" s="133"/>
      <c r="AE1836" s="133"/>
      <c r="AF1836" s="133"/>
      <c r="AG1836" s="133"/>
      <c r="AH1836" s="133"/>
      <c r="AI1836" s="133"/>
      <c r="AJ1836" s="134"/>
      <c r="AK1836" s="149"/>
      <c r="AL1836" s="152"/>
      <c r="AM1836" s="152"/>
      <c r="AN1836" s="152"/>
      <c r="AO1836" s="152"/>
      <c r="AP1836" s="152"/>
      <c r="AQ1836" s="146"/>
    </row>
    <row r="1837" spans="1:43" ht="9" customHeight="1" x14ac:dyDescent="0.2">
      <c r="A1837" s="147">
        <v>457</v>
      </c>
      <c r="B1837" s="153">
        <v>20060</v>
      </c>
      <c r="C1837" s="154" t="s">
        <v>578</v>
      </c>
      <c r="D1837" s="154" t="s">
        <v>551</v>
      </c>
      <c r="E1837" s="124" t="s">
        <v>22</v>
      </c>
      <c r="F1837" s="125">
        <v>11</v>
      </c>
      <c r="G1837" s="126"/>
      <c r="H1837" s="126"/>
      <c r="I1837" s="126">
        <v>11</v>
      </c>
      <c r="J1837" s="126">
        <v>11</v>
      </c>
      <c r="K1837" s="126"/>
      <c r="L1837" s="126"/>
      <c r="M1837" s="126">
        <v>11</v>
      </c>
      <c r="N1837" s="126">
        <v>11</v>
      </c>
      <c r="O1837" s="126"/>
      <c r="P1837" s="126"/>
      <c r="Q1837" s="126">
        <v>11</v>
      </c>
      <c r="R1837" s="126">
        <v>11</v>
      </c>
      <c r="S1837" s="126"/>
      <c r="T1837" s="126"/>
      <c r="U1837" s="126">
        <v>11</v>
      </c>
      <c r="V1837" s="126">
        <v>11</v>
      </c>
      <c r="W1837" s="126"/>
      <c r="X1837" s="126"/>
      <c r="Y1837" s="126">
        <v>11</v>
      </c>
      <c r="Z1837" s="126">
        <v>11</v>
      </c>
      <c r="AA1837" s="126"/>
      <c r="AB1837" s="126"/>
      <c r="AC1837" s="126">
        <v>11</v>
      </c>
      <c r="AD1837" s="126">
        <v>11</v>
      </c>
      <c r="AE1837" s="126"/>
      <c r="AF1837" s="126"/>
      <c r="AG1837" s="126">
        <v>11</v>
      </c>
      <c r="AH1837" s="126">
        <v>11</v>
      </c>
      <c r="AI1837" s="126"/>
      <c r="AJ1837" s="127"/>
      <c r="AK1837" s="153">
        <f>COUNTIF(F1837:AJ1837,"&gt;0")</f>
        <v>15</v>
      </c>
      <c r="AL1837" s="150">
        <f>SUM(F1837:AJ1837)</f>
        <v>165</v>
      </c>
      <c r="AM1837" s="150">
        <f>SUM(F1839:AJ1839)</f>
        <v>0</v>
      </c>
      <c r="AN1837" s="150">
        <f>SUM(F1840:AJ1840)</f>
        <v>0</v>
      </c>
      <c r="AO1837" s="150">
        <f>SUM(F1838:AJ1838)</f>
        <v>64</v>
      </c>
      <c r="AP1837" s="150">
        <f>VLOOKUP($M$1&amp;" "&amp;$P$1&amp;" "&amp;AQ1837,'Вспомогательная таблица'!A:AL,38,0)</f>
        <v>165</v>
      </c>
      <c r="AQ1837" s="144" t="s">
        <v>49</v>
      </c>
    </row>
    <row r="1838" spans="1:43" ht="9" customHeight="1" x14ac:dyDescent="0.2">
      <c r="A1838" s="148"/>
      <c r="B1838" s="148"/>
      <c r="C1838" s="148"/>
      <c r="D1838" s="148"/>
      <c r="E1838" s="128" t="s">
        <v>24</v>
      </c>
      <c r="F1838" s="129">
        <v>8</v>
      </c>
      <c r="G1838" s="107"/>
      <c r="H1838" s="107"/>
      <c r="I1838" s="107"/>
      <c r="J1838" s="107">
        <v>8</v>
      </c>
      <c r="K1838" s="107"/>
      <c r="L1838" s="107"/>
      <c r="M1838" s="107"/>
      <c r="N1838" s="107">
        <v>8</v>
      </c>
      <c r="O1838" s="107"/>
      <c r="P1838" s="107"/>
      <c r="Q1838" s="107"/>
      <c r="R1838" s="107">
        <v>8</v>
      </c>
      <c r="S1838" s="107"/>
      <c r="T1838" s="107"/>
      <c r="U1838" s="107"/>
      <c r="V1838" s="107">
        <v>8</v>
      </c>
      <c r="W1838" s="107"/>
      <c r="X1838" s="107"/>
      <c r="Y1838" s="107"/>
      <c r="Z1838" s="107">
        <v>8</v>
      </c>
      <c r="AA1838" s="107"/>
      <c r="AB1838" s="107"/>
      <c r="AC1838" s="107"/>
      <c r="AD1838" s="107">
        <v>8</v>
      </c>
      <c r="AE1838" s="107"/>
      <c r="AF1838" s="107"/>
      <c r="AG1838" s="107"/>
      <c r="AH1838" s="107">
        <v>8</v>
      </c>
      <c r="AI1838" s="107"/>
      <c r="AJ1838" s="130"/>
      <c r="AK1838" s="148"/>
      <c r="AL1838" s="151"/>
      <c r="AM1838" s="151"/>
      <c r="AN1838" s="151"/>
      <c r="AO1838" s="151"/>
      <c r="AP1838" s="151"/>
      <c r="AQ1838" s="145"/>
    </row>
    <row r="1839" spans="1:43" ht="9" customHeight="1" x14ac:dyDescent="0.2">
      <c r="A1839" s="148"/>
      <c r="B1839" s="148"/>
      <c r="C1839" s="148"/>
      <c r="D1839" s="148"/>
      <c r="E1839" s="128" t="s">
        <v>25</v>
      </c>
      <c r="F1839" s="129"/>
      <c r="G1839" s="107"/>
      <c r="H1839" s="107"/>
      <c r="I1839" s="107"/>
      <c r="J1839" s="107"/>
      <c r="K1839" s="107"/>
      <c r="L1839" s="107"/>
      <c r="M1839" s="107"/>
      <c r="N1839" s="107"/>
      <c r="O1839" s="107"/>
      <c r="P1839" s="107"/>
      <c r="Q1839" s="107"/>
      <c r="R1839" s="107"/>
      <c r="S1839" s="107"/>
      <c r="T1839" s="107"/>
      <c r="U1839" s="107"/>
      <c r="V1839" s="107"/>
      <c r="W1839" s="107"/>
      <c r="X1839" s="107"/>
      <c r="Y1839" s="107"/>
      <c r="Z1839" s="107"/>
      <c r="AA1839" s="107"/>
      <c r="AB1839" s="107"/>
      <c r="AC1839" s="107"/>
      <c r="AD1839" s="107"/>
      <c r="AE1839" s="107"/>
      <c r="AF1839" s="107"/>
      <c r="AG1839" s="107"/>
      <c r="AH1839" s="107"/>
      <c r="AI1839" s="107"/>
      <c r="AJ1839" s="130"/>
      <c r="AK1839" s="148"/>
      <c r="AL1839" s="151"/>
      <c r="AM1839" s="151"/>
      <c r="AN1839" s="151"/>
      <c r="AO1839" s="151"/>
      <c r="AP1839" s="151"/>
      <c r="AQ1839" s="145"/>
    </row>
    <row r="1840" spans="1:43" ht="9" customHeight="1" thickBot="1" x14ac:dyDescent="0.25">
      <c r="A1840" s="149"/>
      <c r="B1840" s="149"/>
      <c r="C1840" s="149"/>
      <c r="D1840" s="149"/>
      <c r="E1840" s="131" t="s">
        <v>26</v>
      </c>
      <c r="F1840" s="132"/>
      <c r="G1840" s="133"/>
      <c r="H1840" s="133"/>
      <c r="I1840" s="133"/>
      <c r="J1840" s="133"/>
      <c r="K1840" s="133"/>
      <c r="L1840" s="133"/>
      <c r="M1840" s="133"/>
      <c r="N1840" s="133"/>
      <c r="O1840" s="133"/>
      <c r="P1840" s="133"/>
      <c r="Q1840" s="133"/>
      <c r="R1840" s="133"/>
      <c r="S1840" s="133"/>
      <c r="T1840" s="133"/>
      <c r="U1840" s="133"/>
      <c r="V1840" s="133"/>
      <c r="W1840" s="133"/>
      <c r="X1840" s="133"/>
      <c r="Y1840" s="133"/>
      <c r="Z1840" s="133"/>
      <c r="AA1840" s="133"/>
      <c r="AB1840" s="133"/>
      <c r="AC1840" s="133"/>
      <c r="AD1840" s="133"/>
      <c r="AE1840" s="133"/>
      <c r="AF1840" s="133"/>
      <c r="AG1840" s="133"/>
      <c r="AH1840" s="133"/>
      <c r="AI1840" s="133"/>
      <c r="AJ1840" s="134"/>
      <c r="AK1840" s="149"/>
      <c r="AL1840" s="152"/>
      <c r="AM1840" s="152"/>
      <c r="AN1840" s="152"/>
      <c r="AO1840" s="152"/>
      <c r="AP1840" s="152"/>
      <c r="AQ1840" s="146"/>
    </row>
    <row r="1841" spans="1:43" ht="9" customHeight="1" x14ac:dyDescent="0.2">
      <c r="A1841" s="147">
        <v>458</v>
      </c>
      <c r="B1841" s="153">
        <v>20076</v>
      </c>
      <c r="C1841" s="154" t="s">
        <v>579</v>
      </c>
      <c r="D1841" s="154" t="s">
        <v>580</v>
      </c>
      <c r="E1841" s="124" t="s">
        <v>22</v>
      </c>
      <c r="F1841" s="125">
        <v>8</v>
      </c>
      <c r="G1841" s="126">
        <v>8</v>
      </c>
      <c r="H1841" s="126"/>
      <c r="I1841" s="126"/>
      <c r="J1841" s="126">
        <v>8</v>
      </c>
      <c r="K1841" s="126">
        <v>8</v>
      </c>
      <c r="L1841" s="126">
        <v>8</v>
      </c>
      <c r="M1841" s="126">
        <v>8</v>
      </c>
      <c r="N1841" s="126">
        <v>8</v>
      </c>
      <c r="O1841" s="126"/>
      <c r="P1841" s="126"/>
      <c r="Q1841" s="126">
        <v>8</v>
      </c>
      <c r="R1841" s="126">
        <v>8</v>
      </c>
      <c r="S1841" s="126">
        <v>8</v>
      </c>
      <c r="T1841" s="126">
        <v>8</v>
      </c>
      <c r="U1841" s="126">
        <v>8</v>
      </c>
      <c r="V1841" s="126"/>
      <c r="W1841" s="126"/>
      <c r="X1841" s="126">
        <v>8</v>
      </c>
      <c r="Y1841" s="126">
        <v>8</v>
      </c>
      <c r="Z1841" s="126">
        <v>8</v>
      </c>
      <c r="AA1841" s="126">
        <v>8</v>
      </c>
      <c r="AB1841" s="126">
        <v>8</v>
      </c>
      <c r="AC1841" s="126"/>
      <c r="AD1841" s="126"/>
      <c r="AE1841" s="126">
        <v>8</v>
      </c>
      <c r="AF1841" s="126">
        <v>8</v>
      </c>
      <c r="AG1841" s="126">
        <v>8</v>
      </c>
      <c r="AH1841" s="126">
        <v>8</v>
      </c>
      <c r="AI1841" s="126"/>
      <c r="AJ1841" s="127"/>
      <c r="AK1841" s="153">
        <f>COUNTIF(F1841:AJ1841,"&gt;0")</f>
        <v>21</v>
      </c>
      <c r="AL1841" s="150">
        <f>SUM(F1841:AJ1841)</f>
        <v>168</v>
      </c>
      <c r="AM1841" s="150">
        <f>SUM(F1843:AJ1843)</f>
        <v>0</v>
      </c>
      <c r="AN1841" s="150">
        <f>SUM(F1844:AJ1844)</f>
        <v>0</v>
      </c>
      <c r="AO1841" s="150">
        <f>SUM(F1842:AJ1842)</f>
        <v>0</v>
      </c>
      <c r="AP1841" s="150">
        <f>VLOOKUP($M$1&amp;" "&amp;$P$1&amp;" "&amp;AQ1841,'Вспомогательная таблица'!A:AL,38,0)</f>
        <v>168</v>
      </c>
      <c r="AQ1841" s="144" t="s">
        <v>23</v>
      </c>
    </row>
    <row r="1842" spans="1:43" ht="9" customHeight="1" x14ac:dyDescent="0.2">
      <c r="A1842" s="148"/>
      <c r="B1842" s="148"/>
      <c r="C1842" s="148"/>
      <c r="D1842" s="148"/>
      <c r="E1842" s="128" t="s">
        <v>24</v>
      </c>
      <c r="F1842" s="129"/>
      <c r="G1842" s="107"/>
      <c r="H1842" s="107"/>
      <c r="I1842" s="107"/>
      <c r="J1842" s="107"/>
      <c r="K1842" s="107"/>
      <c r="L1842" s="107"/>
      <c r="M1842" s="107"/>
      <c r="N1842" s="107"/>
      <c r="O1842" s="107"/>
      <c r="P1842" s="107"/>
      <c r="Q1842" s="107"/>
      <c r="R1842" s="107"/>
      <c r="S1842" s="107"/>
      <c r="T1842" s="107"/>
      <c r="U1842" s="107"/>
      <c r="V1842" s="107"/>
      <c r="W1842" s="107"/>
      <c r="X1842" s="107"/>
      <c r="Y1842" s="107"/>
      <c r="Z1842" s="107"/>
      <c r="AA1842" s="107"/>
      <c r="AB1842" s="107"/>
      <c r="AC1842" s="107"/>
      <c r="AD1842" s="107"/>
      <c r="AE1842" s="107"/>
      <c r="AF1842" s="107"/>
      <c r="AG1842" s="107"/>
      <c r="AH1842" s="107"/>
      <c r="AI1842" s="107"/>
      <c r="AJ1842" s="130"/>
      <c r="AK1842" s="148"/>
      <c r="AL1842" s="151"/>
      <c r="AM1842" s="151"/>
      <c r="AN1842" s="151"/>
      <c r="AO1842" s="151"/>
      <c r="AP1842" s="151"/>
      <c r="AQ1842" s="145"/>
    </row>
    <row r="1843" spans="1:43" ht="9" customHeight="1" x14ac:dyDescent="0.2">
      <c r="A1843" s="148"/>
      <c r="B1843" s="148"/>
      <c r="C1843" s="148"/>
      <c r="D1843" s="148"/>
      <c r="E1843" s="128" t="s">
        <v>25</v>
      </c>
      <c r="F1843" s="129"/>
      <c r="G1843" s="107"/>
      <c r="H1843" s="107"/>
      <c r="I1843" s="107"/>
      <c r="J1843" s="107"/>
      <c r="K1843" s="107"/>
      <c r="L1843" s="107"/>
      <c r="M1843" s="107"/>
      <c r="N1843" s="107"/>
      <c r="O1843" s="107"/>
      <c r="P1843" s="107"/>
      <c r="Q1843" s="107"/>
      <c r="R1843" s="107"/>
      <c r="S1843" s="107"/>
      <c r="T1843" s="107"/>
      <c r="U1843" s="107"/>
      <c r="V1843" s="107"/>
      <c r="W1843" s="107"/>
      <c r="X1843" s="107"/>
      <c r="Y1843" s="107"/>
      <c r="Z1843" s="107"/>
      <c r="AA1843" s="107"/>
      <c r="AB1843" s="107"/>
      <c r="AC1843" s="107"/>
      <c r="AD1843" s="107"/>
      <c r="AE1843" s="107"/>
      <c r="AF1843" s="107"/>
      <c r="AG1843" s="107"/>
      <c r="AH1843" s="107"/>
      <c r="AI1843" s="107"/>
      <c r="AJ1843" s="130"/>
      <c r="AK1843" s="148"/>
      <c r="AL1843" s="151"/>
      <c r="AM1843" s="151"/>
      <c r="AN1843" s="151"/>
      <c r="AO1843" s="151"/>
      <c r="AP1843" s="151"/>
      <c r="AQ1843" s="145"/>
    </row>
    <row r="1844" spans="1:43" ht="9" customHeight="1" thickBot="1" x14ac:dyDescent="0.25">
      <c r="A1844" s="149"/>
      <c r="B1844" s="149"/>
      <c r="C1844" s="149"/>
      <c r="D1844" s="149"/>
      <c r="E1844" s="131" t="s">
        <v>26</v>
      </c>
      <c r="F1844" s="132"/>
      <c r="G1844" s="133"/>
      <c r="H1844" s="133"/>
      <c r="I1844" s="133"/>
      <c r="J1844" s="133"/>
      <c r="K1844" s="133"/>
      <c r="L1844" s="133"/>
      <c r="M1844" s="133"/>
      <c r="N1844" s="133"/>
      <c r="O1844" s="133"/>
      <c r="P1844" s="133"/>
      <c r="Q1844" s="133"/>
      <c r="R1844" s="133"/>
      <c r="S1844" s="133"/>
      <c r="T1844" s="133"/>
      <c r="U1844" s="133"/>
      <c r="V1844" s="133"/>
      <c r="W1844" s="133"/>
      <c r="X1844" s="133"/>
      <c r="Y1844" s="133"/>
      <c r="Z1844" s="133"/>
      <c r="AA1844" s="133"/>
      <c r="AB1844" s="133"/>
      <c r="AC1844" s="133"/>
      <c r="AD1844" s="133"/>
      <c r="AE1844" s="133"/>
      <c r="AF1844" s="133"/>
      <c r="AG1844" s="133"/>
      <c r="AH1844" s="133"/>
      <c r="AI1844" s="133"/>
      <c r="AJ1844" s="134"/>
      <c r="AK1844" s="149"/>
      <c r="AL1844" s="152"/>
      <c r="AM1844" s="152"/>
      <c r="AN1844" s="152"/>
      <c r="AO1844" s="152"/>
      <c r="AP1844" s="152"/>
      <c r="AQ1844" s="146"/>
    </row>
    <row r="1845" spans="1:43" ht="9" customHeight="1" x14ac:dyDescent="0.2">
      <c r="A1845" s="147">
        <v>459</v>
      </c>
      <c r="B1845" s="153">
        <v>19783</v>
      </c>
      <c r="C1845" s="154" t="s">
        <v>581</v>
      </c>
      <c r="D1845" s="154" t="s">
        <v>551</v>
      </c>
      <c r="E1845" s="124" t="s">
        <v>22</v>
      </c>
      <c r="F1845" s="125"/>
      <c r="G1845" s="126">
        <v>11</v>
      </c>
      <c r="H1845" s="126">
        <v>11</v>
      </c>
      <c r="I1845" s="126"/>
      <c r="J1845" s="126"/>
      <c r="K1845" s="126">
        <v>11</v>
      </c>
      <c r="L1845" s="126">
        <v>11</v>
      </c>
      <c r="M1845" s="126"/>
      <c r="N1845" s="126"/>
      <c r="O1845" s="126">
        <v>11</v>
      </c>
      <c r="P1845" s="126">
        <v>11</v>
      </c>
      <c r="Q1845" s="126"/>
      <c r="R1845" s="126"/>
      <c r="S1845" s="126">
        <v>11</v>
      </c>
      <c r="T1845" s="126">
        <v>11</v>
      </c>
      <c r="U1845" s="126"/>
      <c r="V1845" s="126"/>
      <c r="W1845" s="126">
        <v>11</v>
      </c>
      <c r="X1845" s="126">
        <v>11</v>
      </c>
      <c r="Y1845" s="126"/>
      <c r="Z1845" s="126"/>
      <c r="AA1845" s="126">
        <v>11</v>
      </c>
      <c r="AB1845" s="126">
        <v>11</v>
      </c>
      <c r="AC1845" s="126"/>
      <c r="AD1845" s="126"/>
      <c r="AE1845" s="126">
        <v>11</v>
      </c>
      <c r="AF1845" s="126">
        <v>11</v>
      </c>
      <c r="AG1845" s="126"/>
      <c r="AH1845" s="126"/>
      <c r="AI1845" s="126"/>
      <c r="AJ1845" s="127"/>
      <c r="AK1845" s="153">
        <f>COUNTIF(F1845:AJ1845,"&gt;0")</f>
        <v>14</v>
      </c>
      <c r="AL1845" s="150">
        <f>SUM(F1845:AJ1845)</f>
        <v>154</v>
      </c>
      <c r="AM1845" s="150">
        <f>SUM(F1847:AJ1847)</f>
        <v>0</v>
      </c>
      <c r="AN1845" s="150">
        <f>SUM(F1848:AJ1848)</f>
        <v>0</v>
      </c>
      <c r="AO1845" s="150">
        <f>SUM(F1846:AJ1846)</f>
        <v>56</v>
      </c>
      <c r="AP1845" s="150">
        <f>VLOOKUP($M$1&amp;" "&amp;$P$1&amp;" "&amp;AQ1845,'Вспомогательная таблица'!A:AL,38,0)</f>
        <v>154</v>
      </c>
      <c r="AQ1845" s="144" t="s">
        <v>43</v>
      </c>
    </row>
    <row r="1846" spans="1:43" ht="9" customHeight="1" x14ac:dyDescent="0.2">
      <c r="A1846" s="148"/>
      <c r="B1846" s="148"/>
      <c r="C1846" s="148"/>
      <c r="D1846" s="148"/>
      <c r="E1846" s="128" t="s">
        <v>24</v>
      </c>
      <c r="F1846" s="129"/>
      <c r="G1846" s="107"/>
      <c r="H1846" s="107">
        <v>8</v>
      </c>
      <c r="I1846" s="107"/>
      <c r="J1846" s="107"/>
      <c r="K1846" s="107"/>
      <c r="L1846" s="107">
        <v>8</v>
      </c>
      <c r="M1846" s="107"/>
      <c r="N1846" s="107"/>
      <c r="O1846" s="107"/>
      <c r="P1846" s="107">
        <v>8</v>
      </c>
      <c r="Q1846" s="107"/>
      <c r="R1846" s="107"/>
      <c r="S1846" s="107"/>
      <c r="T1846" s="107">
        <v>8</v>
      </c>
      <c r="U1846" s="107"/>
      <c r="V1846" s="107"/>
      <c r="W1846" s="107"/>
      <c r="X1846" s="107">
        <v>8</v>
      </c>
      <c r="Y1846" s="107"/>
      <c r="Z1846" s="107"/>
      <c r="AA1846" s="107"/>
      <c r="AB1846" s="107">
        <v>8</v>
      </c>
      <c r="AC1846" s="107"/>
      <c r="AD1846" s="107"/>
      <c r="AE1846" s="107"/>
      <c r="AF1846" s="107">
        <v>8</v>
      </c>
      <c r="AG1846" s="107"/>
      <c r="AH1846" s="107"/>
      <c r="AI1846" s="107"/>
      <c r="AJ1846" s="130"/>
      <c r="AK1846" s="148"/>
      <c r="AL1846" s="151"/>
      <c r="AM1846" s="151"/>
      <c r="AN1846" s="151"/>
      <c r="AO1846" s="151"/>
      <c r="AP1846" s="151"/>
      <c r="AQ1846" s="145"/>
    </row>
    <row r="1847" spans="1:43" ht="9" customHeight="1" x14ac:dyDescent="0.2">
      <c r="A1847" s="148"/>
      <c r="B1847" s="148"/>
      <c r="C1847" s="148"/>
      <c r="D1847" s="148"/>
      <c r="E1847" s="128" t="s">
        <v>25</v>
      </c>
      <c r="F1847" s="129"/>
      <c r="G1847" s="107"/>
      <c r="H1847" s="107"/>
      <c r="I1847" s="107"/>
      <c r="J1847" s="107"/>
      <c r="K1847" s="107"/>
      <c r="L1847" s="107"/>
      <c r="M1847" s="107"/>
      <c r="N1847" s="107"/>
      <c r="O1847" s="107"/>
      <c r="P1847" s="107"/>
      <c r="Q1847" s="107"/>
      <c r="R1847" s="107"/>
      <c r="S1847" s="107"/>
      <c r="T1847" s="107"/>
      <c r="U1847" s="107"/>
      <c r="V1847" s="107"/>
      <c r="W1847" s="107"/>
      <c r="X1847" s="107"/>
      <c r="Y1847" s="107"/>
      <c r="Z1847" s="107"/>
      <c r="AA1847" s="107"/>
      <c r="AB1847" s="107"/>
      <c r="AC1847" s="107"/>
      <c r="AD1847" s="107"/>
      <c r="AE1847" s="107"/>
      <c r="AF1847" s="107"/>
      <c r="AG1847" s="107"/>
      <c r="AH1847" s="107"/>
      <c r="AI1847" s="107"/>
      <c r="AJ1847" s="130"/>
      <c r="AK1847" s="148"/>
      <c r="AL1847" s="151"/>
      <c r="AM1847" s="151"/>
      <c r="AN1847" s="151"/>
      <c r="AO1847" s="151"/>
      <c r="AP1847" s="151"/>
      <c r="AQ1847" s="145"/>
    </row>
    <row r="1848" spans="1:43" ht="9" customHeight="1" thickBot="1" x14ac:dyDescent="0.25">
      <c r="A1848" s="149"/>
      <c r="B1848" s="149"/>
      <c r="C1848" s="149"/>
      <c r="D1848" s="149"/>
      <c r="E1848" s="131" t="s">
        <v>26</v>
      </c>
      <c r="F1848" s="132"/>
      <c r="G1848" s="133"/>
      <c r="H1848" s="133"/>
      <c r="I1848" s="133"/>
      <c r="J1848" s="133"/>
      <c r="K1848" s="133"/>
      <c r="L1848" s="133"/>
      <c r="M1848" s="133"/>
      <c r="N1848" s="133"/>
      <c r="O1848" s="133"/>
      <c r="P1848" s="133"/>
      <c r="Q1848" s="133"/>
      <c r="R1848" s="133"/>
      <c r="S1848" s="133"/>
      <c r="T1848" s="133"/>
      <c r="U1848" s="133"/>
      <c r="V1848" s="133"/>
      <c r="W1848" s="133"/>
      <c r="X1848" s="133"/>
      <c r="Y1848" s="133"/>
      <c r="Z1848" s="133"/>
      <c r="AA1848" s="133"/>
      <c r="AB1848" s="133"/>
      <c r="AC1848" s="133"/>
      <c r="AD1848" s="133"/>
      <c r="AE1848" s="133"/>
      <c r="AF1848" s="133"/>
      <c r="AG1848" s="133"/>
      <c r="AH1848" s="133"/>
      <c r="AI1848" s="133"/>
      <c r="AJ1848" s="134"/>
      <c r="AK1848" s="149"/>
      <c r="AL1848" s="152"/>
      <c r="AM1848" s="152"/>
      <c r="AN1848" s="152"/>
      <c r="AO1848" s="152"/>
      <c r="AP1848" s="152"/>
      <c r="AQ1848" s="146"/>
    </row>
    <row r="1849" spans="1:43" ht="9" customHeight="1" x14ac:dyDescent="0.2">
      <c r="A1849" s="147">
        <v>460</v>
      </c>
      <c r="B1849" s="153">
        <v>29456</v>
      </c>
      <c r="C1849" s="154" t="s">
        <v>582</v>
      </c>
      <c r="D1849" s="154" t="s">
        <v>551</v>
      </c>
      <c r="E1849" s="124" t="s">
        <v>22</v>
      </c>
      <c r="F1849" s="125">
        <v>11</v>
      </c>
      <c r="G1849" s="126"/>
      <c r="H1849" s="126"/>
      <c r="I1849" s="126">
        <v>11</v>
      </c>
      <c r="J1849" s="126">
        <v>11</v>
      </c>
      <c r="K1849" s="126"/>
      <c r="L1849" s="126"/>
      <c r="M1849" s="126">
        <v>11</v>
      </c>
      <c r="N1849" s="126">
        <v>11</v>
      </c>
      <c r="O1849" s="126"/>
      <c r="P1849" s="126"/>
      <c r="Q1849" s="126">
        <v>11</v>
      </c>
      <c r="R1849" s="126">
        <v>11</v>
      </c>
      <c r="S1849" s="126"/>
      <c r="T1849" s="126"/>
      <c r="U1849" s="126">
        <v>11</v>
      </c>
      <c r="V1849" s="126">
        <v>11</v>
      </c>
      <c r="W1849" s="126"/>
      <c r="X1849" s="126"/>
      <c r="Y1849" s="126">
        <v>11</v>
      </c>
      <c r="Z1849" s="126">
        <v>11</v>
      </c>
      <c r="AA1849" s="126"/>
      <c r="AB1849" s="126"/>
      <c r="AC1849" s="126">
        <v>11</v>
      </c>
      <c r="AD1849" s="126">
        <v>11</v>
      </c>
      <c r="AE1849" s="126"/>
      <c r="AF1849" s="126"/>
      <c r="AG1849" s="126">
        <v>11</v>
      </c>
      <c r="AH1849" s="126">
        <v>11</v>
      </c>
      <c r="AI1849" s="126"/>
      <c r="AJ1849" s="127"/>
      <c r="AK1849" s="153">
        <f>COUNTIF(F1849:AJ1849,"&gt;0")</f>
        <v>15</v>
      </c>
      <c r="AL1849" s="150">
        <f>SUM(F1849:AJ1849)</f>
        <v>165</v>
      </c>
      <c r="AM1849" s="150">
        <f>SUM(F1851:AJ1851)</f>
        <v>0</v>
      </c>
      <c r="AN1849" s="150">
        <f>SUM(F1852:AJ1852)</f>
        <v>0</v>
      </c>
      <c r="AO1849" s="150">
        <f>SUM(F1850:AJ1850)</f>
        <v>64</v>
      </c>
      <c r="AP1849" s="150">
        <f>VLOOKUP($M$1&amp;" "&amp;$P$1&amp;" "&amp;AQ1849,'Вспомогательная таблица'!A:AL,38,0)</f>
        <v>165</v>
      </c>
      <c r="AQ1849" s="144" t="s">
        <v>49</v>
      </c>
    </row>
    <row r="1850" spans="1:43" ht="9" customHeight="1" x14ac:dyDescent="0.2">
      <c r="A1850" s="148"/>
      <c r="B1850" s="148"/>
      <c r="C1850" s="148"/>
      <c r="D1850" s="148"/>
      <c r="E1850" s="128" t="s">
        <v>24</v>
      </c>
      <c r="F1850" s="129">
        <v>8</v>
      </c>
      <c r="G1850" s="107"/>
      <c r="H1850" s="107"/>
      <c r="I1850" s="107"/>
      <c r="J1850" s="107">
        <v>8</v>
      </c>
      <c r="K1850" s="107"/>
      <c r="L1850" s="107"/>
      <c r="M1850" s="107"/>
      <c r="N1850" s="107">
        <v>8</v>
      </c>
      <c r="O1850" s="107"/>
      <c r="P1850" s="107"/>
      <c r="Q1850" s="107"/>
      <c r="R1850" s="107">
        <v>8</v>
      </c>
      <c r="S1850" s="107"/>
      <c r="T1850" s="107"/>
      <c r="U1850" s="107"/>
      <c r="V1850" s="107">
        <v>8</v>
      </c>
      <c r="W1850" s="107"/>
      <c r="X1850" s="107"/>
      <c r="Y1850" s="107"/>
      <c r="Z1850" s="107">
        <v>8</v>
      </c>
      <c r="AA1850" s="107"/>
      <c r="AB1850" s="107"/>
      <c r="AC1850" s="107"/>
      <c r="AD1850" s="107">
        <v>8</v>
      </c>
      <c r="AE1850" s="107"/>
      <c r="AF1850" s="107"/>
      <c r="AG1850" s="107"/>
      <c r="AH1850" s="107">
        <v>8</v>
      </c>
      <c r="AI1850" s="107"/>
      <c r="AJ1850" s="130"/>
      <c r="AK1850" s="148"/>
      <c r="AL1850" s="151"/>
      <c r="AM1850" s="151"/>
      <c r="AN1850" s="151"/>
      <c r="AO1850" s="151"/>
      <c r="AP1850" s="151"/>
      <c r="AQ1850" s="145"/>
    </row>
    <row r="1851" spans="1:43" ht="9" customHeight="1" x14ac:dyDescent="0.2">
      <c r="A1851" s="148"/>
      <c r="B1851" s="148"/>
      <c r="C1851" s="148"/>
      <c r="D1851" s="148"/>
      <c r="E1851" s="128" t="s">
        <v>25</v>
      </c>
      <c r="F1851" s="129"/>
      <c r="G1851" s="107"/>
      <c r="H1851" s="107"/>
      <c r="I1851" s="107"/>
      <c r="J1851" s="107"/>
      <c r="K1851" s="107"/>
      <c r="L1851" s="107"/>
      <c r="M1851" s="107"/>
      <c r="N1851" s="107"/>
      <c r="O1851" s="107"/>
      <c r="P1851" s="107"/>
      <c r="Q1851" s="107"/>
      <c r="R1851" s="107"/>
      <c r="S1851" s="107"/>
      <c r="T1851" s="107"/>
      <c r="U1851" s="107"/>
      <c r="V1851" s="107"/>
      <c r="W1851" s="107"/>
      <c r="X1851" s="107"/>
      <c r="Y1851" s="107"/>
      <c r="Z1851" s="107"/>
      <c r="AA1851" s="107"/>
      <c r="AB1851" s="107"/>
      <c r="AC1851" s="107"/>
      <c r="AD1851" s="107"/>
      <c r="AE1851" s="107"/>
      <c r="AF1851" s="107"/>
      <c r="AG1851" s="107"/>
      <c r="AH1851" s="107"/>
      <c r="AI1851" s="107"/>
      <c r="AJ1851" s="130"/>
      <c r="AK1851" s="148"/>
      <c r="AL1851" s="151"/>
      <c r="AM1851" s="151"/>
      <c r="AN1851" s="151"/>
      <c r="AO1851" s="151"/>
      <c r="AP1851" s="151"/>
      <c r="AQ1851" s="145"/>
    </row>
    <row r="1852" spans="1:43" ht="9" customHeight="1" thickBot="1" x14ac:dyDescent="0.25">
      <c r="A1852" s="149"/>
      <c r="B1852" s="149"/>
      <c r="C1852" s="149"/>
      <c r="D1852" s="149"/>
      <c r="E1852" s="131" t="s">
        <v>26</v>
      </c>
      <c r="F1852" s="132"/>
      <c r="G1852" s="133"/>
      <c r="H1852" s="133"/>
      <c r="I1852" s="133"/>
      <c r="J1852" s="133"/>
      <c r="K1852" s="133"/>
      <c r="L1852" s="133"/>
      <c r="M1852" s="133"/>
      <c r="N1852" s="133"/>
      <c r="O1852" s="133"/>
      <c r="P1852" s="133"/>
      <c r="Q1852" s="133"/>
      <c r="R1852" s="133"/>
      <c r="S1852" s="133"/>
      <c r="T1852" s="133"/>
      <c r="U1852" s="133"/>
      <c r="V1852" s="133"/>
      <c r="W1852" s="133"/>
      <c r="X1852" s="133"/>
      <c r="Y1852" s="133"/>
      <c r="Z1852" s="133"/>
      <c r="AA1852" s="133"/>
      <c r="AB1852" s="133"/>
      <c r="AC1852" s="133"/>
      <c r="AD1852" s="133"/>
      <c r="AE1852" s="133"/>
      <c r="AF1852" s="133"/>
      <c r="AG1852" s="133"/>
      <c r="AH1852" s="133"/>
      <c r="AI1852" s="133"/>
      <c r="AJ1852" s="134"/>
      <c r="AK1852" s="149"/>
      <c r="AL1852" s="152"/>
      <c r="AM1852" s="152"/>
      <c r="AN1852" s="152"/>
      <c r="AO1852" s="152"/>
      <c r="AP1852" s="152"/>
      <c r="AQ1852" s="146"/>
    </row>
    <row r="1853" spans="1:43" ht="9" customHeight="1" x14ac:dyDescent="0.2">
      <c r="A1853" s="147">
        <v>461</v>
      </c>
      <c r="B1853" s="153">
        <v>18969</v>
      </c>
      <c r="C1853" s="154" t="s">
        <v>583</v>
      </c>
      <c r="D1853" s="154" t="s">
        <v>549</v>
      </c>
      <c r="E1853" s="124" t="s">
        <v>22</v>
      </c>
      <c r="F1853" s="125"/>
      <c r="G1853" s="126"/>
      <c r="H1853" s="126">
        <v>11</v>
      </c>
      <c r="I1853" s="126">
        <v>11</v>
      </c>
      <c r="J1853" s="126"/>
      <c r="K1853" s="126"/>
      <c r="L1853" s="126">
        <v>11</v>
      </c>
      <c r="M1853" s="126">
        <v>11</v>
      </c>
      <c r="N1853" s="126"/>
      <c r="O1853" s="126"/>
      <c r="P1853" s="126">
        <v>11</v>
      </c>
      <c r="Q1853" s="126">
        <v>11</v>
      </c>
      <c r="R1853" s="126"/>
      <c r="S1853" s="126"/>
      <c r="T1853" s="126">
        <v>11</v>
      </c>
      <c r="U1853" s="126">
        <v>11</v>
      </c>
      <c r="V1853" s="126"/>
      <c r="W1853" s="126"/>
      <c r="X1853" s="126">
        <v>11</v>
      </c>
      <c r="Y1853" s="126">
        <v>11</v>
      </c>
      <c r="Z1853" s="126"/>
      <c r="AA1853" s="126"/>
      <c r="AB1853" s="126">
        <v>11</v>
      </c>
      <c r="AC1853" s="126">
        <v>11</v>
      </c>
      <c r="AD1853" s="126"/>
      <c r="AE1853" s="126"/>
      <c r="AF1853" s="126">
        <v>11</v>
      </c>
      <c r="AG1853" s="126">
        <v>11</v>
      </c>
      <c r="AH1853" s="126"/>
      <c r="AI1853" s="126"/>
      <c r="AJ1853" s="127"/>
      <c r="AK1853" s="153">
        <f>COUNTIF(F1853:AJ1853,"&gt;0")</f>
        <v>14</v>
      </c>
      <c r="AL1853" s="150">
        <f>SUM(F1853:AJ1853)</f>
        <v>154</v>
      </c>
      <c r="AM1853" s="150">
        <f>SUM(F1855:AJ1855)</f>
        <v>0</v>
      </c>
      <c r="AN1853" s="150">
        <f>SUM(F1856:AJ1856)</f>
        <v>0</v>
      </c>
      <c r="AO1853" s="150">
        <f>SUM(F1854:AJ1854)</f>
        <v>56</v>
      </c>
      <c r="AP1853" s="150">
        <f>VLOOKUP($M$1&amp;" "&amp;$P$1&amp;" "&amp;AQ1853,'Вспомогательная таблица'!A:AL,38,0)</f>
        <v>154</v>
      </c>
      <c r="AQ1853" s="144" t="s">
        <v>51</v>
      </c>
    </row>
    <row r="1854" spans="1:43" ht="9" customHeight="1" x14ac:dyDescent="0.2">
      <c r="A1854" s="148"/>
      <c r="B1854" s="148"/>
      <c r="C1854" s="148"/>
      <c r="D1854" s="148"/>
      <c r="E1854" s="128" t="s">
        <v>24</v>
      </c>
      <c r="F1854" s="129"/>
      <c r="G1854" s="107"/>
      <c r="H1854" s="107"/>
      <c r="I1854" s="107">
        <v>8</v>
      </c>
      <c r="J1854" s="107"/>
      <c r="K1854" s="107"/>
      <c r="L1854" s="107"/>
      <c r="M1854" s="107">
        <v>8</v>
      </c>
      <c r="N1854" s="107"/>
      <c r="O1854" s="107"/>
      <c r="P1854" s="107"/>
      <c r="Q1854" s="107">
        <v>8</v>
      </c>
      <c r="R1854" s="107"/>
      <c r="S1854" s="107"/>
      <c r="T1854" s="107"/>
      <c r="U1854" s="107">
        <v>8</v>
      </c>
      <c r="V1854" s="107"/>
      <c r="W1854" s="107"/>
      <c r="X1854" s="107"/>
      <c r="Y1854" s="107">
        <v>8</v>
      </c>
      <c r="Z1854" s="107"/>
      <c r="AA1854" s="107"/>
      <c r="AB1854" s="107"/>
      <c r="AC1854" s="107">
        <v>8</v>
      </c>
      <c r="AD1854" s="107"/>
      <c r="AE1854" s="107"/>
      <c r="AF1854" s="107"/>
      <c r="AG1854" s="107">
        <v>8</v>
      </c>
      <c r="AH1854" s="107"/>
      <c r="AI1854" s="107"/>
      <c r="AJ1854" s="130"/>
      <c r="AK1854" s="148"/>
      <c r="AL1854" s="151"/>
      <c r="AM1854" s="151"/>
      <c r="AN1854" s="151"/>
      <c r="AO1854" s="151"/>
      <c r="AP1854" s="151"/>
      <c r="AQ1854" s="145"/>
    </row>
    <row r="1855" spans="1:43" ht="9" customHeight="1" x14ac:dyDescent="0.2">
      <c r="A1855" s="148"/>
      <c r="B1855" s="148"/>
      <c r="C1855" s="148"/>
      <c r="D1855" s="148"/>
      <c r="E1855" s="128" t="s">
        <v>25</v>
      </c>
      <c r="F1855" s="129"/>
      <c r="G1855" s="107"/>
      <c r="H1855" s="107"/>
      <c r="I1855" s="107"/>
      <c r="J1855" s="107"/>
      <c r="K1855" s="107"/>
      <c r="L1855" s="107"/>
      <c r="M1855" s="107"/>
      <c r="N1855" s="107"/>
      <c r="O1855" s="107"/>
      <c r="P1855" s="107"/>
      <c r="Q1855" s="107"/>
      <c r="R1855" s="107"/>
      <c r="S1855" s="107"/>
      <c r="T1855" s="107"/>
      <c r="U1855" s="107"/>
      <c r="V1855" s="107"/>
      <c r="W1855" s="107"/>
      <c r="X1855" s="107"/>
      <c r="Y1855" s="107"/>
      <c r="Z1855" s="107"/>
      <c r="AA1855" s="107"/>
      <c r="AB1855" s="107"/>
      <c r="AC1855" s="107"/>
      <c r="AD1855" s="107"/>
      <c r="AE1855" s="107"/>
      <c r="AF1855" s="107"/>
      <c r="AG1855" s="107"/>
      <c r="AH1855" s="107"/>
      <c r="AI1855" s="107"/>
      <c r="AJ1855" s="130"/>
      <c r="AK1855" s="148"/>
      <c r="AL1855" s="151"/>
      <c r="AM1855" s="151"/>
      <c r="AN1855" s="151"/>
      <c r="AO1855" s="151"/>
      <c r="AP1855" s="151"/>
      <c r="AQ1855" s="145"/>
    </row>
    <row r="1856" spans="1:43" ht="9" customHeight="1" thickBot="1" x14ac:dyDescent="0.25">
      <c r="A1856" s="149"/>
      <c r="B1856" s="149"/>
      <c r="C1856" s="149"/>
      <c r="D1856" s="149"/>
      <c r="E1856" s="131" t="s">
        <v>26</v>
      </c>
      <c r="F1856" s="132"/>
      <c r="G1856" s="133"/>
      <c r="H1856" s="133"/>
      <c r="I1856" s="133"/>
      <c r="J1856" s="133"/>
      <c r="K1856" s="133"/>
      <c r="L1856" s="133"/>
      <c r="M1856" s="133"/>
      <c r="N1856" s="133"/>
      <c r="O1856" s="133"/>
      <c r="P1856" s="133"/>
      <c r="Q1856" s="133"/>
      <c r="R1856" s="133"/>
      <c r="S1856" s="133"/>
      <c r="T1856" s="133"/>
      <c r="U1856" s="133"/>
      <c r="V1856" s="133"/>
      <c r="W1856" s="133"/>
      <c r="X1856" s="133"/>
      <c r="Y1856" s="133"/>
      <c r="Z1856" s="133"/>
      <c r="AA1856" s="133"/>
      <c r="AB1856" s="133"/>
      <c r="AC1856" s="133"/>
      <c r="AD1856" s="133"/>
      <c r="AE1856" s="133"/>
      <c r="AF1856" s="133"/>
      <c r="AG1856" s="133"/>
      <c r="AH1856" s="133"/>
      <c r="AI1856" s="133"/>
      <c r="AJ1856" s="134"/>
      <c r="AK1856" s="149"/>
      <c r="AL1856" s="152"/>
      <c r="AM1856" s="152"/>
      <c r="AN1856" s="152"/>
      <c r="AO1856" s="152"/>
      <c r="AP1856" s="152"/>
      <c r="AQ1856" s="146"/>
    </row>
    <row r="1857" spans="1:43" ht="9" customHeight="1" x14ac:dyDescent="0.2">
      <c r="A1857" s="147">
        <v>462</v>
      </c>
      <c r="B1857" s="153">
        <v>18975</v>
      </c>
      <c r="C1857" s="154" t="s">
        <v>584</v>
      </c>
      <c r="D1857" s="154" t="s">
        <v>551</v>
      </c>
      <c r="E1857" s="124" t="s">
        <v>22</v>
      </c>
      <c r="F1857" s="125">
        <v>8</v>
      </c>
      <c r="G1857" s="126">
        <v>8</v>
      </c>
      <c r="H1857" s="126"/>
      <c r="I1857" s="126"/>
      <c r="J1857" s="126">
        <v>8</v>
      </c>
      <c r="K1857" s="126">
        <v>8</v>
      </c>
      <c r="L1857" s="126">
        <v>8</v>
      </c>
      <c r="M1857" s="126">
        <v>8</v>
      </c>
      <c r="N1857" s="126">
        <v>8</v>
      </c>
      <c r="O1857" s="126"/>
      <c r="P1857" s="126"/>
      <c r="Q1857" s="126">
        <v>8</v>
      </c>
      <c r="R1857" s="126">
        <v>8</v>
      </c>
      <c r="S1857" s="126">
        <v>8</v>
      </c>
      <c r="T1857" s="126">
        <v>8</v>
      </c>
      <c r="U1857" s="126">
        <v>8</v>
      </c>
      <c r="V1857" s="126"/>
      <c r="W1857" s="126"/>
      <c r="X1857" s="126">
        <v>8</v>
      </c>
      <c r="Y1857" s="126">
        <v>8</v>
      </c>
      <c r="Z1857" s="126">
        <v>8</v>
      </c>
      <c r="AA1857" s="126">
        <v>8</v>
      </c>
      <c r="AB1857" s="126">
        <v>8</v>
      </c>
      <c r="AC1857" s="126"/>
      <c r="AD1857" s="126"/>
      <c r="AE1857" s="126">
        <v>8</v>
      </c>
      <c r="AF1857" s="126">
        <v>8</v>
      </c>
      <c r="AG1857" s="126">
        <v>8</v>
      </c>
      <c r="AH1857" s="126">
        <v>8</v>
      </c>
      <c r="AI1857" s="126"/>
      <c r="AJ1857" s="127"/>
      <c r="AK1857" s="153">
        <f>COUNTIF(F1857:AJ1857,"&gt;0")</f>
        <v>21</v>
      </c>
      <c r="AL1857" s="150">
        <f>SUM(F1857:AJ1857)</f>
        <v>168</v>
      </c>
      <c r="AM1857" s="150">
        <f>SUM(F1859:AJ1859)</f>
        <v>0</v>
      </c>
      <c r="AN1857" s="150">
        <f>SUM(F1860:AJ1860)</f>
        <v>0</v>
      </c>
      <c r="AO1857" s="150">
        <f>SUM(F1858:AJ1858)</f>
        <v>0</v>
      </c>
      <c r="AP1857" s="150">
        <f>VLOOKUP($M$1&amp;" "&amp;$P$1&amp;" "&amp;AQ1857,'Вспомогательная таблица'!A:AL,38,0)</f>
        <v>168</v>
      </c>
      <c r="AQ1857" s="144" t="s">
        <v>23</v>
      </c>
    </row>
    <row r="1858" spans="1:43" ht="9" customHeight="1" x14ac:dyDescent="0.2">
      <c r="A1858" s="148"/>
      <c r="B1858" s="148"/>
      <c r="C1858" s="148"/>
      <c r="D1858" s="148"/>
      <c r="E1858" s="128" t="s">
        <v>24</v>
      </c>
      <c r="F1858" s="129"/>
      <c r="G1858" s="107"/>
      <c r="H1858" s="107"/>
      <c r="I1858" s="107"/>
      <c r="J1858" s="107"/>
      <c r="K1858" s="107"/>
      <c r="L1858" s="107"/>
      <c r="M1858" s="107"/>
      <c r="N1858" s="107"/>
      <c r="O1858" s="107"/>
      <c r="P1858" s="107"/>
      <c r="Q1858" s="107"/>
      <c r="R1858" s="107"/>
      <c r="S1858" s="107"/>
      <c r="T1858" s="107"/>
      <c r="U1858" s="107"/>
      <c r="V1858" s="107"/>
      <c r="W1858" s="107"/>
      <c r="X1858" s="107"/>
      <c r="Y1858" s="107"/>
      <c r="Z1858" s="107"/>
      <c r="AA1858" s="107"/>
      <c r="AB1858" s="107"/>
      <c r="AC1858" s="107"/>
      <c r="AD1858" s="107"/>
      <c r="AE1858" s="107"/>
      <c r="AF1858" s="107"/>
      <c r="AG1858" s="107"/>
      <c r="AH1858" s="107"/>
      <c r="AI1858" s="107"/>
      <c r="AJ1858" s="130"/>
      <c r="AK1858" s="148"/>
      <c r="AL1858" s="151"/>
      <c r="AM1858" s="151"/>
      <c r="AN1858" s="151"/>
      <c r="AO1858" s="151"/>
      <c r="AP1858" s="151"/>
      <c r="AQ1858" s="145"/>
    </row>
    <row r="1859" spans="1:43" ht="9" customHeight="1" x14ac:dyDescent="0.2">
      <c r="A1859" s="148"/>
      <c r="B1859" s="148"/>
      <c r="C1859" s="148"/>
      <c r="D1859" s="148"/>
      <c r="E1859" s="128" t="s">
        <v>25</v>
      </c>
      <c r="F1859" s="129"/>
      <c r="G1859" s="107"/>
      <c r="H1859" s="107"/>
      <c r="I1859" s="107"/>
      <c r="J1859" s="107"/>
      <c r="K1859" s="107"/>
      <c r="L1859" s="107"/>
      <c r="M1859" s="107"/>
      <c r="N1859" s="107"/>
      <c r="O1859" s="107"/>
      <c r="P1859" s="107"/>
      <c r="Q1859" s="107"/>
      <c r="R1859" s="107"/>
      <c r="S1859" s="107"/>
      <c r="T1859" s="107"/>
      <c r="U1859" s="107"/>
      <c r="V1859" s="107"/>
      <c r="W1859" s="107"/>
      <c r="X1859" s="107"/>
      <c r="Y1859" s="107"/>
      <c r="Z1859" s="107"/>
      <c r="AA1859" s="107"/>
      <c r="AB1859" s="107"/>
      <c r="AC1859" s="107"/>
      <c r="AD1859" s="107"/>
      <c r="AE1859" s="107"/>
      <c r="AF1859" s="107"/>
      <c r="AG1859" s="107"/>
      <c r="AH1859" s="107"/>
      <c r="AI1859" s="107"/>
      <c r="AJ1859" s="130"/>
      <c r="AK1859" s="148"/>
      <c r="AL1859" s="151"/>
      <c r="AM1859" s="151"/>
      <c r="AN1859" s="151"/>
      <c r="AO1859" s="151"/>
      <c r="AP1859" s="151"/>
      <c r="AQ1859" s="145"/>
    </row>
    <row r="1860" spans="1:43" ht="9" customHeight="1" thickBot="1" x14ac:dyDescent="0.25">
      <c r="A1860" s="149"/>
      <c r="B1860" s="149"/>
      <c r="C1860" s="149"/>
      <c r="D1860" s="149"/>
      <c r="E1860" s="131" t="s">
        <v>26</v>
      </c>
      <c r="F1860" s="132"/>
      <c r="G1860" s="133"/>
      <c r="H1860" s="133"/>
      <c r="I1860" s="133"/>
      <c r="J1860" s="133"/>
      <c r="K1860" s="133"/>
      <c r="L1860" s="133"/>
      <c r="M1860" s="133"/>
      <c r="N1860" s="133"/>
      <c r="O1860" s="133"/>
      <c r="P1860" s="133"/>
      <c r="Q1860" s="133"/>
      <c r="R1860" s="133"/>
      <c r="S1860" s="133"/>
      <c r="T1860" s="133"/>
      <c r="U1860" s="133"/>
      <c r="V1860" s="133"/>
      <c r="W1860" s="133"/>
      <c r="X1860" s="133"/>
      <c r="Y1860" s="133"/>
      <c r="Z1860" s="133"/>
      <c r="AA1860" s="133"/>
      <c r="AB1860" s="133"/>
      <c r="AC1860" s="133"/>
      <c r="AD1860" s="133"/>
      <c r="AE1860" s="133"/>
      <c r="AF1860" s="133"/>
      <c r="AG1860" s="133"/>
      <c r="AH1860" s="133"/>
      <c r="AI1860" s="133"/>
      <c r="AJ1860" s="134"/>
      <c r="AK1860" s="149"/>
      <c r="AL1860" s="152"/>
      <c r="AM1860" s="152"/>
      <c r="AN1860" s="152"/>
      <c r="AO1860" s="152"/>
      <c r="AP1860" s="152"/>
      <c r="AQ1860" s="146"/>
    </row>
    <row r="1861" spans="1:43" ht="9" customHeight="1" x14ac:dyDescent="0.2">
      <c r="A1861" s="147">
        <v>463</v>
      </c>
      <c r="B1861" s="153">
        <v>29644</v>
      </c>
      <c r="C1861" s="154" t="s">
        <v>585</v>
      </c>
      <c r="D1861" s="154" t="s">
        <v>577</v>
      </c>
      <c r="E1861" s="124" t="s">
        <v>22</v>
      </c>
      <c r="F1861" s="125"/>
      <c r="G1861" s="126">
        <v>11</v>
      </c>
      <c r="H1861" s="126">
        <v>11</v>
      </c>
      <c r="I1861" s="126"/>
      <c r="J1861" s="126"/>
      <c r="K1861" s="126">
        <v>11</v>
      </c>
      <c r="L1861" s="126">
        <v>11</v>
      </c>
      <c r="M1861" s="126"/>
      <c r="N1861" s="126"/>
      <c r="O1861" s="126">
        <v>11</v>
      </c>
      <c r="P1861" s="126">
        <v>11</v>
      </c>
      <c r="Q1861" s="126"/>
      <c r="R1861" s="126"/>
      <c r="S1861" s="126">
        <v>11</v>
      </c>
      <c r="T1861" s="126">
        <v>11</v>
      </c>
      <c r="U1861" s="126"/>
      <c r="V1861" s="126"/>
      <c r="W1861" s="126">
        <v>11</v>
      </c>
      <c r="X1861" s="126">
        <v>11</v>
      </c>
      <c r="Y1861" s="126"/>
      <c r="Z1861" s="126"/>
      <c r="AA1861" s="126">
        <v>11</v>
      </c>
      <c r="AB1861" s="126">
        <v>11</v>
      </c>
      <c r="AC1861" s="126"/>
      <c r="AD1861" s="126"/>
      <c r="AE1861" s="126">
        <v>11</v>
      </c>
      <c r="AF1861" s="126">
        <v>11</v>
      </c>
      <c r="AG1861" s="126"/>
      <c r="AH1861" s="126"/>
      <c r="AI1861" s="126"/>
      <c r="AJ1861" s="127"/>
      <c r="AK1861" s="153">
        <f>COUNTIF(F1861:AJ1861,"&gt;0")</f>
        <v>14</v>
      </c>
      <c r="AL1861" s="150">
        <f>SUM(F1861:AJ1861)</f>
        <v>154</v>
      </c>
      <c r="AM1861" s="150">
        <f>SUM(F1863:AJ1863)</f>
        <v>0</v>
      </c>
      <c r="AN1861" s="150">
        <f>SUM(F1864:AJ1864)</f>
        <v>0</v>
      </c>
      <c r="AO1861" s="150">
        <f>SUM(F1862:AJ1862)</f>
        <v>56</v>
      </c>
      <c r="AP1861" s="150">
        <f>VLOOKUP($M$1&amp;" "&amp;$P$1&amp;" "&amp;AQ1861,'Вспомогательная таблица'!A:AL,38,0)</f>
        <v>154</v>
      </c>
      <c r="AQ1861" s="144" t="s">
        <v>43</v>
      </c>
    </row>
    <row r="1862" spans="1:43" ht="9" customHeight="1" x14ac:dyDescent="0.2">
      <c r="A1862" s="148"/>
      <c r="B1862" s="148"/>
      <c r="C1862" s="148"/>
      <c r="D1862" s="148"/>
      <c r="E1862" s="128" t="s">
        <v>24</v>
      </c>
      <c r="F1862" s="129"/>
      <c r="G1862" s="107"/>
      <c r="H1862" s="107">
        <v>8</v>
      </c>
      <c r="I1862" s="107"/>
      <c r="J1862" s="107"/>
      <c r="K1862" s="107"/>
      <c r="L1862" s="107">
        <v>8</v>
      </c>
      <c r="M1862" s="107"/>
      <c r="N1862" s="107"/>
      <c r="O1862" s="107"/>
      <c r="P1862" s="107">
        <v>8</v>
      </c>
      <c r="Q1862" s="107"/>
      <c r="R1862" s="107"/>
      <c r="S1862" s="107"/>
      <c r="T1862" s="107">
        <v>8</v>
      </c>
      <c r="U1862" s="107"/>
      <c r="V1862" s="107"/>
      <c r="W1862" s="107"/>
      <c r="X1862" s="107">
        <v>8</v>
      </c>
      <c r="Y1862" s="107"/>
      <c r="Z1862" s="107"/>
      <c r="AA1862" s="107"/>
      <c r="AB1862" s="107">
        <v>8</v>
      </c>
      <c r="AC1862" s="107"/>
      <c r="AD1862" s="107"/>
      <c r="AE1862" s="107"/>
      <c r="AF1862" s="107">
        <v>8</v>
      </c>
      <c r="AG1862" s="107"/>
      <c r="AH1862" s="107"/>
      <c r="AI1862" s="107"/>
      <c r="AJ1862" s="130"/>
      <c r="AK1862" s="148"/>
      <c r="AL1862" s="151"/>
      <c r="AM1862" s="151"/>
      <c r="AN1862" s="151"/>
      <c r="AO1862" s="151"/>
      <c r="AP1862" s="151"/>
      <c r="AQ1862" s="145"/>
    </row>
    <row r="1863" spans="1:43" ht="9" customHeight="1" x14ac:dyDescent="0.2">
      <c r="A1863" s="148"/>
      <c r="B1863" s="148"/>
      <c r="C1863" s="148"/>
      <c r="D1863" s="148"/>
      <c r="E1863" s="128" t="s">
        <v>25</v>
      </c>
      <c r="F1863" s="129"/>
      <c r="G1863" s="107"/>
      <c r="H1863" s="107"/>
      <c r="I1863" s="107"/>
      <c r="J1863" s="107"/>
      <c r="K1863" s="107"/>
      <c r="L1863" s="107"/>
      <c r="M1863" s="107"/>
      <c r="N1863" s="107"/>
      <c r="O1863" s="107"/>
      <c r="P1863" s="107"/>
      <c r="Q1863" s="107"/>
      <c r="R1863" s="107"/>
      <c r="S1863" s="107"/>
      <c r="T1863" s="107"/>
      <c r="U1863" s="107"/>
      <c r="V1863" s="107"/>
      <c r="W1863" s="107"/>
      <c r="X1863" s="107"/>
      <c r="Y1863" s="107"/>
      <c r="Z1863" s="107"/>
      <c r="AA1863" s="107"/>
      <c r="AB1863" s="107"/>
      <c r="AC1863" s="107"/>
      <c r="AD1863" s="107"/>
      <c r="AE1863" s="107"/>
      <c r="AF1863" s="107"/>
      <c r="AG1863" s="107"/>
      <c r="AH1863" s="107"/>
      <c r="AI1863" s="107"/>
      <c r="AJ1863" s="130"/>
      <c r="AK1863" s="148"/>
      <c r="AL1863" s="151"/>
      <c r="AM1863" s="151"/>
      <c r="AN1863" s="151"/>
      <c r="AO1863" s="151"/>
      <c r="AP1863" s="151"/>
      <c r="AQ1863" s="145"/>
    </row>
    <row r="1864" spans="1:43" ht="9" customHeight="1" thickBot="1" x14ac:dyDescent="0.25">
      <c r="A1864" s="149"/>
      <c r="B1864" s="149"/>
      <c r="C1864" s="149"/>
      <c r="D1864" s="149"/>
      <c r="E1864" s="131" t="s">
        <v>26</v>
      </c>
      <c r="F1864" s="132"/>
      <c r="G1864" s="133"/>
      <c r="H1864" s="133"/>
      <c r="I1864" s="133"/>
      <c r="J1864" s="133"/>
      <c r="K1864" s="133"/>
      <c r="L1864" s="133"/>
      <c r="M1864" s="133"/>
      <c r="N1864" s="133"/>
      <c r="O1864" s="133"/>
      <c r="P1864" s="133"/>
      <c r="Q1864" s="133"/>
      <c r="R1864" s="133"/>
      <c r="S1864" s="133"/>
      <c r="T1864" s="133"/>
      <c r="U1864" s="133"/>
      <c r="V1864" s="133"/>
      <c r="W1864" s="133"/>
      <c r="X1864" s="133"/>
      <c r="Y1864" s="133"/>
      <c r="Z1864" s="133"/>
      <c r="AA1864" s="133"/>
      <c r="AB1864" s="133"/>
      <c r="AC1864" s="133"/>
      <c r="AD1864" s="133"/>
      <c r="AE1864" s="133"/>
      <c r="AF1864" s="133"/>
      <c r="AG1864" s="133"/>
      <c r="AH1864" s="133"/>
      <c r="AI1864" s="133"/>
      <c r="AJ1864" s="134"/>
      <c r="AK1864" s="149"/>
      <c r="AL1864" s="152"/>
      <c r="AM1864" s="152"/>
      <c r="AN1864" s="152"/>
      <c r="AO1864" s="152"/>
      <c r="AP1864" s="152"/>
      <c r="AQ1864" s="146"/>
    </row>
    <row r="1865" spans="1:43" ht="9" customHeight="1" x14ac:dyDescent="0.2">
      <c r="A1865" s="147">
        <v>464</v>
      </c>
      <c r="B1865" s="153">
        <v>28883</v>
      </c>
      <c r="C1865" s="154" t="s">
        <v>586</v>
      </c>
      <c r="D1865" s="154" t="s">
        <v>551</v>
      </c>
      <c r="E1865" s="124" t="s">
        <v>22</v>
      </c>
      <c r="F1865" s="125">
        <v>8</v>
      </c>
      <c r="G1865" s="126">
        <v>8</v>
      </c>
      <c r="H1865" s="126"/>
      <c r="I1865" s="126"/>
      <c r="J1865" s="126">
        <v>8</v>
      </c>
      <c r="K1865" s="126">
        <v>8</v>
      </c>
      <c r="L1865" s="126">
        <v>8</v>
      </c>
      <c r="M1865" s="126">
        <v>8</v>
      </c>
      <c r="N1865" s="126">
        <v>8</v>
      </c>
      <c r="O1865" s="126"/>
      <c r="P1865" s="126"/>
      <c r="Q1865" s="126">
        <v>8</v>
      </c>
      <c r="R1865" s="126">
        <v>8</v>
      </c>
      <c r="S1865" s="126">
        <v>8</v>
      </c>
      <c r="T1865" s="126">
        <v>8</v>
      </c>
      <c r="U1865" s="126">
        <v>8</v>
      </c>
      <c r="V1865" s="126"/>
      <c r="W1865" s="126"/>
      <c r="X1865" s="126">
        <v>8</v>
      </c>
      <c r="Y1865" s="126">
        <v>8</v>
      </c>
      <c r="Z1865" s="126">
        <v>8</v>
      </c>
      <c r="AA1865" s="126">
        <v>8</v>
      </c>
      <c r="AB1865" s="126">
        <v>8</v>
      </c>
      <c r="AC1865" s="126"/>
      <c r="AD1865" s="126"/>
      <c r="AE1865" s="126">
        <v>8</v>
      </c>
      <c r="AF1865" s="126">
        <v>8</v>
      </c>
      <c r="AG1865" s="126">
        <v>8</v>
      </c>
      <c r="AH1865" s="126">
        <v>8</v>
      </c>
      <c r="AI1865" s="126"/>
      <c r="AJ1865" s="127"/>
      <c r="AK1865" s="153">
        <f>COUNTIF(F1865:AJ1865,"&gt;0")</f>
        <v>21</v>
      </c>
      <c r="AL1865" s="150">
        <f>SUM(F1865:AJ1865)</f>
        <v>168</v>
      </c>
      <c r="AM1865" s="150">
        <f>SUM(F1867:AJ1867)</f>
        <v>0</v>
      </c>
      <c r="AN1865" s="150">
        <f>SUM(F1868:AJ1868)</f>
        <v>0</v>
      </c>
      <c r="AO1865" s="150">
        <f>SUM(F1866:AJ1866)</f>
        <v>0</v>
      </c>
      <c r="AP1865" s="150">
        <f>VLOOKUP($M$1&amp;" "&amp;$P$1&amp;" "&amp;AQ1865,'Вспомогательная таблица'!A:AL,38,0)</f>
        <v>168</v>
      </c>
      <c r="AQ1865" s="144" t="s">
        <v>23</v>
      </c>
    </row>
    <row r="1866" spans="1:43" ht="9" customHeight="1" x14ac:dyDescent="0.2">
      <c r="A1866" s="148"/>
      <c r="B1866" s="148"/>
      <c r="C1866" s="148"/>
      <c r="D1866" s="148"/>
      <c r="E1866" s="128" t="s">
        <v>24</v>
      </c>
      <c r="F1866" s="129"/>
      <c r="G1866" s="107"/>
      <c r="H1866" s="107"/>
      <c r="I1866" s="107"/>
      <c r="J1866" s="107"/>
      <c r="K1866" s="107"/>
      <c r="L1866" s="107"/>
      <c r="M1866" s="107"/>
      <c r="N1866" s="107"/>
      <c r="O1866" s="107"/>
      <c r="P1866" s="107"/>
      <c r="Q1866" s="107"/>
      <c r="R1866" s="107"/>
      <c r="S1866" s="107"/>
      <c r="T1866" s="107"/>
      <c r="U1866" s="107"/>
      <c r="V1866" s="107"/>
      <c r="W1866" s="107"/>
      <c r="X1866" s="107"/>
      <c r="Y1866" s="107"/>
      <c r="Z1866" s="107"/>
      <c r="AA1866" s="107"/>
      <c r="AB1866" s="107"/>
      <c r="AC1866" s="107"/>
      <c r="AD1866" s="107"/>
      <c r="AE1866" s="107"/>
      <c r="AF1866" s="107"/>
      <c r="AG1866" s="107"/>
      <c r="AH1866" s="107"/>
      <c r="AI1866" s="107"/>
      <c r="AJ1866" s="130"/>
      <c r="AK1866" s="148"/>
      <c r="AL1866" s="151"/>
      <c r="AM1866" s="151"/>
      <c r="AN1866" s="151"/>
      <c r="AO1866" s="151"/>
      <c r="AP1866" s="151"/>
      <c r="AQ1866" s="145"/>
    </row>
    <row r="1867" spans="1:43" ht="9" customHeight="1" x14ac:dyDescent="0.2">
      <c r="A1867" s="148"/>
      <c r="B1867" s="148"/>
      <c r="C1867" s="148"/>
      <c r="D1867" s="148"/>
      <c r="E1867" s="128" t="s">
        <v>25</v>
      </c>
      <c r="F1867" s="129"/>
      <c r="G1867" s="107"/>
      <c r="H1867" s="107"/>
      <c r="I1867" s="107"/>
      <c r="J1867" s="107"/>
      <c r="K1867" s="107"/>
      <c r="L1867" s="107"/>
      <c r="M1867" s="107"/>
      <c r="N1867" s="107"/>
      <c r="O1867" s="107"/>
      <c r="P1867" s="107"/>
      <c r="Q1867" s="107"/>
      <c r="R1867" s="107"/>
      <c r="S1867" s="107"/>
      <c r="T1867" s="107"/>
      <c r="U1867" s="107"/>
      <c r="V1867" s="107"/>
      <c r="W1867" s="107"/>
      <c r="X1867" s="107"/>
      <c r="Y1867" s="107"/>
      <c r="Z1867" s="107"/>
      <c r="AA1867" s="107"/>
      <c r="AB1867" s="107"/>
      <c r="AC1867" s="107"/>
      <c r="AD1867" s="107"/>
      <c r="AE1867" s="107"/>
      <c r="AF1867" s="107"/>
      <c r="AG1867" s="107"/>
      <c r="AH1867" s="107"/>
      <c r="AI1867" s="107"/>
      <c r="AJ1867" s="130"/>
      <c r="AK1867" s="148"/>
      <c r="AL1867" s="151"/>
      <c r="AM1867" s="151"/>
      <c r="AN1867" s="151"/>
      <c r="AO1867" s="151"/>
      <c r="AP1867" s="151"/>
      <c r="AQ1867" s="145"/>
    </row>
    <row r="1868" spans="1:43" ht="9" customHeight="1" thickBot="1" x14ac:dyDescent="0.25">
      <c r="A1868" s="149"/>
      <c r="B1868" s="149"/>
      <c r="C1868" s="149"/>
      <c r="D1868" s="149"/>
      <c r="E1868" s="131" t="s">
        <v>26</v>
      </c>
      <c r="F1868" s="132"/>
      <c r="G1868" s="133"/>
      <c r="H1868" s="133"/>
      <c r="I1868" s="133"/>
      <c r="J1868" s="133"/>
      <c r="K1868" s="133"/>
      <c r="L1868" s="133"/>
      <c r="M1868" s="133"/>
      <c r="N1868" s="133"/>
      <c r="O1868" s="133"/>
      <c r="P1868" s="133"/>
      <c r="Q1868" s="133"/>
      <c r="R1868" s="133"/>
      <c r="S1868" s="133"/>
      <c r="T1868" s="133"/>
      <c r="U1868" s="133"/>
      <c r="V1868" s="133"/>
      <c r="W1868" s="133"/>
      <c r="X1868" s="133"/>
      <c r="Y1868" s="133"/>
      <c r="Z1868" s="133"/>
      <c r="AA1868" s="133"/>
      <c r="AB1868" s="133"/>
      <c r="AC1868" s="133"/>
      <c r="AD1868" s="133"/>
      <c r="AE1868" s="133"/>
      <c r="AF1868" s="133"/>
      <c r="AG1868" s="133"/>
      <c r="AH1868" s="133"/>
      <c r="AI1868" s="133"/>
      <c r="AJ1868" s="134"/>
      <c r="AK1868" s="149"/>
      <c r="AL1868" s="152"/>
      <c r="AM1868" s="152"/>
      <c r="AN1868" s="152"/>
      <c r="AO1868" s="152"/>
      <c r="AP1868" s="152"/>
      <c r="AQ1868" s="146"/>
    </row>
    <row r="1869" spans="1:43" ht="9" customHeight="1" x14ac:dyDescent="0.2">
      <c r="A1869" s="147">
        <v>465</v>
      </c>
      <c r="B1869" s="153">
        <v>18980</v>
      </c>
      <c r="C1869" s="154" t="s">
        <v>587</v>
      </c>
      <c r="D1869" s="154" t="s">
        <v>551</v>
      </c>
      <c r="E1869" s="124" t="s">
        <v>22</v>
      </c>
      <c r="F1869" s="125">
        <v>8</v>
      </c>
      <c r="G1869" s="126">
        <v>8</v>
      </c>
      <c r="H1869" s="126"/>
      <c r="I1869" s="126"/>
      <c r="J1869" s="126">
        <v>8</v>
      </c>
      <c r="K1869" s="126">
        <v>8</v>
      </c>
      <c r="L1869" s="126">
        <v>8</v>
      </c>
      <c r="M1869" s="126">
        <v>8</v>
      </c>
      <c r="N1869" s="126">
        <v>8</v>
      </c>
      <c r="O1869" s="126"/>
      <c r="P1869" s="126"/>
      <c r="Q1869" s="126">
        <v>8</v>
      </c>
      <c r="R1869" s="126">
        <v>8</v>
      </c>
      <c r="S1869" s="126">
        <v>8</v>
      </c>
      <c r="T1869" s="126">
        <v>8</v>
      </c>
      <c r="U1869" s="126">
        <v>8</v>
      </c>
      <c r="V1869" s="126"/>
      <c r="W1869" s="126"/>
      <c r="X1869" s="126">
        <v>8</v>
      </c>
      <c r="Y1869" s="126">
        <v>8</v>
      </c>
      <c r="Z1869" s="126">
        <v>8</v>
      </c>
      <c r="AA1869" s="126">
        <v>8</v>
      </c>
      <c r="AB1869" s="126">
        <v>8</v>
      </c>
      <c r="AC1869" s="126"/>
      <c r="AD1869" s="126"/>
      <c r="AE1869" s="126">
        <v>8</v>
      </c>
      <c r="AF1869" s="126">
        <v>8</v>
      </c>
      <c r="AG1869" s="126">
        <v>8</v>
      </c>
      <c r="AH1869" s="126">
        <v>8</v>
      </c>
      <c r="AI1869" s="126"/>
      <c r="AJ1869" s="127"/>
      <c r="AK1869" s="153">
        <f>COUNTIF(F1869:AJ1869,"&gt;0")</f>
        <v>21</v>
      </c>
      <c r="AL1869" s="150">
        <f>SUM(F1869:AJ1869)</f>
        <v>168</v>
      </c>
      <c r="AM1869" s="150">
        <f>SUM(F1871:AJ1871)</f>
        <v>0</v>
      </c>
      <c r="AN1869" s="150">
        <f>SUM(F1872:AJ1872)</f>
        <v>0</v>
      </c>
      <c r="AO1869" s="150">
        <f>SUM(F1870:AJ1870)</f>
        <v>0</v>
      </c>
      <c r="AP1869" s="150">
        <f>VLOOKUP($M$1&amp;" "&amp;$P$1&amp;" "&amp;AQ1869,'Вспомогательная таблица'!A:AL,38,0)</f>
        <v>168</v>
      </c>
      <c r="AQ1869" s="144" t="s">
        <v>23</v>
      </c>
    </row>
    <row r="1870" spans="1:43" ht="9" customHeight="1" x14ac:dyDescent="0.2">
      <c r="A1870" s="148"/>
      <c r="B1870" s="148"/>
      <c r="C1870" s="148"/>
      <c r="D1870" s="148"/>
      <c r="E1870" s="128" t="s">
        <v>24</v>
      </c>
      <c r="F1870" s="129"/>
      <c r="G1870" s="107"/>
      <c r="H1870" s="107"/>
      <c r="I1870" s="107"/>
      <c r="J1870" s="107"/>
      <c r="K1870" s="107"/>
      <c r="L1870" s="107"/>
      <c r="M1870" s="107"/>
      <c r="N1870" s="107"/>
      <c r="O1870" s="107"/>
      <c r="P1870" s="107"/>
      <c r="Q1870" s="107"/>
      <c r="R1870" s="107"/>
      <c r="S1870" s="107"/>
      <c r="T1870" s="107"/>
      <c r="U1870" s="107"/>
      <c r="V1870" s="107"/>
      <c r="W1870" s="107"/>
      <c r="X1870" s="107"/>
      <c r="Y1870" s="107"/>
      <c r="Z1870" s="107"/>
      <c r="AA1870" s="107"/>
      <c r="AB1870" s="107"/>
      <c r="AC1870" s="107"/>
      <c r="AD1870" s="107"/>
      <c r="AE1870" s="107"/>
      <c r="AF1870" s="107"/>
      <c r="AG1870" s="107"/>
      <c r="AH1870" s="107"/>
      <c r="AI1870" s="107"/>
      <c r="AJ1870" s="130"/>
      <c r="AK1870" s="148"/>
      <c r="AL1870" s="151"/>
      <c r="AM1870" s="151"/>
      <c r="AN1870" s="151"/>
      <c r="AO1870" s="151"/>
      <c r="AP1870" s="151"/>
      <c r="AQ1870" s="145"/>
    </row>
    <row r="1871" spans="1:43" ht="9" customHeight="1" x14ac:dyDescent="0.2">
      <c r="A1871" s="148"/>
      <c r="B1871" s="148"/>
      <c r="C1871" s="148"/>
      <c r="D1871" s="148"/>
      <c r="E1871" s="128" t="s">
        <v>25</v>
      </c>
      <c r="F1871" s="129"/>
      <c r="G1871" s="107"/>
      <c r="H1871" s="107"/>
      <c r="I1871" s="107"/>
      <c r="J1871" s="107"/>
      <c r="K1871" s="107"/>
      <c r="L1871" s="107"/>
      <c r="M1871" s="107"/>
      <c r="N1871" s="107"/>
      <c r="O1871" s="107"/>
      <c r="P1871" s="107"/>
      <c r="Q1871" s="107"/>
      <c r="R1871" s="107"/>
      <c r="S1871" s="107"/>
      <c r="T1871" s="107"/>
      <c r="U1871" s="107"/>
      <c r="V1871" s="107"/>
      <c r="W1871" s="107"/>
      <c r="X1871" s="107"/>
      <c r="Y1871" s="107"/>
      <c r="Z1871" s="107"/>
      <c r="AA1871" s="107"/>
      <c r="AB1871" s="107"/>
      <c r="AC1871" s="107"/>
      <c r="AD1871" s="107"/>
      <c r="AE1871" s="107"/>
      <c r="AF1871" s="107"/>
      <c r="AG1871" s="107"/>
      <c r="AH1871" s="107"/>
      <c r="AI1871" s="107"/>
      <c r="AJ1871" s="130"/>
      <c r="AK1871" s="148"/>
      <c r="AL1871" s="151"/>
      <c r="AM1871" s="151"/>
      <c r="AN1871" s="151"/>
      <c r="AO1871" s="151"/>
      <c r="AP1871" s="151"/>
      <c r="AQ1871" s="145"/>
    </row>
    <row r="1872" spans="1:43" ht="9" customHeight="1" thickBot="1" x14ac:dyDescent="0.25">
      <c r="A1872" s="149"/>
      <c r="B1872" s="149"/>
      <c r="C1872" s="149"/>
      <c r="D1872" s="149"/>
      <c r="E1872" s="131" t="s">
        <v>26</v>
      </c>
      <c r="F1872" s="132"/>
      <c r="G1872" s="133"/>
      <c r="H1872" s="133"/>
      <c r="I1872" s="133"/>
      <c r="J1872" s="133"/>
      <c r="K1872" s="133"/>
      <c r="L1872" s="133"/>
      <c r="M1872" s="133"/>
      <c r="N1872" s="133"/>
      <c r="O1872" s="133"/>
      <c r="P1872" s="133"/>
      <c r="Q1872" s="133"/>
      <c r="R1872" s="133"/>
      <c r="S1872" s="133"/>
      <c r="T1872" s="133"/>
      <c r="U1872" s="133"/>
      <c r="V1872" s="133"/>
      <c r="W1872" s="133"/>
      <c r="X1872" s="133"/>
      <c r="Y1872" s="133"/>
      <c r="Z1872" s="133"/>
      <c r="AA1872" s="133"/>
      <c r="AB1872" s="133"/>
      <c r="AC1872" s="133"/>
      <c r="AD1872" s="133"/>
      <c r="AE1872" s="133"/>
      <c r="AF1872" s="133"/>
      <c r="AG1872" s="133"/>
      <c r="AH1872" s="133"/>
      <c r="AI1872" s="133"/>
      <c r="AJ1872" s="134"/>
      <c r="AK1872" s="149"/>
      <c r="AL1872" s="152"/>
      <c r="AM1872" s="152"/>
      <c r="AN1872" s="152"/>
      <c r="AO1872" s="152"/>
      <c r="AP1872" s="152"/>
      <c r="AQ1872" s="146"/>
    </row>
    <row r="1873" spans="1:43" ht="9" customHeight="1" x14ac:dyDescent="0.2">
      <c r="A1873" s="147">
        <v>466</v>
      </c>
      <c r="B1873" s="155">
        <v>26356</v>
      </c>
      <c r="C1873" s="160" t="s">
        <v>588</v>
      </c>
      <c r="D1873" s="156" t="s">
        <v>563</v>
      </c>
      <c r="E1873" s="124" t="s">
        <v>22</v>
      </c>
      <c r="F1873" s="125">
        <v>8</v>
      </c>
      <c r="G1873" s="126">
        <v>8</v>
      </c>
      <c r="H1873" s="126"/>
      <c r="I1873" s="126"/>
      <c r="J1873" s="126">
        <v>8</v>
      </c>
      <c r="K1873" s="126">
        <v>8</v>
      </c>
      <c r="L1873" s="126">
        <v>8</v>
      </c>
      <c r="M1873" s="126">
        <v>8</v>
      </c>
      <c r="N1873" s="126">
        <v>8</v>
      </c>
      <c r="O1873" s="126"/>
      <c r="P1873" s="126"/>
      <c r="Q1873" s="126">
        <v>8</v>
      </c>
      <c r="R1873" s="126">
        <v>8</v>
      </c>
      <c r="S1873" s="126">
        <v>8</v>
      </c>
      <c r="T1873" s="126">
        <v>8</v>
      </c>
      <c r="U1873" s="126">
        <v>8</v>
      </c>
      <c r="V1873" s="126"/>
      <c r="W1873" s="126"/>
      <c r="X1873" s="126">
        <v>8</v>
      </c>
      <c r="Y1873" s="126">
        <v>8</v>
      </c>
      <c r="Z1873" s="126">
        <v>8</v>
      </c>
      <c r="AA1873" s="126">
        <v>8</v>
      </c>
      <c r="AB1873" s="126">
        <v>8</v>
      </c>
      <c r="AC1873" s="126"/>
      <c r="AD1873" s="126"/>
      <c r="AE1873" s="126">
        <v>8</v>
      </c>
      <c r="AF1873" s="126">
        <v>8</v>
      </c>
      <c r="AG1873" s="126">
        <v>8</v>
      </c>
      <c r="AH1873" s="126">
        <v>8</v>
      </c>
      <c r="AI1873" s="126"/>
      <c r="AJ1873" s="127"/>
      <c r="AK1873" s="153">
        <f>COUNTIF(F1873:AJ1873,"&gt;0")</f>
        <v>21</v>
      </c>
      <c r="AL1873" s="150">
        <f>SUM(F1873:AJ1873)</f>
        <v>168</v>
      </c>
      <c r="AM1873" s="150">
        <f>SUM(F1875:AJ1875)</f>
        <v>0</v>
      </c>
      <c r="AN1873" s="150">
        <f>SUM(F1876:AJ1876)</f>
        <v>0</v>
      </c>
      <c r="AO1873" s="150">
        <f>SUM(F1874:AJ1874)</f>
        <v>0</v>
      </c>
      <c r="AP1873" s="150">
        <f>VLOOKUP($M$1&amp;" "&amp;$P$1&amp;" "&amp;AQ1873,'Вспомогательная таблица'!A:AL,38,0)</f>
        <v>168</v>
      </c>
      <c r="AQ1873" s="144" t="s">
        <v>23</v>
      </c>
    </row>
    <row r="1874" spans="1:43" ht="9" customHeight="1" x14ac:dyDescent="0.2">
      <c r="A1874" s="148"/>
      <c r="B1874" s="151"/>
      <c r="C1874" s="151"/>
      <c r="D1874" s="145"/>
      <c r="E1874" s="128" t="s">
        <v>24</v>
      </c>
      <c r="F1874" s="129"/>
      <c r="G1874" s="107"/>
      <c r="H1874" s="107"/>
      <c r="I1874" s="107"/>
      <c r="J1874" s="107"/>
      <c r="K1874" s="107"/>
      <c r="L1874" s="107"/>
      <c r="M1874" s="107"/>
      <c r="N1874" s="107"/>
      <c r="O1874" s="107"/>
      <c r="P1874" s="107"/>
      <c r="Q1874" s="107"/>
      <c r="R1874" s="107"/>
      <c r="S1874" s="107"/>
      <c r="T1874" s="107"/>
      <c r="U1874" s="107"/>
      <c r="V1874" s="107"/>
      <c r="W1874" s="107"/>
      <c r="X1874" s="107"/>
      <c r="Y1874" s="107"/>
      <c r="Z1874" s="107"/>
      <c r="AA1874" s="107"/>
      <c r="AB1874" s="107"/>
      <c r="AC1874" s="107"/>
      <c r="AD1874" s="107"/>
      <c r="AE1874" s="107"/>
      <c r="AF1874" s="107"/>
      <c r="AG1874" s="107"/>
      <c r="AH1874" s="107"/>
      <c r="AI1874" s="107"/>
      <c r="AJ1874" s="130"/>
      <c r="AK1874" s="148"/>
      <c r="AL1874" s="151"/>
      <c r="AM1874" s="151"/>
      <c r="AN1874" s="151"/>
      <c r="AO1874" s="151"/>
      <c r="AP1874" s="151"/>
      <c r="AQ1874" s="145"/>
    </row>
    <row r="1875" spans="1:43" ht="9" customHeight="1" x14ac:dyDescent="0.2">
      <c r="A1875" s="148"/>
      <c r="B1875" s="151"/>
      <c r="C1875" s="151"/>
      <c r="D1875" s="145"/>
      <c r="E1875" s="128" t="s">
        <v>25</v>
      </c>
      <c r="F1875" s="129"/>
      <c r="G1875" s="107"/>
      <c r="H1875" s="107"/>
      <c r="I1875" s="107"/>
      <c r="J1875" s="107"/>
      <c r="K1875" s="107"/>
      <c r="L1875" s="107"/>
      <c r="M1875" s="107"/>
      <c r="N1875" s="107"/>
      <c r="O1875" s="107"/>
      <c r="P1875" s="107"/>
      <c r="Q1875" s="107"/>
      <c r="R1875" s="107"/>
      <c r="S1875" s="107"/>
      <c r="T1875" s="107"/>
      <c r="U1875" s="107"/>
      <c r="V1875" s="107"/>
      <c r="W1875" s="107"/>
      <c r="X1875" s="107"/>
      <c r="Y1875" s="107"/>
      <c r="Z1875" s="107"/>
      <c r="AA1875" s="107"/>
      <c r="AB1875" s="107"/>
      <c r="AC1875" s="107"/>
      <c r="AD1875" s="107"/>
      <c r="AE1875" s="107"/>
      <c r="AF1875" s="107"/>
      <c r="AG1875" s="107"/>
      <c r="AH1875" s="107"/>
      <c r="AI1875" s="107"/>
      <c r="AJ1875" s="130"/>
      <c r="AK1875" s="148"/>
      <c r="AL1875" s="151"/>
      <c r="AM1875" s="151"/>
      <c r="AN1875" s="151"/>
      <c r="AO1875" s="151"/>
      <c r="AP1875" s="151"/>
      <c r="AQ1875" s="145"/>
    </row>
    <row r="1876" spans="1:43" ht="9" customHeight="1" thickBot="1" x14ac:dyDescent="0.25">
      <c r="A1876" s="149"/>
      <c r="B1876" s="152"/>
      <c r="C1876" s="152"/>
      <c r="D1876" s="146"/>
      <c r="E1876" s="131" t="s">
        <v>26</v>
      </c>
      <c r="F1876" s="132"/>
      <c r="G1876" s="133"/>
      <c r="H1876" s="133"/>
      <c r="I1876" s="133"/>
      <c r="J1876" s="133"/>
      <c r="K1876" s="133"/>
      <c r="L1876" s="133"/>
      <c r="M1876" s="133"/>
      <c r="N1876" s="133"/>
      <c r="O1876" s="133"/>
      <c r="P1876" s="133"/>
      <c r="Q1876" s="133"/>
      <c r="R1876" s="133"/>
      <c r="S1876" s="133"/>
      <c r="T1876" s="133"/>
      <c r="U1876" s="133"/>
      <c r="V1876" s="133"/>
      <c r="W1876" s="133"/>
      <c r="X1876" s="133"/>
      <c r="Y1876" s="133"/>
      <c r="Z1876" s="133"/>
      <c r="AA1876" s="133"/>
      <c r="AB1876" s="133"/>
      <c r="AC1876" s="133"/>
      <c r="AD1876" s="133"/>
      <c r="AE1876" s="133"/>
      <c r="AF1876" s="133"/>
      <c r="AG1876" s="133"/>
      <c r="AH1876" s="133"/>
      <c r="AI1876" s="133"/>
      <c r="AJ1876" s="134"/>
      <c r="AK1876" s="149"/>
      <c r="AL1876" s="152"/>
      <c r="AM1876" s="152"/>
      <c r="AN1876" s="152"/>
      <c r="AO1876" s="152"/>
      <c r="AP1876" s="152"/>
      <c r="AQ1876" s="146"/>
    </row>
    <row r="1877" spans="1:43" ht="9" customHeight="1" x14ac:dyDescent="0.2">
      <c r="A1877" s="147">
        <v>467</v>
      </c>
      <c r="B1877" s="155">
        <v>20069</v>
      </c>
      <c r="C1877" s="160" t="s">
        <v>589</v>
      </c>
      <c r="D1877" s="156" t="s">
        <v>563</v>
      </c>
      <c r="E1877" s="124" t="s">
        <v>22</v>
      </c>
      <c r="F1877" s="125"/>
      <c r="G1877" s="126">
        <v>11</v>
      </c>
      <c r="H1877" s="126">
        <v>11</v>
      </c>
      <c r="I1877" s="126"/>
      <c r="J1877" s="126"/>
      <c r="K1877" s="126">
        <v>11</v>
      </c>
      <c r="L1877" s="126">
        <v>11</v>
      </c>
      <c r="M1877" s="126"/>
      <c r="N1877" s="126"/>
      <c r="O1877" s="126">
        <v>11</v>
      </c>
      <c r="P1877" s="126">
        <v>11</v>
      </c>
      <c r="Q1877" s="126"/>
      <c r="R1877" s="126"/>
      <c r="S1877" s="126">
        <v>11</v>
      </c>
      <c r="T1877" s="126">
        <v>11</v>
      </c>
      <c r="U1877" s="126"/>
      <c r="V1877" s="126"/>
      <c r="W1877" s="126">
        <v>11</v>
      </c>
      <c r="X1877" s="126">
        <v>11</v>
      </c>
      <c r="Y1877" s="126"/>
      <c r="Z1877" s="126"/>
      <c r="AA1877" s="126">
        <v>11</v>
      </c>
      <c r="AB1877" s="126">
        <v>11</v>
      </c>
      <c r="AC1877" s="126"/>
      <c r="AD1877" s="126"/>
      <c r="AE1877" s="126">
        <v>11</v>
      </c>
      <c r="AF1877" s="126">
        <v>11</v>
      </c>
      <c r="AG1877" s="126"/>
      <c r="AH1877" s="126"/>
      <c r="AI1877" s="126"/>
      <c r="AJ1877" s="127"/>
      <c r="AK1877" s="153">
        <f>COUNTIF(F1877:AJ1877,"&gt;0")</f>
        <v>14</v>
      </c>
      <c r="AL1877" s="150">
        <f>SUM(F1877:AJ1877)</f>
        <v>154</v>
      </c>
      <c r="AM1877" s="150">
        <f>SUM(F1879:AJ1879)</f>
        <v>0</v>
      </c>
      <c r="AN1877" s="150">
        <f>SUM(F1880:AJ1880)</f>
        <v>0</v>
      </c>
      <c r="AO1877" s="150">
        <f>SUM(F1878:AJ1878)</f>
        <v>0</v>
      </c>
      <c r="AP1877" s="150">
        <f>VLOOKUP($M$1&amp;" "&amp;$P$1&amp;" "&amp;AQ1877,'Вспомогательная таблица'!A:AL,38,0)</f>
        <v>154</v>
      </c>
      <c r="AQ1877" s="144" t="s">
        <v>245</v>
      </c>
    </row>
    <row r="1878" spans="1:43" ht="9" customHeight="1" x14ac:dyDescent="0.2">
      <c r="A1878" s="148"/>
      <c r="B1878" s="151"/>
      <c r="C1878" s="151"/>
      <c r="D1878" s="145"/>
      <c r="E1878" s="128" t="s">
        <v>24</v>
      </c>
      <c r="F1878" s="129"/>
      <c r="G1878" s="107"/>
      <c r="H1878" s="107"/>
      <c r="I1878" s="107"/>
      <c r="J1878" s="107"/>
      <c r="K1878" s="107"/>
      <c r="L1878" s="107"/>
      <c r="M1878" s="107"/>
      <c r="N1878" s="107"/>
      <c r="O1878" s="107"/>
      <c r="P1878" s="107"/>
      <c r="Q1878" s="107"/>
      <c r="R1878" s="107"/>
      <c r="S1878" s="107"/>
      <c r="T1878" s="107"/>
      <c r="U1878" s="107"/>
      <c r="V1878" s="107"/>
      <c r="W1878" s="107"/>
      <c r="X1878" s="107"/>
      <c r="Y1878" s="107"/>
      <c r="Z1878" s="107"/>
      <c r="AA1878" s="107"/>
      <c r="AB1878" s="107"/>
      <c r="AC1878" s="107"/>
      <c r="AD1878" s="107"/>
      <c r="AE1878" s="107"/>
      <c r="AF1878" s="107"/>
      <c r="AG1878" s="107"/>
      <c r="AH1878" s="107"/>
      <c r="AI1878" s="107"/>
      <c r="AJ1878" s="130"/>
      <c r="AK1878" s="148"/>
      <c r="AL1878" s="151"/>
      <c r="AM1878" s="151"/>
      <c r="AN1878" s="151"/>
      <c r="AO1878" s="151"/>
      <c r="AP1878" s="151"/>
      <c r="AQ1878" s="145"/>
    </row>
    <row r="1879" spans="1:43" ht="9" customHeight="1" x14ac:dyDescent="0.2">
      <c r="A1879" s="148"/>
      <c r="B1879" s="151"/>
      <c r="C1879" s="151"/>
      <c r="D1879" s="145"/>
      <c r="E1879" s="128" t="s">
        <v>25</v>
      </c>
      <c r="F1879" s="129"/>
      <c r="G1879" s="107"/>
      <c r="H1879" s="107"/>
      <c r="I1879" s="107"/>
      <c r="J1879" s="107"/>
      <c r="K1879" s="107"/>
      <c r="L1879" s="107"/>
      <c r="M1879" s="107"/>
      <c r="N1879" s="107"/>
      <c r="O1879" s="107"/>
      <c r="P1879" s="107"/>
      <c r="Q1879" s="107"/>
      <c r="R1879" s="107"/>
      <c r="S1879" s="107"/>
      <c r="T1879" s="107"/>
      <c r="U1879" s="107"/>
      <c r="V1879" s="107"/>
      <c r="W1879" s="107"/>
      <c r="X1879" s="107"/>
      <c r="Y1879" s="107"/>
      <c r="Z1879" s="107"/>
      <c r="AA1879" s="107"/>
      <c r="AB1879" s="107"/>
      <c r="AC1879" s="107"/>
      <c r="AD1879" s="107"/>
      <c r="AE1879" s="107"/>
      <c r="AF1879" s="107"/>
      <c r="AG1879" s="107"/>
      <c r="AH1879" s="107"/>
      <c r="AI1879" s="107"/>
      <c r="AJ1879" s="130"/>
      <c r="AK1879" s="148"/>
      <c r="AL1879" s="151"/>
      <c r="AM1879" s="151"/>
      <c r="AN1879" s="151"/>
      <c r="AO1879" s="151"/>
      <c r="AP1879" s="151"/>
      <c r="AQ1879" s="145"/>
    </row>
    <row r="1880" spans="1:43" ht="9" customHeight="1" thickBot="1" x14ac:dyDescent="0.25">
      <c r="A1880" s="149"/>
      <c r="B1880" s="152"/>
      <c r="C1880" s="152"/>
      <c r="D1880" s="146"/>
      <c r="E1880" s="131" t="s">
        <v>26</v>
      </c>
      <c r="F1880" s="132"/>
      <c r="G1880" s="133"/>
      <c r="H1880" s="133"/>
      <c r="I1880" s="133"/>
      <c r="J1880" s="133"/>
      <c r="K1880" s="133"/>
      <c r="L1880" s="133"/>
      <c r="M1880" s="133"/>
      <c r="N1880" s="133"/>
      <c r="O1880" s="133"/>
      <c r="P1880" s="133"/>
      <c r="Q1880" s="133"/>
      <c r="R1880" s="133"/>
      <c r="S1880" s="133"/>
      <c r="T1880" s="133"/>
      <c r="U1880" s="133"/>
      <c r="V1880" s="133"/>
      <c r="W1880" s="133"/>
      <c r="X1880" s="133"/>
      <c r="Y1880" s="133"/>
      <c r="Z1880" s="133"/>
      <c r="AA1880" s="133"/>
      <c r="AB1880" s="133"/>
      <c r="AC1880" s="133"/>
      <c r="AD1880" s="133"/>
      <c r="AE1880" s="133"/>
      <c r="AF1880" s="133"/>
      <c r="AG1880" s="133"/>
      <c r="AH1880" s="133"/>
      <c r="AI1880" s="133"/>
      <c r="AJ1880" s="134"/>
      <c r="AK1880" s="149"/>
      <c r="AL1880" s="152"/>
      <c r="AM1880" s="152"/>
      <c r="AN1880" s="152"/>
      <c r="AO1880" s="152"/>
      <c r="AP1880" s="152"/>
      <c r="AQ1880" s="146"/>
    </row>
    <row r="1881" spans="1:43" ht="9" customHeight="1" x14ac:dyDescent="0.2">
      <c r="A1881" s="147">
        <v>468</v>
      </c>
      <c r="B1881" s="153">
        <v>19854</v>
      </c>
      <c r="C1881" s="154" t="s">
        <v>590</v>
      </c>
      <c r="D1881" s="154" t="s">
        <v>580</v>
      </c>
      <c r="E1881" s="124" t="s">
        <v>22</v>
      </c>
      <c r="F1881" s="125">
        <v>8</v>
      </c>
      <c r="G1881" s="126">
        <v>8</v>
      </c>
      <c r="H1881" s="126"/>
      <c r="I1881" s="126"/>
      <c r="J1881" s="126">
        <v>8</v>
      </c>
      <c r="K1881" s="126">
        <v>8</v>
      </c>
      <c r="L1881" s="126">
        <v>8</v>
      </c>
      <c r="M1881" s="126">
        <v>8</v>
      </c>
      <c r="N1881" s="126">
        <v>8</v>
      </c>
      <c r="O1881" s="126"/>
      <c r="P1881" s="126"/>
      <c r="Q1881" s="126">
        <v>8</v>
      </c>
      <c r="R1881" s="126">
        <v>8</v>
      </c>
      <c r="S1881" s="126">
        <v>8</v>
      </c>
      <c r="T1881" s="126">
        <v>8</v>
      </c>
      <c r="U1881" s="126">
        <v>8</v>
      </c>
      <c r="V1881" s="126"/>
      <c r="W1881" s="126"/>
      <c r="X1881" s="126">
        <v>8</v>
      </c>
      <c r="Y1881" s="126">
        <v>8</v>
      </c>
      <c r="Z1881" s="126">
        <v>8</v>
      </c>
      <c r="AA1881" s="126">
        <v>8</v>
      </c>
      <c r="AB1881" s="126">
        <v>8</v>
      </c>
      <c r="AC1881" s="126"/>
      <c r="AD1881" s="126"/>
      <c r="AE1881" s="126">
        <v>8</v>
      </c>
      <c r="AF1881" s="126">
        <v>8</v>
      </c>
      <c r="AG1881" s="126">
        <v>8</v>
      </c>
      <c r="AH1881" s="126">
        <v>8</v>
      </c>
      <c r="AI1881" s="126"/>
      <c r="AJ1881" s="127"/>
      <c r="AK1881" s="153">
        <f>COUNTIF(F1881:AJ1881,"&gt;0")</f>
        <v>21</v>
      </c>
      <c r="AL1881" s="150">
        <f>SUM(F1881:AJ1881)</f>
        <v>168</v>
      </c>
      <c r="AM1881" s="150">
        <f>SUM(F1883:AJ1883)</f>
        <v>0</v>
      </c>
      <c r="AN1881" s="150">
        <f>SUM(F1884:AJ1884)</f>
        <v>0</v>
      </c>
      <c r="AO1881" s="150">
        <f>SUM(F1882:AJ1882)</f>
        <v>0</v>
      </c>
      <c r="AP1881" s="150">
        <f>VLOOKUP($M$1&amp;" "&amp;$P$1&amp;" "&amp;AQ1881,'Вспомогательная таблица'!A:AL,38,0)</f>
        <v>168</v>
      </c>
      <c r="AQ1881" s="144" t="s">
        <v>23</v>
      </c>
    </row>
    <row r="1882" spans="1:43" ht="9" customHeight="1" x14ac:dyDescent="0.2">
      <c r="A1882" s="148"/>
      <c r="B1882" s="148"/>
      <c r="C1882" s="148"/>
      <c r="D1882" s="148"/>
      <c r="E1882" s="128" t="s">
        <v>24</v>
      </c>
      <c r="F1882" s="129"/>
      <c r="G1882" s="107"/>
      <c r="H1882" s="107"/>
      <c r="I1882" s="107"/>
      <c r="J1882" s="107"/>
      <c r="K1882" s="107"/>
      <c r="L1882" s="107"/>
      <c r="M1882" s="107"/>
      <c r="N1882" s="107"/>
      <c r="O1882" s="107"/>
      <c r="P1882" s="107"/>
      <c r="Q1882" s="107"/>
      <c r="R1882" s="107"/>
      <c r="S1882" s="107"/>
      <c r="T1882" s="107"/>
      <c r="U1882" s="107"/>
      <c r="V1882" s="107"/>
      <c r="W1882" s="107"/>
      <c r="X1882" s="107"/>
      <c r="Y1882" s="107"/>
      <c r="Z1882" s="107"/>
      <c r="AA1882" s="107"/>
      <c r="AB1882" s="107"/>
      <c r="AC1882" s="107"/>
      <c r="AD1882" s="107"/>
      <c r="AE1882" s="107"/>
      <c r="AF1882" s="107"/>
      <c r="AG1882" s="107"/>
      <c r="AH1882" s="107"/>
      <c r="AI1882" s="107"/>
      <c r="AJ1882" s="130"/>
      <c r="AK1882" s="148"/>
      <c r="AL1882" s="151"/>
      <c r="AM1882" s="151"/>
      <c r="AN1882" s="151"/>
      <c r="AO1882" s="151"/>
      <c r="AP1882" s="151"/>
      <c r="AQ1882" s="145"/>
    </row>
    <row r="1883" spans="1:43" ht="9" customHeight="1" x14ac:dyDescent="0.2">
      <c r="A1883" s="148"/>
      <c r="B1883" s="148"/>
      <c r="C1883" s="148"/>
      <c r="D1883" s="148"/>
      <c r="E1883" s="128" t="s">
        <v>25</v>
      </c>
      <c r="F1883" s="129"/>
      <c r="G1883" s="107"/>
      <c r="H1883" s="107"/>
      <c r="I1883" s="107"/>
      <c r="J1883" s="107"/>
      <c r="K1883" s="107"/>
      <c r="L1883" s="107"/>
      <c r="M1883" s="107"/>
      <c r="N1883" s="107"/>
      <c r="O1883" s="107"/>
      <c r="P1883" s="107"/>
      <c r="Q1883" s="107"/>
      <c r="R1883" s="107"/>
      <c r="S1883" s="107"/>
      <c r="T1883" s="107"/>
      <c r="U1883" s="107"/>
      <c r="V1883" s="107"/>
      <c r="W1883" s="107"/>
      <c r="X1883" s="107"/>
      <c r="Y1883" s="107"/>
      <c r="Z1883" s="107"/>
      <c r="AA1883" s="107"/>
      <c r="AB1883" s="107"/>
      <c r="AC1883" s="107"/>
      <c r="AD1883" s="107"/>
      <c r="AE1883" s="107"/>
      <c r="AF1883" s="107"/>
      <c r="AG1883" s="107"/>
      <c r="AH1883" s="107"/>
      <c r="AI1883" s="107"/>
      <c r="AJ1883" s="130"/>
      <c r="AK1883" s="148"/>
      <c r="AL1883" s="151"/>
      <c r="AM1883" s="151"/>
      <c r="AN1883" s="151"/>
      <c r="AO1883" s="151"/>
      <c r="AP1883" s="151"/>
      <c r="AQ1883" s="145"/>
    </row>
    <row r="1884" spans="1:43" ht="9" customHeight="1" thickBot="1" x14ac:dyDescent="0.25">
      <c r="A1884" s="149"/>
      <c r="B1884" s="149"/>
      <c r="C1884" s="149"/>
      <c r="D1884" s="149"/>
      <c r="E1884" s="131" t="s">
        <v>26</v>
      </c>
      <c r="F1884" s="132"/>
      <c r="G1884" s="133"/>
      <c r="H1884" s="133"/>
      <c r="I1884" s="133"/>
      <c r="J1884" s="133"/>
      <c r="K1884" s="133"/>
      <c r="L1884" s="133"/>
      <c r="M1884" s="133"/>
      <c r="N1884" s="133"/>
      <c r="O1884" s="133"/>
      <c r="P1884" s="133"/>
      <c r="Q1884" s="133"/>
      <c r="R1884" s="133"/>
      <c r="S1884" s="133"/>
      <c r="T1884" s="133"/>
      <c r="U1884" s="133"/>
      <c r="V1884" s="133"/>
      <c r="W1884" s="133"/>
      <c r="X1884" s="133"/>
      <c r="Y1884" s="133"/>
      <c r="Z1884" s="133"/>
      <c r="AA1884" s="133"/>
      <c r="AB1884" s="133"/>
      <c r="AC1884" s="133"/>
      <c r="AD1884" s="133"/>
      <c r="AE1884" s="133"/>
      <c r="AF1884" s="133"/>
      <c r="AG1884" s="133"/>
      <c r="AH1884" s="133"/>
      <c r="AI1884" s="133"/>
      <c r="AJ1884" s="134"/>
      <c r="AK1884" s="149"/>
      <c r="AL1884" s="152"/>
      <c r="AM1884" s="152"/>
      <c r="AN1884" s="152"/>
      <c r="AO1884" s="152"/>
      <c r="AP1884" s="152"/>
      <c r="AQ1884" s="146"/>
    </row>
    <row r="1885" spans="1:43" ht="9" customHeight="1" x14ac:dyDescent="0.2">
      <c r="A1885" s="147">
        <v>469</v>
      </c>
      <c r="B1885" s="153">
        <v>32327</v>
      </c>
      <c r="C1885" s="154" t="s">
        <v>591</v>
      </c>
      <c r="D1885" s="156" t="s">
        <v>549</v>
      </c>
      <c r="E1885" s="124" t="s">
        <v>22</v>
      </c>
      <c r="F1885" s="125"/>
      <c r="G1885" s="126">
        <v>11</v>
      </c>
      <c r="H1885" s="126">
        <v>11</v>
      </c>
      <c r="I1885" s="126"/>
      <c r="J1885" s="126"/>
      <c r="K1885" s="126">
        <v>11</v>
      </c>
      <c r="L1885" s="126">
        <v>11</v>
      </c>
      <c r="M1885" s="126"/>
      <c r="N1885" s="126"/>
      <c r="O1885" s="126">
        <v>11</v>
      </c>
      <c r="P1885" s="126">
        <v>11</v>
      </c>
      <c r="Q1885" s="126"/>
      <c r="R1885" s="126"/>
      <c r="S1885" s="126">
        <v>11</v>
      </c>
      <c r="T1885" s="126">
        <v>11</v>
      </c>
      <c r="U1885" s="126"/>
      <c r="V1885" s="126"/>
      <c r="W1885" s="126">
        <v>11</v>
      </c>
      <c r="X1885" s="126">
        <v>11</v>
      </c>
      <c r="Y1885" s="126"/>
      <c r="Z1885" s="126"/>
      <c r="AA1885" s="126">
        <v>11</v>
      </c>
      <c r="AB1885" s="126">
        <v>11</v>
      </c>
      <c r="AC1885" s="126"/>
      <c r="AD1885" s="126"/>
      <c r="AE1885" s="126">
        <v>11</v>
      </c>
      <c r="AF1885" s="126">
        <v>11</v>
      </c>
      <c r="AG1885" s="126"/>
      <c r="AH1885" s="126"/>
      <c r="AI1885" s="126"/>
      <c r="AJ1885" s="127"/>
      <c r="AK1885" s="153">
        <f>COUNTIF(F1885:AJ1885,"&gt;0")</f>
        <v>14</v>
      </c>
      <c r="AL1885" s="150">
        <f>SUM(F1885:AJ1885)</f>
        <v>154</v>
      </c>
      <c r="AM1885" s="150">
        <f>SUM(F1887:AJ1887)</f>
        <v>0</v>
      </c>
      <c r="AN1885" s="150">
        <f>SUM(F1888:AJ1888)</f>
        <v>0</v>
      </c>
      <c r="AO1885" s="150">
        <f>SUM(F1886:AJ1886)</f>
        <v>56</v>
      </c>
      <c r="AP1885" s="150">
        <f>VLOOKUP($M$1&amp;" "&amp;$P$1&amp;" "&amp;AQ1885,'Вспомогательная таблица'!A:AL,38,0)</f>
        <v>154</v>
      </c>
      <c r="AQ1885" s="144" t="s">
        <v>43</v>
      </c>
    </row>
    <row r="1886" spans="1:43" ht="9" customHeight="1" x14ac:dyDescent="0.2">
      <c r="A1886" s="148"/>
      <c r="B1886" s="148"/>
      <c r="C1886" s="148"/>
      <c r="D1886" s="145"/>
      <c r="E1886" s="128" t="s">
        <v>24</v>
      </c>
      <c r="F1886" s="129"/>
      <c r="G1886" s="107"/>
      <c r="H1886" s="107">
        <v>8</v>
      </c>
      <c r="I1886" s="107"/>
      <c r="J1886" s="107"/>
      <c r="K1886" s="107"/>
      <c r="L1886" s="107">
        <v>8</v>
      </c>
      <c r="M1886" s="107"/>
      <c r="N1886" s="107"/>
      <c r="O1886" s="107"/>
      <c r="P1886" s="107">
        <v>8</v>
      </c>
      <c r="Q1886" s="107"/>
      <c r="R1886" s="107"/>
      <c r="S1886" s="107"/>
      <c r="T1886" s="107">
        <v>8</v>
      </c>
      <c r="U1886" s="107"/>
      <c r="V1886" s="107"/>
      <c r="W1886" s="107"/>
      <c r="X1886" s="107">
        <v>8</v>
      </c>
      <c r="Y1886" s="107"/>
      <c r="Z1886" s="107"/>
      <c r="AA1886" s="107"/>
      <c r="AB1886" s="107">
        <v>8</v>
      </c>
      <c r="AC1886" s="107"/>
      <c r="AD1886" s="107"/>
      <c r="AE1886" s="107"/>
      <c r="AF1886" s="107">
        <v>8</v>
      </c>
      <c r="AG1886" s="107"/>
      <c r="AH1886" s="107"/>
      <c r="AI1886" s="107"/>
      <c r="AJ1886" s="130"/>
      <c r="AK1886" s="148"/>
      <c r="AL1886" s="151"/>
      <c r="AM1886" s="151"/>
      <c r="AN1886" s="151"/>
      <c r="AO1886" s="151"/>
      <c r="AP1886" s="151"/>
      <c r="AQ1886" s="145"/>
    </row>
    <row r="1887" spans="1:43" ht="9" customHeight="1" x14ac:dyDescent="0.2">
      <c r="A1887" s="148"/>
      <c r="B1887" s="148"/>
      <c r="C1887" s="148"/>
      <c r="D1887" s="145"/>
      <c r="E1887" s="128" t="s">
        <v>25</v>
      </c>
      <c r="F1887" s="129"/>
      <c r="G1887" s="107"/>
      <c r="H1887" s="107"/>
      <c r="I1887" s="107"/>
      <c r="J1887" s="107"/>
      <c r="K1887" s="107"/>
      <c r="L1887" s="107"/>
      <c r="M1887" s="107"/>
      <c r="N1887" s="107"/>
      <c r="O1887" s="107"/>
      <c r="P1887" s="107"/>
      <c r="Q1887" s="107"/>
      <c r="R1887" s="107"/>
      <c r="S1887" s="107"/>
      <c r="T1887" s="107"/>
      <c r="U1887" s="107"/>
      <c r="V1887" s="107"/>
      <c r="W1887" s="107"/>
      <c r="X1887" s="107"/>
      <c r="Y1887" s="107"/>
      <c r="Z1887" s="107"/>
      <c r="AA1887" s="107"/>
      <c r="AB1887" s="107"/>
      <c r="AC1887" s="107"/>
      <c r="AD1887" s="107"/>
      <c r="AE1887" s="107"/>
      <c r="AF1887" s="107"/>
      <c r="AG1887" s="107"/>
      <c r="AH1887" s="107"/>
      <c r="AI1887" s="107"/>
      <c r="AJ1887" s="130"/>
      <c r="AK1887" s="148"/>
      <c r="AL1887" s="151"/>
      <c r="AM1887" s="151"/>
      <c r="AN1887" s="151"/>
      <c r="AO1887" s="151"/>
      <c r="AP1887" s="151"/>
      <c r="AQ1887" s="145"/>
    </row>
    <row r="1888" spans="1:43" ht="9" customHeight="1" thickBot="1" x14ac:dyDescent="0.25">
      <c r="A1888" s="149"/>
      <c r="B1888" s="149"/>
      <c r="C1888" s="149"/>
      <c r="D1888" s="146"/>
      <c r="E1888" s="131" t="s">
        <v>26</v>
      </c>
      <c r="F1888" s="132"/>
      <c r="G1888" s="133"/>
      <c r="H1888" s="133"/>
      <c r="I1888" s="133"/>
      <c r="J1888" s="133"/>
      <c r="K1888" s="133"/>
      <c r="L1888" s="133"/>
      <c r="M1888" s="133"/>
      <c r="N1888" s="133"/>
      <c r="O1888" s="133"/>
      <c r="P1888" s="133"/>
      <c r="Q1888" s="133"/>
      <c r="R1888" s="133"/>
      <c r="S1888" s="133"/>
      <c r="T1888" s="133"/>
      <c r="U1888" s="133"/>
      <c r="V1888" s="133"/>
      <c r="W1888" s="133"/>
      <c r="X1888" s="133"/>
      <c r="Y1888" s="133"/>
      <c r="Z1888" s="133"/>
      <c r="AA1888" s="133"/>
      <c r="AB1888" s="133"/>
      <c r="AC1888" s="133"/>
      <c r="AD1888" s="133"/>
      <c r="AE1888" s="133"/>
      <c r="AF1888" s="133"/>
      <c r="AG1888" s="133"/>
      <c r="AH1888" s="133"/>
      <c r="AI1888" s="133"/>
      <c r="AJ1888" s="134"/>
      <c r="AK1888" s="149"/>
      <c r="AL1888" s="152"/>
      <c r="AM1888" s="152"/>
      <c r="AN1888" s="152"/>
      <c r="AO1888" s="152"/>
      <c r="AP1888" s="152"/>
      <c r="AQ1888" s="146"/>
    </row>
    <row r="1889" spans="1:43" ht="9" customHeight="1" x14ac:dyDescent="0.2">
      <c r="A1889" s="147">
        <v>470</v>
      </c>
      <c r="B1889" s="155">
        <v>18998</v>
      </c>
      <c r="C1889" s="160" t="s">
        <v>592</v>
      </c>
      <c r="D1889" s="156" t="s">
        <v>593</v>
      </c>
      <c r="E1889" s="124" t="s">
        <v>22</v>
      </c>
      <c r="F1889" s="125">
        <v>11</v>
      </c>
      <c r="G1889" s="126"/>
      <c r="H1889" s="126"/>
      <c r="I1889" s="126">
        <v>11</v>
      </c>
      <c r="J1889" s="126">
        <v>11</v>
      </c>
      <c r="K1889" s="126"/>
      <c r="L1889" s="126"/>
      <c r="M1889" s="126">
        <v>11</v>
      </c>
      <c r="N1889" s="126">
        <v>11</v>
      </c>
      <c r="O1889" s="126"/>
      <c r="P1889" s="126"/>
      <c r="Q1889" s="126">
        <v>11</v>
      </c>
      <c r="R1889" s="126">
        <v>11</v>
      </c>
      <c r="S1889" s="126"/>
      <c r="T1889" s="126"/>
      <c r="U1889" s="126">
        <v>11</v>
      </c>
      <c r="V1889" s="126">
        <v>11</v>
      </c>
      <c r="W1889" s="126"/>
      <c r="X1889" s="126"/>
      <c r="Y1889" s="126">
        <v>11</v>
      </c>
      <c r="Z1889" s="126">
        <v>11</v>
      </c>
      <c r="AA1889" s="126"/>
      <c r="AB1889" s="126"/>
      <c r="AC1889" s="126">
        <v>11</v>
      </c>
      <c r="AD1889" s="126">
        <v>11</v>
      </c>
      <c r="AE1889" s="126"/>
      <c r="AF1889" s="126"/>
      <c r="AG1889" s="126">
        <v>11</v>
      </c>
      <c r="AH1889" s="126">
        <v>11</v>
      </c>
      <c r="AI1889" s="126"/>
      <c r="AJ1889" s="127"/>
      <c r="AK1889" s="153">
        <f>COUNTIF(F1889:AJ1889,"&gt;0")</f>
        <v>15</v>
      </c>
      <c r="AL1889" s="150">
        <f>SUM(F1889:AJ1889)</f>
        <v>165</v>
      </c>
      <c r="AM1889" s="150">
        <f>SUM(F1891:AJ1891)</f>
        <v>0</v>
      </c>
      <c r="AN1889" s="150">
        <f>SUM(F1892:AJ1892)</f>
        <v>0</v>
      </c>
      <c r="AO1889" s="150">
        <f>SUM(F1890:AJ1890)</f>
        <v>64</v>
      </c>
      <c r="AP1889" s="150">
        <f>VLOOKUP($M$1&amp;" "&amp;$P$1&amp;" "&amp;AQ1889,'Вспомогательная таблица'!A:AL,38,0)</f>
        <v>165</v>
      </c>
      <c r="AQ1889" s="144" t="s">
        <v>49</v>
      </c>
    </row>
    <row r="1890" spans="1:43" ht="9" customHeight="1" x14ac:dyDescent="0.2">
      <c r="A1890" s="148"/>
      <c r="B1890" s="151"/>
      <c r="C1890" s="151"/>
      <c r="D1890" s="145"/>
      <c r="E1890" s="128" t="s">
        <v>24</v>
      </c>
      <c r="F1890" s="129">
        <v>8</v>
      </c>
      <c r="G1890" s="107"/>
      <c r="H1890" s="107"/>
      <c r="I1890" s="107"/>
      <c r="J1890" s="107">
        <v>8</v>
      </c>
      <c r="K1890" s="107"/>
      <c r="L1890" s="107"/>
      <c r="M1890" s="107"/>
      <c r="N1890" s="107">
        <v>8</v>
      </c>
      <c r="O1890" s="107"/>
      <c r="P1890" s="107"/>
      <c r="Q1890" s="107"/>
      <c r="R1890" s="107">
        <v>8</v>
      </c>
      <c r="S1890" s="107"/>
      <c r="T1890" s="107"/>
      <c r="U1890" s="107"/>
      <c r="V1890" s="107">
        <v>8</v>
      </c>
      <c r="W1890" s="107"/>
      <c r="X1890" s="107"/>
      <c r="Y1890" s="107"/>
      <c r="Z1890" s="107">
        <v>8</v>
      </c>
      <c r="AA1890" s="107"/>
      <c r="AB1890" s="107"/>
      <c r="AC1890" s="107"/>
      <c r="AD1890" s="107">
        <v>8</v>
      </c>
      <c r="AE1890" s="107"/>
      <c r="AF1890" s="107"/>
      <c r="AG1890" s="107"/>
      <c r="AH1890" s="107">
        <v>8</v>
      </c>
      <c r="AI1890" s="107"/>
      <c r="AJ1890" s="130"/>
      <c r="AK1890" s="148"/>
      <c r="AL1890" s="151"/>
      <c r="AM1890" s="151"/>
      <c r="AN1890" s="151"/>
      <c r="AO1890" s="151"/>
      <c r="AP1890" s="151"/>
      <c r="AQ1890" s="145"/>
    </row>
    <row r="1891" spans="1:43" ht="9" customHeight="1" x14ac:dyDescent="0.2">
      <c r="A1891" s="148"/>
      <c r="B1891" s="151"/>
      <c r="C1891" s="151"/>
      <c r="D1891" s="145"/>
      <c r="E1891" s="128" t="s">
        <v>25</v>
      </c>
      <c r="F1891" s="129"/>
      <c r="G1891" s="107"/>
      <c r="H1891" s="107"/>
      <c r="I1891" s="107"/>
      <c r="J1891" s="107"/>
      <c r="K1891" s="107"/>
      <c r="L1891" s="107"/>
      <c r="M1891" s="107"/>
      <c r="N1891" s="107"/>
      <c r="O1891" s="107"/>
      <c r="P1891" s="107"/>
      <c r="Q1891" s="107"/>
      <c r="R1891" s="107"/>
      <c r="S1891" s="107"/>
      <c r="T1891" s="107"/>
      <c r="U1891" s="107"/>
      <c r="V1891" s="107"/>
      <c r="W1891" s="107"/>
      <c r="X1891" s="107"/>
      <c r="Y1891" s="107"/>
      <c r="Z1891" s="107"/>
      <c r="AA1891" s="107"/>
      <c r="AB1891" s="107"/>
      <c r="AC1891" s="107"/>
      <c r="AD1891" s="107"/>
      <c r="AE1891" s="107"/>
      <c r="AF1891" s="107"/>
      <c r="AG1891" s="107"/>
      <c r="AH1891" s="107"/>
      <c r="AI1891" s="107"/>
      <c r="AJ1891" s="130"/>
      <c r="AK1891" s="148"/>
      <c r="AL1891" s="151"/>
      <c r="AM1891" s="151"/>
      <c r="AN1891" s="151"/>
      <c r="AO1891" s="151"/>
      <c r="AP1891" s="151"/>
      <c r="AQ1891" s="145"/>
    </row>
    <row r="1892" spans="1:43" ht="9" customHeight="1" thickBot="1" x14ac:dyDescent="0.25">
      <c r="A1892" s="149"/>
      <c r="B1892" s="152"/>
      <c r="C1892" s="152"/>
      <c r="D1892" s="146"/>
      <c r="E1892" s="131" t="s">
        <v>26</v>
      </c>
      <c r="F1892" s="132"/>
      <c r="G1892" s="133"/>
      <c r="H1892" s="133"/>
      <c r="I1892" s="133"/>
      <c r="J1892" s="133"/>
      <c r="K1892" s="133"/>
      <c r="L1892" s="133"/>
      <c r="M1892" s="133"/>
      <c r="N1892" s="133"/>
      <c r="O1892" s="133"/>
      <c r="P1892" s="133"/>
      <c r="Q1892" s="133"/>
      <c r="R1892" s="133"/>
      <c r="S1892" s="133"/>
      <c r="T1892" s="133"/>
      <c r="U1892" s="133"/>
      <c r="V1892" s="133"/>
      <c r="W1892" s="133"/>
      <c r="X1892" s="133"/>
      <c r="Y1892" s="133"/>
      <c r="Z1892" s="133"/>
      <c r="AA1892" s="133"/>
      <c r="AB1892" s="133"/>
      <c r="AC1892" s="133"/>
      <c r="AD1892" s="133"/>
      <c r="AE1892" s="133"/>
      <c r="AF1892" s="133"/>
      <c r="AG1892" s="133"/>
      <c r="AH1892" s="133"/>
      <c r="AI1892" s="133"/>
      <c r="AJ1892" s="134"/>
      <c r="AK1892" s="149"/>
      <c r="AL1892" s="152"/>
      <c r="AM1892" s="152"/>
      <c r="AN1892" s="152"/>
      <c r="AO1892" s="152"/>
      <c r="AP1892" s="152"/>
      <c r="AQ1892" s="146"/>
    </row>
    <row r="1893" spans="1:43" ht="9" customHeight="1" x14ac:dyDescent="0.2">
      <c r="A1893" s="147">
        <v>471</v>
      </c>
      <c r="B1893" s="155">
        <v>19012</v>
      </c>
      <c r="C1893" s="160" t="s">
        <v>594</v>
      </c>
      <c r="D1893" s="156" t="s">
        <v>563</v>
      </c>
      <c r="E1893" s="124" t="s">
        <v>22</v>
      </c>
      <c r="F1893" s="125"/>
      <c r="G1893" s="126">
        <v>11</v>
      </c>
      <c r="H1893" s="126">
        <v>11</v>
      </c>
      <c r="I1893" s="126"/>
      <c r="J1893" s="126"/>
      <c r="K1893" s="126">
        <v>11</v>
      </c>
      <c r="L1893" s="126">
        <v>11</v>
      </c>
      <c r="M1893" s="126"/>
      <c r="N1893" s="126"/>
      <c r="O1893" s="126">
        <v>11</v>
      </c>
      <c r="P1893" s="126">
        <v>11</v>
      </c>
      <c r="Q1893" s="126"/>
      <c r="R1893" s="126"/>
      <c r="S1893" s="126">
        <v>11</v>
      </c>
      <c r="T1893" s="126">
        <v>11</v>
      </c>
      <c r="U1893" s="126"/>
      <c r="V1893" s="126"/>
      <c r="W1893" s="126">
        <v>11</v>
      </c>
      <c r="X1893" s="126">
        <v>11</v>
      </c>
      <c r="Y1893" s="126"/>
      <c r="Z1893" s="126"/>
      <c r="AA1893" s="126">
        <v>11</v>
      </c>
      <c r="AB1893" s="126">
        <v>11</v>
      </c>
      <c r="AC1893" s="126"/>
      <c r="AD1893" s="126"/>
      <c r="AE1893" s="126">
        <v>11</v>
      </c>
      <c r="AF1893" s="126">
        <v>11</v>
      </c>
      <c r="AG1893" s="126"/>
      <c r="AH1893" s="126"/>
      <c r="AI1893" s="126"/>
      <c r="AJ1893" s="127"/>
      <c r="AK1893" s="153">
        <f>COUNTIF(F1893:AJ1893,"&gt;0")</f>
        <v>14</v>
      </c>
      <c r="AL1893" s="150">
        <f>SUM(F1893:AJ1893)</f>
        <v>154</v>
      </c>
      <c r="AM1893" s="150">
        <f>SUM(F1895:AJ1895)</f>
        <v>0</v>
      </c>
      <c r="AN1893" s="150">
        <f>SUM(F1896:AJ1896)</f>
        <v>0</v>
      </c>
      <c r="AO1893" s="150">
        <f>SUM(F1894:AJ1894)</f>
        <v>0</v>
      </c>
      <c r="AP1893" s="150">
        <f>VLOOKUP($M$1&amp;" "&amp;$P$1&amp;" "&amp;AQ1893,'Вспомогательная таблица'!A:AL,38,0)</f>
        <v>154</v>
      </c>
      <c r="AQ1893" s="144" t="s">
        <v>245</v>
      </c>
    </row>
    <row r="1894" spans="1:43" ht="9" customHeight="1" x14ac:dyDescent="0.2">
      <c r="A1894" s="148"/>
      <c r="B1894" s="151"/>
      <c r="C1894" s="151"/>
      <c r="D1894" s="145"/>
      <c r="E1894" s="128" t="s">
        <v>24</v>
      </c>
      <c r="F1894" s="129"/>
      <c r="G1894" s="107"/>
      <c r="H1894" s="107"/>
      <c r="I1894" s="107"/>
      <c r="J1894" s="107"/>
      <c r="K1894" s="107"/>
      <c r="L1894" s="107"/>
      <c r="M1894" s="107"/>
      <c r="N1894" s="107"/>
      <c r="O1894" s="107"/>
      <c r="P1894" s="107"/>
      <c r="Q1894" s="107"/>
      <c r="R1894" s="107"/>
      <c r="S1894" s="107"/>
      <c r="T1894" s="107"/>
      <c r="U1894" s="107"/>
      <c r="V1894" s="107"/>
      <c r="W1894" s="107"/>
      <c r="X1894" s="107"/>
      <c r="Y1894" s="107"/>
      <c r="Z1894" s="107"/>
      <c r="AA1894" s="107"/>
      <c r="AB1894" s="107"/>
      <c r="AC1894" s="107"/>
      <c r="AD1894" s="107"/>
      <c r="AE1894" s="107"/>
      <c r="AF1894" s="107"/>
      <c r="AG1894" s="107"/>
      <c r="AH1894" s="107"/>
      <c r="AI1894" s="107"/>
      <c r="AJ1894" s="130"/>
      <c r="AK1894" s="148"/>
      <c r="AL1894" s="151"/>
      <c r="AM1894" s="151"/>
      <c r="AN1894" s="151"/>
      <c r="AO1894" s="151"/>
      <c r="AP1894" s="151"/>
      <c r="AQ1894" s="145"/>
    </row>
    <row r="1895" spans="1:43" ht="9" customHeight="1" x14ac:dyDescent="0.2">
      <c r="A1895" s="148"/>
      <c r="B1895" s="151"/>
      <c r="C1895" s="151"/>
      <c r="D1895" s="145"/>
      <c r="E1895" s="128" t="s">
        <v>25</v>
      </c>
      <c r="F1895" s="129"/>
      <c r="G1895" s="107"/>
      <c r="H1895" s="107"/>
      <c r="I1895" s="107"/>
      <c r="J1895" s="107"/>
      <c r="K1895" s="107"/>
      <c r="L1895" s="107"/>
      <c r="M1895" s="107"/>
      <c r="N1895" s="107"/>
      <c r="O1895" s="107"/>
      <c r="P1895" s="107"/>
      <c r="Q1895" s="107"/>
      <c r="R1895" s="107"/>
      <c r="S1895" s="107"/>
      <c r="T1895" s="107"/>
      <c r="U1895" s="107"/>
      <c r="V1895" s="107"/>
      <c r="W1895" s="107"/>
      <c r="X1895" s="107"/>
      <c r="Y1895" s="107"/>
      <c r="Z1895" s="107"/>
      <c r="AA1895" s="107"/>
      <c r="AB1895" s="107"/>
      <c r="AC1895" s="107"/>
      <c r="AD1895" s="107"/>
      <c r="AE1895" s="107"/>
      <c r="AF1895" s="107"/>
      <c r="AG1895" s="107"/>
      <c r="AH1895" s="107"/>
      <c r="AI1895" s="107"/>
      <c r="AJ1895" s="130"/>
      <c r="AK1895" s="148"/>
      <c r="AL1895" s="151"/>
      <c r="AM1895" s="151"/>
      <c r="AN1895" s="151"/>
      <c r="AO1895" s="151"/>
      <c r="AP1895" s="151"/>
      <c r="AQ1895" s="145"/>
    </row>
    <row r="1896" spans="1:43" ht="9" customHeight="1" thickBot="1" x14ac:dyDescent="0.25">
      <c r="A1896" s="149"/>
      <c r="B1896" s="152"/>
      <c r="C1896" s="152"/>
      <c r="D1896" s="146"/>
      <c r="E1896" s="131" t="s">
        <v>26</v>
      </c>
      <c r="F1896" s="132"/>
      <c r="G1896" s="133"/>
      <c r="H1896" s="133"/>
      <c r="I1896" s="133"/>
      <c r="J1896" s="133"/>
      <c r="K1896" s="133"/>
      <c r="L1896" s="133"/>
      <c r="M1896" s="133"/>
      <c r="N1896" s="133"/>
      <c r="O1896" s="133"/>
      <c r="P1896" s="133"/>
      <c r="Q1896" s="133"/>
      <c r="R1896" s="133"/>
      <c r="S1896" s="133"/>
      <c r="T1896" s="133"/>
      <c r="U1896" s="133"/>
      <c r="V1896" s="133"/>
      <c r="W1896" s="133"/>
      <c r="X1896" s="133"/>
      <c r="Y1896" s="133"/>
      <c r="Z1896" s="133"/>
      <c r="AA1896" s="133"/>
      <c r="AB1896" s="133"/>
      <c r="AC1896" s="133"/>
      <c r="AD1896" s="133"/>
      <c r="AE1896" s="133"/>
      <c r="AF1896" s="133"/>
      <c r="AG1896" s="133"/>
      <c r="AH1896" s="133"/>
      <c r="AI1896" s="133"/>
      <c r="AJ1896" s="134"/>
      <c r="AK1896" s="149"/>
      <c r="AL1896" s="152"/>
      <c r="AM1896" s="152"/>
      <c r="AN1896" s="152"/>
      <c r="AO1896" s="152"/>
      <c r="AP1896" s="152"/>
      <c r="AQ1896" s="146"/>
    </row>
    <row r="1897" spans="1:43" ht="9" customHeight="1" x14ac:dyDescent="0.2">
      <c r="A1897" s="147">
        <v>472</v>
      </c>
      <c r="B1897" s="155">
        <v>80009711</v>
      </c>
      <c r="C1897" s="160" t="s">
        <v>595</v>
      </c>
      <c r="D1897" s="156" t="s">
        <v>549</v>
      </c>
      <c r="E1897" s="124" t="s">
        <v>22</v>
      </c>
      <c r="F1897" s="125"/>
      <c r="G1897" s="126">
        <v>11</v>
      </c>
      <c r="H1897" s="126">
        <v>11</v>
      </c>
      <c r="I1897" s="126"/>
      <c r="J1897" s="126"/>
      <c r="K1897" s="126">
        <v>11</v>
      </c>
      <c r="L1897" s="126">
        <v>11</v>
      </c>
      <c r="M1897" s="126"/>
      <c r="N1897" s="126"/>
      <c r="O1897" s="126">
        <v>11</v>
      </c>
      <c r="P1897" s="126">
        <v>11</v>
      </c>
      <c r="Q1897" s="126"/>
      <c r="R1897" s="126"/>
      <c r="S1897" s="126">
        <v>11</v>
      </c>
      <c r="T1897" s="126">
        <v>11</v>
      </c>
      <c r="U1897" s="126"/>
      <c r="V1897" s="126"/>
      <c r="W1897" s="126">
        <v>11</v>
      </c>
      <c r="X1897" s="126">
        <v>11</v>
      </c>
      <c r="Y1897" s="126"/>
      <c r="Z1897" s="126"/>
      <c r="AA1897" s="126">
        <v>11</v>
      </c>
      <c r="AB1897" s="126">
        <v>11</v>
      </c>
      <c r="AC1897" s="126"/>
      <c r="AD1897" s="126"/>
      <c r="AE1897" s="126">
        <v>11</v>
      </c>
      <c r="AF1897" s="126">
        <v>11</v>
      </c>
      <c r="AG1897" s="126"/>
      <c r="AH1897" s="126"/>
      <c r="AI1897" s="126"/>
      <c r="AJ1897" s="127"/>
      <c r="AK1897" s="153">
        <f>COUNTIF(F1897:AJ1897,"&gt;0")</f>
        <v>14</v>
      </c>
      <c r="AL1897" s="150">
        <f>SUM(F1897:AJ1897)</f>
        <v>154</v>
      </c>
      <c r="AM1897" s="150">
        <f>SUM(F1899:AJ1899)</f>
        <v>0</v>
      </c>
      <c r="AN1897" s="150">
        <f>SUM(F1900:AJ1900)</f>
        <v>0</v>
      </c>
      <c r="AO1897" s="150">
        <f>SUM(F1898:AJ1898)</f>
        <v>0</v>
      </c>
      <c r="AP1897" s="150">
        <f>VLOOKUP($M$1&amp;" "&amp;$P$1&amp;" "&amp;AQ1897,'Вспомогательная таблица'!A:AL,38,0)</f>
        <v>154</v>
      </c>
      <c r="AQ1897" s="144" t="s">
        <v>245</v>
      </c>
    </row>
    <row r="1898" spans="1:43" ht="9" customHeight="1" x14ac:dyDescent="0.2">
      <c r="A1898" s="148"/>
      <c r="B1898" s="151"/>
      <c r="C1898" s="151"/>
      <c r="D1898" s="145"/>
      <c r="E1898" s="128" t="s">
        <v>24</v>
      </c>
      <c r="F1898" s="129"/>
      <c r="G1898" s="107"/>
      <c r="H1898" s="107"/>
      <c r="I1898" s="107"/>
      <c r="J1898" s="107"/>
      <c r="K1898" s="107"/>
      <c r="L1898" s="107"/>
      <c r="M1898" s="107"/>
      <c r="N1898" s="107"/>
      <c r="O1898" s="107"/>
      <c r="P1898" s="107"/>
      <c r="Q1898" s="107"/>
      <c r="R1898" s="107"/>
      <c r="S1898" s="107"/>
      <c r="T1898" s="107"/>
      <c r="U1898" s="107"/>
      <c r="V1898" s="107"/>
      <c r="W1898" s="107"/>
      <c r="X1898" s="107"/>
      <c r="Y1898" s="107"/>
      <c r="Z1898" s="107"/>
      <c r="AA1898" s="107"/>
      <c r="AB1898" s="107"/>
      <c r="AC1898" s="107"/>
      <c r="AD1898" s="107"/>
      <c r="AE1898" s="107"/>
      <c r="AF1898" s="107"/>
      <c r="AG1898" s="107"/>
      <c r="AH1898" s="107"/>
      <c r="AI1898" s="107"/>
      <c r="AJ1898" s="130"/>
      <c r="AK1898" s="148"/>
      <c r="AL1898" s="151"/>
      <c r="AM1898" s="151"/>
      <c r="AN1898" s="151"/>
      <c r="AO1898" s="151"/>
      <c r="AP1898" s="151"/>
      <c r="AQ1898" s="145"/>
    </row>
    <row r="1899" spans="1:43" ht="9" customHeight="1" x14ac:dyDescent="0.2">
      <c r="A1899" s="148"/>
      <c r="B1899" s="151"/>
      <c r="C1899" s="151"/>
      <c r="D1899" s="145"/>
      <c r="E1899" s="128" t="s">
        <v>25</v>
      </c>
      <c r="F1899" s="129"/>
      <c r="G1899" s="107"/>
      <c r="H1899" s="107"/>
      <c r="I1899" s="107"/>
      <c r="J1899" s="107"/>
      <c r="K1899" s="107"/>
      <c r="L1899" s="107"/>
      <c r="M1899" s="107"/>
      <c r="N1899" s="107"/>
      <c r="O1899" s="107"/>
      <c r="P1899" s="107"/>
      <c r="Q1899" s="107"/>
      <c r="R1899" s="107"/>
      <c r="S1899" s="107"/>
      <c r="T1899" s="107"/>
      <c r="U1899" s="107"/>
      <c r="V1899" s="107"/>
      <c r="W1899" s="107"/>
      <c r="X1899" s="107"/>
      <c r="Y1899" s="107"/>
      <c r="Z1899" s="107"/>
      <c r="AA1899" s="107"/>
      <c r="AB1899" s="107"/>
      <c r="AC1899" s="107"/>
      <c r="AD1899" s="107"/>
      <c r="AE1899" s="107"/>
      <c r="AF1899" s="107"/>
      <c r="AG1899" s="107"/>
      <c r="AH1899" s="107"/>
      <c r="AI1899" s="107"/>
      <c r="AJ1899" s="130"/>
      <c r="AK1899" s="148"/>
      <c r="AL1899" s="151"/>
      <c r="AM1899" s="151"/>
      <c r="AN1899" s="151"/>
      <c r="AO1899" s="151"/>
      <c r="AP1899" s="151"/>
      <c r="AQ1899" s="145"/>
    </row>
    <row r="1900" spans="1:43" ht="9" customHeight="1" thickBot="1" x14ac:dyDescent="0.25">
      <c r="A1900" s="149"/>
      <c r="B1900" s="152"/>
      <c r="C1900" s="152"/>
      <c r="D1900" s="146"/>
      <c r="E1900" s="131" t="s">
        <v>26</v>
      </c>
      <c r="F1900" s="132"/>
      <c r="G1900" s="133"/>
      <c r="H1900" s="133"/>
      <c r="I1900" s="133"/>
      <c r="J1900" s="133"/>
      <c r="K1900" s="133"/>
      <c r="L1900" s="133"/>
      <c r="M1900" s="133"/>
      <c r="N1900" s="133"/>
      <c r="O1900" s="133"/>
      <c r="P1900" s="133"/>
      <c r="Q1900" s="133"/>
      <c r="R1900" s="133"/>
      <c r="S1900" s="133"/>
      <c r="T1900" s="133"/>
      <c r="U1900" s="133"/>
      <c r="V1900" s="133"/>
      <c r="W1900" s="133"/>
      <c r="X1900" s="133"/>
      <c r="Y1900" s="133"/>
      <c r="Z1900" s="133"/>
      <c r="AA1900" s="133"/>
      <c r="AB1900" s="133"/>
      <c r="AC1900" s="133"/>
      <c r="AD1900" s="133"/>
      <c r="AE1900" s="133"/>
      <c r="AF1900" s="133"/>
      <c r="AG1900" s="133"/>
      <c r="AH1900" s="133"/>
      <c r="AI1900" s="133"/>
      <c r="AJ1900" s="134"/>
      <c r="AK1900" s="149"/>
      <c r="AL1900" s="152"/>
      <c r="AM1900" s="152"/>
      <c r="AN1900" s="152"/>
      <c r="AO1900" s="152"/>
      <c r="AP1900" s="152"/>
      <c r="AQ1900" s="146"/>
    </row>
    <row r="1901" spans="1:43" ht="9" customHeight="1" x14ac:dyDescent="0.2">
      <c r="A1901" s="147">
        <v>473</v>
      </c>
      <c r="B1901" s="155">
        <v>19528</v>
      </c>
      <c r="C1901" s="160" t="s">
        <v>596</v>
      </c>
      <c r="D1901" s="156" t="s">
        <v>549</v>
      </c>
      <c r="E1901" s="124" t="s">
        <v>22</v>
      </c>
      <c r="F1901" s="125"/>
      <c r="G1901" s="126"/>
      <c r="H1901" s="126">
        <v>11</v>
      </c>
      <c r="I1901" s="126">
        <v>11</v>
      </c>
      <c r="J1901" s="126"/>
      <c r="K1901" s="126"/>
      <c r="L1901" s="126">
        <v>11</v>
      </c>
      <c r="M1901" s="126">
        <v>11</v>
      </c>
      <c r="N1901" s="126"/>
      <c r="O1901" s="126"/>
      <c r="P1901" s="126">
        <v>11</v>
      </c>
      <c r="Q1901" s="126">
        <v>11</v>
      </c>
      <c r="R1901" s="126"/>
      <c r="S1901" s="126"/>
      <c r="T1901" s="126">
        <v>11</v>
      </c>
      <c r="U1901" s="126">
        <v>11</v>
      </c>
      <c r="V1901" s="126"/>
      <c r="W1901" s="126"/>
      <c r="X1901" s="126">
        <v>11</v>
      </c>
      <c r="Y1901" s="126">
        <v>11</v>
      </c>
      <c r="Z1901" s="126"/>
      <c r="AA1901" s="126"/>
      <c r="AB1901" s="126">
        <v>11</v>
      </c>
      <c r="AC1901" s="126">
        <v>11</v>
      </c>
      <c r="AD1901" s="126"/>
      <c r="AE1901" s="126"/>
      <c r="AF1901" s="126">
        <v>11</v>
      </c>
      <c r="AG1901" s="126">
        <v>11</v>
      </c>
      <c r="AH1901" s="126"/>
      <c r="AI1901" s="126"/>
      <c r="AJ1901" s="127"/>
      <c r="AK1901" s="153">
        <f>COUNTIF(F1901:AJ1901,"&gt;0")</f>
        <v>14</v>
      </c>
      <c r="AL1901" s="150">
        <f>SUM(F1901:AJ1901)</f>
        <v>154</v>
      </c>
      <c r="AM1901" s="150">
        <f>SUM(F1903:AJ1903)</f>
        <v>0</v>
      </c>
      <c r="AN1901" s="150">
        <f>SUM(F1904:AJ1904)</f>
        <v>0</v>
      </c>
      <c r="AO1901" s="150">
        <f>SUM(F1902:AJ1902)</f>
        <v>56</v>
      </c>
      <c r="AP1901" s="150">
        <f>VLOOKUP($M$1&amp;" "&amp;$P$1&amp;" "&amp;AQ1901,'Вспомогательная таблица'!A:AL,38,0)</f>
        <v>154</v>
      </c>
      <c r="AQ1901" s="144" t="s">
        <v>51</v>
      </c>
    </row>
    <row r="1902" spans="1:43" ht="9" customHeight="1" x14ac:dyDescent="0.2">
      <c r="A1902" s="148"/>
      <c r="B1902" s="151"/>
      <c r="C1902" s="151"/>
      <c r="D1902" s="145"/>
      <c r="E1902" s="128" t="s">
        <v>24</v>
      </c>
      <c r="F1902" s="129"/>
      <c r="G1902" s="107"/>
      <c r="H1902" s="107"/>
      <c r="I1902" s="107">
        <v>8</v>
      </c>
      <c r="J1902" s="107"/>
      <c r="K1902" s="107"/>
      <c r="L1902" s="107"/>
      <c r="M1902" s="107">
        <v>8</v>
      </c>
      <c r="N1902" s="107"/>
      <c r="O1902" s="107"/>
      <c r="P1902" s="107"/>
      <c r="Q1902" s="107">
        <v>8</v>
      </c>
      <c r="R1902" s="107"/>
      <c r="S1902" s="107"/>
      <c r="T1902" s="107"/>
      <c r="U1902" s="107">
        <v>8</v>
      </c>
      <c r="V1902" s="107"/>
      <c r="W1902" s="107"/>
      <c r="X1902" s="107"/>
      <c r="Y1902" s="107">
        <v>8</v>
      </c>
      <c r="Z1902" s="107"/>
      <c r="AA1902" s="107"/>
      <c r="AB1902" s="107"/>
      <c r="AC1902" s="107">
        <v>8</v>
      </c>
      <c r="AD1902" s="107"/>
      <c r="AE1902" s="107"/>
      <c r="AF1902" s="107"/>
      <c r="AG1902" s="107">
        <v>8</v>
      </c>
      <c r="AH1902" s="107"/>
      <c r="AI1902" s="107"/>
      <c r="AJ1902" s="130"/>
      <c r="AK1902" s="148"/>
      <c r="AL1902" s="151"/>
      <c r="AM1902" s="151"/>
      <c r="AN1902" s="151"/>
      <c r="AO1902" s="151"/>
      <c r="AP1902" s="151"/>
      <c r="AQ1902" s="145"/>
    </row>
    <row r="1903" spans="1:43" ht="9" customHeight="1" x14ac:dyDescent="0.2">
      <c r="A1903" s="148"/>
      <c r="B1903" s="151"/>
      <c r="C1903" s="151"/>
      <c r="D1903" s="145"/>
      <c r="E1903" s="128" t="s">
        <v>25</v>
      </c>
      <c r="F1903" s="129"/>
      <c r="G1903" s="107"/>
      <c r="H1903" s="107"/>
      <c r="I1903" s="107"/>
      <c r="J1903" s="107"/>
      <c r="K1903" s="107"/>
      <c r="L1903" s="107"/>
      <c r="M1903" s="107"/>
      <c r="N1903" s="107"/>
      <c r="O1903" s="107"/>
      <c r="P1903" s="107"/>
      <c r="Q1903" s="107"/>
      <c r="R1903" s="107"/>
      <c r="S1903" s="107"/>
      <c r="T1903" s="107"/>
      <c r="U1903" s="107"/>
      <c r="V1903" s="107"/>
      <c r="W1903" s="107"/>
      <c r="X1903" s="107"/>
      <c r="Y1903" s="107"/>
      <c r="Z1903" s="107"/>
      <c r="AA1903" s="107"/>
      <c r="AB1903" s="107"/>
      <c r="AC1903" s="107"/>
      <c r="AD1903" s="107"/>
      <c r="AE1903" s="107"/>
      <c r="AF1903" s="107"/>
      <c r="AG1903" s="107"/>
      <c r="AH1903" s="107"/>
      <c r="AI1903" s="107"/>
      <c r="AJ1903" s="130"/>
      <c r="AK1903" s="148"/>
      <c r="AL1903" s="151"/>
      <c r="AM1903" s="151"/>
      <c r="AN1903" s="151"/>
      <c r="AO1903" s="151"/>
      <c r="AP1903" s="151"/>
      <c r="AQ1903" s="145"/>
    </row>
    <row r="1904" spans="1:43" ht="9" customHeight="1" thickBot="1" x14ac:dyDescent="0.25">
      <c r="A1904" s="149"/>
      <c r="B1904" s="152"/>
      <c r="C1904" s="152"/>
      <c r="D1904" s="146"/>
      <c r="E1904" s="131" t="s">
        <v>26</v>
      </c>
      <c r="F1904" s="132"/>
      <c r="G1904" s="133"/>
      <c r="H1904" s="133"/>
      <c r="I1904" s="133"/>
      <c r="J1904" s="133"/>
      <c r="K1904" s="133"/>
      <c r="L1904" s="133"/>
      <c r="M1904" s="133"/>
      <c r="N1904" s="133"/>
      <c r="O1904" s="133"/>
      <c r="P1904" s="133"/>
      <c r="Q1904" s="133"/>
      <c r="R1904" s="133"/>
      <c r="S1904" s="133"/>
      <c r="T1904" s="133"/>
      <c r="U1904" s="133"/>
      <c r="V1904" s="133"/>
      <c r="W1904" s="133"/>
      <c r="X1904" s="133"/>
      <c r="Y1904" s="133"/>
      <c r="Z1904" s="133"/>
      <c r="AA1904" s="133"/>
      <c r="AB1904" s="133"/>
      <c r="AC1904" s="133"/>
      <c r="AD1904" s="133"/>
      <c r="AE1904" s="133"/>
      <c r="AF1904" s="133"/>
      <c r="AG1904" s="133"/>
      <c r="AH1904" s="133"/>
      <c r="AI1904" s="133"/>
      <c r="AJ1904" s="134"/>
      <c r="AK1904" s="149"/>
      <c r="AL1904" s="152"/>
      <c r="AM1904" s="152"/>
      <c r="AN1904" s="152"/>
      <c r="AO1904" s="152"/>
      <c r="AP1904" s="152"/>
      <c r="AQ1904" s="146"/>
    </row>
    <row r="1905" spans="1:43" ht="9" customHeight="1" x14ac:dyDescent="0.2">
      <c r="A1905" s="147">
        <v>474</v>
      </c>
      <c r="B1905" s="155">
        <v>19021</v>
      </c>
      <c r="C1905" s="160" t="s">
        <v>597</v>
      </c>
      <c r="D1905" s="156" t="s">
        <v>549</v>
      </c>
      <c r="E1905" s="124" t="s">
        <v>22</v>
      </c>
      <c r="F1905" s="125">
        <v>11</v>
      </c>
      <c r="G1905" s="126">
        <v>11</v>
      </c>
      <c r="H1905" s="126"/>
      <c r="I1905" s="126"/>
      <c r="J1905" s="126">
        <v>11</v>
      </c>
      <c r="K1905" s="126">
        <v>11</v>
      </c>
      <c r="L1905" s="126"/>
      <c r="M1905" s="126"/>
      <c r="N1905" s="126">
        <v>11</v>
      </c>
      <c r="O1905" s="126">
        <v>11</v>
      </c>
      <c r="P1905" s="126"/>
      <c r="Q1905" s="126"/>
      <c r="R1905" s="126">
        <v>11</v>
      </c>
      <c r="S1905" s="126">
        <v>11</v>
      </c>
      <c r="T1905" s="126"/>
      <c r="U1905" s="126"/>
      <c r="V1905" s="126">
        <v>11</v>
      </c>
      <c r="W1905" s="126">
        <v>11</v>
      </c>
      <c r="X1905" s="126"/>
      <c r="Y1905" s="126"/>
      <c r="Z1905" s="126">
        <v>11</v>
      </c>
      <c r="AA1905" s="126">
        <v>11</v>
      </c>
      <c r="AB1905" s="126"/>
      <c r="AC1905" s="126"/>
      <c r="AD1905" s="126">
        <v>11</v>
      </c>
      <c r="AE1905" s="126">
        <v>11</v>
      </c>
      <c r="AF1905" s="126"/>
      <c r="AG1905" s="126"/>
      <c r="AH1905" s="126">
        <v>11</v>
      </c>
      <c r="AI1905" s="126"/>
      <c r="AJ1905" s="127"/>
      <c r="AK1905" s="153">
        <f>COUNTIF(F1905:AJ1905,"&gt;0")</f>
        <v>15</v>
      </c>
      <c r="AL1905" s="150">
        <f>SUM(F1905:AJ1905)</f>
        <v>165</v>
      </c>
      <c r="AM1905" s="150">
        <f>SUM(F1907:AJ1907)</f>
        <v>0</v>
      </c>
      <c r="AN1905" s="150">
        <f>SUM(F1908:AJ1908)</f>
        <v>0</v>
      </c>
      <c r="AO1905" s="150">
        <f>SUM(F1906:AJ1906)</f>
        <v>56</v>
      </c>
      <c r="AP1905" s="150">
        <f>VLOOKUP($M$1&amp;" "&amp;$P$1&amp;" "&amp;AQ1905,'Вспомогательная таблица'!A:AL,38,0)</f>
        <v>165</v>
      </c>
      <c r="AQ1905" s="144" t="s">
        <v>53</v>
      </c>
    </row>
    <row r="1906" spans="1:43" ht="9" customHeight="1" x14ac:dyDescent="0.2">
      <c r="A1906" s="148"/>
      <c r="B1906" s="151"/>
      <c r="C1906" s="151"/>
      <c r="D1906" s="145"/>
      <c r="E1906" s="128" t="s">
        <v>24</v>
      </c>
      <c r="F1906" s="129"/>
      <c r="G1906" s="107">
        <v>8</v>
      </c>
      <c r="H1906" s="107"/>
      <c r="I1906" s="107"/>
      <c r="J1906" s="107"/>
      <c r="K1906" s="107">
        <v>8</v>
      </c>
      <c r="L1906" s="107"/>
      <c r="M1906" s="107"/>
      <c r="N1906" s="107"/>
      <c r="O1906" s="107">
        <v>8</v>
      </c>
      <c r="P1906" s="107"/>
      <c r="Q1906" s="107"/>
      <c r="R1906" s="107"/>
      <c r="S1906" s="107">
        <v>8</v>
      </c>
      <c r="T1906" s="107"/>
      <c r="U1906" s="107"/>
      <c r="V1906" s="107"/>
      <c r="W1906" s="107">
        <v>8</v>
      </c>
      <c r="X1906" s="107"/>
      <c r="Y1906" s="107"/>
      <c r="Z1906" s="107"/>
      <c r="AA1906" s="107">
        <v>8</v>
      </c>
      <c r="AB1906" s="107"/>
      <c r="AC1906" s="107"/>
      <c r="AD1906" s="107"/>
      <c r="AE1906" s="107">
        <v>8</v>
      </c>
      <c r="AF1906" s="107"/>
      <c r="AG1906" s="107"/>
      <c r="AH1906" s="107"/>
      <c r="AI1906" s="107"/>
      <c r="AJ1906" s="130"/>
      <c r="AK1906" s="148"/>
      <c r="AL1906" s="151"/>
      <c r="AM1906" s="151"/>
      <c r="AN1906" s="151"/>
      <c r="AO1906" s="151"/>
      <c r="AP1906" s="151"/>
      <c r="AQ1906" s="145"/>
    </row>
    <row r="1907" spans="1:43" ht="9" customHeight="1" x14ac:dyDescent="0.2">
      <c r="A1907" s="148"/>
      <c r="B1907" s="151"/>
      <c r="C1907" s="151"/>
      <c r="D1907" s="145"/>
      <c r="E1907" s="128" t="s">
        <v>25</v>
      </c>
      <c r="F1907" s="129"/>
      <c r="G1907" s="107"/>
      <c r="H1907" s="107"/>
      <c r="I1907" s="107"/>
      <c r="J1907" s="107"/>
      <c r="K1907" s="107"/>
      <c r="L1907" s="107"/>
      <c r="M1907" s="107"/>
      <c r="N1907" s="107"/>
      <c r="O1907" s="107"/>
      <c r="P1907" s="107"/>
      <c r="Q1907" s="107"/>
      <c r="R1907" s="107"/>
      <c r="S1907" s="107"/>
      <c r="T1907" s="107"/>
      <c r="U1907" s="107"/>
      <c r="V1907" s="107"/>
      <c r="W1907" s="107"/>
      <c r="X1907" s="107"/>
      <c r="Y1907" s="107"/>
      <c r="Z1907" s="107"/>
      <c r="AA1907" s="107"/>
      <c r="AB1907" s="107"/>
      <c r="AC1907" s="107"/>
      <c r="AD1907" s="107"/>
      <c r="AE1907" s="107"/>
      <c r="AF1907" s="107"/>
      <c r="AG1907" s="107"/>
      <c r="AH1907" s="107"/>
      <c r="AI1907" s="107"/>
      <c r="AJ1907" s="130"/>
      <c r="AK1907" s="148"/>
      <c r="AL1907" s="151"/>
      <c r="AM1907" s="151"/>
      <c r="AN1907" s="151"/>
      <c r="AO1907" s="151"/>
      <c r="AP1907" s="151"/>
      <c r="AQ1907" s="145"/>
    </row>
    <row r="1908" spans="1:43" ht="9" customHeight="1" thickBot="1" x14ac:dyDescent="0.25">
      <c r="A1908" s="149"/>
      <c r="B1908" s="152"/>
      <c r="C1908" s="152"/>
      <c r="D1908" s="146"/>
      <c r="E1908" s="131" t="s">
        <v>26</v>
      </c>
      <c r="F1908" s="132"/>
      <c r="G1908" s="133"/>
      <c r="H1908" s="133"/>
      <c r="I1908" s="133"/>
      <c r="J1908" s="133"/>
      <c r="K1908" s="133"/>
      <c r="L1908" s="133"/>
      <c r="M1908" s="133"/>
      <c r="N1908" s="133"/>
      <c r="O1908" s="133"/>
      <c r="P1908" s="133"/>
      <c r="Q1908" s="133"/>
      <c r="R1908" s="133"/>
      <c r="S1908" s="133"/>
      <c r="T1908" s="133"/>
      <c r="U1908" s="133"/>
      <c r="V1908" s="133"/>
      <c r="W1908" s="133"/>
      <c r="X1908" s="133"/>
      <c r="Y1908" s="133"/>
      <c r="Z1908" s="133"/>
      <c r="AA1908" s="133"/>
      <c r="AB1908" s="133"/>
      <c r="AC1908" s="133"/>
      <c r="AD1908" s="133"/>
      <c r="AE1908" s="133"/>
      <c r="AF1908" s="133"/>
      <c r="AG1908" s="133"/>
      <c r="AH1908" s="133"/>
      <c r="AI1908" s="133"/>
      <c r="AJ1908" s="134"/>
      <c r="AK1908" s="149"/>
      <c r="AL1908" s="152"/>
      <c r="AM1908" s="152"/>
      <c r="AN1908" s="152"/>
      <c r="AO1908" s="152"/>
      <c r="AP1908" s="152"/>
      <c r="AQ1908" s="146"/>
    </row>
    <row r="1909" spans="1:43" ht="9" customHeight="1" x14ac:dyDescent="0.2">
      <c r="A1909" s="147">
        <v>475</v>
      </c>
      <c r="B1909" s="155">
        <v>19786</v>
      </c>
      <c r="C1909" s="160" t="s">
        <v>598</v>
      </c>
      <c r="D1909" s="156" t="s">
        <v>563</v>
      </c>
      <c r="E1909" s="124" t="s">
        <v>22</v>
      </c>
      <c r="F1909" s="125">
        <v>8</v>
      </c>
      <c r="G1909" s="126">
        <v>8</v>
      </c>
      <c r="H1909" s="126"/>
      <c r="I1909" s="126"/>
      <c r="J1909" s="126">
        <v>8</v>
      </c>
      <c r="K1909" s="126">
        <v>8</v>
      </c>
      <c r="L1909" s="126">
        <v>8</v>
      </c>
      <c r="M1909" s="126">
        <v>8</v>
      </c>
      <c r="N1909" s="126">
        <v>8</v>
      </c>
      <c r="O1909" s="126"/>
      <c r="P1909" s="126"/>
      <c r="Q1909" s="126">
        <v>8</v>
      </c>
      <c r="R1909" s="126">
        <v>8</v>
      </c>
      <c r="S1909" s="126">
        <v>8</v>
      </c>
      <c r="T1909" s="126">
        <v>8</v>
      </c>
      <c r="U1909" s="126">
        <v>8</v>
      </c>
      <c r="V1909" s="126"/>
      <c r="W1909" s="126"/>
      <c r="X1909" s="126">
        <v>8</v>
      </c>
      <c r="Y1909" s="126">
        <v>8</v>
      </c>
      <c r="Z1909" s="126">
        <v>8</v>
      </c>
      <c r="AA1909" s="126">
        <v>8</v>
      </c>
      <c r="AB1909" s="126">
        <v>8</v>
      </c>
      <c r="AC1909" s="126"/>
      <c r="AD1909" s="126"/>
      <c r="AE1909" s="126">
        <v>8</v>
      </c>
      <c r="AF1909" s="126">
        <v>8</v>
      </c>
      <c r="AG1909" s="126">
        <v>8</v>
      </c>
      <c r="AH1909" s="126">
        <v>8</v>
      </c>
      <c r="AI1909" s="126"/>
      <c r="AJ1909" s="127"/>
      <c r="AK1909" s="153">
        <f>COUNTIF(F1909:AJ1909,"&gt;0")</f>
        <v>21</v>
      </c>
      <c r="AL1909" s="150">
        <f>SUM(F1909:AJ1909)</f>
        <v>168</v>
      </c>
      <c r="AM1909" s="150">
        <f>SUM(F1911:AJ1911)</f>
        <v>0</v>
      </c>
      <c r="AN1909" s="150">
        <f>SUM(F1912:AJ1912)</f>
        <v>0</v>
      </c>
      <c r="AO1909" s="150">
        <f>SUM(F1910:AJ1910)</f>
        <v>0</v>
      </c>
      <c r="AP1909" s="150">
        <f>VLOOKUP($M$1&amp;" "&amp;$P$1&amp;" "&amp;AQ1909,'Вспомогательная таблица'!A:AL,38,0)</f>
        <v>168</v>
      </c>
      <c r="AQ1909" s="144" t="s">
        <v>23</v>
      </c>
    </row>
    <row r="1910" spans="1:43" ht="9" customHeight="1" x14ac:dyDescent="0.2">
      <c r="A1910" s="148"/>
      <c r="B1910" s="151"/>
      <c r="C1910" s="151"/>
      <c r="D1910" s="145"/>
      <c r="E1910" s="128" t="s">
        <v>24</v>
      </c>
      <c r="F1910" s="129"/>
      <c r="G1910" s="107"/>
      <c r="H1910" s="107"/>
      <c r="I1910" s="107"/>
      <c r="J1910" s="107"/>
      <c r="K1910" s="107"/>
      <c r="L1910" s="107"/>
      <c r="M1910" s="107"/>
      <c r="N1910" s="107"/>
      <c r="O1910" s="107"/>
      <c r="P1910" s="107"/>
      <c r="Q1910" s="107"/>
      <c r="R1910" s="107"/>
      <c r="S1910" s="107"/>
      <c r="T1910" s="107"/>
      <c r="U1910" s="107"/>
      <c r="V1910" s="107"/>
      <c r="W1910" s="107"/>
      <c r="X1910" s="107"/>
      <c r="Y1910" s="107"/>
      <c r="Z1910" s="107"/>
      <c r="AA1910" s="107"/>
      <c r="AB1910" s="107"/>
      <c r="AC1910" s="107"/>
      <c r="AD1910" s="107"/>
      <c r="AE1910" s="107"/>
      <c r="AF1910" s="107"/>
      <c r="AG1910" s="107"/>
      <c r="AH1910" s="107"/>
      <c r="AI1910" s="107"/>
      <c r="AJ1910" s="130"/>
      <c r="AK1910" s="148"/>
      <c r="AL1910" s="151"/>
      <c r="AM1910" s="151"/>
      <c r="AN1910" s="151"/>
      <c r="AO1910" s="151"/>
      <c r="AP1910" s="151"/>
      <c r="AQ1910" s="145"/>
    </row>
    <row r="1911" spans="1:43" ht="9" customHeight="1" x14ac:dyDescent="0.2">
      <c r="A1911" s="148"/>
      <c r="B1911" s="151"/>
      <c r="C1911" s="151"/>
      <c r="D1911" s="145"/>
      <c r="E1911" s="128" t="s">
        <v>25</v>
      </c>
      <c r="F1911" s="129"/>
      <c r="G1911" s="107"/>
      <c r="H1911" s="107"/>
      <c r="I1911" s="107"/>
      <c r="J1911" s="107"/>
      <c r="K1911" s="107"/>
      <c r="L1911" s="107"/>
      <c r="M1911" s="107"/>
      <c r="N1911" s="107"/>
      <c r="O1911" s="107"/>
      <c r="P1911" s="107"/>
      <c r="Q1911" s="107"/>
      <c r="R1911" s="107"/>
      <c r="S1911" s="107"/>
      <c r="T1911" s="107"/>
      <c r="U1911" s="107"/>
      <c r="V1911" s="107"/>
      <c r="W1911" s="107"/>
      <c r="X1911" s="107"/>
      <c r="Y1911" s="107"/>
      <c r="Z1911" s="107"/>
      <c r="AA1911" s="107"/>
      <c r="AB1911" s="107"/>
      <c r="AC1911" s="107"/>
      <c r="AD1911" s="107"/>
      <c r="AE1911" s="107"/>
      <c r="AF1911" s="107"/>
      <c r="AG1911" s="107"/>
      <c r="AH1911" s="107"/>
      <c r="AI1911" s="107"/>
      <c r="AJ1911" s="130"/>
      <c r="AK1911" s="148"/>
      <c r="AL1911" s="151"/>
      <c r="AM1911" s="151"/>
      <c r="AN1911" s="151"/>
      <c r="AO1911" s="151"/>
      <c r="AP1911" s="151"/>
      <c r="AQ1911" s="145"/>
    </row>
    <row r="1912" spans="1:43" ht="9" customHeight="1" thickBot="1" x14ac:dyDescent="0.25">
      <c r="A1912" s="149"/>
      <c r="B1912" s="152"/>
      <c r="C1912" s="152"/>
      <c r="D1912" s="146"/>
      <c r="E1912" s="131" t="s">
        <v>26</v>
      </c>
      <c r="F1912" s="132"/>
      <c r="G1912" s="133"/>
      <c r="H1912" s="133"/>
      <c r="I1912" s="133"/>
      <c r="J1912" s="133"/>
      <c r="K1912" s="133"/>
      <c r="L1912" s="133"/>
      <c r="M1912" s="133"/>
      <c r="N1912" s="133"/>
      <c r="O1912" s="133"/>
      <c r="P1912" s="133"/>
      <c r="Q1912" s="133"/>
      <c r="R1912" s="133"/>
      <c r="S1912" s="133"/>
      <c r="T1912" s="133"/>
      <c r="U1912" s="133"/>
      <c r="V1912" s="133"/>
      <c r="W1912" s="133"/>
      <c r="X1912" s="133"/>
      <c r="Y1912" s="133"/>
      <c r="Z1912" s="133"/>
      <c r="AA1912" s="133"/>
      <c r="AB1912" s="133"/>
      <c r="AC1912" s="133"/>
      <c r="AD1912" s="133"/>
      <c r="AE1912" s="133"/>
      <c r="AF1912" s="133"/>
      <c r="AG1912" s="133"/>
      <c r="AH1912" s="133"/>
      <c r="AI1912" s="133"/>
      <c r="AJ1912" s="134"/>
      <c r="AK1912" s="149"/>
      <c r="AL1912" s="152"/>
      <c r="AM1912" s="152"/>
      <c r="AN1912" s="152"/>
      <c r="AO1912" s="152"/>
      <c r="AP1912" s="152"/>
      <c r="AQ1912" s="146"/>
    </row>
    <row r="1913" spans="1:43" ht="9" customHeight="1" x14ac:dyDescent="0.2">
      <c r="A1913" s="147">
        <v>476</v>
      </c>
      <c r="B1913" s="153">
        <v>20562</v>
      </c>
      <c r="C1913" s="154" t="s">
        <v>599</v>
      </c>
      <c r="D1913" s="154" t="s">
        <v>549</v>
      </c>
      <c r="E1913" s="124" t="s">
        <v>22</v>
      </c>
      <c r="F1913" s="125">
        <v>8</v>
      </c>
      <c r="G1913" s="126">
        <v>8</v>
      </c>
      <c r="H1913" s="126"/>
      <c r="I1913" s="126"/>
      <c r="J1913" s="126">
        <v>8</v>
      </c>
      <c r="K1913" s="126">
        <v>8</v>
      </c>
      <c r="L1913" s="126">
        <v>8</v>
      </c>
      <c r="M1913" s="126">
        <v>8</v>
      </c>
      <c r="N1913" s="126">
        <v>8</v>
      </c>
      <c r="O1913" s="126"/>
      <c r="P1913" s="126"/>
      <c r="Q1913" s="126">
        <v>8</v>
      </c>
      <c r="R1913" s="126">
        <v>8</v>
      </c>
      <c r="S1913" s="126">
        <v>8</v>
      </c>
      <c r="T1913" s="126">
        <v>8</v>
      </c>
      <c r="U1913" s="126">
        <v>8</v>
      </c>
      <c r="V1913" s="126"/>
      <c r="W1913" s="126"/>
      <c r="X1913" s="126">
        <v>8</v>
      </c>
      <c r="Y1913" s="126">
        <v>8</v>
      </c>
      <c r="Z1913" s="126">
        <v>8</v>
      </c>
      <c r="AA1913" s="126">
        <v>8</v>
      </c>
      <c r="AB1913" s="126">
        <v>8</v>
      </c>
      <c r="AC1913" s="126"/>
      <c r="AD1913" s="126"/>
      <c r="AE1913" s="126">
        <v>8</v>
      </c>
      <c r="AF1913" s="126">
        <v>8</v>
      </c>
      <c r="AG1913" s="126">
        <v>8</v>
      </c>
      <c r="AH1913" s="126">
        <v>8</v>
      </c>
      <c r="AI1913" s="126"/>
      <c r="AJ1913" s="127"/>
      <c r="AK1913" s="153">
        <f>COUNTIF(F1913:AJ1913,"&gt;0")</f>
        <v>21</v>
      </c>
      <c r="AL1913" s="150">
        <f>SUM(F1913:AJ1913)</f>
        <v>168</v>
      </c>
      <c r="AM1913" s="150">
        <f>SUM(F1915:AJ1915)</f>
        <v>0</v>
      </c>
      <c r="AN1913" s="150">
        <f>SUM(F1916:AJ1916)</f>
        <v>0</v>
      </c>
      <c r="AO1913" s="150">
        <f>SUM(F1914:AJ1914)</f>
        <v>0</v>
      </c>
      <c r="AP1913" s="150">
        <f>VLOOKUP($M$1&amp;" "&amp;$P$1&amp;" "&amp;AQ1913,'Вспомогательная таблица'!A:AL,38,0)</f>
        <v>168</v>
      </c>
      <c r="AQ1913" s="144" t="s">
        <v>23</v>
      </c>
    </row>
    <row r="1914" spans="1:43" ht="9" customHeight="1" x14ac:dyDescent="0.2">
      <c r="A1914" s="148"/>
      <c r="B1914" s="148"/>
      <c r="C1914" s="148"/>
      <c r="D1914" s="148"/>
      <c r="E1914" s="128" t="s">
        <v>24</v>
      </c>
      <c r="F1914" s="129"/>
      <c r="G1914" s="107"/>
      <c r="H1914" s="107"/>
      <c r="I1914" s="107"/>
      <c r="J1914" s="107"/>
      <c r="K1914" s="107"/>
      <c r="L1914" s="107"/>
      <c r="M1914" s="107"/>
      <c r="N1914" s="107"/>
      <c r="O1914" s="107"/>
      <c r="P1914" s="107"/>
      <c r="Q1914" s="107"/>
      <c r="R1914" s="107"/>
      <c r="S1914" s="107"/>
      <c r="T1914" s="107"/>
      <c r="U1914" s="107"/>
      <c r="V1914" s="107"/>
      <c r="W1914" s="107"/>
      <c r="X1914" s="107"/>
      <c r="Y1914" s="107"/>
      <c r="Z1914" s="107"/>
      <c r="AA1914" s="107"/>
      <c r="AB1914" s="107"/>
      <c r="AC1914" s="107"/>
      <c r="AD1914" s="107"/>
      <c r="AE1914" s="107"/>
      <c r="AF1914" s="107"/>
      <c r="AG1914" s="107"/>
      <c r="AH1914" s="107"/>
      <c r="AI1914" s="107"/>
      <c r="AJ1914" s="130"/>
      <c r="AK1914" s="148"/>
      <c r="AL1914" s="151"/>
      <c r="AM1914" s="151"/>
      <c r="AN1914" s="151"/>
      <c r="AO1914" s="151"/>
      <c r="AP1914" s="151"/>
      <c r="AQ1914" s="145"/>
    </row>
    <row r="1915" spans="1:43" ht="9" customHeight="1" x14ac:dyDescent="0.2">
      <c r="A1915" s="148"/>
      <c r="B1915" s="148"/>
      <c r="C1915" s="148"/>
      <c r="D1915" s="148"/>
      <c r="E1915" s="128" t="s">
        <v>25</v>
      </c>
      <c r="F1915" s="129"/>
      <c r="G1915" s="107"/>
      <c r="H1915" s="107"/>
      <c r="I1915" s="107"/>
      <c r="J1915" s="107"/>
      <c r="K1915" s="107"/>
      <c r="L1915" s="107"/>
      <c r="M1915" s="107"/>
      <c r="N1915" s="107"/>
      <c r="O1915" s="107"/>
      <c r="P1915" s="107"/>
      <c r="Q1915" s="107"/>
      <c r="R1915" s="107"/>
      <c r="S1915" s="107"/>
      <c r="T1915" s="107"/>
      <c r="U1915" s="107"/>
      <c r="V1915" s="107"/>
      <c r="W1915" s="107"/>
      <c r="X1915" s="107"/>
      <c r="Y1915" s="107"/>
      <c r="Z1915" s="107"/>
      <c r="AA1915" s="107"/>
      <c r="AB1915" s="107"/>
      <c r="AC1915" s="107"/>
      <c r="AD1915" s="107"/>
      <c r="AE1915" s="107"/>
      <c r="AF1915" s="107"/>
      <c r="AG1915" s="107"/>
      <c r="AH1915" s="107"/>
      <c r="AI1915" s="107"/>
      <c r="AJ1915" s="130"/>
      <c r="AK1915" s="148"/>
      <c r="AL1915" s="151"/>
      <c r="AM1915" s="151"/>
      <c r="AN1915" s="151"/>
      <c r="AO1915" s="151"/>
      <c r="AP1915" s="151"/>
      <c r="AQ1915" s="145"/>
    </row>
    <row r="1916" spans="1:43" ht="9" customHeight="1" thickBot="1" x14ac:dyDescent="0.25">
      <c r="A1916" s="149"/>
      <c r="B1916" s="149"/>
      <c r="C1916" s="149"/>
      <c r="D1916" s="149"/>
      <c r="E1916" s="131" t="s">
        <v>26</v>
      </c>
      <c r="F1916" s="132"/>
      <c r="G1916" s="133"/>
      <c r="H1916" s="133"/>
      <c r="I1916" s="133"/>
      <c r="J1916" s="133"/>
      <c r="K1916" s="133"/>
      <c r="L1916" s="133"/>
      <c r="M1916" s="133"/>
      <c r="N1916" s="133"/>
      <c r="O1916" s="133"/>
      <c r="P1916" s="133"/>
      <c r="Q1916" s="133"/>
      <c r="R1916" s="133"/>
      <c r="S1916" s="133"/>
      <c r="T1916" s="133"/>
      <c r="U1916" s="133"/>
      <c r="V1916" s="133"/>
      <c r="W1916" s="133"/>
      <c r="X1916" s="133"/>
      <c r="Y1916" s="133"/>
      <c r="Z1916" s="133"/>
      <c r="AA1916" s="133"/>
      <c r="AB1916" s="133"/>
      <c r="AC1916" s="133"/>
      <c r="AD1916" s="133"/>
      <c r="AE1916" s="133"/>
      <c r="AF1916" s="133"/>
      <c r="AG1916" s="133"/>
      <c r="AH1916" s="133"/>
      <c r="AI1916" s="133"/>
      <c r="AJ1916" s="134"/>
      <c r="AK1916" s="149"/>
      <c r="AL1916" s="152"/>
      <c r="AM1916" s="152"/>
      <c r="AN1916" s="152"/>
      <c r="AO1916" s="152"/>
      <c r="AP1916" s="152"/>
      <c r="AQ1916" s="146"/>
    </row>
    <row r="1917" spans="1:43" ht="9" customHeight="1" x14ac:dyDescent="0.2">
      <c r="A1917" s="147">
        <v>477</v>
      </c>
      <c r="B1917" s="153">
        <v>30614</v>
      </c>
      <c r="C1917" s="154" t="s">
        <v>600</v>
      </c>
      <c r="D1917" s="154" t="s">
        <v>563</v>
      </c>
      <c r="E1917" s="124" t="s">
        <v>22</v>
      </c>
      <c r="F1917" s="125">
        <v>8</v>
      </c>
      <c r="G1917" s="126">
        <v>8</v>
      </c>
      <c r="H1917" s="126"/>
      <c r="I1917" s="126"/>
      <c r="J1917" s="126">
        <v>8</v>
      </c>
      <c r="K1917" s="126">
        <v>8</v>
      </c>
      <c r="L1917" s="126">
        <v>8</v>
      </c>
      <c r="M1917" s="126">
        <v>8</v>
      </c>
      <c r="N1917" s="126">
        <v>8</v>
      </c>
      <c r="O1917" s="126"/>
      <c r="P1917" s="126"/>
      <c r="Q1917" s="126">
        <v>8</v>
      </c>
      <c r="R1917" s="126">
        <v>8</v>
      </c>
      <c r="S1917" s="126">
        <v>8</v>
      </c>
      <c r="T1917" s="126">
        <v>8</v>
      </c>
      <c r="U1917" s="126">
        <v>8</v>
      </c>
      <c r="V1917" s="126"/>
      <c r="W1917" s="126"/>
      <c r="X1917" s="126">
        <v>8</v>
      </c>
      <c r="Y1917" s="126">
        <v>8</v>
      </c>
      <c r="Z1917" s="126">
        <v>8</v>
      </c>
      <c r="AA1917" s="126">
        <v>8</v>
      </c>
      <c r="AB1917" s="126">
        <v>8</v>
      </c>
      <c r="AC1917" s="126"/>
      <c r="AD1917" s="126"/>
      <c r="AE1917" s="126">
        <v>8</v>
      </c>
      <c r="AF1917" s="126">
        <v>8</v>
      </c>
      <c r="AG1917" s="126">
        <v>8</v>
      </c>
      <c r="AH1917" s="126">
        <v>8</v>
      </c>
      <c r="AI1917" s="126"/>
      <c r="AJ1917" s="127"/>
      <c r="AK1917" s="153">
        <f>COUNTIF(F1917:AJ1917,"&gt;0")</f>
        <v>21</v>
      </c>
      <c r="AL1917" s="150">
        <f>SUM(F1917:AJ1917)</f>
        <v>168</v>
      </c>
      <c r="AM1917" s="150">
        <f>SUM(F1919:AJ1919)</f>
        <v>0</v>
      </c>
      <c r="AN1917" s="150">
        <f>SUM(F1920:AJ1920)</f>
        <v>0</v>
      </c>
      <c r="AO1917" s="150">
        <f>SUM(F1918:AJ1918)</f>
        <v>0</v>
      </c>
      <c r="AP1917" s="150">
        <f>VLOOKUP($M$1&amp;" "&amp;$P$1&amp;" "&amp;AQ1917,'Вспомогательная таблица'!A:AL,38,0)</f>
        <v>168</v>
      </c>
      <c r="AQ1917" s="144" t="s">
        <v>23</v>
      </c>
    </row>
    <row r="1918" spans="1:43" ht="9" customHeight="1" x14ac:dyDescent="0.2">
      <c r="A1918" s="148"/>
      <c r="B1918" s="148"/>
      <c r="C1918" s="148"/>
      <c r="D1918" s="148"/>
      <c r="E1918" s="128" t="s">
        <v>24</v>
      </c>
      <c r="F1918" s="129"/>
      <c r="G1918" s="107"/>
      <c r="H1918" s="107"/>
      <c r="I1918" s="107"/>
      <c r="J1918" s="107"/>
      <c r="K1918" s="107"/>
      <c r="L1918" s="107"/>
      <c r="M1918" s="107"/>
      <c r="N1918" s="107"/>
      <c r="O1918" s="107"/>
      <c r="P1918" s="107"/>
      <c r="Q1918" s="107"/>
      <c r="R1918" s="107"/>
      <c r="S1918" s="107"/>
      <c r="T1918" s="107"/>
      <c r="U1918" s="107"/>
      <c r="V1918" s="107"/>
      <c r="W1918" s="107"/>
      <c r="X1918" s="107"/>
      <c r="Y1918" s="107"/>
      <c r="Z1918" s="107"/>
      <c r="AA1918" s="107"/>
      <c r="AB1918" s="107"/>
      <c r="AC1918" s="107"/>
      <c r="AD1918" s="107"/>
      <c r="AE1918" s="107"/>
      <c r="AF1918" s="107"/>
      <c r="AG1918" s="107"/>
      <c r="AH1918" s="107"/>
      <c r="AI1918" s="107"/>
      <c r="AJ1918" s="130"/>
      <c r="AK1918" s="148"/>
      <c r="AL1918" s="151"/>
      <c r="AM1918" s="151"/>
      <c r="AN1918" s="151"/>
      <c r="AO1918" s="151"/>
      <c r="AP1918" s="151"/>
      <c r="AQ1918" s="145"/>
    </row>
    <row r="1919" spans="1:43" ht="9" customHeight="1" x14ac:dyDescent="0.2">
      <c r="A1919" s="148"/>
      <c r="B1919" s="148"/>
      <c r="C1919" s="148"/>
      <c r="D1919" s="148"/>
      <c r="E1919" s="128" t="s">
        <v>25</v>
      </c>
      <c r="F1919" s="129"/>
      <c r="G1919" s="107"/>
      <c r="H1919" s="107"/>
      <c r="I1919" s="107"/>
      <c r="J1919" s="107"/>
      <c r="K1919" s="107"/>
      <c r="L1919" s="107"/>
      <c r="M1919" s="107"/>
      <c r="N1919" s="107"/>
      <c r="O1919" s="107"/>
      <c r="P1919" s="107"/>
      <c r="Q1919" s="107"/>
      <c r="R1919" s="107"/>
      <c r="S1919" s="107"/>
      <c r="T1919" s="107"/>
      <c r="U1919" s="107"/>
      <c r="V1919" s="107"/>
      <c r="W1919" s="107"/>
      <c r="X1919" s="107"/>
      <c r="Y1919" s="107"/>
      <c r="Z1919" s="107"/>
      <c r="AA1919" s="107"/>
      <c r="AB1919" s="107"/>
      <c r="AC1919" s="107"/>
      <c r="AD1919" s="107"/>
      <c r="AE1919" s="107"/>
      <c r="AF1919" s="107"/>
      <c r="AG1919" s="107"/>
      <c r="AH1919" s="107"/>
      <c r="AI1919" s="107"/>
      <c r="AJ1919" s="130"/>
      <c r="AK1919" s="148"/>
      <c r="AL1919" s="151"/>
      <c r="AM1919" s="151"/>
      <c r="AN1919" s="151"/>
      <c r="AO1919" s="151"/>
      <c r="AP1919" s="151"/>
      <c r="AQ1919" s="145"/>
    </row>
    <row r="1920" spans="1:43" ht="9" customHeight="1" thickBot="1" x14ac:dyDescent="0.25">
      <c r="A1920" s="149"/>
      <c r="B1920" s="149"/>
      <c r="C1920" s="149"/>
      <c r="D1920" s="149"/>
      <c r="E1920" s="131" t="s">
        <v>26</v>
      </c>
      <c r="F1920" s="132"/>
      <c r="G1920" s="133"/>
      <c r="H1920" s="133"/>
      <c r="I1920" s="133"/>
      <c r="J1920" s="133"/>
      <c r="K1920" s="133"/>
      <c r="L1920" s="133"/>
      <c r="M1920" s="133"/>
      <c r="N1920" s="133"/>
      <c r="O1920" s="133"/>
      <c r="P1920" s="133"/>
      <c r="Q1920" s="133"/>
      <c r="R1920" s="133"/>
      <c r="S1920" s="133"/>
      <c r="T1920" s="133"/>
      <c r="U1920" s="133"/>
      <c r="V1920" s="133"/>
      <c r="W1920" s="133"/>
      <c r="X1920" s="133"/>
      <c r="Y1920" s="133"/>
      <c r="Z1920" s="133"/>
      <c r="AA1920" s="133"/>
      <c r="AB1920" s="133"/>
      <c r="AC1920" s="133"/>
      <c r="AD1920" s="133"/>
      <c r="AE1920" s="133"/>
      <c r="AF1920" s="133"/>
      <c r="AG1920" s="133"/>
      <c r="AH1920" s="133"/>
      <c r="AI1920" s="133"/>
      <c r="AJ1920" s="134"/>
      <c r="AK1920" s="149"/>
      <c r="AL1920" s="152"/>
      <c r="AM1920" s="152"/>
      <c r="AN1920" s="152"/>
      <c r="AO1920" s="152"/>
      <c r="AP1920" s="152"/>
      <c r="AQ1920" s="146"/>
    </row>
    <row r="1921" spans="1:43" ht="9" customHeight="1" x14ac:dyDescent="0.2">
      <c r="A1921" s="147">
        <v>478</v>
      </c>
      <c r="B1921" s="153">
        <v>25964</v>
      </c>
      <c r="C1921" s="154" t="s">
        <v>601</v>
      </c>
      <c r="D1921" s="154" t="s">
        <v>563</v>
      </c>
      <c r="E1921" s="124" t="s">
        <v>22</v>
      </c>
      <c r="F1921" s="125">
        <v>11</v>
      </c>
      <c r="G1921" s="126"/>
      <c r="H1921" s="126"/>
      <c r="I1921" s="126">
        <v>11</v>
      </c>
      <c r="J1921" s="126">
        <v>11</v>
      </c>
      <c r="K1921" s="126"/>
      <c r="L1921" s="126"/>
      <c r="M1921" s="126">
        <v>11</v>
      </c>
      <c r="N1921" s="126">
        <v>11</v>
      </c>
      <c r="O1921" s="126"/>
      <c r="P1921" s="126"/>
      <c r="Q1921" s="126">
        <v>11</v>
      </c>
      <c r="R1921" s="126">
        <v>11</v>
      </c>
      <c r="S1921" s="126"/>
      <c r="T1921" s="126"/>
      <c r="U1921" s="126">
        <v>11</v>
      </c>
      <c r="V1921" s="126">
        <v>11</v>
      </c>
      <c r="W1921" s="126"/>
      <c r="X1921" s="126"/>
      <c r="Y1921" s="126">
        <v>11</v>
      </c>
      <c r="Z1921" s="126">
        <v>11</v>
      </c>
      <c r="AA1921" s="126"/>
      <c r="AB1921" s="126"/>
      <c r="AC1921" s="126">
        <v>11</v>
      </c>
      <c r="AD1921" s="126">
        <v>11</v>
      </c>
      <c r="AE1921" s="126"/>
      <c r="AF1921" s="126"/>
      <c r="AG1921" s="126">
        <v>11</v>
      </c>
      <c r="AH1921" s="126">
        <v>11</v>
      </c>
      <c r="AI1921" s="126"/>
      <c r="AJ1921" s="127"/>
      <c r="AK1921" s="153">
        <f>COUNTIF(F1921:AJ1921,"&gt;0")</f>
        <v>15</v>
      </c>
      <c r="AL1921" s="150">
        <f>SUM(F1921:AJ1921)</f>
        <v>165</v>
      </c>
      <c r="AM1921" s="150">
        <f>SUM(F1923:AJ1923)</f>
        <v>0</v>
      </c>
      <c r="AN1921" s="150">
        <f>SUM(F1924:AJ1924)</f>
        <v>0</v>
      </c>
      <c r="AO1921" s="150">
        <f>SUM(F1922:AJ1922)</f>
        <v>0</v>
      </c>
      <c r="AP1921" s="150">
        <f>VLOOKUP($M$1&amp;" "&amp;$P$1&amp;" "&amp;AQ1921,'Вспомогательная таблица'!A:AL,38,0)</f>
        <v>165</v>
      </c>
      <c r="AQ1921" s="144" t="s">
        <v>241</v>
      </c>
    </row>
    <row r="1922" spans="1:43" ht="9" customHeight="1" x14ac:dyDescent="0.2">
      <c r="A1922" s="148"/>
      <c r="B1922" s="148"/>
      <c r="C1922" s="148"/>
      <c r="D1922" s="148"/>
      <c r="E1922" s="128" t="s">
        <v>24</v>
      </c>
      <c r="F1922" s="129"/>
      <c r="G1922" s="107"/>
      <c r="H1922" s="107"/>
      <c r="I1922" s="107"/>
      <c r="J1922" s="107"/>
      <c r="K1922" s="107"/>
      <c r="L1922" s="107"/>
      <c r="M1922" s="107"/>
      <c r="N1922" s="107"/>
      <c r="O1922" s="107"/>
      <c r="P1922" s="107"/>
      <c r="Q1922" s="107"/>
      <c r="R1922" s="107"/>
      <c r="S1922" s="107"/>
      <c r="T1922" s="107"/>
      <c r="U1922" s="107"/>
      <c r="V1922" s="107"/>
      <c r="W1922" s="107"/>
      <c r="X1922" s="107"/>
      <c r="Y1922" s="107"/>
      <c r="Z1922" s="107"/>
      <c r="AA1922" s="107"/>
      <c r="AB1922" s="107"/>
      <c r="AC1922" s="107"/>
      <c r="AD1922" s="107"/>
      <c r="AE1922" s="107"/>
      <c r="AF1922" s="107"/>
      <c r="AG1922" s="107"/>
      <c r="AH1922" s="107"/>
      <c r="AI1922" s="107"/>
      <c r="AJ1922" s="130"/>
      <c r="AK1922" s="148"/>
      <c r="AL1922" s="151"/>
      <c r="AM1922" s="151"/>
      <c r="AN1922" s="151"/>
      <c r="AO1922" s="151"/>
      <c r="AP1922" s="151"/>
      <c r="AQ1922" s="145"/>
    </row>
    <row r="1923" spans="1:43" ht="9" customHeight="1" x14ac:dyDescent="0.2">
      <c r="A1923" s="148"/>
      <c r="B1923" s="148"/>
      <c r="C1923" s="148"/>
      <c r="D1923" s="148"/>
      <c r="E1923" s="128" t="s">
        <v>25</v>
      </c>
      <c r="F1923" s="129"/>
      <c r="G1923" s="107"/>
      <c r="H1923" s="107"/>
      <c r="I1923" s="107"/>
      <c r="J1923" s="107"/>
      <c r="K1923" s="107"/>
      <c r="L1923" s="107"/>
      <c r="M1923" s="107"/>
      <c r="N1923" s="107"/>
      <c r="O1923" s="107"/>
      <c r="P1923" s="107"/>
      <c r="Q1923" s="107"/>
      <c r="R1923" s="107"/>
      <c r="S1923" s="107"/>
      <c r="T1923" s="107"/>
      <c r="U1923" s="107"/>
      <c r="V1923" s="107"/>
      <c r="W1923" s="107"/>
      <c r="X1923" s="107"/>
      <c r="Y1923" s="107"/>
      <c r="Z1923" s="107"/>
      <c r="AA1923" s="107"/>
      <c r="AB1923" s="107"/>
      <c r="AC1923" s="107"/>
      <c r="AD1923" s="107"/>
      <c r="AE1923" s="107"/>
      <c r="AF1923" s="107"/>
      <c r="AG1923" s="107"/>
      <c r="AH1923" s="107"/>
      <c r="AI1923" s="107"/>
      <c r="AJ1923" s="130"/>
      <c r="AK1923" s="148"/>
      <c r="AL1923" s="151"/>
      <c r="AM1923" s="151"/>
      <c r="AN1923" s="151"/>
      <c r="AO1923" s="151"/>
      <c r="AP1923" s="151"/>
      <c r="AQ1923" s="145"/>
    </row>
    <row r="1924" spans="1:43" ht="9" customHeight="1" thickBot="1" x14ac:dyDescent="0.25">
      <c r="A1924" s="149"/>
      <c r="B1924" s="149"/>
      <c r="C1924" s="149"/>
      <c r="D1924" s="149"/>
      <c r="E1924" s="131" t="s">
        <v>26</v>
      </c>
      <c r="F1924" s="132"/>
      <c r="G1924" s="133"/>
      <c r="H1924" s="133"/>
      <c r="I1924" s="133"/>
      <c r="J1924" s="133"/>
      <c r="K1924" s="133"/>
      <c r="L1924" s="133"/>
      <c r="M1924" s="133"/>
      <c r="N1924" s="133"/>
      <c r="O1924" s="133"/>
      <c r="P1924" s="133"/>
      <c r="Q1924" s="133"/>
      <c r="R1924" s="133"/>
      <c r="S1924" s="133"/>
      <c r="T1924" s="133"/>
      <c r="U1924" s="133"/>
      <c r="V1924" s="133"/>
      <c r="W1924" s="133"/>
      <c r="X1924" s="133"/>
      <c r="Y1924" s="133"/>
      <c r="Z1924" s="133"/>
      <c r="AA1924" s="133"/>
      <c r="AB1924" s="133"/>
      <c r="AC1924" s="133"/>
      <c r="AD1924" s="133"/>
      <c r="AE1924" s="133"/>
      <c r="AF1924" s="133"/>
      <c r="AG1924" s="133"/>
      <c r="AH1924" s="133"/>
      <c r="AI1924" s="133"/>
      <c r="AJ1924" s="134"/>
      <c r="AK1924" s="149"/>
      <c r="AL1924" s="152"/>
      <c r="AM1924" s="152"/>
      <c r="AN1924" s="152"/>
      <c r="AO1924" s="152"/>
      <c r="AP1924" s="152"/>
      <c r="AQ1924" s="146"/>
    </row>
    <row r="1925" spans="1:43" ht="9" customHeight="1" x14ac:dyDescent="0.2">
      <c r="A1925" s="147">
        <v>479</v>
      </c>
      <c r="B1925" s="153">
        <v>19230</v>
      </c>
      <c r="C1925" s="154" t="s">
        <v>602</v>
      </c>
      <c r="D1925" s="154" t="s">
        <v>551</v>
      </c>
      <c r="E1925" s="124" t="s">
        <v>22</v>
      </c>
      <c r="F1925" s="125">
        <v>8</v>
      </c>
      <c r="G1925" s="126">
        <v>8</v>
      </c>
      <c r="H1925" s="126"/>
      <c r="I1925" s="126"/>
      <c r="J1925" s="126">
        <v>8</v>
      </c>
      <c r="K1925" s="126">
        <v>8</v>
      </c>
      <c r="L1925" s="126">
        <v>8</v>
      </c>
      <c r="M1925" s="126">
        <v>8</v>
      </c>
      <c r="N1925" s="126">
        <v>8</v>
      </c>
      <c r="O1925" s="126"/>
      <c r="P1925" s="126"/>
      <c r="Q1925" s="126">
        <v>8</v>
      </c>
      <c r="R1925" s="126">
        <v>8</v>
      </c>
      <c r="S1925" s="126">
        <v>8</v>
      </c>
      <c r="T1925" s="126">
        <v>8</v>
      </c>
      <c r="U1925" s="126">
        <v>8</v>
      </c>
      <c r="V1925" s="126"/>
      <c r="W1925" s="126"/>
      <c r="X1925" s="126">
        <v>8</v>
      </c>
      <c r="Y1925" s="126">
        <v>8</v>
      </c>
      <c r="Z1925" s="126">
        <v>8</v>
      </c>
      <c r="AA1925" s="126">
        <v>8</v>
      </c>
      <c r="AB1925" s="126">
        <v>8</v>
      </c>
      <c r="AC1925" s="126"/>
      <c r="AD1925" s="126"/>
      <c r="AE1925" s="126">
        <v>8</v>
      </c>
      <c r="AF1925" s="126">
        <v>8</v>
      </c>
      <c r="AG1925" s="126">
        <v>8</v>
      </c>
      <c r="AH1925" s="126">
        <v>8</v>
      </c>
      <c r="AI1925" s="126"/>
      <c r="AJ1925" s="127"/>
      <c r="AK1925" s="153">
        <f>COUNTIF(F1925:AJ1925,"&gt;0")</f>
        <v>21</v>
      </c>
      <c r="AL1925" s="150">
        <f>SUM(F1925:AJ1925)</f>
        <v>168</v>
      </c>
      <c r="AM1925" s="150">
        <f>SUM(F1927:AJ1927)</f>
        <v>0</v>
      </c>
      <c r="AN1925" s="150">
        <f>SUM(F1928:AJ1928)</f>
        <v>0</v>
      </c>
      <c r="AO1925" s="150">
        <f>SUM(F1926:AJ1926)</f>
        <v>0</v>
      </c>
      <c r="AP1925" s="150">
        <f>VLOOKUP($M$1&amp;" "&amp;$P$1&amp;" "&amp;AQ1925,'Вспомогательная таблица'!A:AL,38,0)</f>
        <v>168</v>
      </c>
      <c r="AQ1925" s="144" t="s">
        <v>23</v>
      </c>
    </row>
    <row r="1926" spans="1:43" ht="9" customHeight="1" x14ac:dyDescent="0.2">
      <c r="A1926" s="148"/>
      <c r="B1926" s="148"/>
      <c r="C1926" s="148"/>
      <c r="D1926" s="148"/>
      <c r="E1926" s="128" t="s">
        <v>24</v>
      </c>
      <c r="F1926" s="129"/>
      <c r="G1926" s="107"/>
      <c r="H1926" s="107"/>
      <c r="I1926" s="107"/>
      <c r="J1926" s="107"/>
      <c r="K1926" s="107"/>
      <c r="L1926" s="107"/>
      <c r="M1926" s="107"/>
      <c r="N1926" s="107"/>
      <c r="O1926" s="107"/>
      <c r="P1926" s="107"/>
      <c r="Q1926" s="107"/>
      <c r="R1926" s="107"/>
      <c r="S1926" s="107"/>
      <c r="T1926" s="107"/>
      <c r="U1926" s="107"/>
      <c r="V1926" s="107"/>
      <c r="W1926" s="107"/>
      <c r="X1926" s="107"/>
      <c r="Y1926" s="107"/>
      <c r="Z1926" s="107"/>
      <c r="AA1926" s="107"/>
      <c r="AB1926" s="107"/>
      <c r="AC1926" s="107"/>
      <c r="AD1926" s="107"/>
      <c r="AE1926" s="107"/>
      <c r="AF1926" s="107"/>
      <c r="AG1926" s="107"/>
      <c r="AH1926" s="107"/>
      <c r="AI1926" s="107"/>
      <c r="AJ1926" s="130"/>
      <c r="AK1926" s="148"/>
      <c r="AL1926" s="151"/>
      <c r="AM1926" s="151"/>
      <c r="AN1926" s="151"/>
      <c r="AO1926" s="151"/>
      <c r="AP1926" s="151"/>
      <c r="AQ1926" s="145"/>
    </row>
    <row r="1927" spans="1:43" ht="9" customHeight="1" x14ac:dyDescent="0.2">
      <c r="A1927" s="148"/>
      <c r="B1927" s="148"/>
      <c r="C1927" s="148"/>
      <c r="D1927" s="148"/>
      <c r="E1927" s="128" t="s">
        <v>25</v>
      </c>
      <c r="F1927" s="129"/>
      <c r="G1927" s="107"/>
      <c r="H1927" s="107"/>
      <c r="I1927" s="107"/>
      <c r="J1927" s="107"/>
      <c r="K1927" s="107"/>
      <c r="L1927" s="107"/>
      <c r="M1927" s="107"/>
      <c r="N1927" s="107"/>
      <c r="O1927" s="107"/>
      <c r="P1927" s="107"/>
      <c r="Q1927" s="107"/>
      <c r="R1927" s="107"/>
      <c r="S1927" s="107"/>
      <c r="T1927" s="107"/>
      <c r="U1927" s="107"/>
      <c r="V1927" s="107"/>
      <c r="W1927" s="107"/>
      <c r="X1927" s="107"/>
      <c r="Y1927" s="107"/>
      <c r="Z1927" s="107"/>
      <c r="AA1927" s="107"/>
      <c r="AB1927" s="107"/>
      <c r="AC1927" s="107"/>
      <c r="AD1927" s="107"/>
      <c r="AE1927" s="107"/>
      <c r="AF1927" s="107"/>
      <c r="AG1927" s="107"/>
      <c r="AH1927" s="107"/>
      <c r="AI1927" s="107"/>
      <c r="AJ1927" s="130"/>
      <c r="AK1927" s="148"/>
      <c r="AL1927" s="151"/>
      <c r="AM1927" s="151"/>
      <c r="AN1927" s="151"/>
      <c r="AO1927" s="151"/>
      <c r="AP1927" s="151"/>
      <c r="AQ1927" s="145"/>
    </row>
    <row r="1928" spans="1:43" ht="9" customHeight="1" thickBot="1" x14ac:dyDescent="0.25">
      <c r="A1928" s="149"/>
      <c r="B1928" s="149"/>
      <c r="C1928" s="149"/>
      <c r="D1928" s="149"/>
      <c r="E1928" s="131" t="s">
        <v>26</v>
      </c>
      <c r="F1928" s="132"/>
      <c r="G1928" s="133"/>
      <c r="H1928" s="133"/>
      <c r="I1928" s="133"/>
      <c r="J1928" s="133"/>
      <c r="K1928" s="133"/>
      <c r="L1928" s="133"/>
      <c r="M1928" s="133"/>
      <c r="N1928" s="133"/>
      <c r="O1928" s="133"/>
      <c r="P1928" s="133"/>
      <c r="Q1928" s="133"/>
      <c r="R1928" s="133"/>
      <c r="S1928" s="133"/>
      <c r="T1928" s="133"/>
      <c r="U1928" s="133"/>
      <c r="V1928" s="133"/>
      <c r="W1928" s="133"/>
      <c r="X1928" s="133"/>
      <c r="Y1928" s="133"/>
      <c r="Z1928" s="133"/>
      <c r="AA1928" s="133"/>
      <c r="AB1928" s="133"/>
      <c r="AC1928" s="133"/>
      <c r="AD1928" s="133"/>
      <c r="AE1928" s="133"/>
      <c r="AF1928" s="133"/>
      <c r="AG1928" s="133"/>
      <c r="AH1928" s="133"/>
      <c r="AI1928" s="133"/>
      <c r="AJ1928" s="134"/>
      <c r="AK1928" s="149"/>
      <c r="AL1928" s="152"/>
      <c r="AM1928" s="152"/>
      <c r="AN1928" s="152"/>
      <c r="AO1928" s="152"/>
      <c r="AP1928" s="152"/>
      <c r="AQ1928" s="146"/>
    </row>
    <row r="1929" spans="1:43" ht="9" customHeight="1" x14ac:dyDescent="0.2">
      <c r="A1929" s="147">
        <v>480</v>
      </c>
      <c r="B1929" s="153">
        <v>31020</v>
      </c>
      <c r="C1929" s="154" t="s">
        <v>603</v>
      </c>
      <c r="D1929" s="154" t="s">
        <v>551</v>
      </c>
      <c r="E1929" s="124" t="s">
        <v>22</v>
      </c>
      <c r="F1929" s="125"/>
      <c r="G1929" s="126"/>
      <c r="H1929" s="126">
        <v>11</v>
      </c>
      <c r="I1929" s="126">
        <v>11</v>
      </c>
      <c r="J1929" s="126"/>
      <c r="K1929" s="126"/>
      <c r="L1929" s="126">
        <v>11</v>
      </c>
      <c r="M1929" s="126">
        <v>11</v>
      </c>
      <c r="N1929" s="126"/>
      <c r="O1929" s="126"/>
      <c r="P1929" s="126">
        <v>11</v>
      </c>
      <c r="Q1929" s="126">
        <v>11</v>
      </c>
      <c r="R1929" s="126"/>
      <c r="S1929" s="126"/>
      <c r="T1929" s="126">
        <v>11</v>
      </c>
      <c r="U1929" s="126">
        <v>11</v>
      </c>
      <c r="V1929" s="126"/>
      <c r="W1929" s="126"/>
      <c r="X1929" s="126">
        <v>11</v>
      </c>
      <c r="Y1929" s="126">
        <v>11</v>
      </c>
      <c r="Z1929" s="126"/>
      <c r="AA1929" s="126"/>
      <c r="AB1929" s="126">
        <v>11</v>
      </c>
      <c r="AC1929" s="126">
        <v>11</v>
      </c>
      <c r="AD1929" s="126"/>
      <c r="AE1929" s="126"/>
      <c r="AF1929" s="126">
        <v>11</v>
      </c>
      <c r="AG1929" s="126">
        <v>11</v>
      </c>
      <c r="AH1929" s="126"/>
      <c r="AI1929" s="126"/>
      <c r="AJ1929" s="127"/>
      <c r="AK1929" s="153">
        <f>COUNTIF(F1929:AJ1929,"&gt;0")</f>
        <v>14</v>
      </c>
      <c r="AL1929" s="150">
        <f>SUM(F1929:AJ1929)</f>
        <v>154</v>
      </c>
      <c r="AM1929" s="150">
        <f>SUM(F1931:AJ1931)</f>
        <v>0</v>
      </c>
      <c r="AN1929" s="150">
        <f>SUM(F1932:AJ1932)</f>
        <v>0</v>
      </c>
      <c r="AO1929" s="150">
        <f>SUM(F1930:AJ1930)</f>
        <v>56</v>
      </c>
      <c r="AP1929" s="150">
        <f>VLOOKUP($M$1&amp;" "&amp;$P$1&amp;" "&amp;AQ1929,'Вспомогательная таблица'!A:AL,38,0)</f>
        <v>154</v>
      </c>
      <c r="AQ1929" s="144" t="s">
        <v>51</v>
      </c>
    </row>
    <row r="1930" spans="1:43" ht="9" customHeight="1" x14ac:dyDescent="0.2">
      <c r="A1930" s="148"/>
      <c r="B1930" s="148"/>
      <c r="C1930" s="148"/>
      <c r="D1930" s="148"/>
      <c r="E1930" s="128" t="s">
        <v>24</v>
      </c>
      <c r="F1930" s="129"/>
      <c r="G1930" s="107"/>
      <c r="H1930" s="107"/>
      <c r="I1930" s="107">
        <v>8</v>
      </c>
      <c r="J1930" s="107"/>
      <c r="K1930" s="107"/>
      <c r="L1930" s="107"/>
      <c r="M1930" s="107">
        <v>8</v>
      </c>
      <c r="N1930" s="107"/>
      <c r="O1930" s="107"/>
      <c r="P1930" s="107"/>
      <c r="Q1930" s="107">
        <v>8</v>
      </c>
      <c r="R1930" s="107"/>
      <c r="S1930" s="107"/>
      <c r="T1930" s="107"/>
      <c r="U1930" s="107">
        <v>8</v>
      </c>
      <c r="V1930" s="107"/>
      <c r="W1930" s="107"/>
      <c r="X1930" s="107"/>
      <c r="Y1930" s="107">
        <v>8</v>
      </c>
      <c r="Z1930" s="107"/>
      <c r="AA1930" s="107"/>
      <c r="AB1930" s="107"/>
      <c r="AC1930" s="107">
        <v>8</v>
      </c>
      <c r="AD1930" s="107"/>
      <c r="AE1930" s="107"/>
      <c r="AF1930" s="107"/>
      <c r="AG1930" s="107">
        <v>8</v>
      </c>
      <c r="AH1930" s="107"/>
      <c r="AI1930" s="107"/>
      <c r="AJ1930" s="130"/>
      <c r="AK1930" s="148"/>
      <c r="AL1930" s="151"/>
      <c r="AM1930" s="151"/>
      <c r="AN1930" s="151"/>
      <c r="AO1930" s="151"/>
      <c r="AP1930" s="151"/>
      <c r="AQ1930" s="145"/>
    </row>
    <row r="1931" spans="1:43" ht="9" customHeight="1" x14ac:dyDescent="0.2">
      <c r="A1931" s="148"/>
      <c r="B1931" s="148"/>
      <c r="C1931" s="148"/>
      <c r="D1931" s="148"/>
      <c r="E1931" s="128" t="s">
        <v>25</v>
      </c>
      <c r="F1931" s="129"/>
      <c r="G1931" s="107"/>
      <c r="H1931" s="107"/>
      <c r="I1931" s="107"/>
      <c r="J1931" s="107"/>
      <c r="K1931" s="107"/>
      <c r="L1931" s="107"/>
      <c r="M1931" s="107"/>
      <c r="N1931" s="107"/>
      <c r="O1931" s="107"/>
      <c r="P1931" s="107"/>
      <c r="Q1931" s="107"/>
      <c r="R1931" s="107"/>
      <c r="S1931" s="107"/>
      <c r="T1931" s="107"/>
      <c r="U1931" s="107"/>
      <c r="V1931" s="107"/>
      <c r="W1931" s="107"/>
      <c r="X1931" s="107"/>
      <c r="Y1931" s="107"/>
      <c r="Z1931" s="107"/>
      <c r="AA1931" s="107"/>
      <c r="AB1931" s="107"/>
      <c r="AC1931" s="107"/>
      <c r="AD1931" s="107"/>
      <c r="AE1931" s="107"/>
      <c r="AF1931" s="107"/>
      <c r="AG1931" s="107"/>
      <c r="AH1931" s="107"/>
      <c r="AI1931" s="107"/>
      <c r="AJ1931" s="130"/>
      <c r="AK1931" s="148"/>
      <c r="AL1931" s="151"/>
      <c r="AM1931" s="151"/>
      <c r="AN1931" s="151"/>
      <c r="AO1931" s="151"/>
      <c r="AP1931" s="151"/>
      <c r="AQ1931" s="145"/>
    </row>
    <row r="1932" spans="1:43" ht="9" customHeight="1" thickBot="1" x14ac:dyDescent="0.25">
      <c r="A1932" s="149"/>
      <c r="B1932" s="149"/>
      <c r="C1932" s="149"/>
      <c r="D1932" s="149"/>
      <c r="E1932" s="131" t="s">
        <v>26</v>
      </c>
      <c r="F1932" s="132"/>
      <c r="G1932" s="133"/>
      <c r="H1932" s="133"/>
      <c r="I1932" s="133"/>
      <c r="J1932" s="133"/>
      <c r="K1932" s="133"/>
      <c r="L1932" s="133"/>
      <c r="M1932" s="133"/>
      <c r="N1932" s="133"/>
      <c r="O1932" s="133"/>
      <c r="P1932" s="133"/>
      <c r="Q1932" s="133"/>
      <c r="R1932" s="133"/>
      <c r="S1932" s="133"/>
      <c r="T1932" s="133"/>
      <c r="U1932" s="133"/>
      <c r="V1932" s="133"/>
      <c r="W1932" s="133"/>
      <c r="X1932" s="133"/>
      <c r="Y1932" s="133"/>
      <c r="Z1932" s="133"/>
      <c r="AA1932" s="133"/>
      <c r="AB1932" s="133"/>
      <c r="AC1932" s="133"/>
      <c r="AD1932" s="133"/>
      <c r="AE1932" s="133"/>
      <c r="AF1932" s="133"/>
      <c r="AG1932" s="133"/>
      <c r="AH1932" s="133"/>
      <c r="AI1932" s="133"/>
      <c r="AJ1932" s="134"/>
      <c r="AK1932" s="149"/>
      <c r="AL1932" s="152"/>
      <c r="AM1932" s="152"/>
      <c r="AN1932" s="152"/>
      <c r="AO1932" s="152"/>
      <c r="AP1932" s="152"/>
      <c r="AQ1932" s="146"/>
    </row>
    <row r="1933" spans="1:43" ht="9" customHeight="1" x14ac:dyDescent="0.2">
      <c r="A1933" s="147">
        <v>481</v>
      </c>
      <c r="B1933" s="153">
        <v>19427</v>
      </c>
      <c r="C1933" s="154" t="s">
        <v>604</v>
      </c>
      <c r="D1933" s="154" t="s">
        <v>593</v>
      </c>
      <c r="E1933" s="124" t="s">
        <v>22</v>
      </c>
      <c r="F1933" s="125"/>
      <c r="G1933" s="126">
        <v>11</v>
      </c>
      <c r="H1933" s="126">
        <v>11</v>
      </c>
      <c r="I1933" s="126"/>
      <c r="J1933" s="126"/>
      <c r="K1933" s="126">
        <v>11</v>
      </c>
      <c r="L1933" s="126">
        <v>11</v>
      </c>
      <c r="M1933" s="126"/>
      <c r="N1933" s="126"/>
      <c r="O1933" s="126">
        <v>11</v>
      </c>
      <c r="P1933" s="126">
        <v>11</v>
      </c>
      <c r="Q1933" s="126"/>
      <c r="R1933" s="126"/>
      <c r="S1933" s="126">
        <v>11</v>
      </c>
      <c r="T1933" s="126">
        <v>11</v>
      </c>
      <c r="U1933" s="126"/>
      <c r="V1933" s="126"/>
      <c r="W1933" s="126">
        <v>11</v>
      </c>
      <c r="X1933" s="126">
        <v>11</v>
      </c>
      <c r="Y1933" s="126"/>
      <c r="Z1933" s="126"/>
      <c r="AA1933" s="126">
        <v>11</v>
      </c>
      <c r="AB1933" s="126">
        <v>11</v>
      </c>
      <c r="AC1933" s="126"/>
      <c r="AD1933" s="126"/>
      <c r="AE1933" s="126">
        <v>11</v>
      </c>
      <c r="AF1933" s="126">
        <v>11</v>
      </c>
      <c r="AG1933" s="126"/>
      <c r="AH1933" s="126"/>
      <c r="AI1933" s="126"/>
      <c r="AJ1933" s="127"/>
      <c r="AK1933" s="153">
        <f>COUNTIF(F1933:AJ1933,"&gt;0")</f>
        <v>14</v>
      </c>
      <c r="AL1933" s="150">
        <f>SUM(F1933:AJ1933)</f>
        <v>154</v>
      </c>
      <c r="AM1933" s="150">
        <f>SUM(F1935:AJ1935)</f>
        <v>0</v>
      </c>
      <c r="AN1933" s="150">
        <f>SUM(F1936:AJ1936)</f>
        <v>0</v>
      </c>
      <c r="AO1933" s="150">
        <f>SUM(F1934:AJ1934)</f>
        <v>56</v>
      </c>
      <c r="AP1933" s="150">
        <f>VLOOKUP($M$1&amp;" "&amp;$P$1&amp;" "&amp;AQ1933,'Вспомогательная таблица'!A:AL,38,0)</f>
        <v>154</v>
      </c>
      <c r="AQ1933" s="144" t="s">
        <v>43</v>
      </c>
    </row>
    <row r="1934" spans="1:43" ht="9" customHeight="1" x14ac:dyDescent="0.2">
      <c r="A1934" s="148"/>
      <c r="B1934" s="148"/>
      <c r="C1934" s="148"/>
      <c r="D1934" s="148"/>
      <c r="E1934" s="128" t="s">
        <v>24</v>
      </c>
      <c r="F1934" s="129"/>
      <c r="G1934" s="107"/>
      <c r="H1934" s="107">
        <v>8</v>
      </c>
      <c r="I1934" s="107"/>
      <c r="J1934" s="107"/>
      <c r="K1934" s="107"/>
      <c r="L1934" s="107">
        <v>8</v>
      </c>
      <c r="M1934" s="107"/>
      <c r="N1934" s="107"/>
      <c r="O1934" s="107"/>
      <c r="P1934" s="107">
        <v>8</v>
      </c>
      <c r="Q1934" s="107"/>
      <c r="R1934" s="107"/>
      <c r="S1934" s="107"/>
      <c r="T1934" s="107">
        <v>8</v>
      </c>
      <c r="U1934" s="107"/>
      <c r="V1934" s="107"/>
      <c r="W1934" s="107"/>
      <c r="X1934" s="107">
        <v>8</v>
      </c>
      <c r="Y1934" s="107"/>
      <c r="Z1934" s="107"/>
      <c r="AA1934" s="107"/>
      <c r="AB1934" s="107">
        <v>8</v>
      </c>
      <c r="AC1934" s="107"/>
      <c r="AD1934" s="107"/>
      <c r="AE1934" s="107"/>
      <c r="AF1934" s="107">
        <v>8</v>
      </c>
      <c r="AG1934" s="107"/>
      <c r="AH1934" s="107"/>
      <c r="AI1934" s="107"/>
      <c r="AJ1934" s="130"/>
      <c r="AK1934" s="148"/>
      <c r="AL1934" s="151"/>
      <c r="AM1934" s="151"/>
      <c r="AN1934" s="151"/>
      <c r="AO1934" s="151"/>
      <c r="AP1934" s="151"/>
      <c r="AQ1934" s="145"/>
    </row>
    <row r="1935" spans="1:43" ht="9" customHeight="1" x14ac:dyDescent="0.2">
      <c r="A1935" s="148"/>
      <c r="B1935" s="148"/>
      <c r="C1935" s="148"/>
      <c r="D1935" s="148"/>
      <c r="E1935" s="128" t="s">
        <v>25</v>
      </c>
      <c r="F1935" s="129"/>
      <c r="G1935" s="107"/>
      <c r="H1935" s="107"/>
      <c r="I1935" s="107"/>
      <c r="J1935" s="107"/>
      <c r="K1935" s="107"/>
      <c r="L1935" s="107"/>
      <c r="M1935" s="107"/>
      <c r="N1935" s="107"/>
      <c r="O1935" s="107"/>
      <c r="P1935" s="107"/>
      <c r="Q1935" s="107"/>
      <c r="R1935" s="107"/>
      <c r="S1935" s="107"/>
      <c r="T1935" s="107"/>
      <c r="U1935" s="107"/>
      <c r="V1935" s="107"/>
      <c r="W1935" s="107"/>
      <c r="X1935" s="107"/>
      <c r="Y1935" s="107"/>
      <c r="Z1935" s="107"/>
      <c r="AA1935" s="107"/>
      <c r="AB1935" s="107"/>
      <c r="AC1935" s="107"/>
      <c r="AD1935" s="107"/>
      <c r="AE1935" s="107"/>
      <c r="AF1935" s="107"/>
      <c r="AG1935" s="107"/>
      <c r="AH1935" s="107"/>
      <c r="AI1935" s="107"/>
      <c r="AJ1935" s="130"/>
      <c r="AK1935" s="148"/>
      <c r="AL1935" s="151"/>
      <c r="AM1935" s="151"/>
      <c r="AN1935" s="151"/>
      <c r="AO1935" s="151"/>
      <c r="AP1935" s="151"/>
      <c r="AQ1935" s="145"/>
    </row>
    <row r="1936" spans="1:43" ht="9" customHeight="1" thickBot="1" x14ac:dyDescent="0.25">
      <c r="A1936" s="149"/>
      <c r="B1936" s="149"/>
      <c r="C1936" s="149"/>
      <c r="D1936" s="149"/>
      <c r="E1936" s="131" t="s">
        <v>26</v>
      </c>
      <c r="F1936" s="132"/>
      <c r="G1936" s="133"/>
      <c r="H1936" s="133"/>
      <c r="I1936" s="133"/>
      <c r="J1936" s="133"/>
      <c r="K1936" s="133"/>
      <c r="L1936" s="133"/>
      <c r="M1936" s="133"/>
      <c r="N1936" s="133"/>
      <c r="O1936" s="133"/>
      <c r="P1936" s="133"/>
      <c r="Q1936" s="133"/>
      <c r="R1936" s="133"/>
      <c r="S1936" s="133"/>
      <c r="T1936" s="133"/>
      <c r="U1936" s="133"/>
      <c r="V1936" s="133"/>
      <c r="W1936" s="133"/>
      <c r="X1936" s="133"/>
      <c r="Y1936" s="133"/>
      <c r="Z1936" s="133"/>
      <c r="AA1936" s="133"/>
      <c r="AB1936" s="133"/>
      <c r="AC1936" s="133"/>
      <c r="AD1936" s="133"/>
      <c r="AE1936" s="133"/>
      <c r="AF1936" s="133"/>
      <c r="AG1936" s="133"/>
      <c r="AH1936" s="133"/>
      <c r="AI1936" s="133"/>
      <c r="AJ1936" s="134"/>
      <c r="AK1936" s="149"/>
      <c r="AL1936" s="152"/>
      <c r="AM1936" s="152"/>
      <c r="AN1936" s="152"/>
      <c r="AO1936" s="152"/>
      <c r="AP1936" s="152"/>
      <c r="AQ1936" s="146"/>
    </row>
    <row r="1937" spans="1:43" ht="9" customHeight="1" x14ac:dyDescent="0.2">
      <c r="A1937" s="147">
        <v>482</v>
      </c>
      <c r="B1937" s="153">
        <v>80009710</v>
      </c>
      <c r="C1937" s="154" t="s">
        <v>605</v>
      </c>
      <c r="D1937" s="154" t="s">
        <v>549</v>
      </c>
      <c r="E1937" s="124" t="s">
        <v>22</v>
      </c>
      <c r="F1937" s="125">
        <v>8</v>
      </c>
      <c r="G1937" s="126">
        <v>8</v>
      </c>
      <c r="H1937" s="126"/>
      <c r="I1937" s="126"/>
      <c r="J1937" s="126">
        <v>8</v>
      </c>
      <c r="K1937" s="126">
        <v>8</v>
      </c>
      <c r="L1937" s="126">
        <v>8</v>
      </c>
      <c r="M1937" s="126">
        <v>8</v>
      </c>
      <c r="N1937" s="126">
        <v>8</v>
      </c>
      <c r="O1937" s="126"/>
      <c r="P1937" s="126"/>
      <c r="Q1937" s="126">
        <v>8</v>
      </c>
      <c r="R1937" s="126">
        <v>8</v>
      </c>
      <c r="S1937" s="126">
        <v>8</v>
      </c>
      <c r="T1937" s="126">
        <v>8</v>
      </c>
      <c r="U1937" s="126">
        <v>8</v>
      </c>
      <c r="V1937" s="126"/>
      <c r="W1937" s="126"/>
      <c r="X1937" s="126">
        <v>8</v>
      </c>
      <c r="Y1937" s="126">
        <v>8</v>
      </c>
      <c r="Z1937" s="126">
        <v>8</v>
      </c>
      <c r="AA1937" s="126">
        <v>8</v>
      </c>
      <c r="AB1937" s="126">
        <v>8</v>
      </c>
      <c r="AC1937" s="126"/>
      <c r="AD1937" s="126"/>
      <c r="AE1937" s="126">
        <v>8</v>
      </c>
      <c r="AF1937" s="126">
        <v>8</v>
      </c>
      <c r="AG1937" s="126">
        <v>8</v>
      </c>
      <c r="AH1937" s="126">
        <v>8</v>
      </c>
      <c r="AI1937" s="126"/>
      <c r="AJ1937" s="127"/>
      <c r="AK1937" s="153">
        <f>COUNTIF(F1937:AJ1937,"&gt;0")</f>
        <v>21</v>
      </c>
      <c r="AL1937" s="150">
        <f>SUM(F1937:AJ1937)</f>
        <v>168</v>
      </c>
      <c r="AM1937" s="150">
        <f>SUM(F1939:AJ1939)</f>
        <v>0</v>
      </c>
      <c r="AN1937" s="150">
        <f>SUM(F1940:AJ1940)</f>
        <v>0</v>
      </c>
      <c r="AO1937" s="150">
        <f>SUM(F1938:AJ1938)</f>
        <v>0</v>
      </c>
      <c r="AP1937" s="150">
        <f>VLOOKUP($M$1&amp;" "&amp;$P$1&amp;" "&amp;AQ1937,'Вспомогательная таблица'!A:AL,38,0)</f>
        <v>168</v>
      </c>
      <c r="AQ1937" s="144" t="s">
        <v>23</v>
      </c>
    </row>
    <row r="1938" spans="1:43" ht="9" customHeight="1" x14ac:dyDescent="0.2">
      <c r="A1938" s="148"/>
      <c r="B1938" s="148"/>
      <c r="C1938" s="148"/>
      <c r="D1938" s="148"/>
      <c r="E1938" s="128" t="s">
        <v>24</v>
      </c>
      <c r="F1938" s="129"/>
      <c r="G1938" s="107"/>
      <c r="H1938" s="107"/>
      <c r="I1938" s="107"/>
      <c r="J1938" s="107"/>
      <c r="K1938" s="107"/>
      <c r="L1938" s="107"/>
      <c r="M1938" s="107"/>
      <c r="N1938" s="107"/>
      <c r="O1938" s="107"/>
      <c r="P1938" s="107"/>
      <c r="Q1938" s="107"/>
      <c r="R1938" s="107"/>
      <c r="S1938" s="107"/>
      <c r="T1938" s="107"/>
      <c r="U1938" s="107"/>
      <c r="V1938" s="107"/>
      <c r="W1938" s="107"/>
      <c r="X1938" s="107"/>
      <c r="Y1938" s="107"/>
      <c r="Z1938" s="107"/>
      <c r="AA1938" s="107"/>
      <c r="AB1938" s="107"/>
      <c r="AC1938" s="107"/>
      <c r="AD1938" s="107"/>
      <c r="AE1938" s="107"/>
      <c r="AF1938" s="107"/>
      <c r="AG1938" s="107"/>
      <c r="AH1938" s="107"/>
      <c r="AI1938" s="107"/>
      <c r="AJ1938" s="130"/>
      <c r="AK1938" s="148"/>
      <c r="AL1938" s="151"/>
      <c r="AM1938" s="151"/>
      <c r="AN1938" s="151"/>
      <c r="AO1938" s="151"/>
      <c r="AP1938" s="151"/>
      <c r="AQ1938" s="145"/>
    </row>
    <row r="1939" spans="1:43" ht="9" customHeight="1" x14ac:dyDescent="0.2">
      <c r="A1939" s="148"/>
      <c r="B1939" s="148"/>
      <c r="C1939" s="148"/>
      <c r="D1939" s="148"/>
      <c r="E1939" s="128" t="s">
        <v>25</v>
      </c>
      <c r="F1939" s="129"/>
      <c r="G1939" s="107"/>
      <c r="H1939" s="107"/>
      <c r="I1939" s="107"/>
      <c r="J1939" s="107"/>
      <c r="K1939" s="107"/>
      <c r="L1939" s="107"/>
      <c r="M1939" s="107"/>
      <c r="N1939" s="107"/>
      <c r="O1939" s="107"/>
      <c r="P1939" s="107"/>
      <c r="Q1939" s="107"/>
      <c r="R1939" s="107"/>
      <c r="S1939" s="107"/>
      <c r="T1939" s="107"/>
      <c r="U1939" s="107"/>
      <c r="V1939" s="107"/>
      <c r="W1939" s="107"/>
      <c r="X1939" s="107"/>
      <c r="Y1939" s="107"/>
      <c r="Z1939" s="107"/>
      <c r="AA1939" s="107"/>
      <c r="AB1939" s="107"/>
      <c r="AC1939" s="107"/>
      <c r="AD1939" s="107"/>
      <c r="AE1939" s="107"/>
      <c r="AF1939" s="107"/>
      <c r="AG1939" s="107"/>
      <c r="AH1939" s="107"/>
      <c r="AI1939" s="107"/>
      <c r="AJ1939" s="130"/>
      <c r="AK1939" s="148"/>
      <c r="AL1939" s="151"/>
      <c r="AM1939" s="151"/>
      <c r="AN1939" s="151"/>
      <c r="AO1939" s="151"/>
      <c r="AP1939" s="151"/>
      <c r="AQ1939" s="145"/>
    </row>
    <row r="1940" spans="1:43" ht="9" customHeight="1" thickBot="1" x14ac:dyDescent="0.25">
      <c r="A1940" s="149"/>
      <c r="B1940" s="149"/>
      <c r="C1940" s="149"/>
      <c r="D1940" s="149"/>
      <c r="E1940" s="131" t="s">
        <v>26</v>
      </c>
      <c r="F1940" s="132"/>
      <c r="G1940" s="133"/>
      <c r="H1940" s="133"/>
      <c r="I1940" s="133"/>
      <c r="J1940" s="133"/>
      <c r="K1940" s="133"/>
      <c r="L1940" s="133"/>
      <c r="M1940" s="133"/>
      <c r="N1940" s="133"/>
      <c r="O1940" s="133"/>
      <c r="P1940" s="133"/>
      <c r="Q1940" s="133"/>
      <c r="R1940" s="133"/>
      <c r="S1940" s="133"/>
      <c r="T1940" s="133"/>
      <c r="U1940" s="133"/>
      <c r="V1940" s="133"/>
      <c r="W1940" s="133"/>
      <c r="X1940" s="133"/>
      <c r="Y1940" s="133"/>
      <c r="Z1940" s="133"/>
      <c r="AA1940" s="133"/>
      <c r="AB1940" s="133"/>
      <c r="AC1940" s="133"/>
      <c r="AD1940" s="133"/>
      <c r="AE1940" s="133"/>
      <c r="AF1940" s="133"/>
      <c r="AG1940" s="133"/>
      <c r="AH1940" s="133"/>
      <c r="AI1940" s="133"/>
      <c r="AJ1940" s="134"/>
      <c r="AK1940" s="149"/>
      <c r="AL1940" s="152"/>
      <c r="AM1940" s="152"/>
      <c r="AN1940" s="152"/>
      <c r="AO1940" s="152"/>
      <c r="AP1940" s="152"/>
      <c r="AQ1940" s="146"/>
    </row>
    <row r="1941" spans="1:43" ht="9" customHeight="1" x14ac:dyDescent="0.2">
      <c r="A1941" s="147">
        <v>483</v>
      </c>
      <c r="B1941" s="153">
        <v>25492</v>
      </c>
      <c r="C1941" s="154" t="s">
        <v>606</v>
      </c>
      <c r="D1941" s="154" t="s">
        <v>549</v>
      </c>
      <c r="E1941" s="124" t="s">
        <v>22</v>
      </c>
      <c r="F1941" s="125">
        <v>11</v>
      </c>
      <c r="G1941" s="126"/>
      <c r="H1941" s="126"/>
      <c r="I1941" s="126">
        <v>11</v>
      </c>
      <c r="J1941" s="126">
        <v>11</v>
      </c>
      <c r="K1941" s="126"/>
      <c r="L1941" s="126"/>
      <c r="M1941" s="126">
        <v>11</v>
      </c>
      <c r="N1941" s="126">
        <v>11</v>
      </c>
      <c r="O1941" s="126"/>
      <c r="P1941" s="126"/>
      <c r="Q1941" s="126">
        <v>11</v>
      </c>
      <c r="R1941" s="126">
        <v>11</v>
      </c>
      <c r="S1941" s="126"/>
      <c r="T1941" s="126"/>
      <c r="U1941" s="126">
        <v>11</v>
      </c>
      <c r="V1941" s="126">
        <v>11</v>
      </c>
      <c r="W1941" s="126"/>
      <c r="X1941" s="126"/>
      <c r="Y1941" s="126">
        <v>11</v>
      </c>
      <c r="Z1941" s="126">
        <v>11</v>
      </c>
      <c r="AA1941" s="126"/>
      <c r="AB1941" s="126"/>
      <c r="AC1941" s="126">
        <v>11</v>
      </c>
      <c r="AD1941" s="126">
        <v>11</v>
      </c>
      <c r="AE1941" s="126"/>
      <c r="AF1941" s="126"/>
      <c r="AG1941" s="126">
        <v>11</v>
      </c>
      <c r="AH1941" s="126">
        <v>11</v>
      </c>
      <c r="AI1941" s="126"/>
      <c r="AJ1941" s="127"/>
      <c r="AK1941" s="153">
        <f>COUNTIF(F1941:AJ1941,"&gt;0")</f>
        <v>15</v>
      </c>
      <c r="AL1941" s="150">
        <f>SUM(F1941:AJ1941)</f>
        <v>165</v>
      </c>
      <c r="AM1941" s="150">
        <f>SUM(F1943:AJ1943)</f>
        <v>0</v>
      </c>
      <c r="AN1941" s="150">
        <f>SUM(F1944:AJ1944)</f>
        <v>0</v>
      </c>
      <c r="AO1941" s="150">
        <f>SUM(F1942:AJ1942)</f>
        <v>0</v>
      </c>
      <c r="AP1941" s="150">
        <f>VLOOKUP($M$1&amp;" "&amp;$P$1&amp;" "&amp;AQ1941,'Вспомогательная таблица'!A:AL,38,0)</f>
        <v>165</v>
      </c>
      <c r="AQ1941" s="144" t="s">
        <v>241</v>
      </c>
    </row>
    <row r="1942" spans="1:43" ht="9" customHeight="1" x14ac:dyDescent="0.2">
      <c r="A1942" s="148"/>
      <c r="B1942" s="148"/>
      <c r="C1942" s="148"/>
      <c r="D1942" s="148"/>
      <c r="E1942" s="128" t="s">
        <v>24</v>
      </c>
      <c r="F1942" s="129"/>
      <c r="G1942" s="107"/>
      <c r="H1942" s="107"/>
      <c r="I1942" s="107"/>
      <c r="J1942" s="107"/>
      <c r="K1942" s="107"/>
      <c r="L1942" s="107"/>
      <c r="M1942" s="107"/>
      <c r="N1942" s="107"/>
      <c r="O1942" s="107"/>
      <c r="P1942" s="107"/>
      <c r="Q1942" s="107"/>
      <c r="R1942" s="107"/>
      <c r="S1942" s="107"/>
      <c r="T1942" s="107"/>
      <c r="U1942" s="107"/>
      <c r="V1942" s="107"/>
      <c r="W1942" s="107"/>
      <c r="X1942" s="107"/>
      <c r="Y1942" s="107"/>
      <c r="Z1942" s="107"/>
      <c r="AA1942" s="107"/>
      <c r="AB1942" s="107"/>
      <c r="AC1942" s="107"/>
      <c r="AD1942" s="107"/>
      <c r="AE1942" s="107"/>
      <c r="AF1942" s="107"/>
      <c r="AG1942" s="107"/>
      <c r="AH1942" s="107"/>
      <c r="AI1942" s="107"/>
      <c r="AJ1942" s="130"/>
      <c r="AK1942" s="148"/>
      <c r="AL1942" s="151"/>
      <c r="AM1942" s="151"/>
      <c r="AN1942" s="151"/>
      <c r="AO1942" s="151"/>
      <c r="AP1942" s="151"/>
      <c r="AQ1942" s="145"/>
    </row>
    <row r="1943" spans="1:43" ht="9" customHeight="1" x14ac:dyDescent="0.2">
      <c r="A1943" s="148"/>
      <c r="B1943" s="148"/>
      <c r="C1943" s="148"/>
      <c r="D1943" s="148"/>
      <c r="E1943" s="128" t="s">
        <v>25</v>
      </c>
      <c r="F1943" s="129"/>
      <c r="G1943" s="107"/>
      <c r="H1943" s="107"/>
      <c r="I1943" s="107"/>
      <c r="J1943" s="107"/>
      <c r="K1943" s="107"/>
      <c r="L1943" s="107"/>
      <c r="M1943" s="107"/>
      <c r="N1943" s="107"/>
      <c r="O1943" s="107"/>
      <c r="P1943" s="107"/>
      <c r="Q1943" s="107"/>
      <c r="R1943" s="107"/>
      <c r="S1943" s="107"/>
      <c r="T1943" s="107"/>
      <c r="U1943" s="107"/>
      <c r="V1943" s="107"/>
      <c r="W1943" s="107"/>
      <c r="X1943" s="107"/>
      <c r="Y1943" s="107"/>
      <c r="Z1943" s="107"/>
      <c r="AA1943" s="107"/>
      <c r="AB1943" s="107"/>
      <c r="AC1943" s="107"/>
      <c r="AD1943" s="107"/>
      <c r="AE1943" s="107"/>
      <c r="AF1943" s="107"/>
      <c r="AG1943" s="107"/>
      <c r="AH1943" s="107"/>
      <c r="AI1943" s="107"/>
      <c r="AJ1943" s="130"/>
      <c r="AK1943" s="148"/>
      <c r="AL1943" s="151"/>
      <c r="AM1943" s="151"/>
      <c r="AN1943" s="151"/>
      <c r="AO1943" s="151"/>
      <c r="AP1943" s="151"/>
      <c r="AQ1943" s="145"/>
    </row>
    <row r="1944" spans="1:43" ht="9" customHeight="1" thickBot="1" x14ac:dyDescent="0.25">
      <c r="A1944" s="149"/>
      <c r="B1944" s="149"/>
      <c r="C1944" s="149"/>
      <c r="D1944" s="149"/>
      <c r="E1944" s="131" t="s">
        <v>26</v>
      </c>
      <c r="F1944" s="132"/>
      <c r="G1944" s="133"/>
      <c r="H1944" s="133"/>
      <c r="I1944" s="133"/>
      <c r="J1944" s="133"/>
      <c r="K1944" s="133"/>
      <c r="L1944" s="133"/>
      <c r="M1944" s="133"/>
      <c r="N1944" s="133"/>
      <c r="O1944" s="133"/>
      <c r="P1944" s="133"/>
      <c r="Q1944" s="133"/>
      <c r="R1944" s="133"/>
      <c r="S1944" s="133"/>
      <c r="T1944" s="133"/>
      <c r="U1944" s="133"/>
      <c r="V1944" s="133"/>
      <c r="W1944" s="133"/>
      <c r="X1944" s="133"/>
      <c r="Y1944" s="133"/>
      <c r="Z1944" s="133"/>
      <c r="AA1944" s="133"/>
      <c r="AB1944" s="133"/>
      <c r="AC1944" s="133"/>
      <c r="AD1944" s="133"/>
      <c r="AE1944" s="133"/>
      <c r="AF1944" s="133"/>
      <c r="AG1944" s="133"/>
      <c r="AH1944" s="133"/>
      <c r="AI1944" s="133"/>
      <c r="AJ1944" s="134"/>
      <c r="AK1944" s="149"/>
      <c r="AL1944" s="152"/>
      <c r="AM1944" s="152"/>
      <c r="AN1944" s="152"/>
      <c r="AO1944" s="152"/>
      <c r="AP1944" s="152"/>
      <c r="AQ1944" s="146"/>
    </row>
    <row r="1945" spans="1:43" ht="9" customHeight="1" x14ac:dyDescent="0.2">
      <c r="A1945" s="147">
        <v>484</v>
      </c>
      <c r="B1945" s="153">
        <v>19055</v>
      </c>
      <c r="C1945" s="154" t="s">
        <v>607</v>
      </c>
      <c r="D1945" s="154" t="s">
        <v>551</v>
      </c>
      <c r="E1945" s="124" t="s">
        <v>22</v>
      </c>
      <c r="F1945" s="125">
        <v>8</v>
      </c>
      <c r="G1945" s="126">
        <v>8</v>
      </c>
      <c r="H1945" s="126"/>
      <c r="I1945" s="126"/>
      <c r="J1945" s="126">
        <v>8</v>
      </c>
      <c r="K1945" s="126">
        <v>8</v>
      </c>
      <c r="L1945" s="126">
        <v>8</v>
      </c>
      <c r="M1945" s="126">
        <v>8</v>
      </c>
      <c r="N1945" s="126">
        <v>8</v>
      </c>
      <c r="O1945" s="126"/>
      <c r="P1945" s="126"/>
      <c r="Q1945" s="126">
        <v>8</v>
      </c>
      <c r="R1945" s="126">
        <v>8</v>
      </c>
      <c r="S1945" s="126">
        <v>8</v>
      </c>
      <c r="T1945" s="126">
        <v>8</v>
      </c>
      <c r="U1945" s="126">
        <v>8</v>
      </c>
      <c r="V1945" s="126"/>
      <c r="W1945" s="126"/>
      <c r="X1945" s="126">
        <v>8</v>
      </c>
      <c r="Y1945" s="126">
        <v>8</v>
      </c>
      <c r="Z1945" s="126">
        <v>8</v>
      </c>
      <c r="AA1945" s="126">
        <v>8</v>
      </c>
      <c r="AB1945" s="126">
        <v>8</v>
      </c>
      <c r="AC1945" s="126"/>
      <c r="AD1945" s="126"/>
      <c r="AE1945" s="126">
        <v>8</v>
      </c>
      <c r="AF1945" s="126">
        <v>8</v>
      </c>
      <c r="AG1945" s="126">
        <v>8</v>
      </c>
      <c r="AH1945" s="126">
        <v>8</v>
      </c>
      <c r="AI1945" s="126"/>
      <c r="AJ1945" s="127"/>
      <c r="AK1945" s="153">
        <f>COUNTIF(F1945:AJ1945,"&gt;0")</f>
        <v>21</v>
      </c>
      <c r="AL1945" s="150">
        <f>SUM(F1945:AJ1945)</f>
        <v>168</v>
      </c>
      <c r="AM1945" s="150">
        <f>SUM(F1947:AJ1947)</f>
        <v>0</v>
      </c>
      <c r="AN1945" s="150">
        <f>SUM(F1948:AJ1948)</f>
        <v>0</v>
      </c>
      <c r="AO1945" s="150">
        <f>SUM(F1946:AJ1946)</f>
        <v>0</v>
      </c>
      <c r="AP1945" s="150">
        <f>VLOOKUP($M$1&amp;" "&amp;$P$1&amp;" "&amp;AQ1945,'Вспомогательная таблица'!A:AL,38,0)</f>
        <v>168</v>
      </c>
      <c r="AQ1945" s="144" t="s">
        <v>23</v>
      </c>
    </row>
    <row r="1946" spans="1:43" ht="9" customHeight="1" x14ac:dyDescent="0.2">
      <c r="A1946" s="148"/>
      <c r="B1946" s="148"/>
      <c r="C1946" s="148"/>
      <c r="D1946" s="148"/>
      <c r="E1946" s="128" t="s">
        <v>24</v>
      </c>
      <c r="F1946" s="129"/>
      <c r="G1946" s="107"/>
      <c r="H1946" s="107"/>
      <c r="I1946" s="107"/>
      <c r="J1946" s="107"/>
      <c r="K1946" s="107"/>
      <c r="L1946" s="107"/>
      <c r="M1946" s="107"/>
      <c r="N1946" s="107"/>
      <c r="O1946" s="107"/>
      <c r="P1946" s="107"/>
      <c r="Q1946" s="107"/>
      <c r="R1946" s="107"/>
      <c r="S1946" s="107"/>
      <c r="T1946" s="107"/>
      <c r="U1946" s="107"/>
      <c r="V1946" s="107"/>
      <c r="W1946" s="107"/>
      <c r="X1946" s="107"/>
      <c r="Y1946" s="107"/>
      <c r="Z1946" s="107"/>
      <c r="AA1946" s="107"/>
      <c r="AB1946" s="107"/>
      <c r="AC1946" s="107"/>
      <c r="AD1946" s="107"/>
      <c r="AE1946" s="107"/>
      <c r="AF1946" s="107"/>
      <c r="AG1946" s="107"/>
      <c r="AH1946" s="107"/>
      <c r="AI1946" s="107"/>
      <c r="AJ1946" s="130"/>
      <c r="AK1946" s="148"/>
      <c r="AL1946" s="151"/>
      <c r="AM1946" s="151"/>
      <c r="AN1946" s="151"/>
      <c r="AO1946" s="151"/>
      <c r="AP1946" s="151"/>
      <c r="AQ1946" s="145"/>
    </row>
    <row r="1947" spans="1:43" ht="9" customHeight="1" x14ac:dyDescent="0.2">
      <c r="A1947" s="148"/>
      <c r="B1947" s="148"/>
      <c r="C1947" s="148"/>
      <c r="D1947" s="148"/>
      <c r="E1947" s="128" t="s">
        <v>25</v>
      </c>
      <c r="F1947" s="129"/>
      <c r="G1947" s="107"/>
      <c r="H1947" s="107"/>
      <c r="I1947" s="107"/>
      <c r="J1947" s="107"/>
      <c r="K1947" s="107"/>
      <c r="L1947" s="107"/>
      <c r="M1947" s="107"/>
      <c r="N1947" s="107"/>
      <c r="O1947" s="107"/>
      <c r="P1947" s="107"/>
      <c r="Q1947" s="107"/>
      <c r="R1947" s="107"/>
      <c r="S1947" s="107"/>
      <c r="T1947" s="107"/>
      <c r="U1947" s="107"/>
      <c r="V1947" s="107"/>
      <c r="W1947" s="107"/>
      <c r="X1947" s="107"/>
      <c r="Y1947" s="107"/>
      <c r="Z1947" s="107"/>
      <c r="AA1947" s="107"/>
      <c r="AB1947" s="107"/>
      <c r="AC1947" s="107"/>
      <c r="AD1947" s="107"/>
      <c r="AE1947" s="107"/>
      <c r="AF1947" s="107"/>
      <c r="AG1947" s="107"/>
      <c r="AH1947" s="107"/>
      <c r="AI1947" s="107"/>
      <c r="AJ1947" s="130"/>
      <c r="AK1947" s="148"/>
      <c r="AL1947" s="151"/>
      <c r="AM1947" s="151"/>
      <c r="AN1947" s="151"/>
      <c r="AO1947" s="151"/>
      <c r="AP1947" s="151"/>
      <c r="AQ1947" s="145"/>
    </row>
    <row r="1948" spans="1:43" ht="9" customHeight="1" thickBot="1" x14ac:dyDescent="0.25">
      <c r="A1948" s="149"/>
      <c r="B1948" s="149"/>
      <c r="C1948" s="149"/>
      <c r="D1948" s="149"/>
      <c r="E1948" s="131" t="s">
        <v>26</v>
      </c>
      <c r="F1948" s="132"/>
      <c r="G1948" s="133"/>
      <c r="H1948" s="133"/>
      <c r="I1948" s="133"/>
      <c r="J1948" s="133"/>
      <c r="K1948" s="133"/>
      <c r="L1948" s="133"/>
      <c r="M1948" s="133"/>
      <c r="N1948" s="133"/>
      <c r="O1948" s="133"/>
      <c r="P1948" s="133"/>
      <c r="Q1948" s="133"/>
      <c r="R1948" s="133"/>
      <c r="S1948" s="133"/>
      <c r="T1948" s="133"/>
      <c r="U1948" s="133"/>
      <c r="V1948" s="133"/>
      <c r="W1948" s="133"/>
      <c r="X1948" s="133"/>
      <c r="Y1948" s="133"/>
      <c r="Z1948" s="133"/>
      <c r="AA1948" s="133"/>
      <c r="AB1948" s="133"/>
      <c r="AC1948" s="133"/>
      <c r="AD1948" s="133"/>
      <c r="AE1948" s="133"/>
      <c r="AF1948" s="133"/>
      <c r="AG1948" s="133"/>
      <c r="AH1948" s="133"/>
      <c r="AI1948" s="133"/>
      <c r="AJ1948" s="134"/>
      <c r="AK1948" s="149"/>
      <c r="AL1948" s="152"/>
      <c r="AM1948" s="152"/>
      <c r="AN1948" s="152"/>
      <c r="AO1948" s="152"/>
      <c r="AP1948" s="152"/>
      <c r="AQ1948" s="146"/>
    </row>
    <row r="1949" spans="1:43" ht="9" customHeight="1" x14ac:dyDescent="0.2">
      <c r="A1949" s="147">
        <v>485</v>
      </c>
      <c r="B1949" s="153">
        <v>19056</v>
      </c>
      <c r="C1949" s="154" t="s">
        <v>608</v>
      </c>
      <c r="D1949" s="154" t="s">
        <v>557</v>
      </c>
      <c r="E1949" s="124" t="s">
        <v>22</v>
      </c>
      <c r="F1949" s="125">
        <v>8</v>
      </c>
      <c r="G1949" s="126">
        <v>8</v>
      </c>
      <c r="H1949" s="126"/>
      <c r="I1949" s="126"/>
      <c r="J1949" s="126">
        <v>8</v>
      </c>
      <c r="K1949" s="126">
        <v>8</v>
      </c>
      <c r="L1949" s="126">
        <v>8</v>
      </c>
      <c r="M1949" s="126">
        <v>8</v>
      </c>
      <c r="N1949" s="126">
        <v>8</v>
      </c>
      <c r="O1949" s="126"/>
      <c r="P1949" s="126"/>
      <c r="Q1949" s="126">
        <v>8</v>
      </c>
      <c r="R1949" s="126">
        <v>8</v>
      </c>
      <c r="S1949" s="126">
        <v>8</v>
      </c>
      <c r="T1949" s="126">
        <v>8</v>
      </c>
      <c r="U1949" s="126">
        <v>8</v>
      </c>
      <c r="V1949" s="126"/>
      <c r="W1949" s="126"/>
      <c r="X1949" s="126">
        <v>8</v>
      </c>
      <c r="Y1949" s="126">
        <v>8</v>
      </c>
      <c r="Z1949" s="126">
        <v>8</v>
      </c>
      <c r="AA1949" s="126">
        <v>8</v>
      </c>
      <c r="AB1949" s="126">
        <v>8</v>
      </c>
      <c r="AC1949" s="126"/>
      <c r="AD1949" s="126"/>
      <c r="AE1949" s="126">
        <v>8</v>
      </c>
      <c r="AF1949" s="126">
        <v>8</v>
      </c>
      <c r="AG1949" s="126">
        <v>8</v>
      </c>
      <c r="AH1949" s="126">
        <v>8</v>
      </c>
      <c r="AI1949" s="126"/>
      <c r="AJ1949" s="127"/>
      <c r="AK1949" s="153">
        <f>COUNTIF(F1949:AJ1949,"&gt;0")</f>
        <v>21</v>
      </c>
      <c r="AL1949" s="150">
        <f>SUM(F1949:AJ1949)</f>
        <v>168</v>
      </c>
      <c r="AM1949" s="150">
        <f>SUM(F1951:AJ1951)</f>
        <v>0</v>
      </c>
      <c r="AN1949" s="150">
        <f>SUM(F1952:AJ1952)</f>
        <v>0</v>
      </c>
      <c r="AO1949" s="150">
        <f>SUM(F1950:AJ1950)</f>
        <v>0</v>
      </c>
      <c r="AP1949" s="150">
        <f>VLOOKUP($M$1&amp;" "&amp;$P$1&amp;" "&amp;AQ1949,'Вспомогательная таблица'!A:AL,38,0)</f>
        <v>168</v>
      </c>
      <c r="AQ1949" s="144" t="s">
        <v>23</v>
      </c>
    </row>
    <row r="1950" spans="1:43" ht="9" customHeight="1" x14ac:dyDescent="0.2">
      <c r="A1950" s="148"/>
      <c r="B1950" s="148"/>
      <c r="C1950" s="148"/>
      <c r="D1950" s="148"/>
      <c r="E1950" s="128" t="s">
        <v>24</v>
      </c>
      <c r="F1950" s="129"/>
      <c r="G1950" s="107"/>
      <c r="H1950" s="107"/>
      <c r="I1950" s="107"/>
      <c r="J1950" s="107"/>
      <c r="K1950" s="107"/>
      <c r="L1950" s="107"/>
      <c r="M1950" s="107"/>
      <c r="N1950" s="107"/>
      <c r="O1950" s="107"/>
      <c r="P1950" s="107"/>
      <c r="Q1950" s="107"/>
      <c r="R1950" s="107"/>
      <c r="S1950" s="107"/>
      <c r="T1950" s="107"/>
      <c r="U1950" s="107"/>
      <c r="V1950" s="107"/>
      <c r="W1950" s="107"/>
      <c r="X1950" s="107"/>
      <c r="Y1950" s="107"/>
      <c r="Z1950" s="107"/>
      <c r="AA1950" s="107"/>
      <c r="AB1950" s="107"/>
      <c r="AC1950" s="107"/>
      <c r="AD1950" s="107"/>
      <c r="AE1950" s="107"/>
      <c r="AF1950" s="107"/>
      <c r="AG1950" s="107"/>
      <c r="AH1950" s="107"/>
      <c r="AI1950" s="107"/>
      <c r="AJ1950" s="130"/>
      <c r="AK1950" s="148"/>
      <c r="AL1950" s="151"/>
      <c r="AM1950" s="151"/>
      <c r="AN1950" s="151"/>
      <c r="AO1950" s="151"/>
      <c r="AP1950" s="151"/>
      <c r="AQ1950" s="145"/>
    </row>
    <row r="1951" spans="1:43" ht="9" customHeight="1" x14ac:dyDescent="0.2">
      <c r="A1951" s="148"/>
      <c r="B1951" s="148"/>
      <c r="C1951" s="148"/>
      <c r="D1951" s="148"/>
      <c r="E1951" s="128" t="s">
        <v>25</v>
      </c>
      <c r="F1951" s="129"/>
      <c r="G1951" s="107"/>
      <c r="H1951" s="107"/>
      <c r="I1951" s="107"/>
      <c r="J1951" s="107"/>
      <c r="K1951" s="107"/>
      <c r="L1951" s="107"/>
      <c r="M1951" s="107"/>
      <c r="N1951" s="107"/>
      <c r="O1951" s="107"/>
      <c r="P1951" s="107"/>
      <c r="Q1951" s="107"/>
      <c r="R1951" s="107"/>
      <c r="S1951" s="107"/>
      <c r="T1951" s="107"/>
      <c r="U1951" s="107"/>
      <c r="V1951" s="107"/>
      <c r="W1951" s="107"/>
      <c r="X1951" s="107"/>
      <c r="Y1951" s="107"/>
      <c r="Z1951" s="107"/>
      <c r="AA1951" s="107"/>
      <c r="AB1951" s="107"/>
      <c r="AC1951" s="107"/>
      <c r="AD1951" s="107"/>
      <c r="AE1951" s="107"/>
      <c r="AF1951" s="107"/>
      <c r="AG1951" s="107"/>
      <c r="AH1951" s="107"/>
      <c r="AI1951" s="107"/>
      <c r="AJ1951" s="130"/>
      <c r="AK1951" s="148"/>
      <c r="AL1951" s="151"/>
      <c r="AM1951" s="151"/>
      <c r="AN1951" s="151"/>
      <c r="AO1951" s="151"/>
      <c r="AP1951" s="151"/>
      <c r="AQ1951" s="145"/>
    </row>
    <row r="1952" spans="1:43" ht="9" customHeight="1" thickBot="1" x14ac:dyDescent="0.25">
      <c r="A1952" s="149"/>
      <c r="B1952" s="149"/>
      <c r="C1952" s="149"/>
      <c r="D1952" s="149"/>
      <c r="E1952" s="131" t="s">
        <v>26</v>
      </c>
      <c r="F1952" s="132"/>
      <c r="G1952" s="133"/>
      <c r="H1952" s="133"/>
      <c r="I1952" s="133"/>
      <c r="J1952" s="133"/>
      <c r="K1952" s="133"/>
      <c r="L1952" s="133"/>
      <c r="M1952" s="133"/>
      <c r="N1952" s="133"/>
      <c r="O1952" s="133"/>
      <c r="P1952" s="133"/>
      <c r="Q1952" s="133"/>
      <c r="R1952" s="133"/>
      <c r="S1952" s="133"/>
      <c r="T1952" s="133"/>
      <c r="U1952" s="133"/>
      <c r="V1952" s="133"/>
      <c r="W1952" s="133"/>
      <c r="X1952" s="133"/>
      <c r="Y1952" s="133"/>
      <c r="Z1952" s="133"/>
      <c r="AA1952" s="133"/>
      <c r="AB1952" s="133"/>
      <c r="AC1952" s="133"/>
      <c r="AD1952" s="133"/>
      <c r="AE1952" s="133"/>
      <c r="AF1952" s="133"/>
      <c r="AG1952" s="133"/>
      <c r="AH1952" s="133"/>
      <c r="AI1952" s="133"/>
      <c r="AJ1952" s="134"/>
      <c r="AK1952" s="149"/>
      <c r="AL1952" s="152"/>
      <c r="AM1952" s="152"/>
      <c r="AN1952" s="152"/>
      <c r="AO1952" s="152"/>
      <c r="AP1952" s="152"/>
      <c r="AQ1952" s="146"/>
    </row>
    <row r="1953" spans="1:43" ht="9" customHeight="1" x14ac:dyDescent="0.2">
      <c r="A1953" s="147">
        <v>486</v>
      </c>
      <c r="B1953" s="153">
        <v>27587</v>
      </c>
      <c r="C1953" s="154" t="s">
        <v>609</v>
      </c>
      <c r="D1953" s="154" t="s">
        <v>551</v>
      </c>
      <c r="E1953" s="124" t="s">
        <v>22</v>
      </c>
      <c r="F1953" s="125"/>
      <c r="G1953" s="126">
        <v>11</v>
      </c>
      <c r="H1953" s="126">
        <v>11</v>
      </c>
      <c r="I1953" s="126"/>
      <c r="J1953" s="126"/>
      <c r="K1953" s="126">
        <v>11</v>
      </c>
      <c r="L1953" s="126">
        <v>11</v>
      </c>
      <c r="M1953" s="126"/>
      <c r="N1953" s="126"/>
      <c r="O1953" s="126">
        <v>11</v>
      </c>
      <c r="P1953" s="126">
        <v>11</v>
      </c>
      <c r="Q1953" s="126"/>
      <c r="R1953" s="126"/>
      <c r="S1953" s="126">
        <v>11</v>
      </c>
      <c r="T1953" s="126">
        <v>11</v>
      </c>
      <c r="U1953" s="126"/>
      <c r="V1953" s="126"/>
      <c r="W1953" s="126">
        <v>11</v>
      </c>
      <c r="X1953" s="126">
        <v>11</v>
      </c>
      <c r="Y1953" s="126"/>
      <c r="Z1953" s="126"/>
      <c r="AA1953" s="126">
        <v>11</v>
      </c>
      <c r="AB1953" s="126">
        <v>11</v>
      </c>
      <c r="AC1953" s="126"/>
      <c r="AD1953" s="126"/>
      <c r="AE1953" s="126">
        <v>11</v>
      </c>
      <c r="AF1953" s="126">
        <v>11</v>
      </c>
      <c r="AG1953" s="126"/>
      <c r="AH1953" s="126"/>
      <c r="AI1953" s="126"/>
      <c r="AJ1953" s="127"/>
      <c r="AK1953" s="153">
        <f>COUNTIF(F1953:AJ1953,"&gt;0")</f>
        <v>14</v>
      </c>
      <c r="AL1953" s="150">
        <f>SUM(F1953:AJ1953)</f>
        <v>154</v>
      </c>
      <c r="AM1953" s="150">
        <f>SUM(F1955:AJ1955)</f>
        <v>0</v>
      </c>
      <c r="AN1953" s="150">
        <f>SUM(F1956:AJ1956)</f>
        <v>0</v>
      </c>
      <c r="AO1953" s="150">
        <f>SUM(F1954:AJ1954)</f>
        <v>56</v>
      </c>
      <c r="AP1953" s="150">
        <f>VLOOKUP($M$1&amp;" "&amp;$P$1&amp;" "&amp;AQ1953,'Вспомогательная таблица'!A:AL,38,0)</f>
        <v>154</v>
      </c>
      <c r="AQ1953" s="144" t="s">
        <v>43</v>
      </c>
    </row>
    <row r="1954" spans="1:43" ht="9" customHeight="1" x14ac:dyDescent="0.2">
      <c r="A1954" s="148"/>
      <c r="B1954" s="148"/>
      <c r="C1954" s="148"/>
      <c r="D1954" s="148"/>
      <c r="E1954" s="128" t="s">
        <v>24</v>
      </c>
      <c r="F1954" s="129"/>
      <c r="G1954" s="107"/>
      <c r="H1954" s="107">
        <v>8</v>
      </c>
      <c r="I1954" s="107"/>
      <c r="J1954" s="107"/>
      <c r="K1954" s="107"/>
      <c r="L1954" s="107">
        <v>8</v>
      </c>
      <c r="M1954" s="107"/>
      <c r="N1954" s="107"/>
      <c r="O1954" s="107"/>
      <c r="P1954" s="107">
        <v>8</v>
      </c>
      <c r="Q1954" s="107"/>
      <c r="R1954" s="107"/>
      <c r="S1954" s="107"/>
      <c r="T1954" s="107">
        <v>8</v>
      </c>
      <c r="U1954" s="107"/>
      <c r="V1954" s="107"/>
      <c r="W1954" s="107"/>
      <c r="X1954" s="107">
        <v>8</v>
      </c>
      <c r="Y1954" s="107"/>
      <c r="Z1954" s="107"/>
      <c r="AA1954" s="107"/>
      <c r="AB1954" s="107">
        <v>8</v>
      </c>
      <c r="AC1954" s="107"/>
      <c r="AD1954" s="107"/>
      <c r="AE1954" s="107"/>
      <c r="AF1954" s="107">
        <v>8</v>
      </c>
      <c r="AG1954" s="107"/>
      <c r="AH1954" s="107"/>
      <c r="AI1954" s="107"/>
      <c r="AJ1954" s="130"/>
      <c r="AK1954" s="148"/>
      <c r="AL1954" s="151"/>
      <c r="AM1954" s="151"/>
      <c r="AN1954" s="151"/>
      <c r="AO1954" s="151"/>
      <c r="AP1954" s="151"/>
      <c r="AQ1954" s="145"/>
    </row>
    <row r="1955" spans="1:43" ht="9" customHeight="1" x14ac:dyDescent="0.2">
      <c r="A1955" s="148"/>
      <c r="B1955" s="148"/>
      <c r="C1955" s="148"/>
      <c r="D1955" s="148"/>
      <c r="E1955" s="128" t="s">
        <v>25</v>
      </c>
      <c r="F1955" s="129"/>
      <c r="G1955" s="107"/>
      <c r="H1955" s="107"/>
      <c r="I1955" s="107"/>
      <c r="J1955" s="107"/>
      <c r="K1955" s="107"/>
      <c r="L1955" s="107"/>
      <c r="M1955" s="107"/>
      <c r="N1955" s="107"/>
      <c r="O1955" s="107"/>
      <c r="P1955" s="107"/>
      <c r="Q1955" s="107"/>
      <c r="R1955" s="107"/>
      <c r="S1955" s="107"/>
      <c r="T1955" s="107"/>
      <c r="U1955" s="107"/>
      <c r="V1955" s="107"/>
      <c r="W1955" s="107"/>
      <c r="X1955" s="107"/>
      <c r="Y1955" s="107"/>
      <c r="Z1955" s="107"/>
      <c r="AA1955" s="107"/>
      <c r="AB1955" s="107"/>
      <c r="AC1955" s="107"/>
      <c r="AD1955" s="107"/>
      <c r="AE1955" s="107"/>
      <c r="AF1955" s="107"/>
      <c r="AG1955" s="107"/>
      <c r="AH1955" s="107"/>
      <c r="AI1955" s="107"/>
      <c r="AJ1955" s="130"/>
      <c r="AK1955" s="148"/>
      <c r="AL1955" s="151"/>
      <c r="AM1955" s="151"/>
      <c r="AN1955" s="151"/>
      <c r="AO1955" s="151"/>
      <c r="AP1955" s="151"/>
      <c r="AQ1955" s="145"/>
    </row>
    <row r="1956" spans="1:43" ht="9" customHeight="1" thickBot="1" x14ac:dyDescent="0.25">
      <c r="A1956" s="149"/>
      <c r="B1956" s="149"/>
      <c r="C1956" s="149"/>
      <c r="D1956" s="149"/>
      <c r="E1956" s="131" t="s">
        <v>26</v>
      </c>
      <c r="F1956" s="132"/>
      <c r="G1956" s="133"/>
      <c r="H1956" s="133"/>
      <c r="I1956" s="133"/>
      <c r="J1956" s="133"/>
      <c r="K1956" s="133"/>
      <c r="L1956" s="133"/>
      <c r="M1956" s="133"/>
      <c r="N1956" s="133"/>
      <c r="O1956" s="133"/>
      <c r="P1956" s="133"/>
      <c r="Q1956" s="133"/>
      <c r="R1956" s="133"/>
      <c r="S1956" s="133"/>
      <c r="T1956" s="133"/>
      <c r="U1956" s="133"/>
      <c r="V1956" s="133"/>
      <c r="W1956" s="133"/>
      <c r="X1956" s="133"/>
      <c r="Y1956" s="133"/>
      <c r="Z1956" s="133"/>
      <c r="AA1956" s="133"/>
      <c r="AB1956" s="133"/>
      <c r="AC1956" s="133"/>
      <c r="AD1956" s="133"/>
      <c r="AE1956" s="133"/>
      <c r="AF1956" s="133"/>
      <c r="AG1956" s="133"/>
      <c r="AH1956" s="133"/>
      <c r="AI1956" s="133"/>
      <c r="AJ1956" s="134"/>
      <c r="AK1956" s="149"/>
      <c r="AL1956" s="152"/>
      <c r="AM1956" s="152"/>
      <c r="AN1956" s="152"/>
      <c r="AO1956" s="152"/>
      <c r="AP1956" s="152"/>
      <c r="AQ1956" s="146"/>
    </row>
    <row r="1957" spans="1:43" ht="9" customHeight="1" x14ac:dyDescent="0.2">
      <c r="A1957" s="147">
        <v>487</v>
      </c>
      <c r="B1957" s="153">
        <v>20643</v>
      </c>
      <c r="C1957" s="154" t="s">
        <v>610</v>
      </c>
      <c r="D1957" s="154" t="s">
        <v>549</v>
      </c>
      <c r="E1957" s="124" t="s">
        <v>22</v>
      </c>
      <c r="F1957" s="125"/>
      <c r="G1957" s="126"/>
      <c r="H1957" s="126">
        <v>11</v>
      </c>
      <c r="I1957" s="126">
        <v>11</v>
      </c>
      <c r="J1957" s="126"/>
      <c r="K1957" s="126"/>
      <c r="L1957" s="126">
        <v>11</v>
      </c>
      <c r="M1957" s="126">
        <v>11</v>
      </c>
      <c r="N1957" s="126"/>
      <c r="O1957" s="126"/>
      <c r="P1957" s="126">
        <v>11</v>
      </c>
      <c r="Q1957" s="126">
        <v>11</v>
      </c>
      <c r="R1957" s="126"/>
      <c r="S1957" s="126"/>
      <c r="T1957" s="126">
        <v>11</v>
      </c>
      <c r="U1957" s="126">
        <v>11</v>
      </c>
      <c r="V1957" s="126"/>
      <c r="W1957" s="126"/>
      <c r="X1957" s="126">
        <v>11</v>
      </c>
      <c r="Y1957" s="126">
        <v>11</v>
      </c>
      <c r="Z1957" s="126"/>
      <c r="AA1957" s="126"/>
      <c r="AB1957" s="126">
        <v>11</v>
      </c>
      <c r="AC1957" s="126">
        <v>11</v>
      </c>
      <c r="AD1957" s="126"/>
      <c r="AE1957" s="126"/>
      <c r="AF1957" s="126">
        <v>11</v>
      </c>
      <c r="AG1957" s="126">
        <v>11</v>
      </c>
      <c r="AH1957" s="126"/>
      <c r="AI1957" s="126"/>
      <c r="AJ1957" s="127"/>
      <c r="AK1957" s="153">
        <f>COUNTIF(F1957:AJ1957,"&gt;0")</f>
        <v>14</v>
      </c>
      <c r="AL1957" s="150">
        <f>SUM(F1957:AJ1957)</f>
        <v>154</v>
      </c>
      <c r="AM1957" s="150">
        <f>SUM(F1959:AJ1959)</f>
        <v>0</v>
      </c>
      <c r="AN1957" s="150">
        <f>SUM(F1960:AJ1960)</f>
        <v>0</v>
      </c>
      <c r="AO1957" s="150">
        <f>SUM(F1958:AJ1958)</f>
        <v>56</v>
      </c>
      <c r="AP1957" s="150">
        <f>VLOOKUP($M$1&amp;" "&amp;$P$1&amp;" "&amp;AQ1957,'Вспомогательная таблица'!A:AL,38,0)</f>
        <v>154</v>
      </c>
      <c r="AQ1957" s="144" t="s">
        <v>51</v>
      </c>
    </row>
    <row r="1958" spans="1:43" ht="9" customHeight="1" x14ac:dyDescent="0.2">
      <c r="A1958" s="148"/>
      <c r="B1958" s="148"/>
      <c r="C1958" s="148"/>
      <c r="D1958" s="148"/>
      <c r="E1958" s="128" t="s">
        <v>24</v>
      </c>
      <c r="F1958" s="129"/>
      <c r="G1958" s="107"/>
      <c r="H1958" s="107"/>
      <c r="I1958" s="107">
        <v>8</v>
      </c>
      <c r="J1958" s="107"/>
      <c r="K1958" s="107"/>
      <c r="L1958" s="107"/>
      <c r="M1958" s="107">
        <v>8</v>
      </c>
      <c r="N1958" s="107"/>
      <c r="O1958" s="107"/>
      <c r="P1958" s="107"/>
      <c r="Q1958" s="107">
        <v>8</v>
      </c>
      <c r="R1958" s="107"/>
      <c r="S1958" s="107"/>
      <c r="T1958" s="107"/>
      <c r="U1958" s="107">
        <v>8</v>
      </c>
      <c r="V1958" s="107"/>
      <c r="W1958" s="107"/>
      <c r="X1958" s="107"/>
      <c r="Y1958" s="107">
        <v>8</v>
      </c>
      <c r="Z1958" s="107"/>
      <c r="AA1958" s="107"/>
      <c r="AB1958" s="107"/>
      <c r="AC1958" s="107">
        <v>8</v>
      </c>
      <c r="AD1958" s="107"/>
      <c r="AE1958" s="107"/>
      <c r="AF1958" s="107"/>
      <c r="AG1958" s="107">
        <v>8</v>
      </c>
      <c r="AH1958" s="107"/>
      <c r="AI1958" s="107"/>
      <c r="AJ1958" s="130"/>
      <c r="AK1958" s="148"/>
      <c r="AL1958" s="151"/>
      <c r="AM1958" s="151"/>
      <c r="AN1958" s="151"/>
      <c r="AO1958" s="151"/>
      <c r="AP1958" s="151"/>
      <c r="AQ1958" s="145"/>
    </row>
    <row r="1959" spans="1:43" ht="9" customHeight="1" x14ac:dyDescent="0.2">
      <c r="A1959" s="148"/>
      <c r="B1959" s="148"/>
      <c r="C1959" s="148"/>
      <c r="D1959" s="148"/>
      <c r="E1959" s="128" t="s">
        <v>25</v>
      </c>
      <c r="F1959" s="129"/>
      <c r="G1959" s="107"/>
      <c r="H1959" s="107"/>
      <c r="I1959" s="107"/>
      <c r="J1959" s="107"/>
      <c r="K1959" s="107"/>
      <c r="L1959" s="107"/>
      <c r="M1959" s="107"/>
      <c r="N1959" s="107"/>
      <c r="O1959" s="107"/>
      <c r="P1959" s="107"/>
      <c r="Q1959" s="107"/>
      <c r="R1959" s="107"/>
      <c r="S1959" s="107"/>
      <c r="T1959" s="107"/>
      <c r="U1959" s="107"/>
      <c r="V1959" s="107"/>
      <c r="W1959" s="107"/>
      <c r="X1959" s="107"/>
      <c r="Y1959" s="107"/>
      <c r="Z1959" s="107"/>
      <c r="AA1959" s="107"/>
      <c r="AB1959" s="107"/>
      <c r="AC1959" s="107"/>
      <c r="AD1959" s="107"/>
      <c r="AE1959" s="107"/>
      <c r="AF1959" s="107"/>
      <c r="AG1959" s="107"/>
      <c r="AH1959" s="107"/>
      <c r="AI1959" s="107"/>
      <c r="AJ1959" s="130"/>
      <c r="AK1959" s="148"/>
      <c r="AL1959" s="151"/>
      <c r="AM1959" s="151"/>
      <c r="AN1959" s="151"/>
      <c r="AO1959" s="151"/>
      <c r="AP1959" s="151"/>
      <c r="AQ1959" s="145"/>
    </row>
    <row r="1960" spans="1:43" ht="9" customHeight="1" thickBot="1" x14ac:dyDescent="0.25">
      <c r="A1960" s="149"/>
      <c r="B1960" s="149"/>
      <c r="C1960" s="149"/>
      <c r="D1960" s="149"/>
      <c r="E1960" s="131" t="s">
        <v>26</v>
      </c>
      <c r="F1960" s="132"/>
      <c r="G1960" s="133"/>
      <c r="H1960" s="133"/>
      <c r="I1960" s="133"/>
      <c r="J1960" s="133"/>
      <c r="K1960" s="133"/>
      <c r="L1960" s="133"/>
      <c r="M1960" s="133"/>
      <c r="N1960" s="133"/>
      <c r="O1960" s="133"/>
      <c r="P1960" s="133"/>
      <c r="Q1960" s="133"/>
      <c r="R1960" s="133"/>
      <c r="S1960" s="133"/>
      <c r="T1960" s="133"/>
      <c r="U1960" s="133"/>
      <c r="V1960" s="133"/>
      <c r="W1960" s="133"/>
      <c r="X1960" s="133"/>
      <c r="Y1960" s="133"/>
      <c r="Z1960" s="133"/>
      <c r="AA1960" s="133"/>
      <c r="AB1960" s="133"/>
      <c r="AC1960" s="133"/>
      <c r="AD1960" s="133"/>
      <c r="AE1960" s="133"/>
      <c r="AF1960" s="133"/>
      <c r="AG1960" s="133"/>
      <c r="AH1960" s="133"/>
      <c r="AI1960" s="133"/>
      <c r="AJ1960" s="134"/>
      <c r="AK1960" s="149"/>
      <c r="AL1960" s="152"/>
      <c r="AM1960" s="152"/>
      <c r="AN1960" s="152"/>
      <c r="AO1960" s="152"/>
      <c r="AP1960" s="152"/>
      <c r="AQ1960" s="146"/>
    </row>
    <row r="1961" spans="1:43" ht="9" customHeight="1" x14ac:dyDescent="0.2">
      <c r="A1961" s="147">
        <v>488</v>
      </c>
      <c r="B1961" s="153">
        <v>19067</v>
      </c>
      <c r="C1961" s="154" t="s">
        <v>611</v>
      </c>
      <c r="D1961" s="154" t="s">
        <v>551</v>
      </c>
      <c r="E1961" s="124" t="s">
        <v>22</v>
      </c>
      <c r="F1961" s="125">
        <v>8</v>
      </c>
      <c r="G1961" s="126">
        <v>8</v>
      </c>
      <c r="H1961" s="126"/>
      <c r="I1961" s="126"/>
      <c r="J1961" s="126">
        <v>8</v>
      </c>
      <c r="K1961" s="126">
        <v>8</v>
      </c>
      <c r="L1961" s="126">
        <v>8</v>
      </c>
      <c r="M1961" s="126">
        <v>8</v>
      </c>
      <c r="N1961" s="126">
        <v>8</v>
      </c>
      <c r="O1961" s="126"/>
      <c r="P1961" s="126"/>
      <c r="Q1961" s="126">
        <v>8</v>
      </c>
      <c r="R1961" s="126">
        <v>8</v>
      </c>
      <c r="S1961" s="126">
        <v>8</v>
      </c>
      <c r="T1961" s="126">
        <v>8</v>
      </c>
      <c r="U1961" s="126">
        <v>8</v>
      </c>
      <c r="V1961" s="126"/>
      <c r="W1961" s="126"/>
      <c r="X1961" s="126">
        <v>8</v>
      </c>
      <c r="Y1961" s="126">
        <v>8</v>
      </c>
      <c r="Z1961" s="126">
        <v>8</v>
      </c>
      <c r="AA1961" s="126">
        <v>8</v>
      </c>
      <c r="AB1961" s="126">
        <v>8</v>
      </c>
      <c r="AC1961" s="126"/>
      <c r="AD1961" s="126"/>
      <c r="AE1961" s="126">
        <v>8</v>
      </c>
      <c r="AF1961" s="126">
        <v>8</v>
      </c>
      <c r="AG1961" s="126">
        <v>8</v>
      </c>
      <c r="AH1961" s="126">
        <v>8</v>
      </c>
      <c r="AI1961" s="126"/>
      <c r="AJ1961" s="127"/>
      <c r="AK1961" s="153">
        <f>COUNTIF(F1961:AJ1961,"&gt;0")</f>
        <v>21</v>
      </c>
      <c r="AL1961" s="150">
        <f>SUM(F1961:AJ1961)</f>
        <v>168</v>
      </c>
      <c r="AM1961" s="150">
        <f>SUM(F1963:AJ1963)</f>
        <v>0</v>
      </c>
      <c r="AN1961" s="150">
        <f>SUM(F1964:AJ1964)</f>
        <v>0</v>
      </c>
      <c r="AO1961" s="150">
        <f>SUM(F1962:AJ1962)</f>
        <v>0</v>
      </c>
      <c r="AP1961" s="150">
        <f>VLOOKUP($M$1&amp;" "&amp;$P$1&amp;" "&amp;AQ1961,'Вспомогательная таблица'!A:AL,38,0)</f>
        <v>168</v>
      </c>
      <c r="AQ1961" s="144" t="s">
        <v>23</v>
      </c>
    </row>
    <row r="1962" spans="1:43" ht="9" customHeight="1" x14ac:dyDescent="0.2">
      <c r="A1962" s="148"/>
      <c r="B1962" s="148"/>
      <c r="C1962" s="148"/>
      <c r="D1962" s="148"/>
      <c r="E1962" s="128" t="s">
        <v>24</v>
      </c>
      <c r="F1962" s="129"/>
      <c r="G1962" s="107"/>
      <c r="H1962" s="107"/>
      <c r="I1962" s="107"/>
      <c r="J1962" s="107"/>
      <c r="K1962" s="107"/>
      <c r="L1962" s="107"/>
      <c r="M1962" s="107"/>
      <c r="N1962" s="107"/>
      <c r="O1962" s="107"/>
      <c r="P1962" s="107"/>
      <c r="Q1962" s="107"/>
      <c r="R1962" s="107"/>
      <c r="S1962" s="107"/>
      <c r="T1962" s="107"/>
      <c r="U1962" s="107"/>
      <c r="V1962" s="107"/>
      <c r="W1962" s="107"/>
      <c r="X1962" s="107"/>
      <c r="Y1962" s="107"/>
      <c r="Z1962" s="107"/>
      <c r="AA1962" s="107"/>
      <c r="AB1962" s="107"/>
      <c r="AC1962" s="107"/>
      <c r="AD1962" s="107"/>
      <c r="AE1962" s="107"/>
      <c r="AF1962" s="107"/>
      <c r="AG1962" s="107"/>
      <c r="AH1962" s="107"/>
      <c r="AI1962" s="107"/>
      <c r="AJ1962" s="130"/>
      <c r="AK1962" s="148"/>
      <c r="AL1962" s="151"/>
      <c r="AM1962" s="151"/>
      <c r="AN1962" s="151"/>
      <c r="AO1962" s="151"/>
      <c r="AP1962" s="151"/>
      <c r="AQ1962" s="145"/>
    </row>
    <row r="1963" spans="1:43" ht="9" customHeight="1" x14ac:dyDescent="0.2">
      <c r="A1963" s="148"/>
      <c r="B1963" s="148"/>
      <c r="C1963" s="148"/>
      <c r="D1963" s="148"/>
      <c r="E1963" s="128" t="s">
        <v>25</v>
      </c>
      <c r="F1963" s="129"/>
      <c r="G1963" s="107"/>
      <c r="H1963" s="107"/>
      <c r="I1963" s="107"/>
      <c r="J1963" s="107"/>
      <c r="K1963" s="107"/>
      <c r="L1963" s="107"/>
      <c r="M1963" s="107"/>
      <c r="N1963" s="107"/>
      <c r="O1963" s="107"/>
      <c r="P1963" s="107"/>
      <c r="Q1963" s="107"/>
      <c r="R1963" s="107"/>
      <c r="S1963" s="107"/>
      <c r="T1963" s="107"/>
      <c r="U1963" s="107"/>
      <c r="V1963" s="107"/>
      <c r="W1963" s="107"/>
      <c r="X1963" s="107"/>
      <c r="Y1963" s="107"/>
      <c r="Z1963" s="107"/>
      <c r="AA1963" s="107"/>
      <c r="AB1963" s="107"/>
      <c r="AC1963" s="107"/>
      <c r="AD1963" s="107"/>
      <c r="AE1963" s="107"/>
      <c r="AF1963" s="107"/>
      <c r="AG1963" s="107"/>
      <c r="AH1963" s="107"/>
      <c r="AI1963" s="107"/>
      <c r="AJ1963" s="130"/>
      <c r="AK1963" s="148"/>
      <c r="AL1963" s="151"/>
      <c r="AM1963" s="151"/>
      <c r="AN1963" s="151"/>
      <c r="AO1963" s="151"/>
      <c r="AP1963" s="151"/>
      <c r="AQ1963" s="145"/>
    </row>
    <row r="1964" spans="1:43" ht="9" customHeight="1" thickBot="1" x14ac:dyDescent="0.25">
      <c r="A1964" s="149"/>
      <c r="B1964" s="149"/>
      <c r="C1964" s="149"/>
      <c r="D1964" s="149"/>
      <c r="E1964" s="131" t="s">
        <v>26</v>
      </c>
      <c r="F1964" s="132"/>
      <c r="G1964" s="133"/>
      <c r="H1964" s="133"/>
      <c r="I1964" s="133"/>
      <c r="J1964" s="133"/>
      <c r="K1964" s="133"/>
      <c r="L1964" s="133"/>
      <c r="M1964" s="133"/>
      <c r="N1964" s="133"/>
      <c r="O1964" s="133"/>
      <c r="P1964" s="133"/>
      <c r="Q1964" s="133"/>
      <c r="R1964" s="133"/>
      <c r="S1964" s="133"/>
      <c r="T1964" s="133"/>
      <c r="U1964" s="133"/>
      <c r="V1964" s="133"/>
      <c r="W1964" s="133"/>
      <c r="X1964" s="133"/>
      <c r="Y1964" s="133"/>
      <c r="Z1964" s="133"/>
      <c r="AA1964" s="133"/>
      <c r="AB1964" s="133"/>
      <c r="AC1964" s="133"/>
      <c r="AD1964" s="133"/>
      <c r="AE1964" s="133"/>
      <c r="AF1964" s="133"/>
      <c r="AG1964" s="133"/>
      <c r="AH1964" s="133"/>
      <c r="AI1964" s="133"/>
      <c r="AJ1964" s="134"/>
      <c r="AK1964" s="149"/>
      <c r="AL1964" s="152"/>
      <c r="AM1964" s="152"/>
      <c r="AN1964" s="152"/>
      <c r="AO1964" s="152"/>
      <c r="AP1964" s="152"/>
      <c r="AQ1964" s="146"/>
    </row>
    <row r="1965" spans="1:43" ht="9" customHeight="1" x14ac:dyDescent="0.2">
      <c r="A1965" s="147">
        <v>489</v>
      </c>
      <c r="B1965" s="153">
        <v>20001</v>
      </c>
      <c r="C1965" s="154" t="s">
        <v>612</v>
      </c>
      <c r="D1965" s="154" t="s">
        <v>547</v>
      </c>
      <c r="E1965" s="124" t="s">
        <v>22</v>
      </c>
      <c r="F1965" s="125">
        <v>8</v>
      </c>
      <c r="G1965" s="126">
        <v>8</v>
      </c>
      <c r="H1965" s="126"/>
      <c r="I1965" s="126"/>
      <c r="J1965" s="126">
        <v>8</v>
      </c>
      <c r="K1965" s="126">
        <v>8</v>
      </c>
      <c r="L1965" s="126">
        <v>8</v>
      </c>
      <c r="M1965" s="126">
        <v>8</v>
      </c>
      <c r="N1965" s="126">
        <v>8</v>
      </c>
      <c r="O1965" s="126"/>
      <c r="P1965" s="126"/>
      <c r="Q1965" s="126">
        <v>8</v>
      </c>
      <c r="R1965" s="126">
        <v>8</v>
      </c>
      <c r="S1965" s="126">
        <v>8</v>
      </c>
      <c r="T1965" s="126">
        <v>8</v>
      </c>
      <c r="U1965" s="126">
        <v>8</v>
      </c>
      <c r="V1965" s="126"/>
      <c r="W1965" s="126"/>
      <c r="X1965" s="126">
        <v>8</v>
      </c>
      <c r="Y1965" s="126">
        <v>8</v>
      </c>
      <c r="Z1965" s="126">
        <v>8</v>
      </c>
      <c r="AA1965" s="126">
        <v>8</v>
      </c>
      <c r="AB1965" s="126">
        <v>8</v>
      </c>
      <c r="AC1965" s="126"/>
      <c r="AD1965" s="126"/>
      <c r="AE1965" s="126">
        <v>8</v>
      </c>
      <c r="AF1965" s="126">
        <v>8</v>
      </c>
      <c r="AG1965" s="126">
        <v>8</v>
      </c>
      <c r="AH1965" s="126">
        <v>8</v>
      </c>
      <c r="AI1965" s="126"/>
      <c r="AJ1965" s="127"/>
      <c r="AK1965" s="153">
        <f>COUNTIF(F1965:AJ1965,"&gt;0")</f>
        <v>21</v>
      </c>
      <c r="AL1965" s="150">
        <f>SUM(F1965:AJ1965)</f>
        <v>168</v>
      </c>
      <c r="AM1965" s="150">
        <f>SUM(F1967:AJ1967)</f>
        <v>0</v>
      </c>
      <c r="AN1965" s="150">
        <f>SUM(F1968:AJ1968)</f>
        <v>0</v>
      </c>
      <c r="AO1965" s="150">
        <f>SUM(F1966:AJ1966)</f>
        <v>0</v>
      </c>
      <c r="AP1965" s="150">
        <f>VLOOKUP($M$1&amp;" "&amp;$P$1&amp;" "&amp;AQ1965,'Вспомогательная таблица'!A:AL,38,0)</f>
        <v>168</v>
      </c>
      <c r="AQ1965" s="144" t="s">
        <v>23</v>
      </c>
    </row>
    <row r="1966" spans="1:43" ht="9" customHeight="1" x14ac:dyDescent="0.2">
      <c r="A1966" s="148"/>
      <c r="B1966" s="148"/>
      <c r="C1966" s="148"/>
      <c r="D1966" s="148"/>
      <c r="E1966" s="128" t="s">
        <v>24</v>
      </c>
      <c r="F1966" s="129"/>
      <c r="G1966" s="107"/>
      <c r="H1966" s="107"/>
      <c r="I1966" s="107"/>
      <c r="J1966" s="107"/>
      <c r="K1966" s="107"/>
      <c r="L1966" s="107"/>
      <c r="M1966" s="107"/>
      <c r="N1966" s="107"/>
      <c r="O1966" s="107"/>
      <c r="P1966" s="107"/>
      <c r="Q1966" s="107"/>
      <c r="R1966" s="107"/>
      <c r="S1966" s="107"/>
      <c r="T1966" s="107"/>
      <c r="U1966" s="107"/>
      <c r="V1966" s="107"/>
      <c r="W1966" s="107"/>
      <c r="X1966" s="107"/>
      <c r="Y1966" s="107"/>
      <c r="Z1966" s="107"/>
      <c r="AA1966" s="107"/>
      <c r="AB1966" s="107"/>
      <c r="AC1966" s="107"/>
      <c r="AD1966" s="107"/>
      <c r="AE1966" s="107"/>
      <c r="AF1966" s="107"/>
      <c r="AG1966" s="107"/>
      <c r="AH1966" s="107"/>
      <c r="AI1966" s="107"/>
      <c r="AJ1966" s="130"/>
      <c r="AK1966" s="148"/>
      <c r="AL1966" s="151"/>
      <c r="AM1966" s="151"/>
      <c r="AN1966" s="151"/>
      <c r="AO1966" s="151"/>
      <c r="AP1966" s="151"/>
      <c r="AQ1966" s="145"/>
    </row>
    <row r="1967" spans="1:43" ht="9" customHeight="1" x14ac:dyDescent="0.2">
      <c r="A1967" s="148"/>
      <c r="B1967" s="148"/>
      <c r="C1967" s="148"/>
      <c r="D1967" s="148"/>
      <c r="E1967" s="128" t="s">
        <v>25</v>
      </c>
      <c r="F1967" s="129"/>
      <c r="G1967" s="107"/>
      <c r="H1967" s="107"/>
      <c r="I1967" s="107"/>
      <c r="J1967" s="107"/>
      <c r="K1967" s="107"/>
      <c r="L1967" s="107"/>
      <c r="M1967" s="107"/>
      <c r="N1967" s="107"/>
      <c r="O1967" s="107"/>
      <c r="P1967" s="107"/>
      <c r="Q1967" s="107"/>
      <c r="R1967" s="107"/>
      <c r="S1967" s="107"/>
      <c r="T1967" s="107"/>
      <c r="U1967" s="107"/>
      <c r="V1967" s="107"/>
      <c r="W1967" s="107"/>
      <c r="X1967" s="107"/>
      <c r="Y1967" s="107"/>
      <c r="Z1967" s="107"/>
      <c r="AA1967" s="107"/>
      <c r="AB1967" s="107"/>
      <c r="AC1967" s="107"/>
      <c r="AD1967" s="107"/>
      <c r="AE1967" s="107"/>
      <c r="AF1967" s="107"/>
      <c r="AG1967" s="107"/>
      <c r="AH1967" s="107"/>
      <c r="AI1967" s="107"/>
      <c r="AJ1967" s="130"/>
      <c r="AK1967" s="148"/>
      <c r="AL1967" s="151"/>
      <c r="AM1967" s="151"/>
      <c r="AN1967" s="151"/>
      <c r="AO1967" s="151"/>
      <c r="AP1967" s="151"/>
      <c r="AQ1967" s="145"/>
    </row>
    <row r="1968" spans="1:43" ht="9" customHeight="1" thickBot="1" x14ac:dyDescent="0.25">
      <c r="A1968" s="149"/>
      <c r="B1968" s="149"/>
      <c r="C1968" s="149"/>
      <c r="D1968" s="149"/>
      <c r="E1968" s="131" t="s">
        <v>26</v>
      </c>
      <c r="F1968" s="132"/>
      <c r="G1968" s="133"/>
      <c r="H1968" s="133"/>
      <c r="I1968" s="133"/>
      <c r="J1968" s="133"/>
      <c r="K1968" s="133"/>
      <c r="L1968" s="133"/>
      <c r="M1968" s="133"/>
      <c r="N1968" s="133"/>
      <c r="O1968" s="133"/>
      <c r="P1968" s="133"/>
      <c r="Q1968" s="133"/>
      <c r="R1968" s="133"/>
      <c r="S1968" s="133"/>
      <c r="T1968" s="133"/>
      <c r="U1968" s="133"/>
      <c r="V1968" s="133"/>
      <c r="W1968" s="133"/>
      <c r="X1968" s="133"/>
      <c r="Y1968" s="133"/>
      <c r="Z1968" s="133"/>
      <c r="AA1968" s="133"/>
      <c r="AB1968" s="133"/>
      <c r="AC1968" s="133"/>
      <c r="AD1968" s="133"/>
      <c r="AE1968" s="133"/>
      <c r="AF1968" s="133"/>
      <c r="AG1968" s="133"/>
      <c r="AH1968" s="133"/>
      <c r="AI1968" s="133"/>
      <c r="AJ1968" s="134"/>
      <c r="AK1968" s="149"/>
      <c r="AL1968" s="152"/>
      <c r="AM1968" s="152"/>
      <c r="AN1968" s="152"/>
      <c r="AO1968" s="152"/>
      <c r="AP1968" s="152"/>
      <c r="AQ1968" s="146"/>
    </row>
    <row r="1969" spans="1:43" ht="9" customHeight="1" x14ac:dyDescent="0.2">
      <c r="A1969" s="147">
        <v>490</v>
      </c>
      <c r="B1969" s="153">
        <v>19073</v>
      </c>
      <c r="C1969" s="154" t="s">
        <v>613</v>
      </c>
      <c r="D1969" s="154" t="s">
        <v>551</v>
      </c>
      <c r="E1969" s="124" t="s">
        <v>22</v>
      </c>
      <c r="F1969" s="125">
        <v>11</v>
      </c>
      <c r="G1969" s="126"/>
      <c r="H1969" s="126"/>
      <c r="I1969" s="126">
        <v>11</v>
      </c>
      <c r="J1969" s="126">
        <v>11</v>
      </c>
      <c r="K1969" s="126"/>
      <c r="L1969" s="126"/>
      <c r="M1969" s="126">
        <v>11</v>
      </c>
      <c r="N1969" s="126">
        <v>11</v>
      </c>
      <c r="O1969" s="126"/>
      <c r="P1969" s="126"/>
      <c r="Q1969" s="126">
        <v>11</v>
      </c>
      <c r="R1969" s="126">
        <v>11</v>
      </c>
      <c r="S1969" s="126"/>
      <c r="T1969" s="126"/>
      <c r="U1969" s="126">
        <v>11</v>
      </c>
      <c r="V1969" s="126">
        <v>11</v>
      </c>
      <c r="W1969" s="126"/>
      <c r="X1969" s="126"/>
      <c r="Y1969" s="126">
        <v>11</v>
      </c>
      <c r="Z1969" s="126">
        <v>11</v>
      </c>
      <c r="AA1969" s="126"/>
      <c r="AB1969" s="126"/>
      <c r="AC1969" s="126">
        <v>11</v>
      </c>
      <c r="AD1969" s="126">
        <v>11</v>
      </c>
      <c r="AE1969" s="126"/>
      <c r="AF1969" s="126"/>
      <c r="AG1969" s="126">
        <v>11</v>
      </c>
      <c r="AH1969" s="126">
        <v>11</v>
      </c>
      <c r="AI1969" s="126"/>
      <c r="AJ1969" s="127"/>
      <c r="AK1969" s="153">
        <f>COUNTIF(F1969:AJ1969,"&gt;0")</f>
        <v>15</v>
      </c>
      <c r="AL1969" s="150">
        <f>SUM(F1969:AJ1969)</f>
        <v>165</v>
      </c>
      <c r="AM1969" s="150">
        <f>SUM(F1971:AJ1971)</f>
        <v>0</v>
      </c>
      <c r="AN1969" s="150">
        <f>SUM(F1972:AJ1972)</f>
        <v>0</v>
      </c>
      <c r="AO1969" s="150">
        <f>SUM(F1970:AJ1970)</f>
        <v>0</v>
      </c>
      <c r="AP1969" s="150">
        <f>VLOOKUP($M$1&amp;" "&amp;$P$1&amp;" "&amp;AQ1969,'Вспомогательная таблица'!A:AL,38,0)</f>
        <v>165</v>
      </c>
      <c r="AQ1969" s="144" t="s">
        <v>241</v>
      </c>
    </row>
    <row r="1970" spans="1:43" ht="9" customHeight="1" x14ac:dyDescent="0.2">
      <c r="A1970" s="148"/>
      <c r="B1970" s="148"/>
      <c r="C1970" s="148"/>
      <c r="D1970" s="148"/>
      <c r="E1970" s="128" t="s">
        <v>24</v>
      </c>
      <c r="F1970" s="129"/>
      <c r="G1970" s="107"/>
      <c r="H1970" s="107"/>
      <c r="I1970" s="107"/>
      <c r="J1970" s="107"/>
      <c r="K1970" s="107"/>
      <c r="L1970" s="107"/>
      <c r="M1970" s="107"/>
      <c r="N1970" s="107"/>
      <c r="O1970" s="107"/>
      <c r="P1970" s="107"/>
      <c r="Q1970" s="107"/>
      <c r="R1970" s="107"/>
      <c r="S1970" s="107"/>
      <c r="T1970" s="107"/>
      <c r="U1970" s="107"/>
      <c r="V1970" s="107"/>
      <c r="W1970" s="107"/>
      <c r="X1970" s="107"/>
      <c r="Y1970" s="107"/>
      <c r="Z1970" s="107"/>
      <c r="AA1970" s="107"/>
      <c r="AB1970" s="107"/>
      <c r="AC1970" s="107"/>
      <c r="AD1970" s="107"/>
      <c r="AE1970" s="107"/>
      <c r="AF1970" s="107"/>
      <c r="AG1970" s="107"/>
      <c r="AH1970" s="107"/>
      <c r="AI1970" s="107"/>
      <c r="AJ1970" s="130"/>
      <c r="AK1970" s="148"/>
      <c r="AL1970" s="151"/>
      <c r="AM1970" s="151"/>
      <c r="AN1970" s="151"/>
      <c r="AO1970" s="151"/>
      <c r="AP1970" s="151"/>
      <c r="AQ1970" s="145"/>
    </row>
    <row r="1971" spans="1:43" ht="9" customHeight="1" x14ac:dyDescent="0.2">
      <c r="A1971" s="148"/>
      <c r="B1971" s="148"/>
      <c r="C1971" s="148"/>
      <c r="D1971" s="148"/>
      <c r="E1971" s="128" t="s">
        <v>25</v>
      </c>
      <c r="F1971" s="129"/>
      <c r="G1971" s="107"/>
      <c r="H1971" s="107"/>
      <c r="I1971" s="107"/>
      <c r="J1971" s="107"/>
      <c r="K1971" s="107"/>
      <c r="L1971" s="107"/>
      <c r="M1971" s="107"/>
      <c r="N1971" s="107"/>
      <c r="O1971" s="107"/>
      <c r="P1971" s="107"/>
      <c r="Q1971" s="107"/>
      <c r="R1971" s="107"/>
      <c r="S1971" s="107"/>
      <c r="T1971" s="107"/>
      <c r="U1971" s="107"/>
      <c r="V1971" s="107"/>
      <c r="W1971" s="107"/>
      <c r="X1971" s="107"/>
      <c r="Y1971" s="107"/>
      <c r="Z1971" s="107"/>
      <c r="AA1971" s="107"/>
      <c r="AB1971" s="107"/>
      <c r="AC1971" s="107"/>
      <c r="AD1971" s="107"/>
      <c r="AE1971" s="107"/>
      <c r="AF1971" s="107"/>
      <c r="AG1971" s="107"/>
      <c r="AH1971" s="107"/>
      <c r="AI1971" s="107"/>
      <c r="AJ1971" s="130"/>
      <c r="AK1971" s="148"/>
      <c r="AL1971" s="151"/>
      <c r="AM1971" s="151"/>
      <c r="AN1971" s="151"/>
      <c r="AO1971" s="151"/>
      <c r="AP1971" s="151"/>
      <c r="AQ1971" s="145"/>
    </row>
    <row r="1972" spans="1:43" ht="9" customHeight="1" thickBot="1" x14ac:dyDescent="0.25">
      <c r="A1972" s="149"/>
      <c r="B1972" s="149"/>
      <c r="C1972" s="149"/>
      <c r="D1972" s="149"/>
      <c r="E1972" s="131" t="s">
        <v>26</v>
      </c>
      <c r="F1972" s="132"/>
      <c r="G1972" s="133"/>
      <c r="H1972" s="133"/>
      <c r="I1972" s="133"/>
      <c r="J1972" s="133"/>
      <c r="K1972" s="133"/>
      <c r="L1972" s="133"/>
      <c r="M1972" s="133"/>
      <c r="N1972" s="133"/>
      <c r="O1972" s="133"/>
      <c r="P1972" s="133"/>
      <c r="Q1972" s="133"/>
      <c r="R1972" s="133"/>
      <c r="S1972" s="133"/>
      <c r="T1972" s="133"/>
      <c r="U1972" s="133"/>
      <c r="V1972" s="133"/>
      <c r="W1972" s="133"/>
      <c r="X1972" s="133"/>
      <c r="Y1972" s="133"/>
      <c r="Z1972" s="133"/>
      <c r="AA1972" s="133"/>
      <c r="AB1972" s="133"/>
      <c r="AC1972" s="133"/>
      <c r="AD1972" s="133"/>
      <c r="AE1972" s="133"/>
      <c r="AF1972" s="133"/>
      <c r="AG1972" s="133"/>
      <c r="AH1972" s="133"/>
      <c r="AI1972" s="133"/>
      <c r="AJ1972" s="134"/>
      <c r="AK1972" s="149"/>
      <c r="AL1972" s="152"/>
      <c r="AM1972" s="152"/>
      <c r="AN1972" s="152"/>
      <c r="AO1972" s="152"/>
      <c r="AP1972" s="152"/>
      <c r="AQ1972" s="146"/>
    </row>
    <row r="1973" spans="1:43" ht="9" customHeight="1" x14ac:dyDescent="0.2">
      <c r="A1973" s="147">
        <v>491</v>
      </c>
      <c r="B1973" s="153">
        <v>31699</v>
      </c>
      <c r="C1973" s="154" t="s">
        <v>614</v>
      </c>
      <c r="D1973" s="154" t="s">
        <v>580</v>
      </c>
      <c r="E1973" s="124" t="s">
        <v>22</v>
      </c>
      <c r="F1973" s="125">
        <v>8</v>
      </c>
      <c r="G1973" s="126">
        <v>8</v>
      </c>
      <c r="H1973" s="126"/>
      <c r="I1973" s="126"/>
      <c r="J1973" s="126">
        <v>8</v>
      </c>
      <c r="K1973" s="126">
        <v>8</v>
      </c>
      <c r="L1973" s="126">
        <v>8</v>
      </c>
      <c r="M1973" s="126">
        <v>8</v>
      </c>
      <c r="N1973" s="126">
        <v>8</v>
      </c>
      <c r="O1973" s="126"/>
      <c r="P1973" s="126"/>
      <c r="Q1973" s="126">
        <v>8</v>
      </c>
      <c r="R1973" s="126">
        <v>8</v>
      </c>
      <c r="S1973" s="126">
        <v>8</v>
      </c>
      <c r="T1973" s="126">
        <v>8</v>
      </c>
      <c r="U1973" s="126">
        <v>8</v>
      </c>
      <c r="V1973" s="126"/>
      <c r="W1973" s="126"/>
      <c r="X1973" s="126">
        <v>8</v>
      </c>
      <c r="Y1973" s="126">
        <v>8</v>
      </c>
      <c r="Z1973" s="126">
        <v>8</v>
      </c>
      <c r="AA1973" s="126">
        <v>8</v>
      </c>
      <c r="AB1973" s="126">
        <v>8</v>
      </c>
      <c r="AC1973" s="126"/>
      <c r="AD1973" s="126"/>
      <c r="AE1973" s="126">
        <v>8</v>
      </c>
      <c r="AF1973" s="126">
        <v>8</v>
      </c>
      <c r="AG1973" s="126">
        <v>8</v>
      </c>
      <c r="AH1973" s="126">
        <v>8</v>
      </c>
      <c r="AI1973" s="126"/>
      <c r="AJ1973" s="127"/>
      <c r="AK1973" s="153">
        <f>COUNTIF(F1973:AJ1973,"&gt;0")</f>
        <v>21</v>
      </c>
      <c r="AL1973" s="150">
        <f>SUM(F1973:AJ1973)</f>
        <v>168</v>
      </c>
      <c r="AM1973" s="150">
        <f>SUM(F1975:AJ1975)</f>
        <v>0</v>
      </c>
      <c r="AN1973" s="150">
        <f>SUM(F1976:AJ1976)</f>
        <v>0</v>
      </c>
      <c r="AO1973" s="150">
        <f>SUM(F1974:AJ1974)</f>
        <v>0</v>
      </c>
      <c r="AP1973" s="150">
        <f>VLOOKUP($M$1&amp;" "&amp;$P$1&amp;" "&amp;AQ1973,'Вспомогательная таблица'!A:AL,38,0)</f>
        <v>168</v>
      </c>
      <c r="AQ1973" s="144" t="s">
        <v>23</v>
      </c>
    </row>
    <row r="1974" spans="1:43" ht="9" customHeight="1" x14ac:dyDescent="0.2">
      <c r="A1974" s="148"/>
      <c r="B1974" s="148"/>
      <c r="C1974" s="148"/>
      <c r="D1974" s="148"/>
      <c r="E1974" s="128" t="s">
        <v>24</v>
      </c>
      <c r="F1974" s="129"/>
      <c r="G1974" s="107"/>
      <c r="H1974" s="107"/>
      <c r="I1974" s="107"/>
      <c r="J1974" s="107"/>
      <c r="K1974" s="107"/>
      <c r="L1974" s="107"/>
      <c r="M1974" s="107"/>
      <c r="N1974" s="107"/>
      <c r="O1974" s="107"/>
      <c r="P1974" s="107"/>
      <c r="Q1974" s="107"/>
      <c r="R1974" s="107"/>
      <c r="S1974" s="107"/>
      <c r="T1974" s="107"/>
      <c r="U1974" s="107"/>
      <c r="V1974" s="107"/>
      <c r="W1974" s="107"/>
      <c r="X1974" s="107"/>
      <c r="Y1974" s="107"/>
      <c r="Z1974" s="107"/>
      <c r="AA1974" s="107"/>
      <c r="AB1974" s="107"/>
      <c r="AC1974" s="107"/>
      <c r="AD1974" s="107"/>
      <c r="AE1974" s="107"/>
      <c r="AF1974" s="107"/>
      <c r="AG1974" s="107"/>
      <c r="AH1974" s="107"/>
      <c r="AI1974" s="107"/>
      <c r="AJ1974" s="130"/>
      <c r="AK1974" s="148"/>
      <c r="AL1974" s="151"/>
      <c r="AM1974" s="151"/>
      <c r="AN1974" s="151"/>
      <c r="AO1974" s="151"/>
      <c r="AP1974" s="151"/>
      <c r="AQ1974" s="145"/>
    </row>
    <row r="1975" spans="1:43" ht="9" customHeight="1" x14ac:dyDescent="0.2">
      <c r="A1975" s="148"/>
      <c r="B1975" s="148"/>
      <c r="C1975" s="148"/>
      <c r="D1975" s="148"/>
      <c r="E1975" s="128" t="s">
        <v>25</v>
      </c>
      <c r="F1975" s="129"/>
      <c r="G1975" s="107"/>
      <c r="H1975" s="107"/>
      <c r="I1975" s="107"/>
      <c r="J1975" s="107"/>
      <c r="K1975" s="107"/>
      <c r="L1975" s="107"/>
      <c r="M1975" s="107"/>
      <c r="N1975" s="107"/>
      <c r="O1975" s="107"/>
      <c r="P1975" s="107"/>
      <c r="Q1975" s="107"/>
      <c r="R1975" s="107"/>
      <c r="S1975" s="107"/>
      <c r="T1975" s="107"/>
      <c r="U1975" s="107"/>
      <c r="V1975" s="107"/>
      <c r="W1975" s="107"/>
      <c r="X1975" s="107"/>
      <c r="Y1975" s="107"/>
      <c r="Z1975" s="107"/>
      <c r="AA1975" s="107"/>
      <c r="AB1975" s="107"/>
      <c r="AC1975" s="107"/>
      <c r="AD1975" s="107"/>
      <c r="AE1975" s="107"/>
      <c r="AF1975" s="107"/>
      <c r="AG1975" s="107"/>
      <c r="AH1975" s="107"/>
      <c r="AI1975" s="107"/>
      <c r="AJ1975" s="130"/>
      <c r="AK1975" s="148"/>
      <c r="AL1975" s="151"/>
      <c r="AM1975" s="151"/>
      <c r="AN1975" s="151"/>
      <c r="AO1975" s="151"/>
      <c r="AP1975" s="151"/>
      <c r="AQ1975" s="145"/>
    </row>
    <row r="1976" spans="1:43" ht="9" customHeight="1" thickBot="1" x14ac:dyDescent="0.25">
      <c r="A1976" s="149"/>
      <c r="B1976" s="149"/>
      <c r="C1976" s="149"/>
      <c r="D1976" s="149"/>
      <c r="E1976" s="131" t="s">
        <v>26</v>
      </c>
      <c r="F1976" s="132"/>
      <c r="G1976" s="133"/>
      <c r="H1976" s="133"/>
      <c r="I1976" s="133"/>
      <c r="J1976" s="133"/>
      <c r="K1976" s="133"/>
      <c r="L1976" s="133"/>
      <c r="M1976" s="133"/>
      <c r="N1976" s="133"/>
      <c r="O1976" s="133"/>
      <c r="P1976" s="133"/>
      <c r="Q1976" s="133"/>
      <c r="R1976" s="133"/>
      <c r="S1976" s="133"/>
      <c r="T1976" s="133"/>
      <c r="U1976" s="133"/>
      <c r="V1976" s="133"/>
      <c r="W1976" s="133"/>
      <c r="X1976" s="133"/>
      <c r="Y1976" s="133"/>
      <c r="Z1976" s="133"/>
      <c r="AA1976" s="133"/>
      <c r="AB1976" s="133"/>
      <c r="AC1976" s="133"/>
      <c r="AD1976" s="133"/>
      <c r="AE1976" s="133"/>
      <c r="AF1976" s="133"/>
      <c r="AG1976" s="133"/>
      <c r="AH1976" s="133"/>
      <c r="AI1976" s="133"/>
      <c r="AJ1976" s="134"/>
      <c r="AK1976" s="149"/>
      <c r="AL1976" s="152"/>
      <c r="AM1976" s="152"/>
      <c r="AN1976" s="152"/>
      <c r="AO1976" s="152"/>
      <c r="AP1976" s="152"/>
      <c r="AQ1976" s="146"/>
    </row>
    <row r="1977" spans="1:43" ht="9" customHeight="1" x14ac:dyDescent="0.2">
      <c r="A1977" s="147">
        <v>492</v>
      </c>
      <c r="B1977" s="153">
        <v>31047</v>
      </c>
      <c r="C1977" s="154" t="s">
        <v>615</v>
      </c>
      <c r="D1977" s="154" t="s">
        <v>551</v>
      </c>
      <c r="E1977" s="124" t="s">
        <v>22</v>
      </c>
      <c r="F1977" s="125">
        <v>8</v>
      </c>
      <c r="G1977" s="126">
        <v>8</v>
      </c>
      <c r="H1977" s="126"/>
      <c r="I1977" s="126"/>
      <c r="J1977" s="126">
        <v>8</v>
      </c>
      <c r="K1977" s="126">
        <v>8</v>
      </c>
      <c r="L1977" s="126">
        <v>8</v>
      </c>
      <c r="M1977" s="126">
        <v>8</v>
      </c>
      <c r="N1977" s="126">
        <v>8</v>
      </c>
      <c r="O1977" s="126"/>
      <c r="P1977" s="126"/>
      <c r="Q1977" s="126">
        <v>8</v>
      </c>
      <c r="R1977" s="126">
        <v>8</v>
      </c>
      <c r="S1977" s="126">
        <v>8</v>
      </c>
      <c r="T1977" s="126">
        <v>8</v>
      </c>
      <c r="U1977" s="126">
        <v>8</v>
      </c>
      <c r="V1977" s="126"/>
      <c r="W1977" s="126"/>
      <c r="X1977" s="126">
        <v>8</v>
      </c>
      <c r="Y1977" s="126">
        <v>8</v>
      </c>
      <c r="Z1977" s="126">
        <v>8</v>
      </c>
      <c r="AA1977" s="126">
        <v>8</v>
      </c>
      <c r="AB1977" s="126">
        <v>8</v>
      </c>
      <c r="AC1977" s="126"/>
      <c r="AD1977" s="126"/>
      <c r="AE1977" s="126">
        <v>8</v>
      </c>
      <c r="AF1977" s="126">
        <v>8</v>
      </c>
      <c r="AG1977" s="126">
        <v>8</v>
      </c>
      <c r="AH1977" s="126">
        <v>8</v>
      </c>
      <c r="AI1977" s="126"/>
      <c r="AJ1977" s="127"/>
      <c r="AK1977" s="153">
        <f>COUNTIF(F1977:AJ1977,"&gt;0")</f>
        <v>21</v>
      </c>
      <c r="AL1977" s="150">
        <f>SUM(F1977:AJ1977)</f>
        <v>168</v>
      </c>
      <c r="AM1977" s="150">
        <f>SUM(F1979:AJ1979)</f>
        <v>0</v>
      </c>
      <c r="AN1977" s="150">
        <f>SUM(F1980:AJ1980)</f>
        <v>0</v>
      </c>
      <c r="AO1977" s="150">
        <f>SUM(F1978:AJ1978)</f>
        <v>0</v>
      </c>
      <c r="AP1977" s="150">
        <f>VLOOKUP($M$1&amp;" "&amp;$P$1&amp;" "&amp;AQ1977,'Вспомогательная таблица'!A:AL,38,0)</f>
        <v>168</v>
      </c>
      <c r="AQ1977" s="144" t="s">
        <v>23</v>
      </c>
    </row>
    <row r="1978" spans="1:43" ht="9" customHeight="1" x14ac:dyDescent="0.2">
      <c r="A1978" s="148"/>
      <c r="B1978" s="148"/>
      <c r="C1978" s="148"/>
      <c r="D1978" s="148"/>
      <c r="E1978" s="128" t="s">
        <v>24</v>
      </c>
      <c r="F1978" s="129"/>
      <c r="G1978" s="107"/>
      <c r="H1978" s="107"/>
      <c r="I1978" s="107"/>
      <c r="J1978" s="107"/>
      <c r="K1978" s="107"/>
      <c r="L1978" s="107"/>
      <c r="M1978" s="107"/>
      <c r="N1978" s="107"/>
      <c r="O1978" s="107"/>
      <c r="P1978" s="107"/>
      <c r="Q1978" s="107"/>
      <c r="R1978" s="107"/>
      <c r="S1978" s="107"/>
      <c r="T1978" s="107"/>
      <c r="U1978" s="107"/>
      <c r="V1978" s="107"/>
      <c r="W1978" s="107"/>
      <c r="X1978" s="107"/>
      <c r="Y1978" s="107"/>
      <c r="Z1978" s="107"/>
      <c r="AA1978" s="107"/>
      <c r="AB1978" s="107"/>
      <c r="AC1978" s="107"/>
      <c r="AD1978" s="107"/>
      <c r="AE1978" s="107"/>
      <c r="AF1978" s="107"/>
      <c r="AG1978" s="107"/>
      <c r="AH1978" s="107"/>
      <c r="AI1978" s="107"/>
      <c r="AJ1978" s="130"/>
      <c r="AK1978" s="148"/>
      <c r="AL1978" s="151"/>
      <c r="AM1978" s="151"/>
      <c r="AN1978" s="151"/>
      <c r="AO1978" s="151"/>
      <c r="AP1978" s="151"/>
      <c r="AQ1978" s="145"/>
    </row>
    <row r="1979" spans="1:43" ht="9" customHeight="1" x14ac:dyDescent="0.2">
      <c r="A1979" s="148"/>
      <c r="B1979" s="148"/>
      <c r="C1979" s="148"/>
      <c r="D1979" s="148"/>
      <c r="E1979" s="128" t="s">
        <v>25</v>
      </c>
      <c r="F1979" s="129"/>
      <c r="G1979" s="107"/>
      <c r="H1979" s="107"/>
      <c r="I1979" s="107"/>
      <c r="J1979" s="107"/>
      <c r="K1979" s="107"/>
      <c r="L1979" s="107"/>
      <c r="M1979" s="107"/>
      <c r="N1979" s="107"/>
      <c r="O1979" s="107"/>
      <c r="P1979" s="107"/>
      <c r="Q1979" s="107"/>
      <c r="R1979" s="107"/>
      <c r="S1979" s="107"/>
      <c r="T1979" s="107"/>
      <c r="U1979" s="107"/>
      <c r="V1979" s="107"/>
      <c r="W1979" s="107"/>
      <c r="X1979" s="107"/>
      <c r="Y1979" s="107"/>
      <c r="Z1979" s="107"/>
      <c r="AA1979" s="107"/>
      <c r="AB1979" s="107"/>
      <c r="AC1979" s="107"/>
      <c r="AD1979" s="107"/>
      <c r="AE1979" s="107"/>
      <c r="AF1979" s="107"/>
      <c r="AG1979" s="107"/>
      <c r="AH1979" s="107"/>
      <c r="AI1979" s="107"/>
      <c r="AJ1979" s="130"/>
      <c r="AK1979" s="148"/>
      <c r="AL1979" s="151"/>
      <c r="AM1979" s="151"/>
      <c r="AN1979" s="151"/>
      <c r="AO1979" s="151"/>
      <c r="AP1979" s="151"/>
      <c r="AQ1979" s="145"/>
    </row>
    <row r="1980" spans="1:43" ht="9" customHeight="1" thickBot="1" x14ac:dyDescent="0.25">
      <c r="A1980" s="149"/>
      <c r="B1980" s="149"/>
      <c r="C1980" s="149"/>
      <c r="D1980" s="149"/>
      <c r="E1980" s="131" t="s">
        <v>26</v>
      </c>
      <c r="F1980" s="132"/>
      <c r="G1980" s="133"/>
      <c r="H1980" s="133"/>
      <c r="I1980" s="133"/>
      <c r="J1980" s="133"/>
      <c r="K1980" s="133"/>
      <c r="L1980" s="133"/>
      <c r="M1980" s="133"/>
      <c r="N1980" s="133"/>
      <c r="O1980" s="133"/>
      <c r="P1980" s="133"/>
      <c r="Q1980" s="133"/>
      <c r="R1980" s="133"/>
      <c r="S1980" s="133"/>
      <c r="T1980" s="133"/>
      <c r="U1980" s="133"/>
      <c r="V1980" s="133"/>
      <c r="W1980" s="133"/>
      <c r="X1980" s="133"/>
      <c r="Y1980" s="133"/>
      <c r="Z1980" s="133"/>
      <c r="AA1980" s="133"/>
      <c r="AB1980" s="133"/>
      <c r="AC1980" s="133"/>
      <c r="AD1980" s="133"/>
      <c r="AE1980" s="133"/>
      <c r="AF1980" s="133"/>
      <c r="AG1980" s="133"/>
      <c r="AH1980" s="133"/>
      <c r="AI1980" s="133"/>
      <c r="AJ1980" s="134"/>
      <c r="AK1980" s="149"/>
      <c r="AL1980" s="152"/>
      <c r="AM1980" s="152"/>
      <c r="AN1980" s="152"/>
      <c r="AO1980" s="152"/>
      <c r="AP1980" s="152"/>
      <c r="AQ1980" s="146"/>
    </row>
    <row r="1981" spans="1:43" ht="9" customHeight="1" x14ac:dyDescent="0.2">
      <c r="A1981" s="147">
        <v>493</v>
      </c>
      <c r="B1981" s="153">
        <v>31612</v>
      </c>
      <c r="C1981" s="154" t="s">
        <v>616</v>
      </c>
      <c r="D1981" s="154" t="s">
        <v>549</v>
      </c>
      <c r="E1981" s="124" t="s">
        <v>22</v>
      </c>
      <c r="F1981" s="125">
        <v>8</v>
      </c>
      <c r="G1981" s="126">
        <v>8</v>
      </c>
      <c r="H1981" s="126"/>
      <c r="I1981" s="126"/>
      <c r="J1981" s="126">
        <v>8</v>
      </c>
      <c r="K1981" s="126">
        <v>8</v>
      </c>
      <c r="L1981" s="126">
        <v>8</v>
      </c>
      <c r="M1981" s="126">
        <v>8</v>
      </c>
      <c r="N1981" s="126">
        <v>8</v>
      </c>
      <c r="O1981" s="126"/>
      <c r="P1981" s="126"/>
      <c r="Q1981" s="126">
        <v>8</v>
      </c>
      <c r="R1981" s="126">
        <v>8</v>
      </c>
      <c r="S1981" s="126">
        <v>8</v>
      </c>
      <c r="T1981" s="126">
        <v>8</v>
      </c>
      <c r="U1981" s="126">
        <v>8</v>
      </c>
      <c r="V1981" s="126"/>
      <c r="W1981" s="126"/>
      <c r="X1981" s="126">
        <v>8</v>
      </c>
      <c r="Y1981" s="126">
        <v>8</v>
      </c>
      <c r="Z1981" s="126">
        <v>8</v>
      </c>
      <c r="AA1981" s="126">
        <v>8</v>
      </c>
      <c r="AB1981" s="126">
        <v>8</v>
      </c>
      <c r="AC1981" s="126"/>
      <c r="AD1981" s="126"/>
      <c r="AE1981" s="126">
        <v>8</v>
      </c>
      <c r="AF1981" s="126">
        <v>8</v>
      </c>
      <c r="AG1981" s="126">
        <v>8</v>
      </c>
      <c r="AH1981" s="126">
        <v>8</v>
      </c>
      <c r="AI1981" s="126"/>
      <c r="AJ1981" s="127"/>
      <c r="AK1981" s="153">
        <f>COUNTIF(F1981:AJ1981,"&gt;0")</f>
        <v>21</v>
      </c>
      <c r="AL1981" s="150">
        <f>SUM(F1981:AJ1981)</f>
        <v>168</v>
      </c>
      <c r="AM1981" s="150">
        <f>SUM(F1983:AJ1983)</f>
        <v>0</v>
      </c>
      <c r="AN1981" s="150">
        <f>SUM(F1984:AJ1984)</f>
        <v>0</v>
      </c>
      <c r="AO1981" s="150">
        <f>SUM(F1982:AJ1982)</f>
        <v>0</v>
      </c>
      <c r="AP1981" s="150">
        <f>VLOOKUP($M$1&amp;" "&amp;$P$1&amp;" "&amp;AQ1981,'Вспомогательная таблица'!A:AL,38,0)</f>
        <v>168</v>
      </c>
      <c r="AQ1981" s="144" t="s">
        <v>23</v>
      </c>
    </row>
    <row r="1982" spans="1:43" ht="9" customHeight="1" x14ac:dyDescent="0.2">
      <c r="A1982" s="148"/>
      <c r="B1982" s="148"/>
      <c r="C1982" s="148"/>
      <c r="D1982" s="148"/>
      <c r="E1982" s="128" t="s">
        <v>24</v>
      </c>
      <c r="F1982" s="129"/>
      <c r="G1982" s="107"/>
      <c r="H1982" s="107"/>
      <c r="I1982" s="107"/>
      <c r="J1982" s="107"/>
      <c r="K1982" s="107"/>
      <c r="L1982" s="107"/>
      <c r="M1982" s="107"/>
      <c r="N1982" s="107"/>
      <c r="O1982" s="107"/>
      <c r="P1982" s="107"/>
      <c r="Q1982" s="107"/>
      <c r="R1982" s="107"/>
      <c r="S1982" s="107"/>
      <c r="T1982" s="107"/>
      <c r="U1982" s="107"/>
      <c r="V1982" s="107"/>
      <c r="W1982" s="107"/>
      <c r="X1982" s="107"/>
      <c r="Y1982" s="107"/>
      <c r="Z1982" s="107"/>
      <c r="AA1982" s="107"/>
      <c r="AB1982" s="107"/>
      <c r="AC1982" s="107"/>
      <c r="AD1982" s="107"/>
      <c r="AE1982" s="107"/>
      <c r="AF1982" s="107"/>
      <c r="AG1982" s="107"/>
      <c r="AH1982" s="107"/>
      <c r="AI1982" s="107"/>
      <c r="AJ1982" s="130"/>
      <c r="AK1982" s="148"/>
      <c r="AL1982" s="151"/>
      <c r="AM1982" s="151"/>
      <c r="AN1982" s="151"/>
      <c r="AO1982" s="151"/>
      <c r="AP1982" s="151"/>
      <c r="AQ1982" s="145"/>
    </row>
    <row r="1983" spans="1:43" ht="9" customHeight="1" x14ac:dyDescent="0.2">
      <c r="A1983" s="148"/>
      <c r="B1983" s="148"/>
      <c r="C1983" s="148"/>
      <c r="D1983" s="148"/>
      <c r="E1983" s="128" t="s">
        <v>25</v>
      </c>
      <c r="F1983" s="129"/>
      <c r="G1983" s="107"/>
      <c r="H1983" s="107"/>
      <c r="I1983" s="107"/>
      <c r="J1983" s="107"/>
      <c r="K1983" s="107"/>
      <c r="L1983" s="107"/>
      <c r="M1983" s="107"/>
      <c r="N1983" s="107"/>
      <c r="O1983" s="107"/>
      <c r="P1983" s="107"/>
      <c r="Q1983" s="107"/>
      <c r="R1983" s="107"/>
      <c r="S1983" s="107"/>
      <c r="T1983" s="107"/>
      <c r="U1983" s="107"/>
      <c r="V1983" s="107"/>
      <c r="W1983" s="107"/>
      <c r="X1983" s="107"/>
      <c r="Y1983" s="107"/>
      <c r="Z1983" s="107"/>
      <c r="AA1983" s="107"/>
      <c r="AB1983" s="107"/>
      <c r="AC1983" s="107"/>
      <c r="AD1983" s="107"/>
      <c r="AE1983" s="107"/>
      <c r="AF1983" s="107"/>
      <c r="AG1983" s="107"/>
      <c r="AH1983" s="107"/>
      <c r="AI1983" s="107"/>
      <c r="AJ1983" s="130"/>
      <c r="AK1983" s="148"/>
      <c r="AL1983" s="151"/>
      <c r="AM1983" s="151"/>
      <c r="AN1983" s="151"/>
      <c r="AO1983" s="151"/>
      <c r="AP1983" s="151"/>
      <c r="AQ1983" s="145"/>
    </row>
    <row r="1984" spans="1:43" ht="9" customHeight="1" thickBot="1" x14ac:dyDescent="0.25">
      <c r="A1984" s="149"/>
      <c r="B1984" s="149"/>
      <c r="C1984" s="149"/>
      <c r="D1984" s="149"/>
      <c r="E1984" s="131" t="s">
        <v>26</v>
      </c>
      <c r="F1984" s="132"/>
      <c r="G1984" s="133"/>
      <c r="H1984" s="133"/>
      <c r="I1984" s="133"/>
      <c r="J1984" s="133"/>
      <c r="K1984" s="133"/>
      <c r="L1984" s="133"/>
      <c r="M1984" s="133"/>
      <c r="N1984" s="133"/>
      <c r="O1984" s="133"/>
      <c r="P1984" s="133"/>
      <c r="Q1984" s="133"/>
      <c r="R1984" s="133"/>
      <c r="S1984" s="133"/>
      <c r="T1984" s="133"/>
      <c r="U1984" s="133"/>
      <c r="V1984" s="133"/>
      <c r="W1984" s="133"/>
      <c r="X1984" s="133"/>
      <c r="Y1984" s="133"/>
      <c r="Z1984" s="133"/>
      <c r="AA1984" s="133"/>
      <c r="AB1984" s="133"/>
      <c r="AC1984" s="133"/>
      <c r="AD1984" s="133"/>
      <c r="AE1984" s="133"/>
      <c r="AF1984" s="133"/>
      <c r="AG1984" s="133"/>
      <c r="AH1984" s="133"/>
      <c r="AI1984" s="133"/>
      <c r="AJ1984" s="134"/>
      <c r="AK1984" s="149"/>
      <c r="AL1984" s="152"/>
      <c r="AM1984" s="152"/>
      <c r="AN1984" s="152"/>
      <c r="AO1984" s="152"/>
      <c r="AP1984" s="152"/>
      <c r="AQ1984" s="146"/>
    </row>
    <row r="1985" spans="1:43" ht="9" customHeight="1" x14ac:dyDescent="0.2">
      <c r="A1985" s="147">
        <v>494</v>
      </c>
      <c r="B1985" s="153">
        <v>31878</v>
      </c>
      <c r="C1985" s="154" t="s">
        <v>617</v>
      </c>
      <c r="D1985" s="154" t="s">
        <v>549</v>
      </c>
      <c r="E1985" s="124" t="s">
        <v>22</v>
      </c>
      <c r="F1985" s="125">
        <v>11</v>
      </c>
      <c r="G1985" s="126">
        <v>11</v>
      </c>
      <c r="H1985" s="126"/>
      <c r="I1985" s="126"/>
      <c r="J1985" s="126">
        <v>11</v>
      </c>
      <c r="K1985" s="126">
        <v>11</v>
      </c>
      <c r="L1985" s="126"/>
      <c r="M1985" s="126"/>
      <c r="N1985" s="126">
        <v>11</v>
      </c>
      <c r="O1985" s="126">
        <v>11</v>
      </c>
      <c r="P1985" s="126"/>
      <c r="Q1985" s="126"/>
      <c r="R1985" s="126">
        <v>11</v>
      </c>
      <c r="S1985" s="126">
        <v>11</v>
      </c>
      <c r="T1985" s="126"/>
      <c r="U1985" s="126"/>
      <c r="V1985" s="126">
        <v>11</v>
      </c>
      <c r="W1985" s="126">
        <v>11</v>
      </c>
      <c r="X1985" s="126"/>
      <c r="Y1985" s="126"/>
      <c r="Z1985" s="126">
        <v>11</v>
      </c>
      <c r="AA1985" s="126">
        <v>11</v>
      </c>
      <c r="AB1985" s="126"/>
      <c r="AC1985" s="126"/>
      <c r="AD1985" s="126">
        <v>11</v>
      </c>
      <c r="AE1985" s="126">
        <v>11</v>
      </c>
      <c r="AF1985" s="126"/>
      <c r="AG1985" s="126"/>
      <c r="AH1985" s="126">
        <v>11</v>
      </c>
      <c r="AI1985" s="126"/>
      <c r="AJ1985" s="127"/>
      <c r="AK1985" s="153">
        <f>COUNTIF(F1985:AJ1985,"&gt;0")</f>
        <v>15</v>
      </c>
      <c r="AL1985" s="150">
        <f>SUM(F1985:AJ1985)</f>
        <v>165</v>
      </c>
      <c r="AM1985" s="150">
        <f>SUM(F1987:AJ1987)</f>
        <v>0</v>
      </c>
      <c r="AN1985" s="150">
        <f>SUM(F1988:AJ1988)</f>
        <v>0</v>
      </c>
      <c r="AO1985" s="150">
        <f>SUM(F1986:AJ1986)</f>
        <v>56</v>
      </c>
      <c r="AP1985" s="150">
        <f>VLOOKUP($M$1&amp;" "&amp;$P$1&amp;" "&amp;AQ1985,'Вспомогательная таблица'!A:AL,38,0)</f>
        <v>165</v>
      </c>
      <c r="AQ1985" s="144" t="s">
        <v>53</v>
      </c>
    </row>
    <row r="1986" spans="1:43" ht="9" customHeight="1" x14ac:dyDescent="0.2">
      <c r="A1986" s="148"/>
      <c r="B1986" s="148"/>
      <c r="C1986" s="148"/>
      <c r="D1986" s="148"/>
      <c r="E1986" s="128" t="s">
        <v>24</v>
      </c>
      <c r="F1986" s="129"/>
      <c r="G1986" s="107">
        <v>8</v>
      </c>
      <c r="H1986" s="107"/>
      <c r="I1986" s="107"/>
      <c r="J1986" s="107"/>
      <c r="K1986" s="107">
        <v>8</v>
      </c>
      <c r="L1986" s="107"/>
      <c r="M1986" s="107"/>
      <c r="N1986" s="107"/>
      <c r="O1986" s="107">
        <v>8</v>
      </c>
      <c r="P1986" s="107"/>
      <c r="Q1986" s="107"/>
      <c r="R1986" s="107"/>
      <c r="S1986" s="107">
        <v>8</v>
      </c>
      <c r="T1986" s="107"/>
      <c r="U1986" s="107"/>
      <c r="V1986" s="107"/>
      <c r="W1986" s="107">
        <v>8</v>
      </c>
      <c r="X1986" s="107"/>
      <c r="Y1986" s="107"/>
      <c r="Z1986" s="107"/>
      <c r="AA1986" s="107">
        <v>8</v>
      </c>
      <c r="AB1986" s="107"/>
      <c r="AC1986" s="107"/>
      <c r="AD1986" s="107"/>
      <c r="AE1986" s="107">
        <v>8</v>
      </c>
      <c r="AF1986" s="107"/>
      <c r="AG1986" s="107"/>
      <c r="AH1986" s="107"/>
      <c r="AI1986" s="107"/>
      <c r="AJ1986" s="130"/>
      <c r="AK1986" s="148"/>
      <c r="AL1986" s="151"/>
      <c r="AM1986" s="151"/>
      <c r="AN1986" s="151"/>
      <c r="AO1986" s="151"/>
      <c r="AP1986" s="151"/>
      <c r="AQ1986" s="145"/>
    </row>
    <row r="1987" spans="1:43" ht="9" customHeight="1" x14ac:dyDescent="0.2">
      <c r="A1987" s="148"/>
      <c r="B1987" s="148"/>
      <c r="C1987" s="148"/>
      <c r="D1987" s="148"/>
      <c r="E1987" s="128" t="s">
        <v>25</v>
      </c>
      <c r="F1987" s="129"/>
      <c r="G1987" s="107"/>
      <c r="H1987" s="107"/>
      <c r="I1987" s="107"/>
      <c r="J1987" s="107"/>
      <c r="K1987" s="107"/>
      <c r="L1987" s="107"/>
      <c r="M1987" s="107"/>
      <c r="N1987" s="107"/>
      <c r="O1987" s="107"/>
      <c r="P1987" s="107"/>
      <c r="Q1987" s="107"/>
      <c r="R1987" s="107"/>
      <c r="S1987" s="107"/>
      <c r="T1987" s="107"/>
      <c r="U1987" s="107"/>
      <c r="V1987" s="107"/>
      <c r="W1987" s="107"/>
      <c r="X1987" s="107"/>
      <c r="Y1987" s="107"/>
      <c r="Z1987" s="107"/>
      <c r="AA1987" s="107"/>
      <c r="AB1987" s="107"/>
      <c r="AC1987" s="107"/>
      <c r="AD1987" s="107"/>
      <c r="AE1987" s="107"/>
      <c r="AF1987" s="107"/>
      <c r="AG1987" s="107"/>
      <c r="AH1987" s="107"/>
      <c r="AI1987" s="107"/>
      <c r="AJ1987" s="130"/>
      <c r="AK1987" s="148"/>
      <c r="AL1987" s="151"/>
      <c r="AM1987" s="151"/>
      <c r="AN1987" s="151"/>
      <c r="AO1987" s="151"/>
      <c r="AP1987" s="151"/>
      <c r="AQ1987" s="145"/>
    </row>
    <row r="1988" spans="1:43" ht="9" customHeight="1" thickBot="1" x14ac:dyDescent="0.25">
      <c r="A1988" s="149"/>
      <c r="B1988" s="149"/>
      <c r="C1988" s="149"/>
      <c r="D1988" s="149"/>
      <c r="E1988" s="131" t="s">
        <v>26</v>
      </c>
      <c r="F1988" s="132"/>
      <c r="G1988" s="133"/>
      <c r="H1988" s="133"/>
      <c r="I1988" s="133"/>
      <c r="J1988" s="133"/>
      <c r="K1988" s="133"/>
      <c r="L1988" s="133"/>
      <c r="M1988" s="133"/>
      <c r="N1988" s="133"/>
      <c r="O1988" s="133"/>
      <c r="P1988" s="133"/>
      <c r="Q1988" s="133"/>
      <c r="R1988" s="133"/>
      <c r="S1988" s="133"/>
      <c r="T1988" s="133"/>
      <c r="U1988" s="133"/>
      <c r="V1988" s="133"/>
      <c r="W1988" s="133"/>
      <c r="X1988" s="133"/>
      <c r="Y1988" s="133"/>
      <c r="Z1988" s="133"/>
      <c r="AA1988" s="133"/>
      <c r="AB1988" s="133"/>
      <c r="AC1988" s="133"/>
      <c r="AD1988" s="133"/>
      <c r="AE1988" s="133"/>
      <c r="AF1988" s="133"/>
      <c r="AG1988" s="133"/>
      <c r="AH1988" s="133"/>
      <c r="AI1988" s="133"/>
      <c r="AJ1988" s="134"/>
      <c r="AK1988" s="149"/>
      <c r="AL1988" s="152"/>
      <c r="AM1988" s="152"/>
      <c r="AN1988" s="152"/>
      <c r="AO1988" s="152"/>
      <c r="AP1988" s="152"/>
      <c r="AQ1988" s="146"/>
    </row>
    <row r="1989" spans="1:43" ht="9" customHeight="1" x14ac:dyDescent="0.2">
      <c r="A1989" s="147">
        <v>495</v>
      </c>
      <c r="B1989" s="153">
        <v>32211</v>
      </c>
      <c r="C1989" s="154" t="s">
        <v>618</v>
      </c>
      <c r="D1989" s="154" t="s">
        <v>551</v>
      </c>
      <c r="E1989" s="124" t="s">
        <v>22</v>
      </c>
      <c r="F1989" s="125">
        <v>8</v>
      </c>
      <c r="G1989" s="126">
        <v>8</v>
      </c>
      <c r="H1989" s="126"/>
      <c r="I1989" s="126"/>
      <c r="J1989" s="126">
        <v>8</v>
      </c>
      <c r="K1989" s="126">
        <v>8</v>
      </c>
      <c r="L1989" s="126">
        <v>8</v>
      </c>
      <c r="M1989" s="126">
        <v>8</v>
      </c>
      <c r="N1989" s="126">
        <v>8</v>
      </c>
      <c r="O1989" s="126"/>
      <c r="P1989" s="126"/>
      <c r="Q1989" s="126">
        <v>8</v>
      </c>
      <c r="R1989" s="126">
        <v>8</v>
      </c>
      <c r="S1989" s="126">
        <v>8</v>
      </c>
      <c r="T1989" s="126">
        <v>8</v>
      </c>
      <c r="U1989" s="126">
        <v>8</v>
      </c>
      <c r="V1989" s="126"/>
      <c r="W1989" s="126"/>
      <c r="X1989" s="126">
        <v>8</v>
      </c>
      <c r="Y1989" s="126">
        <v>8</v>
      </c>
      <c r="Z1989" s="126">
        <v>8</v>
      </c>
      <c r="AA1989" s="126">
        <v>8</v>
      </c>
      <c r="AB1989" s="126">
        <v>8</v>
      </c>
      <c r="AC1989" s="126"/>
      <c r="AD1989" s="126"/>
      <c r="AE1989" s="126">
        <v>8</v>
      </c>
      <c r="AF1989" s="126">
        <v>8</v>
      </c>
      <c r="AG1989" s="126">
        <v>8</v>
      </c>
      <c r="AH1989" s="126">
        <v>8</v>
      </c>
      <c r="AI1989" s="126"/>
      <c r="AJ1989" s="127"/>
      <c r="AK1989" s="153">
        <f>COUNTIF(F1989:AJ1989,"&gt;0")</f>
        <v>21</v>
      </c>
      <c r="AL1989" s="150">
        <f>SUM(F1989:AJ1989)</f>
        <v>168</v>
      </c>
      <c r="AM1989" s="150">
        <f>SUM(F1991:AJ1991)</f>
        <v>0</v>
      </c>
      <c r="AN1989" s="150">
        <f>SUM(F1992:AJ1992)</f>
        <v>0</v>
      </c>
      <c r="AO1989" s="150">
        <f>SUM(F1990:AJ1990)</f>
        <v>0</v>
      </c>
      <c r="AP1989" s="150">
        <f>VLOOKUP($M$1&amp;" "&amp;$P$1&amp;" "&amp;AQ1989,'Вспомогательная таблица'!A:AL,38,0)</f>
        <v>168</v>
      </c>
      <c r="AQ1989" s="144" t="s">
        <v>23</v>
      </c>
    </row>
    <row r="1990" spans="1:43" ht="9" customHeight="1" x14ac:dyDescent="0.2">
      <c r="A1990" s="148"/>
      <c r="B1990" s="148"/>
      <c r="C1990" s="148"/>
      <c r="D1990" s="148"/>
      <c r="E1990" s="128" t="s">
        <v>24</v>
      </c>
      <c r="F1990" s="129"/>
      <c r="G1990" s="107"/>
      <c r="H1990" s="107"/>
      <c r="I1990" s="107"/>
      <c r="J1990" s="107"/>
      <c r="K1990" s="107"/>
      <c r="L1990" s="107"/>
      <c r="M1990" s="107"/>
      <c r="N1990" s="107"/>
      <c r="O1990" s="107"/>
      <c r="P1990" s="107"/>
      <c r="Q1990" s="107"/>
      <c r="R1990" s="107"/>
      <c r="S1990" s="107"/>
      <c r="T1990" s="107"/>
      <c r="U1990" s="107"/>
      <c r="V1990" s="107"/>
      <c r="W1990" s="107"/>
      <c r="X1990" s="107"/>
      <c r="Y1990" s="107"/>
      <c r="Z1990" s="107"/>
      <c r="AA1990" s="107"/>
      <c r="AB1990" s="107"/>
      <c r="AC1990" s="107"/>
      <c r="AD1990" s="107"/>
      <c r="AE1990" s="107"/>
      <c r="AF1990" s="107"/>
      <c r="AG1990" s="107"/>
      <c r="AH1990" s="107"/>
      <c r="AI1990" s="107"/>
      <c r="AJ1990" s="130"/>
      <c r="AK1990" s="148"/>
      <c r="AL1990" s="151"/>
      <c r="AM1990" s="151"/>
      <c r="AN1990" s="151"/>
      <c r="AO1990" s="151"/>
      <c r="AP1990" s="151"/>
      <c r="AQ1990" s="145"/>
    </row>
    <row r="1991" spans="1:43" ht="9" customHeight="1" x14ac:dyDescent="0.2">
      <c r="A1991" s="148"/>
      <c r="B1991" s="148"/>
      <c r="C1991" s="148"/>
      <c r="D1991" s="148"/>
      <c r="E1991" s="128" t="s">
        <v>25</v>
      </c>
      <c r="F1991" s="129"/>
      <c r="G1991" s="107"/>
      <c r="H1991" s="107"/>
      <c r="I1991" s="107"/>
      <c r="J1991" s="107"/>
      <c r="K1991" s="107"/>
      <c r="L1991" s="107"/>
      <c r="M1991" s="107"/>
      <c r="N1991" s="107"/>
      <c r="O1991" s="107"/>
      <c r="P1991" s="107"/>
      <c r="Q1991" s="107"/>
      <c r="R1991" s="107"/>
      <c r="S1991" s="107"/>
      <c r="T1991" s="107"/>
      <c r="U1991" s="107"/>
      <c r="V1991" s="107"/>
      <c r="W1991" s="107"/>
      <c r="X1991" s="107"/>
      <c r="Y1991" s="107"/>
      <c r="Z1991" s="107"/>
      <c r="AA1991" s="107"/>
      <c r="AB1991" s="107"/>
      <c r="AC1991" s="107"/>
      <c r="AD1991" s="107"/>
      <c r="AE1991" s="107"/>
      <c r="AF1991" s="107"/>
      <c r="AG1991" s="107"/>
      <c r="AH1991" s="107"/>
      <c r="AI1991" s="107"/>
      <c r="AJ1991" s="130"/>
      <c r="AK1991" s="148"/>
      <c r="AL1991" s="151"/>
      <c r="AM1991" s="151"/>
      <c r="AN1991" s="151"/>
      <c r="AO1991" s="151"/>
      <c r="AP1991" s="151"/>
      <c r="AQ1991" s="145"/>
    </row>
    <row r="1992" spans="1:43" ht="9" customHeight="1" thickBot="1" x14ac:dyDescent="0.25">
      <c r="A1992" s="149"/>
      <c r="B1992" s="149"/>
      <c r="C1992" s="149"/>
      <c r="D1992" s="149"/>
      <c r="E1992" s="131" t="s">
        <v>26</v>
      </c>
      <c r="F1992" s="132"/>
      <c r="G1992" s="133"/>
      <c r="H1992" s="133"/>
      <c r="I1992" s="133"/>
      <c r="J1992" s="133"/>
      <c r="K1992" s="133"/>
      <c r="L1992" s="133"/>
      <c r="M1992" s="133"/>
      <c r="N1992" s="133"/>
      <c r="O1992" s="133"/>
      <c r="P1992" s="133"/>
      <c r="Q1992" s="133"/>
      <c r="R1992" s="133"/>
      <c r="S1992" s="133"/>
      <c r="T1992" s="133"/>
      <c r="U1992" s="133"/>
      <c r="V1992" s="133"/>
      <c r="W1992" s="133"/>
      <c r="X1992" s="133"/>
      <c r="Y1992" s="133"/>
      <c r="Z1992" s="133"/>
      <c r="AA1992" s="133"/>
      <c r="AB1992" s="133"/>
      <c r="AC1992" s="133"/>
      <c r="AD1992" s="133"/>
      <c r="AE1992" s="133"/>
      <c r="AF1992" s="133"/>
      <c r="AG1992" s="133"/>
      <c r="AH1992" s="133"/>
      <c r="AI1992" s="133"/>
      <c r="AJ1992" s="134"/>
      <c r="AK1992" s="149"/>
      <c r="AL1992" s="152"/>
      <c r="AM1992" s="152"/>
      <c r="AN1992" s="152"/>
      <c r="AO1992" s="152"/>
      <c r="AP1992" s="152"/>
      <c r="AQ1992" s="146"/>
    </row>
    <row r="1993" spans="1:43" ht="9" customHeight="1" x14ac:dyDescent="0.2">
      <c r="A1993" s="147">
        <v>496</v>
      </c>
      <c r="B1993" s="153">
        <v>19700</v>
      </c>
      <c r="C1993" s="154" t="s">
        <v>619</v>
      </c>
      <c r="D1993" s="154" t="s">
        <v>580</v>
      </c>
      <c r="E1993" s="124" t="s">
        <v>22</v>
      </c>
      <c r="F1993" s="125">
        <v>8</v>
      </c>
      <c r="G1993" s="126">
        <v>8</v>
      </c>
      <c r="H1993" s="126"/>
      <c r="I1993" s="126"/>
      <c r="J1993" s="126">
        <v>8</v>
      </c>
      <c r="K1993" s="126">
        <v>8</v>
      </c>
      <c r="L1993" s="126">
        <v>8</v>
      </c>
      <c r="M1993" s="126">
        <v>8</v>
      </c>
      <c r="N1993" s="126">
        <v>8</v>
      </c>
      <c r="O1993" s="126"/>
      <c r="P1993" s="126"/>
      <c r="Q1993" s="126">
        <v>8</v>
      </c>
      <c r="R1993" s="126">
        <v>8</v>
      </c>
      <c r="S1993" s="126">
        <v>8</v>
      </c>
      <c r="T1993" s="126">
        <v>8</v>
      </c>
      <c r="U1993" s="126">
        <v>8</v>
      </c>
      <c r="V1993" s="126"/>
      <c r="W1993" s="126"/>
      <c r="X1993" s="126">
        <v>8</v>
      </c>
      <c r="Y1993" s="126">
        <v>8</v>
      </c>
      <c r="Z1993" s="126">
        <v>8</v>
      </c>
      <c r="AA1993" s="126">
        <v>8</v>
      </c>
      <c r="AB1993" s="126">
        <v>8</v>
      </c>
      <c r="AC1993" s="126"/>
      <c r="AD1993" s="126"/>
      <c r="AE1993" s="126">
        <v>8</v>
      </c>
      <c r="AF1993" s="126">
        <v>8</v>
      </c>
      <c r="AG1993" s="126">
        <v>8</v>
      </c>
      <c r="AH1993" s="126">
        <v>8</v>
      </c>
      <c r="AI1993" s="126"/>
      <c r="AJ1993" s="127"/>
      <c r="AK1993" s="153">
        <f>COUNTIF(F1993:AJ1993,"&gt;0")</f>
        <v>21</v>
      </c>
      <c r="AL1993" s="150">
        <f>SUM(F1993:AJ1993)</f>
        <v>168</v>
      </c>
      <c r="AM1993" s="150">
        <f>SUM(F1995:AJ1995)</f>
        <v>0</v>
      </c>
      <c r="AN1993" s="150">
        <f>SUM(F1996:AJ1996)</f>
        <v>0</v>
      </c>
      <c r="AO1993" s="150">
        <f>SUM(F1994:AJ1994)</f>
        <v>0</v>
      </c>
      <c r="AP1993" s="150">
        <f>VLOOKUP($M$1&amp;" "&amp;$P$1&amp;" "&amp;AQ1993,'Вспомогательная таблица'!A:AL,38,0)</f>
        <v>168</v>
      </c>
      <c r="AQ1993" s="144" t="s">
        <v>23</v>
      </c>
    </row>
    <row r="1994" spans="1:43" ht="9" customHeight="1" x14ac:dyDescent="0.2">
      <c r="A1994" s="148"/>
      <c r="B1994" s="148"/>
      <c r="C1994" s="148"/>
      <c r="D1994" s="148"/>
      <c r="E1994" s="128" t="s">
        <v>24</v>
      </c>
      <c r="F1994" s="129"/>
      <c r="G1994" s="107"/>
      <c r="H1994" s="107"/>
      <c r="I1994" s="107"/>
      <c r="J1994" s="107"/>
      <c r="K1994" s="107"/>
      <c r="L1994" s="107"/>
      <c r="M1994" s="107"/>
      <c r="N1994" s="107"/>
      <c r="O1994" s="107"/>
      <c r="P1994" s="107"/>
      <c r="Q1994" s="107"/>
      <c r="R1994" s="107"/>
      <c r="S1994" s="107"/>
      <c r="T1994" s="107"/>
      <c r="U1994" s="107"/>
      <c r="V1994" s="107"/>
      <c r="W1994" s="107"/>
      <c r="X1994" s="107"/>
      <c r="Y1994" s="107"/>
      <c r="Z1994" s="107"/>
      <c r="AA1994" s="107"/>
      <c r="AB1994" s="107"/>
      <c r="AC1994" s="107"/>
      <c r="AD1994" s="107"/>
      <c r="AE1994" s="107"/>
      <c r="AF1994" s="107"/>
      <c r="AG1994" s="107"/>
      <c r="AH1994" s="107"/>
      <c r="AI1994" s="107"/>
      <c r="AJ1994" s="130"/>
      <c r="AK1994" s="148"/>
      <c r="AL1994" s="151"/>
      <c r="AM1994" s="151"/>
      <c r="AN1994" s="151"/>
      <c r="AO1994" s="151"/>
      <c r="AP1994" s="151"/>
      <c r="AQ1994" s="145"/>
    </row>
    <row r="1995" spans="1:43" ht="9" customHeight="1" x14ac:dyDescent="0.2">
      <c r="A1995" s="148"/>
      <c r="B1995" s="148"/>
      <c r="C1995" s="148"/>
      <c r="D1995" s="148"/>
      <c r="E1995" s="128" t="s">
        <v>25</v>
      </c>
      <c r="F1995" s="129"/>
      <c r="G1995" s="107"/>
      <c r="H1995" s="107"/>
      <c r="I1995" s="107"/>
      <c r="J1995" s="107"/>
      <c r="K1995" s="107"/>
      <c r="L1995" s="107"/>
      <c r="M1995" s="107"/>
      <c r="N1995" s="107"/>
      <c r="O1995" s="107"/>
      <c r="P1995" s="107"/>
      <c r="Q1995" s="107"/>
      <c r="R1995" s="107"/>
      <c r="S1995" s="107"/>
      <c r="T1995" s="107"/>
      <c r="U1995" s="107"/>
      <c r="V1995" s="107"/>
      <c r="W1995" s="107"/>
      <c r="X1995" s="107"/>
      <c r="Y1995" s="107"/>
      <c r="Z1995" s="107"/>
      <c r="AA1995" s="107"/>
      <c r="AB1995" s="107"/>
      <c r="AC1995" s="107"/>
      <c r="AD1995" s="107"/>
      <c r="AE1995" s="107"/>
      <c r="AF1995" s="107"/>
      <c r="AG1995" s="107"/>
      <c r="AH1995" s="107"/>
      <c r="AI1995" s="107"/>
      <c r="AJ1995" s="130"/>
      <c r="AK1995" s="148"/>
      <c r="AL1995" s="151"/>
      <c r="AM1995" s="151"/>
      <c r="AN1995" s="151"/>
      <c r="AO1995" s="151"/>
      <c r="AP1995" s="151"/>
      <c r="AQ1995" s="145"/>
    </row>
    <row r="1996" spans="1:43" ht="9" customHeight="1" thickBot="1" x14ac:dyDescent="0.25">
      <c r="A1996" s="149"/>
      <c r="B1996" s="149"/>
      <c r="C1996" s="149"/>
      <c r="D1996" s="149"/>
      <c r="E1996" s="131" t="s">
        <v>26</v>
      </c>
      <c r="F1996" s="132"/>
      <c r="G1996" s="133"/>
      <c r="H1996" s="133"/>
      <c r="I1996" s="133"/>
      <c r="J1996" s="133"/>
      <c r="K1996" s="133"/>
      <c r="L1996" s="133"/>
      <c r="M1996" s="133"/>
      <c r="N1996" s="133"/>
      <c r="O1996" s="133"/>
      <c r="P1996" s="133"/>
      <c r="Q1996" s="133"/>
      <c r="R1996" s="133"/>
      <c r="S1996" s="133"/>
      <c r="T1996" s="133"/>
      <c r="U1996" s="133"/>
      <c r="V1996" s="133"/>
      <c r="W1996" s="133"/>
      <c r="X1996" s="133"/>
      <c r="Y1996" s="133"/>
      <c r="Z1996" s="133"/>
      <c r="AA1996" s="133"/>
      <c r="AB1996" s="133"/>
      <c r="AC1996" s="133"/>
      <c r="AD1996" s="133"/>
      <c r="AE1996" s="133"/>
      <c r="AF1996" s="133"/>
      <c r="AG1996" s="133"/>
      <c r="AH1996" s="133"/>
      <c r="AI1996" s="133"/>
      <c r="AJ1996" s="134"/>
      <c r="AK1996" s="149"/>
      <c r="AL1996" s="152"/>
      <c r="AM1996" s="152"/>
      <c r="AN1996" s="152"/>
      <c r="AO1996" s="152"/>
      <c r="AP1996" s="152"/>
      <c r="AQ1996" s="146"/>
    </row>
    <row r="1997" spans="1:43" ht="9" customHeight="1" x14ac:dyDescent="0.2">
      <c r="A1997" s="147">
        <v>497</v>
      </c>
      <c r="B1997" s="153">
        <v>32903</v>
      </c>
      <c r="C1997" s="154" t="s">
        <v>620</v>
      </c>
      <c r="D1997" s="154" t="s">
        <v>580</v>
      </c>
      <c r="E1997" s="124" t="s">
        <v>22</v>
      </c>
      <c r="F1997" s="125">
        <v>11</v>
      </c>
      <c r="G1997" s="126"/>
      <c r="H1997" s="126"/>
      <c r="I1997" s="126">
        <v>11</v>
      </c>
      <c r="J1997" s="126">
        <v>11</v>
      </c>
      <c r="K1997" s="126"/>
      <c r="L1997" s="126"/>
      <c r="M1997" s="126">
        <v>11</v>
      </c>
      <c r="N1997" s="126">
        <v>11</v>
      </c>
      <c r="O1997" s="126"/>
      <c r="P1997" s="126"/>
      <c r="Q1997" s="126">
        <v>11</v>
      </c>
      <c r="R1997" s="126">
        <v>11</v>
      </c>
      <c r="S1997" s="126"/>
      <c r="T1997" s="126"/>
      <c r="U1997" s="126">
        <v>11</v>
      </c>
      <c r="V1997" s="126">
        <v>11</v>
      </c>
      <c r="W1997" s="126"/>
      <c r="X1997" s="126"/>
      <c r="Y1997" s="126">
        <v>11</v>
      </c>
      <c r="Z1997" s="126">
        <v>11</v>
      </c>
      <c r="AA1997" s="126"/>
      <c r="AB1997" s="126"/>
      <c r="AC1997" s="126">
        <v>11</v>
      </c>
      <c r="AD1997" s="126">
        <v>11</v>
      </c>
      <c r="AE1997" s="126"/>
      <c r="AF1997" s="126"/>
      <c r="AG1997" s="126">
        <v>11</v>
      </c>
      <c r="AH1997" s="126">
        <v>11</v>
      </c>
      <c r="AI1997" s="126"/>
      <c r="AJ1997" s="127"/>
      <c r="AK1997" s="153">
        <f>COUNTIF(F1997:AJ1997,"&gt;0")</f>
        <v>15</v>
      </c>
      <c r="AL1997" s="150">
        <f>SUM(F1997:AJ1997)</f>
        <v>165</v>
      </c>
      <c r="AM1997" s="150">
        <f>SUM(F1999:AJ1999)</f>
        <v>0</v>
      </c>
      <c r="AN1997" s="150">
        <f>SUM(F2000:AJ2000)</f>
        <v>0</v>
      </c>
      <c r="AO1997" s="150">
        <f>SUM(F1998:AJ1998)</f>
        <v>64</v>
      </c>
      <c r="AP1997" s="150">
        <f>VLOOKUP($M$1&amp;" "&amp;$P$1&amp;" "&amp;AQ1997,'Вспомогательная таблица'!A:AL,38,0)</f>
        <v>165</v>
      </c>
      <c r="AQ1997" s="144" t="s">
        <v>49</v>
      </c>
    </row>
    <row r="1998" spans="1:43" ht="9" customHeight="1" x14ac:dyDescent="0.2">
      <c r="A1998" s="148"/>
      <c r="B1998" s="148"/>
      <c r="C1998" s="148"/>
      <c r="D1998" s="148"/>
      <c r="E1998" s="128" t="s">
        <v>24</v>
      </c>
      <c r="F1998" s="129">
        <v>8</v>
      </c>
      <c r="G1998" s="107"/>
      <c r="H1998" s="107"/>
      <c r="I1998" s="107"/>
      <c r="J1998" s="107">
        <v>8</v>
      </c>
      <c r="K1998" s="107"/>
      <c r="L1998" s="107"/>
      <c r="M1998" s="107"/>
      <c r="N1998" s="107">
        <v>8</v>
      </c>
      <c r="O1998" s="107"/>
      <c r="P1998" s="107"/>
      <c r="Q1998" s="107"/>
      <c r="R1998" s="107">
        <v>8</v>
      </c>
      <c r="S1998" s="107"/>
      <c r="T1998" s="107"/>
      <c r="U1998" s="107"/>
      <c r="V1998" s="107">
        <v>8</v>
      </c>
      <c r="W1998" s="107"/>
      <c r="X1998" s="107"/>
      <c r="Y1998" s="107"/>
      <c r="Z1998" s="107">
        <v>8</v>
      </c>
      <c r="AA1998" s="107"/>
      <c r="AB1998" s="107"/>
      <c r="AC1998" s="107"/>
      <c r="AD1998" s="107">
        <v>8</v>
      </c>
      <c r="AE1998" s="107"/>
      <c r="AF1998" s="107"/>
      <c r="AG1998" s="107"/>
      <c r="AH1998" s="107">
        <v>8</v>
      </c>
      <c r="AI1998" s="107"/>
      <c r="AJ1998" s="130"/>
      <c r="AK1998" s="148"/>
      <c r="AL1998" s="151"/>
      <c r="AM1998" s="151"/>
      <c r="AN1998" s="151"/>
      <c r="AO1998" s="151"/>
      <c r="AP1998" s="151"/>
      <c r="AQ1998" s="145"/>
    </row>
    <row r="1999" spans="1:43" ht="9" customHeight="1" x14ac:dyDescent="0.2">
      <c r="A1999" s="148"/>
      <c r="B1999" s="148"/>
      <c r="C1999" s="148"/>
      <c r="D1999" s="148"/>
      <c r="E1999" s="128" t="s">
        <v>25</v>
      </c>
      <c r="F1999" s="129"/>
      <c r="G1999" s="107"/>
      <c r="H1999" s="107"/>
      <c r="I1999" s="107"/>
      <c r="J1999" s="107"/>
      <c r="K1999" s="107"/>
      <c r="L1999" s="107"/>
      <c r="M1999" s="107"/>
      <c r="N1999" s="107"/>
      <c r="O1999" s="107"/>
      <c r="P1999" s="107"/>
      <c r="Q1999" s="107"/>
      <c r="R1999" s="107"/>
      <c r="S1999" s="107"/>
      <c r="T1999" s="107"/>
      <c r="U1999" s="107"/>
      <c r="V1999" s="107"/>
      <c r="W1999" s="107"/>
      <c r="X1999" s="107"/>
      <c r="Y1999" s="107"/>
      <c r="Z1999" s="107"/>
      <c r="AA1999" s="107"/>
      <c r="AB1999" s="107"/>
      <c r="AC1999" s="107"/>
      <c r="AD1999" s="107"/>
      <c r="AE1999" s="107"/>
      <c r="AF1999" s="107"/>
      <c r="AG1999" s="107"/>
      <c r="AH1999" s="107"/>
      <c r="AI1999" s="107"/>
      <c r="AJ1999" s="130"/>
      <c r="AK1999" s="148"/>
      <c r="AL1999" s="151"/>
      <c r="AM1999" s="151"/>
      <c r="AN1999" s="151"/>
      <c r="AO1999" s="151"/>
      <c r="AP1999" s="151"/>
      <c r="AQ1999" s="145"/>
    </row>
    <row r="2000" spans="1:43" ht="9" customHeight="1" thickBot="1" x14ac:dyDescent="0.25">
      <c r="A2000" s="149"/>
      <c r="B2000" s="149"/>
      <c r="C2000" s="149"/>
      <c r="D2000" s="149"/>
      <c r="E2000" s="131" t="s">
        <v>26</v>
      </c>
      <c r="F2000" s="132"/>
      <c r="G2000" s="133"/>
      <c r="H2000" s="133"/>
      <c r="I2000" s="133"/>
      <c r="J2000" s="133"/>
      <c r="K2000" s="133"/>
      <c r="L2000" s="133"/>
      <c r="M2000" s="133"/>
      <c r="N2000" s="133"/>
      <c r="O2000" s="133"/>
      <c r="P2000" s="133"/>
      <c r="Q2000" s="133"/>
      <c r="R2000" s="133"/>
      <c r="S2000" s="133"/>
      <c r="T2000" s="133"/>
      <c r="U2000" s="133"/>
      <c r="V2000" s="133"/>
      <c r="W2000" s="133"/>
      <c r="X2000" s="133"/>
      <c r="Y2000" s="133"/>
      <c r="Z2000" s="133"/>
      <c r="AA2000" s="133"/>
      <c r="AB2000" s="133"/>
      <c r="AC2000" s="133"/>
      <c r="AD2000" s="133"/>
      <c r="AE2000" s="133"/>
      <c r="AF2000" s="133"/>
      <c r="AG2000" s="133"/>
      <c r="AH2000" s="133"/>
      <c r="AI2000" s="133"/>
      <c r="AJ2000" s="134"/>
      <c r="AK2000" s="149"/>
      <c r="AL2000" s="152"/>
      <c r="AM2000" s="152"/>
      <c r="AN2000" s="152"/>
      <c r="AO2000" s="152"/>
      <c r="AP2000" s="152"/>
      <c r="AQ2000" s="146"/>
    </row>
    <row r="2001" spans="1:43" ht="9" customHeight="1" x14ac:dyDescent="0.2">
      <c r="A2001" s="147">
        <v>498</v>
      </c>
      <c r="B2001" s="153">
        <v>20664</v>
      </c>
      <c r="C2001" s="154" t="s">
        <v>621</v>
      </c>
      <c r="D2001" s="154" t="s">
        <v>549</v>
      </c>
      <c r="E2001" s="124" t="s">
        <v>22</v>
      </c>
      <c r="F2001" s="125"/>
      <c r="G2001" s="126">
        <v>11</v>
      </c>
      <c r="H2001" s="126">
        <v>11</v>
      </c>
      <c r="I2001" s="126"/>
      <c r="J2001" s="126"/>
      <c r="K2001" s="126">
        <v>11</v>
      </c>
      <c r="L2001" s="126">
        <v>11</v>
      </c>
      <c r="M2001" s="126"/>
      <c r="N2001" s="126"/>
      <c r="O2001" s="126">
        <v>11</v>
      </c>
      <c r="P2001" s="126">
        <v>11</v>
      </c>
      <c r="Q2001" s="126"/>
      <c r="R2001" s="126"/>
      <c r="S2001" s="126">
        <v>11</v>
      </c>
      <c r="T2001" s="126">
        <v>11</v>
      </c>
      <c r="U2001" s="126"/>
      <c r="V2001" s="126"/>
      <c r="W2001" s="126">
        <v>11</v>
      </c>
      <c r="X2001" s="126">
        <v>11</v>
      </c>
      <c r="Y2001" s="126"/>
      <c r="Z2001" s="126"/>
      <c r="AA2001" s="126">
        <v>11</v>
      </c>
      <c r="AB2001" s="126">
        <v>11</v>
      </c>
      <c r="AC2001" s="126"/>
      <c r="AD2001" s="126"/>
      <c r="AE2001" s="126">
        <v>11</v>
      </c>
      <c r="AF2001" s="126">
        <v>11</v>
      </c>
      <c r="AG2001" s="126"/>
      <c r="AH2001" s="126"/>
      <c r="AI2001" s="126"/>
      <c r="AJ2001" s="127"/>
      <c r="AK2001" s="153">
        <f>COUNTIF(F2001:AJ2001,"&gt;0")</f>
        <v>14</v>
      </c>
      <c r="AL2001" s="150">
        <f>SUM(F2001:AJ2001)</f>
        <v>154</v>
      </c>
      <c r="AM2001" s="150">
        <f>SUM(F2003:AJ2003)</f>
        <v>0</v>
      </c>
      <c r="AN2001" s="150">
        <f>SUM(F2004:AJ2004)</f>
        <v>0</v>
      </c>
      <c r="AO2001" s="150">
        <f>SUM(F2002:AJ2002)</f>
        <v>56</v>
      </c>
      <c r="AP2001" s="150">
        <f>VLOOKUP($M$1&amp;" "&amp;$P$1&amp;" "&amp;AQ2001,'Вспомогательная таблица'!A:AL,38,0)</f>
        <v>154</v>
      </c>
      <c r="AQ2001" s="144" t="s">
        <v>43</v>
      </c>
    </row>
    <row r="2002" spans="1:43" ht="9" customHeight="1" x14ac:dyDescent="0.2">
      <c r="A2002" s="148"/>
      <c r="B2002" s="148"/>
      <c r="C2002" s="148"/>
      <c r="D2002" s="148"/>
      <c r="E2002" s="128" t="s">
        <v>24</v>
      </c>
      <c r="F2002" s="129"/>
      <c r="G2002" s="107"/>
      <c r="H2002" s="107">
        <v>8</v>
      </c>
      <c r="I2002" s="107"/>
      <c r="J2002" s="107"/>
      <c r="K2002" s="107"/>
      <c r="L2002" s="107">
        <v>8</v>
      </c>
      <c r="M2002" s="107"/>
      <c r="N2002" s="107"/>
      <c r="O2002" s="107"/>
      <c r="P2002" s="107">
        <v>8</v>
      </c>
      <c r="Q2002" s="107"/>
      <c r="R2002" s="107"/>
      <c r="S2002" s="107"/>
      <c r="T2002" s="107">
        <v>8</v>
      </c>
      <c r="U2002" s="107"/>
      <c r="V2002" s="107"/>
      <c r="W2002" s="107"/>
      <c r="X2002" s="107">
        <v>8</v>
      </c>
      <c r="Y2002" s="107"/>
      <c r="Z2002" s="107"/>
      <c r="AA2002" s="107"/>
      <c r="AB2002" s="107">
        <v>8</v>
      </c>
      <c r="AC2002" s="107"/>
      <c r="AD2002" s="107"/>
      <c r="AE2002" s="107"/>
      <c r="AF2002" s="107">
        <v>8</v>
      </c>
      <c r="AG2002" s="107"/>
      <c r="AH2002" s="107"/>
      <c r="AI2002" s="107"/>
      <c r="AJ2002" s="130"/>
      <c r="AK2002" s="148"/>
      <c r="AL2002" s="151"/>
      <c r="AM2002" s="151"/>
      <c r="AN2002" s="151"/>
      <c r="AO2002" s="151"/>
      <c r="AP2002" s="151"/>
      <c r="AQ2002" s="145"/>
    </row>
    <row r="2003" spans="1:43" ht="9" customHeight="1" x14ac:dyDescent="0.2">
      <c r="A2003" s="148"/>
      <c r="B2003" s="148"/>
      <c r="C2003" s="148"/>
      <c r="D2003" s="148"/>
      <c r="E2003" s="128" t="s">
        <v>25</v>
      </c>
      <c r="F2003" s="129"/>
      <c r="G2003" s="107"/>
      <c r="H2003" s="107"/>
      <c r="I2003" s="107"/>
      <c r="J2003" s="107"/>
      <c r="K2003" s="107"/>
      <c r="L2003" s="107"/>
      <c r="M2003" s="107"/>
      <c r="N2003" s="107"/>
      <c r="O2003" s="107"/>
      <c r="P2003" s="107"/>
      <c r="Q2003" s="107"/>
      <c r="R2003" s="107"/>
      <c r="S2003" s="107"/>
      <c r="T2003" s="107"/>
      <c r="U2003" s="107"/>
      <c r="V2003" s="107"/>
      <c r="W2003" s="107"/>
      <c r="X2003" s="107"/>
      <c r="Y2003" s="107"/>
      <c r="Z2003" s="107"/>
      <c r="AA2003" s="107"/>
      <c r="AB2003" s="107"/>
      <c r="AC2003" s="107"/>
      <c r="AD2003" s="107"/>
      <c r="AE2003" s="107"/>
      <c r="AF2003" s="107"/>
      <c r="AG2003" s="107"/>
      <c r="AH2003" s="107"/>
      <c r="AI2003" s="107"/>
      <c r="AJ2003" s="130"/>
      <c r="AK2003" s="148"/>
      <c r="AL2003" s="151"/>
      <c r="AM2003" s="151"/>
      <c r="AN2003" s="151"/>
      <c r="AO2003" s="151"/>
      <c r="AP2003" s="151"/>
      <c r="AQ2003" s="145"/>
    </row>
    <row r="2004" spans="1:43" ht="9" customHeight="1" thickBot="1" x14ac:dyDescent="0.25">
      <c r="A2004" s="149"/>
      <c r="B2004" s="149"/>
      <c r="C2004" s="149"/>
      <c r="D2004" s="149"/>
      <c r="E2004" s="131" t="s">
        <v>26</v>
      </c>
      <c r="F2004" s="132"/>
      <c r="G2004" s="133"/>
      <c r="H2004" s="133"/>
      <c r="I2004" s="133"/>
      <c r="J2004" s="133"/>
      <c r="K2004" s="133"/>
      <c r="L2004" s="133"/>
      <c r="M2004" s="133"/>
      <c r="N2004" s="133"/>
      <c r="O2004" s="133"/>
      <c r="P2004" s="133"/>
      <c r="Q2004" s="133"/>
      <c r="R2004" s="133"/>
      <c r="S2004" s="133"/>
      <c r="T2004" s="133"/>
      <c r="U2004" s="133"/>
      <c r="V2004" s="133"/>
      <c r="W2004" s="133"/>
      <c r="X2004" s="133"/>
      <c r="Y2004" s="133"/>
      <c r="Z2004" s="133"/>
      <c r="AA2004" s="133"/>
      <c r="AB2004" s="133"/>
      <c r="AC2004" s="133"/>
      <c r="AD2004" s="133"/>
      <c r="AE2004" s="133"/>
      <c r="AF2004" s="133"/>
      <c r="AG2004" s="133"/>
      <c r="AH2004" s="133"/>
      <c r="AI2004" s="133"/>
      <c r="AJ2004" s="134"/>
      <c r="AK2004" s="149"/>
      <c r="AL2004" s="152"/>
      <c r="AM2004" s="152"/>
      <c r="AN2004" s="152"/>
      <c r="AO2004" s="152"/>
      <c r="AP2004" s="152"/>
      <c r="AQ2004" s="146"/>
    </row>
    <row r="2005" spans="1:43" ht="9" customHeight="1" x14ac:dyDescent="0.2">
      <c r="A2005" s="147">
        <v>499</v>
      </c>
      <c r="B2005" s="153">
        <v>19825</v>
      </c>
      <c r="C2005" s="154" t="s">
        <v>622</v>
      </c>
      <c r="D2005" s="154" t="s">
        <v>551</v>
      </c>
      <c r="E2005" s="124" t="s">
        <v>22</v>
      </c>
      <c r="F2005" s="125">
        <v>8</v>
      </c>
      <c r="G2005" s="126">
        <v>8</v>
      </c>
      <c r="H2005" s="126"/>
      <c r="I2005" s="126"/>
      <c r="J2005" s="126">
        <v>8</v>
      </c>
      <c r="K2005" s="126">
        <v>8</v>
      </c>
      <c r="L2005" s="126">
        <v>8</v>
      </c>
      <c r="M2005" s="126">
        <v>8</v>
      </c>
      <c r="N2005" s="126">
        <v>8</v>
      </c>
      <c r="O2005" s="126"/>
      <c r="P2005" s="126"/>
      <c r="Q2005" s="126">
        <v>8</v>
      </c>
      <c r="R2005" s="126">
        <v>8</v>
      </c>
      <c r="S2005" s="126">
        <v>8</v>
      </c>
      <c r="T2005" s="126">
        <v>8</v>
      </c>
      <c r="U2005" s="126">
        <v>8</v>
      </c>
      <c r="V2005" s="126"/>
      <c r="W2005" s="126"/>
      <c r="X2005" s="126">
        <v>8</v>
      </c>
      <c r="Y2005" s="126">
        <v>8</v>
      </c>
      <c r="Z2005" s="126">
        <v>8</v>
      </c>
      <c r="AA2005" s="126">
        <v>8</v>
      </c>
      <c r="AB2005" s="126">
        <v>8</v>
      </c>
      <c r="AC2005" s="126"/>
      <c r="AD2005" s="126"/>
      <c r="AE2005" s="126">
        <v>8</v>
      </c>
      <c r="AF2005" s="126">
        <v>8</v>
      </c>
      <c r="AG2005" s="126">
        <v>8</v>
      </c>
      <c r="AH2005" s="126">
        <v>8</v>
      </c>
      <c r="AI2005" s="126"/>
      <c r="AJ2005" s="127"/>
      <c r="AK2005" s="153">
        <f>COUNTIF(F2005:AJ2005,"&gt;0")</f>
        <v>21</v>
      </c>
      <c r="AL2005" s="150">
        <f>SUM(F2005:AJ2005)</f>
        <v>168</v>
      </c>
      <c r="AM2005" s="150">
        <f>SUM(F2007:AJ2007)</f>
        <v>0</v>
      </c>
      <c r="AN2005" s="150">
        <f>SUM(F2008:AJ2008)</f>
        <v>0</v>
      </c>
      <c r="AO2005" s="150">
        <f>SUM(F2006:AJ2006)</f>
        <v>0</v>
      </c>
      <c r="AP2005" s="150">
        <f>VLOOKUP($M$1&amp;" "&amp;$P$1&amp;" "&amp;AQ2005,'Вспомогательная таблица'!A:AL,38,0)</f>
        <v>168</v>
      </c>
      <c r="AQ2005" s="144" t="s">
        <v>23</v>
      </c>
    </row>
    <row r="2006" spans="1:43" ht="9" customHeight="1" x14ac:dyDescent="0.2">
      <c r="A2006" s="148"/>
      <c r="B2006" s="148"/>
      <c r="C2006" s="148"/>
      <c r="D2006" s="148"/>
      <c r="E2006" s="128" t="s">
        <v>24</v>
      </c>
      <c r="F2006" s="129"/>
      <c r="G2006" s="107"/>
      <c r="H2006" s="107"/>
      <c r="I2006" s="107"/>
      <c r="J2006" s="107"/>
      <c r="K2006" s="107"/>
      <c r="L2006" s="107"/>
      <c r="M2006" s="107"/>
      <c r="N2006" s="107"/>
      <c r="O2006" s="107"/>
      <c r="P2006" s="107"/>
      <c r="Q2006" s="107"/>
      <c r="R2006" s="107"/>
      <c r="S2006" s="107"/>
      <c r="T2006" s="107"/>
      <c r="U2006" s="107"/>
      <c r="V2006" s="107"/>
      <c r="W2006" s="107"/>
      <c r="X2006" s="107"/>
      <c r="Y2006" s="107"/>
      <c r="Z2006" s="107"/>
      <c r="AA2006" s="107"/>
      <c r="AB2006" s="107"/>
      <c r="AC2006" s="107"/>
      <c r="AD2006" s="107"/>
      <c r="AE2006" s="107"/>
      <c r="AF2006" s="107"/>
      <c r="AG2006" s="107"/>
      <c r="AH2006" s="107"/>
      <c r="AI2006" s="107"/>
      <c r="AJ2006" s="130"/>
      <c r="AK2006" s="148"/>
      <c r="AL2006" s="151"/>
      <c r="AM2006" s="151"/>
      <c r="AN2006" s="151"/>
      <c r="AO2006" s="151"/>
      <c r="AP2006" s="151"/>
      <c r="AQ2006" s="145"/>
    </row>
    <row r="2007" spans="1:43" ht="9" customHeight="1" x14ac:dyDescent="0.2">
      <c r="A2007" s="148"/>
      <c r="B2007" s="148"/>
      <c r="C2007" s="148"/>
      <c r="D2007" s="148"/>
      <c r="E2007" s="128" t="s">
        <v>25</v>
      </c>
      <c r="F2007" s="129"/>
      <c r="G2007" s="107"/>
      <c r="H2007" s="107"/>
      <c r="I2007" s="107"/>
      <c r="J2007" s="107"/>
      <c r="K2007" s="107"/>
      <c r="L2007" s="107"/>
      <c r="M2007" s="107"/>
      <c r="N2007" s="107"/>
      <c r="O2007" s="107"/>
      <c r="P2007" s="107"/>
      <c r="Q2007" s="107"/>
      <c r="R2007" s="107"/>
      <c r="S2007" s="107"/>
      <c r="T2007" s="107"/>
      <c r="U2007" s="107"/>
      <c r="V2007" s="107"/>
      <c r="W2007" s="107"/>
      <c r="X2007" s="107"/>
      <c r="Y2007" s="107"/>
      <c r="Z2007" s="107"/>
      <c r="AA2007" s="107"/>
      <c r="AB2007" s="107"/>
      <c r="AC2007" s="107"/>
      <c r="AD2007" s="107"/>
      <c r="AE2007" s="107"/>
      <c r="AF2007" s="107"/>
      <c r="AG2007" s="107"/>
      <c r="AH2007" s="107"/>
      <c r="AI2007" s="107"/>
      <c r="AJ2007" s="130"/>
      <c r="AK2007" s="148"/>
      <c r="AL2007" s="151"/>
      <c r="AM2007" s="151"/>
      <c r="AN2007" s="151"/>
      <c r="AO2007" s="151"/>
      <c r="AP2007" s="151"/>
      <c r="AQ2007" s="145"/>
    </row>
    <row r="2008" spans="1:43" ht="9" customHeight="1" thickBot="1" x14ac:dyDescent="0.25">
      <c r="A2008" s="149"/>
      <c r="B2008" s="149"/>
      <c r="C2008" s="149"/>
      <c r="D2008" s="149"/>
      <c r="E2008" s="131" t="s">
        <v>26</v>
      </c>
      <c r="F2008" s="132"/>
      <c r="G2008" s="133"/>
      <c r="H2008" s="133"/>
      <c r="I2008" s="133"/>
      <c r="J2008" s="133"/>
      <c r="K2008" s="133"/>
      <c r="L2008" s="133"/>
      <c r="M2008" s="133"/>
      <c r="N2008" s="133"/>
      <c r="O2008" s="133"/>
      <c r="P2008" s="133"/>
      <c r="Q2008" s="133"/>
      <c r="R2008" s="133"/>
      <c r="S2008" s="133"/>
      <c r="T2008" s="133"/>
      <c r="U2008" s="133"/>
      <c r="V2008" s="133"/>
      <c r="W2008" s="133"/>
      <c r="X2008" s="133"/>
      <c r="Y2008" s="133"/>
      <c r="Z2008" s="133"/>
      <c r="AA2008" s="133"/>
      <c r="AB2008" s="133"/>
      <c r="AC2008" s="133"/>
      <c r="AD2008" s="133"/>
      <c r="AE2008" s="133"/>
      <c r="AF2008" s="133"/>
      <c r="AG2008" s="133"/>
      <c r="AH2008" s="133"/>
      <c r="AI2008" s="133"/>
      <c r="AJ2008" s="134"/>
      <c r="AK2008" s="149"/>
      <c r="AL2008" s="152"/>
      <c r="AM2008" s="152"/>
      <c r="AN2008" s="152"/>
      <c r="AO2008" s="152"/>
      <c r="AP2008" s="152"/>
      <c r="AQ2008" s="146"/>
    </row>
    <row r="2009" spans="1:43" ht="9" customHeight="1" x14ac:dyDescent="0.2">
      <c r="A2009" s="147">
        <v>500</v>
      </c>
      <c r="B2009" s="153">
        <v>19527</v>
      </c>
      <c r="C2009" s="154" t="s">
        <v>623</v>
      </c>
      <c r="D2009" s="154" t="s">
        <v>549</v>
      </c>
      <c r="E2009" s="124" t="s">
        <v>22</v>
      </c>
      <c r="F2009" s="125">
        <v>11</v>
      </c>
      <c r="G2009" s="126">
        <v>11</v>
      </c>
      <c r="H2009" s="126"/>
      <c r="I2009" s="126"/>
      <c r="J2009" s="126">
        <v>11</v>
      </c>
      <c r="K2009" s="126">
        <v>11</v>
      </c>
      <c r="L2009" s="126"/>
      <c r="M2009" s="126"/>
      <c r="N2009" s="126">
        <v>11</v>
      </c>
      <c r="O2009" s="126">
        <v>11</v>
      </c>
      <c r="P2009" s="126"/>
      <c r="Q2009" s="126"/>
      <c r="R2009" s="126">
        <v>11</v>
      </c>
      <c r="S2009" s="126">
        <v>11</v>
      </c>
      <c r="T2009" s="126"/>
      <c r="U2009" s="126"/>
      <c r="V2009" s="126">
        <v>11</v>
      </c>
      <c r="W2009" s="126">
        <v>11</v>
      </c>
      <c r="X2009" s="126"/>
      <c r="Y2009" s="126"/>
      <c r="Z2009" s="126">
        <v>11</v>
      </c>
      <c r="AA2009" s="126">
        <v>11</v>
      </c>
      <c r="AB2009" s="126"/>
      <c r="AC2009" s="126"/>
      <c r="AD2009" s="126">
        <v>11</v>
      </c>
      <c r="AE2009" s="126">
        <v>11</v>
      </c>
      <c r="AF2009" s="126"/>
      <c r="AG2009" s="126"/>
      <c r="AH2009" s="126">
        <v>11</v>
      </c>
      <c r="AI2009" s="126"/>
      <c r="AJ2009" s="127"/>
      <c r="AK2009" s="153">
        <f>COUNTIF(F2009:AJ2009,"&gt;0")</f>
        <v>15</v>
      </c>
      <c r="AL2009" s="150">
        <f>SUM(F2009:AJ2009)</f>
        <v>165</v>
      </c>
      <c r="AM2009" s="150">
        <f>SUM(F2011:AJ2011)</f>
        <v>0</v>
      </c>
      <c r="AN2009" s="150">
        <f>SUM(F2012:AJ2012)</f>
        <v>0</v>
      </c>
      <c r="AO2009" s="150">
        <f>SUM(F2010:AJ2010)</f>
        <v>56</v>
      </c>
      <c r="AP2009" s="150">
        <f>VLOOKUP($M$1&amp;" "&amp;$P$1&amp;" "&amp;AQ2009,'Вспомогательная таблица'!A:AL,38,0)</f>
        <v>165</v>
      </c>
      <c r="AQ2009" s="144" t="s">
        <v>53</v>
      </c>
    </row>
    <row r="2010" spans="1:43" ht="9" customHeight="1" x14ac:dyDescent="0.2">
      <c r="A2010" s="148"/>
      <c r="B2010" s="148"/>
      <c r="C2010" s="148"/>
      <c r="D2010" s="148"/>
      <c r="E2010" s="128" t="s">
        <v>24</v>
      </c>
      <c r="F2010" s="129"/>
      <c r="G2010" s="107">
        <v>8</v>
      </c>
      <c r="H2010" s="107"/>
      <c r="I2010" s="107"/>
      <c r="J2010" s="107"/>
      <c r="K2010" s="107">
        <v>8</v>
      </c>
      <c r="L2010" s="107"/>
      <c r="M2010" s="107"/>
      <c r="N2010" s="107"/>
      <c r="O2010" s="107">
        <v>8</v>
      </c>
      <c r="P2010" s="107"/>
      <c r="Q2010" s="107"/>
      <c r="R2010" s="107"/>
      <c r="S2010" s="107">
        <v>8</v>
      </c>
      <c r="T2010" s="107"/>
      <c r="U2010" s="107"/>
      <c r="V2010" s="107"/>
      <c r="W2010" s="107">
        <v>8</v>
      </c>
      <c r="X2010" s="107"/>
      <c r="Y2010" s="107"/>
      <c r="Z2010" s="107"/>
      <c r="AA2010" s="107">
        <v>8</v>
      </c>
      <c r="AB2010" s="107"/>
      <c r="AC2010" s="107"/>
      <c r="AD2010" s="107"/>
      <c r="AE2010" s="107">
        <v>8</v>
      </c>
      <c r="AF2010" s="107"/>
      <c r="AG2010" s="107"/>
      <c r="AH2010" s="107"/>
      <c r="AI2010" s="107"/>
      <c r="AJ2010" s="130"/>
      <c r="AK2010" s="148"/>
      <c r="AL2010" s="151"/>
      <c r="AM2010" s="151"/>
      <c r="AN2010" s="151"/>
      <c r="AO2010" s="151"/>
      <c r="AP2010" s="151"/>
      <c r="AQ2010" s="145"/>
    </row>
    <row r="2011" spans="1:43" ht="9" customHeight="1" x14ac:dyDescent="0.2">
      <c r="A2011" s="148"/>
      <c r="B2011" s="148"/>
      <c r="C2011" s="148"/>
      <c r="D2011" s="148"/>
      <c r="E2011" s="128" t="s">
        <v>25</v>
      </c>
      <c r="F2011" s="129"/>
      <c r="G2011" s="107"/>
      <c r="H2011" s="107"/>
      <c r="I2011" s="107"/>
      <c r="J2011" s="107"/>
      <c r="K2011" s="107"/>
      <c r="L2011" s="107"/>
      <c r="M2011" s="107"/>
      <c r="N2011" s="107"/>
      <c r="O2011" s="107"/>
      <c r="P2011" s="107"/>
      <c r="Q2011" s="107"/>
      <c r="R2011" s="107"/>
      <c r="S2011" s="107"/>
      <c r="T2011" s="107"/>
      <c r="U2011" s="107"/>
      <c r="V2011" s="107"/>
      <c r="W2011" s="107"/>
      <c r="X2011" s="107"/>
      <c r="Y2011" s="107"/>
      <c r="Z2011" s="107"/>
      <c r="AA2011" s="107"/>
      <c r="AB2011" s="107"/>
      <c r="AC2011" s="107"/>
      <c r="AD2011" s="107"/>
      <c r="AE2011" s="107"/>
      <c r="AF2011" s="107"/>
      <c r="AG2011" s="107"/>
      <c r="AH2011" s="107"/>
      <c r="AI2011" s="107"/>
      <c r="AJ2011" s="130"/>
      <c r="AK2011" s="148"/>
      <c r="AL2011" s="151"/>
      <c r="AM2011" s="151"/>
      <c r="AN2011" s="151"/>
      <c r="AO2011" s="151"/>
      <c r="AP2011" s="151"/>
      <c r="AQ2011" s="145"/>
    </row>
    <row r="2012" spans="1:43" ht="9" customHeight="1" thickBot="1" x14ac:dyDescent="0.25">
      <c r="A2012" s="149"/>
      <c r="B2012" s="149"/>
      <c r="C2012" s="149"/>
      <c r="D2012" s="149"/>
      <c r="E2012" s="131" t="s">
        <v>26</v>
      </c>
      <c r="F2012" s="132"/>
      <c r="G2012" s="133"/>
      <c r="H2012" s="133"/>
      <c r="I2012" s="133"/>
      <c r="J2012" s="133"/>
      <c r="K2012" s="133"/>
      <c r="L2012" s="133"/>
      <c r="M2012" s="133"/>
      <c r="N2012" s="133"/>
      <c r="O2012" s="133"/>
      <c r="P2012" s="133"/>
      <c r="Q2012" s="133"/>
      <c r="R2012" s="133"/>
      <c r="S2012" s="133"/>
      <c r="T2012" s="133"/>
      <c r="U2012" s="133"/>
      <c r="V2012" s="133"/>
      <c r="W2012" s="133"/>
      <c r="X2012" s="133"/>
      <c r="Y2012" s="133"/>
      <c r="Z2012" s="133"/>
      <c r="AA2012" s="133"/>
      <c r="AB2012" s="133"/>
      <c r="AC2012" s="133"/>
      <c r="AD2012" s="133"/>
      <c r="AE2012" s="133"/>
      <c r="AF2012" s="133"/>
      <c r="AG2012" s="133"/>
      <c r="AH2012" s="133"/>
      <c r="AI2012" s="133"/>
      <c r="AJ2012" s="134"/>
      <c r="AK2012" s="149"/>
      <c r="AL2012" s="152"/>
      <c r="AM2012" s="152"/>
      <c r="AN2012" s="152"/>
      <c r="AO2012" s="152"/>
      <c r="AP2012" s="152"/>
      <c r="AQ2012" s="146"/>
    </row>
    <row r="2013" spans="1:43" ht="9" customHeight="1" x14ac:dyDescent="0.2">
      <c r="A2013" s="147">
        <v>501</v>
      </c>
      <c r="B2013" s="153">
        <v>32385</v>
      </c>
      <c r="C2013" s="154" t="s">
        <v>624</v>
      </c>
      <c r="D2013" s="154" t="s">
        <v>625</v>
      </c>
      <c r="E2013" s="124" t="s">
        <v>22</v>
      </c>
      <c r="F2013" s="125"/>
      <c r="G2013" s="126">
        <v>11</v>
      </c>
      <c r="H2013" s="126">
        <v>11</v>
      </c>
      <c r="I2013" s="126"/>
      <c r="J2013" s="126"/>
      <c r="K2013" s="126">
        <v>11</v>
      </c>
      <c r="L2013" s="126">
        <v>11</v>
      </c>
      <c r="M2013" s="126"/>
      <c r="N2013" s="126"/>
      <c r="O2013" s="126">
        <v>11</v>
      </c>
      <c r="P2013" s="126">
        <v>11</v>
      </c>
      <c r="Q2013" s="126"/>
      <c r="R2013" s="126"/>
      <c r="S2013" s="126">
        <v>11</v>
      </c>
      <c r="T2013" s="126">
        <v>11</v>
      </c>
      <c r="U2013" s="126"/>
      <c r="V2013" s="126"/>
      <c r="W2013" s="126">
        <v>11</v>
      </c>
      <c r="X2013" s="126">
        <v>11</v>
      </c>
      <c r="Y2013" s="126"/>
      <c r="Z2013" s="126"/>
      <c r="AA2013" s="126">
        <v>11</v>
      </c>
      <c r="AB2013" s="126">
        <v>11</v>
      </c>
      <c r="AC2013" s="126"/>
      <c r="AD2013" s="126"/>
      <c r="AE2013" s="126">
        <v>11</v>
      </c>
      <c r="AF2013" s="126">
        <v>11</v>
      </c>
      <c r="AG2013" s="126"/>
      <c r="AH2013" s="126"/>
      <c r="AI2013" s="126"/>
      <c r="AJ2013" s="127"/>
      <c r="AK2013" s="153">
        <f>COUNTIF(F2013:AJ2013,"&gt;0")</f>
        <v>14</v>
      </c>
      <c r="AL2013" s="150">
        <f>SUM(F2013:AJ2013)</f>
        <v>154</v>
      </c>
      <c r="AM2013" s="150">
        <f>SUM(F2015:AJ2015)</f>
        <v>0</v>
      </c>
      <c r="AN2013" s="150">
        <f>SUM(F2016:AJ2016)</f>
        <v>0</v>
      </c>
      <c r="AO2013" s="150">
        <f>SUM(F2014:AJ2014)</f>
        <v>0</v>
      </c>
      <c r="AP2013" s="150">
        <f>VLOOKUP($M$1&amp;" "&amp;$P$1&amp;" "&amp;AQ2013,'Вспомогательная таблица'!A:AL,38,0)</f>
        <v>154</v>
      </c>
      <c r="AQ2013" s="144" t="s">
        <v>245</v>
      </c>
    </row>
    <row r="2014" spans="1:43" ht="9" customHeight="1" x14ac:dyDescent="0.2">
      <c r="A2014" s="148"/>
      <c r="B2014" s="148"/>
      <c r="C2014" s="148"/>
      <c r="D2014" s="148"/>
      <c r="E2014" s="128" t="s">
        <v>24</v>
      </c>
      <c r="F2014" s="129"/>
      <c r="G2014" s="107"/>
      <c r="H2014" s="107"/>
      <c r="I2014" s="107"/>
      <c r="J2014" s="107"/>
      <c r="K2014" s="107"/>
      <c r="L2014" s="107"/>
      <c r="M2014" s="107"/>
      <c r="N2014" s="107"/>
      <c r="O2014" s="107"/>
      <c r="P2014" s="107"/>
      <c r="Q2014" s="107"/>
      <c r="R2014" s="107"/>
      <c r="S2014" s="107"/>
      <c r="T2014" s="107"/>
      <c r="U2014" s="107"/>
      <c r="V2014" s="107"/>
      <c r="W2014" s="107"/>
      <c r="X2014" s="107"/>
      <c r="Y2014" s="107"/>
      <c r="Z2014" s="107"/>
      <c r="AA2014" s="107"/>
      <c r="AB2014" s="107"/>
      <c r="AC2014" s="107"/>
      <c r="AD2014" s="107"/>
      <c r="AE2014" s="107"/>
      <c r="AF2014" s="107"/>
      <c r="AG2014" s="107"/>
      <c r="AH2014" s="107"/>
      <c r="AI2014" s="107"/>
      <c r="AJ2014" s="130"/>
      <c r="AK2014" s="148"/>
      <c r="AL2014" s="151"/>
      <c r="AM2014" s="151"/>
      <c r="AN2014" s="151"/>
      <c r="AO2014" s="151"/>
      <c r="AP2014" s="151"/>
      <c r="AQ2014" s="145"/>
    </row>
    <row r="2015" spans="1:43" ht="9" customHeight="1" x14ac:dyDescent="0.2">
      <c r="A2015" s="148"/>
      <c r="B2015" s="148"/>
      <c r="C2015" s="148"/>
      <c r="D2015" s="148"/>
      <c r="E2015" s="128" t="s">
        <v>25</v>
      </c>
      <c r="F2015" s="129"/>
      <c r="G2015" s="107"/>
      <c r="H2015" s="107"/>
      <c r="I2015" s="107"/>
      <c r="J2015" s="107"/>
      <c r="K2015" s="107"/>
      <c r="L2015" s="107"/>
      <c r="M2015" s="107"/>
      <c r="N2015" s="107"/>
      <c r="O2015" s="107"/>
      <c r="P2015" s="107"/>
      <c r="Q2015" s="107"/>
      <c r="R2015" s="107"/>
      <c r="S2015" s="107"/>
      <c r="T2015" s="107"/>
      <c r="U2015" s="107"/>
      <c r="V2015" s="107"/>
      <c r="W2015" s="107"/>
      <c r="X2015" s="107"/>
      <c r="Y2015" s="107"/>
      <c r="Z2015" s="107"/>
      <c r="AA2015" s="107"/>
      <c r="AB2015" s="107"/>
      <c r="AC2015" s="107"/>
      <c r="AD2015" s="107"/>
      <c r="AE2015" s="107"/>
      <c r="AF2015" s="107"/>
      <c r="AG2015" s="107"/>
      <c r="AH2015" s="107"/>
      <c r="AI2015" s="107"/>
      <c r="AJ2015" s="130"/>
      <c r="AK2015" s="148"/>
      <c r="AL2015" s="151"/>
      <c r="AM2015" s="151"/>
      <c r="AN2015" s="151"/>
      <c r="AO2015" s="151"/>
      <c r="AP2015" s="151"/>
      <c r="AQ2015" s="145"/>
    </row>
    <row r="2016" spans="1:43" ht="9" customHeight="1" thickBot="1" x14ac:dyDescent="0.25">
      <c r="A2016" s="149"/>
      <c r="B2016" s="149"/>
      <c r="C2016" s="149"/>
      <c r="D2016" s="149"/>
      <c r="E2016" s="131" t="s">
        <v>26</v>
      </c>
      <c r="F2016" s="132"/>
      <c r="G2016" s="133"/>
      <c r="H2016" s="133"/>
      <c r="I2016" s="133"/>
      <c r="J2016" s="133"/>
      <c r="K2016" s="133"/>
      <c r="L2016" s="133"/>
      <c r="M2016" s="133"/>
      <c r="N2016" s="133"/>
      <c r="O2016" s="133"/>
      <c r="P2016" s="133"/>
      <c r="Q2016" s="133"/>
      <c r="R2016" s="133"/>
      <c r="S2016" s="133"/>
      <c r="T2016" s="133"/>
      <c r="U2016" s="133"/>
      <c r="V2016" s="133"/>
      <c r="W2016" s="133"/>
      <c r="X2016" s="133"/>
      <c r="Y2016" s="133"/>
      <c r="Z2016" s="133"/>
      <c r="AA2016" s="133"/>
      <c r="AB2016" s="133"/>
      <c r="AC2016" s="133"/>
      <c r="AD2016" s="133"/>
      <c r="AE2016" s="133"/>
      <c r="AF2016" s="133"/>
      <c r="AG2016" s="133"/>
      <c r="AH2016" s="133"/>
      <c r="AI2016" s="133"/>
      <c r="AJ2016" s="134"/>
      <c r="AK2016" s="149"/>
      <c r="AL2016" s="152"/>
      <c r="AM2016" s="152"/>
      <c r="AN2016" s="152"/>
      <c r="AO2016" s="152"/>
      <c r="AP2016" s="152"/>
      <c r="AQ2016" s="146"/>
    </row>
    <row r="2017" spans="1:43" ht="9" customHeight="1" x14ac:dyDescent="0.2">
      <c r="A2017" s="147">
        <v>502</v>
      </c>
      <c r="B2017" s="153">
        <v>31788</v>
      </c>
      <c r="C2017" s="154" t="s">
        <v>626</v>
      </c>
      <c r="D2017" s="154" t="s">
        <v>593</v>
      </c>
      <c r="E2017" s="124" t="s">
        <v>22</v>
      </c>
      <c r="F2017" s="125"/>
      <c r="G2017" s="126"/>
      <c r="H2017" s="126">
        <v>11</v>
      </c>
      <c r="I2017" s="126">
        <v>11</v>
      </c>
      <c r="J2017" s="126"/>
      <c r="K2017" s="126"/>
      <c r="L2017" s="126">
        <v>11</v>
      </c>
      <c r="M2017" s="126">
        <v>11</v>
      </c>
      <c r="N2017" s="126"/>
      <c r="O2017" s="126"/>
      <c r="P2017" s="126">
        <v>11</v>
      </c>
      <c r="Q2017" s="126">
        <v>11</v>
      </c>
      <c r="R2017" s="126"/>
      <c r="S2017" s="126"/>
      <c r="T2017" s="126">
        <v>11</v>
      </c>
      <c r="U2017" s="126">
        <v>11</v>
      </c>
      <c r="V2017" s="126"/>
      <c r="W2017" s="126"/>
      <c r="X2017" s="126">
        <v>11</v>
      </c>
      <c r="Y2017" s="126">
        <v>11</v>
      </c>
      <c r="Z2017" s="126"/>
      <c r="AA2017" s="126"/>
      <c r="AB2017" s="126">
        <v>11</v>
      </c>
      <c r="AC2017" s="126">
        <v>11</v>
      </c>
      <c r="AD2017" s="126"/>
      <c r="AE2017" s="126"/>
      <c r="AF2017" s="126">
        <v>11</v>
      </c>
      <c r="AG2017" s="126">
        <v>11</v>
      </c>
      <c r="AH2017" s="126"/>
      <c r="AI2017" s="126"/>
      <c r="AJ2017" s="127"/>
      <c r="AK2017" s="153">
        <f>COUNTIF(F2017:AJ2017,"&gt;0")</f>
        <v>14</v>
      </c>
      <c r="AL2017" s="150">
        <f>SUM(F2017:AJ2017)</f>
        <v>154</v>
      </c>
      <c r="AM2017" s="150">
        <f>SUM(F2019:AJ2019)</f>
        <v>0</v>
      </c>
      <c r="AN2017" s="150">
        <f>SUM(F2020:AJ2020)</f>
        <v>0</v>
      </c>
      <c r="AO2017" s="150">
        <f>SUM(F2018:AJ2018)</f>
        <v>56</v>
      </c>
      <c r="AP2017" s="150">
        <f>VLOOKUP($M$1&amp;" "&amp;$P$1&amp;" "&amp;AQ2017,'Вспомогательная таблица'!A:AL,38,0)</f>
        <v>154</v>
      </c>
      <c r="AQ2017" s="144" t="s">
        <v>51</v>
      </c>
    </row>
    <row r="2018" spans="1:43" ht="9" customHeight="1" x14ac:dyDescent="0.2">
      <c r="A2018" s="148"/>
      <c r="B2018" s="148"/>
      <c r="C2018" s="148"/>
      <c r="D2018" s="148"/>
      <c r="E2018" s="128" t="s">
        <v>24</v>
      </c>
      <c r="F2018" s="129"/>
      <c r="G2018" s="107"/>
      <c r="H2018" s="107"/>
      <c r="I2018" s="107">
        <v>8</v>
      </c>
      <c r="J2018" s="107"/>
      <c r="K2018" s="107"/>
      <c r="L2018" s="107"/>
      <c r="M2018" s="107">
        <v>8</v>
      </c>
      <c r="N2018" s="107"/>
      <c r="O2018" s="107"/>
      <c r="P2018" s="107"/>
      <c r="Q2018" s="107">
        <v>8</v>
      </c>
      <c r="R2018" s="107"/>
      <c r="S2018" s="107"/>
      <c r="T2018" s="107"/>
      <c r="U2018" s="107">
        <v>8</v>
      </c>
      <c r="V2018" s="107"/>
      <c r="W2018" s="107"/>
      <c r="X2018" s="107"/>
      <c r="Y2018" s="107">
        <v>8</v>
      </c>
      <c r="Z2018" s="107"/>
      <c r="AA2018" s="107"/>
      <c r="AB2018" s="107"/>
      <c r="AC2018" s="107">
        <v>8</v>
      </c>
      <c r="AD2018" s="107"/>
      <c r="AE2018" s="107"/>
      <c r="AF2018" s="107"/>
      <c r="AG2018" s="107">
        <v>8</v>
      </c>
      <c r="AH2018" s="107"/>
      <c r="AI2018" s="107"/>
      <c r="AJ2018" s="130"/>
      <c r="AK2018" s="148"/>
      <c r="AL2018" s="151"/>
      <c r="AM2018" s="151"/>
      <c r="AN2018" s="151"/>
      <c r="AO2018" s="151"/>
      <c r="AP2018" s="151"/>
      <c r="AQ2018" s="145"/>
    </row>
    <row r="2019" spans="1:43" ht="9" customHeight="1" x14ac:dyDescent="0.2">
      <c r="A2019" s="148"/>
      <c r="B2019" s="148"/>
      <c r="C2019" s="148"/>
      <c r="D2019" s="148"/>
      <c r="E2019" s="128" t="s">
        <v>25</v>
      </c>
      <c r="F2019" s="129"/>
      <c r="G2019" s="107"/>
      <c r="H2019" s="107"/>
      <c r="I2019" s="107"/>
      <c r="J2019" s="107"/>
      <c r="K2019" s="107"/>
      <c r="L2019" s="107"/>
      <c r="M2019" s="107"/>
      <c r="N2019" s="107"/>
      <c r="O2019" s="107"/>
      <c r="P2019" s="107"/>
      <c r="Q2019" s="107"/>
      <c r="R2019" s="107"/>
      <c r="S2019" s="107"/>
      <c r="T2019" s="107"/>
      <c r="U2019" s="107"/>
      <c r="V2019" s="107"/>
      <c r="W2019" s="107"/>
      <c r="X2019" s="107"/>
      <c r="Y2019" s="107"/>
      <c r="Z2019" s="107"/>
      <c r="AA2019" s="107"/>
      <c r="AB2019" s="107"/>
      <c r="AC2019" s="107"/>
      <c r="AD2019" s="107"/>
      <c r="AE2019" s="107"/>
      <c r="AF2019" s="107"/>
      <c r="AG2019" s="107"/>
      <c r="AH2019" s="107"/>
      <c r="AI2019" s="107"/>
      <c r="AJ2019" s="130"/>
      <c r="AK2019" s="148"/>
      <c r="AL2019" s="151"/>
      <c r="AM2019" s="151"/>
      <c r="AN2019" s="151"/>
      <c r="AO2019" s="151"/>
      <c r="AP2019" s="151"/>
      <c r="AQ2019" s="145"/>
    </row>
    <row r="2020" spans="1:43" ht="9" customHeight="1" thickBot="1" x14ac:dyDescent="0.25">
      <c r="A2020" s="149"/>
      <c r="B2020" s="149"/>
      <c r="C2020" s="149"/>
      <c r="D2020" s="149"/>
      <c r="E2020" s="131" t="s">
        <v>26</v>
      </c>
      <c r="F2020" s="132"/>
      <c r="G2020" s="133"/>
      <c r="H2020" s="133"/>
      <c r="I2020" s="133"/>
      <c r="J2020" s="133"/>
      <c r="K2020" s="133"/>
      <c r="L2020" s="133"/>
      <c r="M2020" s="133"/>
      <c r="N2020" s="133"/>
      <c r="O2020" s="133"/>
      <c r="P2020" s="133"/>
      <c r="Q2020" s="133"/>
      <c r="R2020" s="133"/>
      <c r="S2020" s="133"/>
      <c r="T2020" s="133"/>
      <c r="U2020" s="133"/>
      <c r="V2020" s="133"/>
      <c r="W2020" s="133"/>
      <c r="X2020" s="133"/>
      <c r="Y2020" s="133"/>
      <c r="Z2020" s="133"/>
      <c r="AA2020" s="133"/>
      <c r="AB2020" s="133"/>
      <c r="AC2020" s="133"/>
      <c r="AD2020" s="133"/>
      <c r="AE2020" s="133"/>
      <c r="AF2020" s="133"/>
      <c r="AG2020" s="133"/>
      <c r="AH2020" s="133"/>
      <c r="AI2020" s="133"/>
      <c r="AJ2020" s="134"/>
      <c r="AK2020" s="149"/>
      <c r="AL2020" s="152"/>
      <c r="AM2020" s="152"/>
      <c r="AN2020" s="152"/>
      <c r="AO2020" s="152"/>
      <c r="AP2020" s="152"/>
      <c r="AQ2020" s="146"/>
    </row>
    <row r="2021" spans="1:43" ht="9" customHeight="1" x14ac:dyDescent="0.2">
      <c r="A2021" s="147">
        <v>503</v>
      </c>
      <c r="B2021" s="153">
        <v>26960</v>
      </c>
      <c r="C2021" s="154" t="s">
        <v>627</v>
      </c>
      <c r="D2021" s="154" t="s">
        <v>549</v>
      </c>
      <c r="E2021" s="124" t="s">
        <v>22</v>
      </c>
      <c r="F2021" s="125">
        <v>11</v>
      </c>
      <c r="G2021" s="126"/>
      <c r="H2021" s="126"/>
      <c r="I2021" s="126">
        <v>11</v>
      </c>
      <c r="J2021" s="126">
        <v>11</v>
      </c>
      <c r="K2021" s="126"/>
      <c r="L2021" s="126"/>
      <c r="M2021" s="126">
        <v>11</v>
      </c>
      <c r="N2021" s="126">
        <v>11</v>
      </c>
      <c r="O2021" s="126"/>
      <c r="P2021" s="126"/>
      <c r="Q2021" s="126">
        <v>11</v>
      </c>
      <c r="R2021" s="126">
        <v>11</v>
      </c>
      <c r="S2021" s="126"/>
      <c r="T2021" s="126"/>
      <c r="U2021" s="126">
        <v>11</v>
      </c>
      <c r="V2021" s="126">
        <v>11</v>
      </c>
      <c r="W2021" s="126"/>
      <c r="X2021" s="126"/>
      <c r="Y2021" s="126">
        <v>11</v>
      </c>
      <c r="Z2021" s="126">
        <v>11</v>
      </c>
      <c r="AA2021" s="126"/>
      <c r="AB2021" s="126"/>
      <c r="AC2021" s="126">
        <v>11</v>
      </c>
      <c r="AD2021" s="126">
        <v>11</v>
      </c>
      <c r="AE2021" s="126"/>
      <c r="AF2021" s="126"/>
      <c r="AG2021" s="126">
        <v>11</v>
      </c>
      <c r="AH2021" s="126">
        <v>11</v>
      </c>
      <c r="AI2021" s="126"/>
      <c r="AJ2021" s="127"/>
      <c r="AK2021" s="153">
        <f>COUNTIF(F2021:AJ2021,"&gt;0")</f>
        <v>15</v>
      </c>
      <c r="AL2021" s="150">
        <f>SUM(F2021:AJ2021)</f>
        <v>165</v>
      </c>
      <c r="AM2021" s="150">
        <f>SUM(F2023:AJ2023)</f>
        <v>0</v>
      </c>
      <c r="AN2021" s="150">
        <f>SUM(F2024:AJ2024)</f>
        <v>0</v>
      </c>
      <c r="AO2021" s="150">
        <f>SUM(F2022:AJ2022)</f>
        <v>64</v>
      </c>
      <c r="AP2021" s="150">
        <f>VLOOKUP($M$1&amp;" "&amp;$P$1&amp;" "&amp;AQ2021,'Вспомогательная таблица'!A:AL,38,0)</f>
        <v>165</v>
      </c>
      <c r="AQ2021" s="144" t="s">
        <v>49</v>
      </c>
    </row>
    <row r="2022" spans="1:43" ht="9" customHeight="1" x14ac:dyDescent="0.2">
      <c r="A2022" s="148"/>
      <c r="B2022" s="148"/>
      <c r="C2022" s="148"/>
      <c r="D2022" s="148"/>
      <c r="E2022" s="128" t="s">
        <v>24</v>
      </c>
      <c r="F2022" s="129">
        <v>8</v>
      </c>
      <c r="G2022" s="107"/>
      <c r="H2022" s="107"/>
      <c r="I2022" s="107"/>
      <c r="J2022" s="107">
        <v>8</v>
      </c>
      <c r="K2022" s="107"/>
      <c r="L2022" s="107"/>
      <c r="M2022" s="107"/>
      <c r="N2022" s="107">
        <v>8</v>
      </c>
      <c r="O2022" s="107"/>
      <c r="P2022" s="107"/>
      <c r="Q2022" s="107"/>
      <c r="R2022" s="107">
        <v>8</v>
      </c>
      <c r="S2022" s="107"/>
      <c r="T2022" s="107"/>
      <c r="U2022" s="107"/>
      <c r="V2022" s="107">
        <v>8</v>
      </c>
      <c r="W2022" s="107"/>
      <c r="X2022" s="107"/>
      <c r="Y2022" s="107"/>
      <c r="Z2022" s="107">
        <v>8</v>
      </c>
      <c r="AA2022" s="107"/>
      <c r="AB2022" s="107"/>
      <c r="AC2022" s="107"/>
      <c r="AD2022" s="107">
        <v>8</v>
      </c>
      <c r="AE2022" s="107"/>
      <c r="AF2022" s="107"/>
      <c r="AG2022" s="107"/>
      <c r="AH2022" s="107">
        <v>8</v>
      </c>
      <c r="AI2022" s="107"/>
      <c r="AJ2022" s="130"/>
      <c r="AK2022" s="148"/>
      <c r="AL2022" s="151"/>
      <c r="AM2022" s="151"/>
      <c r="AN2022" s="151"/>
      <c r="AO2022" s="151"/>
      <c r="AP2022" s="151"/>
      <c r="AQ2022" s="145"/>
    </row>
    <row r="2023" spans="1:43" ht="9" customHeight="1" x14ac:dyDescent="0.2">
      <c r="A2023" s="148"/>
      <c r="B2023" s="148"/>
      <c r="C2023" s="148"/>
      <c r="D2023" s="148"/>
      <c r="E2023" s="128" t="s">
        <v>25</v>
      </c>
      <c r="F2023" s="129"/>
      <c r="G2023" s="107"/>
      <c r="H2023" s="107"/>
      <c r="I2023" s="107"/>
      <c r="J2023" s="107"/>
      <c r="K2023" s="107"/>
      <c r="L2023" s="107"/>
      <c r="M2023" s="107"/>
      <c r="N2023" s="107"/>
      <c r="O2023" s="107"/>
      <c r="P2023" s="107"/>
      <c r="Q2023" s="107"/>
      <c r="R2023" s="107"/>
      <c r="S2023" s="107"/>
      <c r="T2023" s="107"/>
      <c r="U2023" s="107"/>
      <c r="V2023" s="107"/>
      <c r="W2023" s="107"/>
      <c r="X2023" s="107"/>
      <c r="Y2023" s="107"/>
      <c r="Z2023" s="107"/>
      <c r="AA2023" s="107"/>
      <c r="AB2023" s="107"/>
      <c r="AC2023" s="107"/>
      <c r="AD2023" s="107"/>
      <c r="AE2023" s="107"/>
      <c r="AF2023" s="107"/>
      <c r="AG2023" s="107"/>
      <c r="AH2023" s="107"/>
      <c r="AI2023" s="107"/>
      <c r="AJ2023" s="130"/>
      <c r="AK2023" s="148"/>
      <c r="AL2023" s="151"/>
      <c r="AM2023" s="151"/>
      <c r="AN2023" s="151"/>
      <c r="AO2023" s="151"/>
      <c r="AP2023" s="151"/>
      <c r="AQ2023" s="145"/>
    </row>
    <row r="2024" spans="1:43" ht="9" customHeight="1" thickBot="1" x14ac:dyDescent="0.25">
      <c r="A2024" s="149"/>
      <c r="B2024" s="149"/>
      <c r="C2024" s="149"/>
      <c r="D2024" s="149"/>
      <c r="E2024" s="131" t="s">
        <v>26</v>
      </c>
      <c r="F2024" s="132"/>
      <c r="G2024" s="133"/>
      <c r="H2024" s="133"/>
      <c r="I2024" s="133"/>
      <c r="J2024" s="133"/>
      <c r="K2024" s="133"/>
      <c r="L2024" s="133"/>
      <c r="M2024" s="133"/>
      <c r="N2024" s="133"/>
      <c r="O2024" s="133"/>
      <c r="P2024" s="133"/>
      <c r="Q2024" s="133"/>
      <c r="R2024" s="133"/>
      <c r="S2024" s="133"/>
      <c r="T2024" s="133"/>
      <c r="U2024" s="133"/>
      <c r="V2024" s="133"/>
      <c r="W2024" s="133"/>
      <c r="X2024" s="133"/>
      <c r="Y2024" s="133"/>
      <c r="Z2024" s="133"/>
      <c r="AA2024" s="133"/>
      <c r="AB2024" s="133"/>
      <c r="AC2024" s="133"/>
      <c r="AD2024" s="133"/>
      <c r="AE2024" s="133"/>
      <c r="AF2024" s="133"/>
      <c r="AG2024" s="133"/>
      <c r="AH2024" s="133"/>
      <c r="AI2024" s="133"/>
      <c r="AJ2024" s="134"/>
      <c r="AK2024" s="149"/>
      <c r="AL2024" s="152"/>
      <c r="AM2024" s="152"/>
      <c r="AN2024" s="152"/>
      <c r="AO2024" s="152"/>
      <c r="AP2024" s="152"/>
      <c r="AQ2024" s="146"/>
    </row>
    <row r="2025" spans="1:43" ht="9" customHeight="1" x14ac:dyDescent="0.2">
      <c r="A2025" s="147">
        <v>504</v>
      </c>
      <c r="B2025" s="153">
        <v>19112</v>
      </c>
      <c r="C2025" s="154" t="s">
        <v>628</v>
      </c>
      <c r="D2025" s="154" t="s">
        <v>551</v>
      </c>
      <c r="E2025" s="124" t="s">
        <v>22</v>
      </c>
      <c r="F2025" s="125">
        <v>11</v>
      </c>
      <c r="G2025" s="126">
        <v>11</v>
      </c>
      <c r="H2025" s="126"/>
      <c r="I2025" s="126"/>
      <c r="J2025" s="126">
        <v>11</v>
      </c>
      <c r="K2025" s="126">
        <v>11</v>
      </c>
      <c r="L2025" s="126"/>
      <c r="M2025" s="126"/>
      <c r="N2025" s="126">
        <v>11</v>
      </c>
      <c r="O2025" s="126">
        <v>11</v>
      </c>
      <c r="P2025" s="126"/>
      <c r="Q2025" s="126"/>
      <c r="R2025" s="126">
        <v>11</v>
      </c>
      <c r="S2025" s="126">
        <v>11</v>
      </c>
      <c r="T2025" s="126"/>
      <c r="U2025" s="126"/>
      <c r="V2025" s="126">
        <v>11</v>
      </c>
      <c r="W2025" s="126">
        <v>11</v>
      </c>
      <c r="X2025" s="126"/>
      <c r="Y2025" s="126"/>
      <c r="Z2025" s="126">
        <v>11</v>
      </c>
      <c r="AA2025" s="126">
        <v>11</v>
      </c>
      <c r="AB2025" s="126"/>
      <c r="AC2025" s="126"/>
      <c r="AD2025" s="126">
        <v>11</v>
      </c>
      <c r="AE2025" s="126">
        <v>11</v>
      </c>
      <c r="AF2025" s="126"/>
      <c r="AG2025" s="126"/>
      <c r="AH2025" s="126">
        <v>11</v>
      </c>
      <c r="AI2025" s="126"/>
      <c r="AJ2025" s="127"/>
      <c r="AK2025" s="153">
        <f>COUNTIF(F2025:AJ2025,"&gt;0")</f>
        <v>15</v>
      </c>
      <c r="AL2025" s="150">
        <f>SUM(F2025:AJ2025)</f>
        <v>165</v>
      </c>
      <c r="AM2025" s="150">
        <f>SUM(F2027:AJ2027)</f>
        <v>0</v>
      </c>
      <c r="AN2025" s="150">
        <f>SUM(F2028:AJ2028)</f>
        <v>0</v>
      </c>
      <c r="AO2025" s="150">
        <f>SUM(F2026:AJ2026)</f>
        <v>56</v>
      </c>
      <c r="AP2025" s="150">
        <f>VLOOKUP($M$1&amp;" "&amp;$P$1&amp;" "&amp;AQ2025,'Вспомогательная таблица'!A:AL,38,0)</f>
        <v>165</v>
      </c>
      <c r="AQ2025" s="144" t="s">
        <v>53</v>
      </c>
    </row>
    <row r="2026" spans="1:43" ht="9" customHeight="1" x14ac:dyDescent="0.2">
      <c r="A2026" s="148"/>
      <c r="B2026" s="148"/>
      <c r="C2026" s="148"/>
      <c r="D2026" s="148"/>
      <c r="E2026" s="128" t="s">
        <v>24</v>
      </c>
      <c r="F2026" s="129"/>
      <c r="G2026" s="107">
        <v>8</v>
      </c>
      <c r="H2026" s="107"/>
      <c r="I2026" s="107"/>
      <c r="J2026" s="107"/>
      <c r="K2026" s="107">
        <v>8</v>
      </c>
      <c r="L2026" s="107"/>
      <c r="M2026" s="107"/>
      <c r="N2026" s="107"/>
      <c r="O2026" s="107">
        <v>8</v>
      </c>
      <c r="P2026" s="107"/>
      <c r="Q2026" s="107"/>
      <c r="R2026" s="107"/>
      <c r="S2026" s="107">
        <v>8</v>
      </c>
      <c r="T2026" s="107"/>
      <c r="U2026" s="107"/>
      <c r="V2026" s="107"/>
      <c r="W2026" s="107">
        <v>8</v>
      </c>
      <c r="X2026" s="107"/>
      <c r="Y2026" s="107"/>
      <c r="Z2026" s="107"/>
      <c r="AA2026" s="107">
        <v>8</v>
      </c>
      <c r="AB2026" s="107"/>
      <c r="AC2026" s="107"/>
      <c r="AD2026" s="107"/>
      <c r="AE2026" s="107">
        <v>8</v>
      </c>
      <c r="AF2026" s="107"/>
      <c r="AG2026" s="107"/>
      <c r="AH2026" s="107"/>
      <c r="AI2026" s="107"/>
      <c r="AJ2026" s="130"/>
      <c r="AK2026" s="148"/>
      <c r="AL2026" s="151"/>
      <c r="AM2026" s="151"/>
      <c r="AN2026" s="151"/>
      <c r="AO2026" s="151"/>
      <c r="AP2026" s="151"/>
      <c r="AQ2026" s="145"/>
    </row>
    <row r="2027" spans="1:43" ht="9" customHeight="1" x14ac:dyDescent="0.2">
      <c r="A2027" s="148"/>
      <c r="B2027" s="148"/>
      <c r="C2027" s="148"/>
      <c r="D2027" s="148"/>
      <c r="E2027" s="128" t="s">
        <v>25</v>
      </c>
      <c r="F2027" s="129"/>
      <c r="G2027" s="107"/>
      <c r="H2027" s="107"/>
      <c r="I2027" s="107"/>
      <c r="J2027" s="107"/>
      <c r="K2027" s="107"/>
      <c r="L2027" s="107"/>
      <c r="M2027" s="107"/>
      <c r="N2027" s="107"/>
      <c r="O2027" s="107"/>
      <c r="P2027" s="107"/>
      <c r="Q2027" s="107"/>
      <c r="R2027" s="107"/>
      <c r="S2027" s="107"/>
      <c r="T2027" s="107"/>
      <c r="U2027" s="107"/>
      <c r="V2027" s="107"/>
      <c r="W2027" s="107"/>
      <c r="X2027" s="107"/>
      <c r="Y2027" s="107"/>
      <c r="Z2027" s="107"/>
      <c r="AA2027" s="107"/>
      <c r="AB2027" s="107"/>
      <c r="AC2027" s="107"/>
      <c r="AD2027" s="107"/>
      <c r="AE2027" s="107"/>
      <c r="AF2027" s="107"/>
      <c r="AG2027" s="107"/>
      <c r="AH2027" s="107"/>
      <c r="AI2027" s="107"/>
      <c r="AJ2027" s="130"/>
      <c r="AK2027" s="148"/>
      <c r="AL2027" s="151"/>
      <c r="AM2027" s="151"/>
      <c r="AN2027" s="151"/>
      <c r="AO2027" s="151"/>
      <c r="AP2027" s="151"/>
      <c r="AQ2027" s="145"/>
    </row>
    <row r="2028" spans="1:43" ht="9" customHeight="1" thickBot="1" x14ac:dyDescent="0.25">
      <c r="A2028" s="149"/>
      <c r="B2028" s="149"/>
      <c r="C2028" s="149"/>
      <c r="D2028" s="149"/>
      <c r="E2028" s="131" t="s">
        <v>26</v>
      </c>
      <c r="F2028" s="132"/>
      <c r="G2028" s="133"/>
      <c r="H2028" s="133"/>
      <c r="I2028" s="133"/>
      <c r="J2028" s="133"/>
      <c r="K2028" s="133"/>
      <c r="L2028" s="133"/>
      <c r="M2028" s="133"/>
      <c r="N2028" s="133"/>
      <c r="O2028" s="133"/>
      <c r="P2028" s="133"/>
      <c r="Q2028" s="133"/>
      <c r="R2028" s="133"/>
      <c r="S2028" s="133"/>
      <c r="T2028" s="133"/>
      <c r="U2028" s="133"/>
      <c r="V2028" s="133"/>
      <c r="W2028" s="133"/>
      <c r="X2028" s="133"/>
      <c r="Y2028" s="133"/>
      <c r="Z2028" s="133"/>
      <c r="AA2028" s="133"/>
      <c r="AB2028" s="133"/>
      <c r="AC2028" s="133"/>
      <c r="AD2028" s="133"/>
      <c r="AE2028" s="133"/>
      <c r="AF2028" s="133"/>
      <c r="AG2028" s="133"/>
      <c r="AH2028" s="133"/>
      <c r="AI2028" s="133"/>
      <c r="AJ2028" s="134"/>
      <c r="AK2028" s="149"/>
      <c r="AL2028" s="152"/>
      <c r="AM2028" s="152"/>
      <c r="AN2028" s="152"/>
      <c r="AO2028" s="152"/>
      <c r="AP2028" s="152"/>
      <c r="AQ2028" s="146"/>
    </row>
    <row r="2029" spans="1:43" ht="9" customHeight="1" x14ac:dyDescent="0.2">
      <c r="A2029" s="147">
        <v>505</v>
      </c>
      <c r="B2029" s="161">
        <v>32633</v>
      </c>
      <c r="C2029" s="168" t="s">
        <v>629</v>
      </c>
      <c r="D2029" s="154" t="s">
        <v>577</v>
      </c>
      <c r="E2029" s="124" t="s">
        <v>22</v>
      </c>
      <c r="F2029" s="125">
        <v>11</v>
      </c>
      <c r="G2029" s="126"/>
      <c r="H2029" s="126"/>
      <c r="I2029" s="126">
        <v>11</v>
      </c>
      <c r="J2029" s="126">
        <v>11</v>
      </c>
      <c r="K2029" s="126"/>
      <c r="L2029" s="126"/>
      <c r="M2029" s="126">
        <v>11</v>
      </c>
      <c r="N2029" s="126">
        <v>11</v>
      </c>
      <c r="O2029" s="126"/>
      <c r="P2029" s="126"/>
      <c r="Q2029" s="126">
        <v>11</v>
      </c>
      <c r="R2029" s="126">
        <v>11</v>
      </c>
      <c r="S2029" s="126"/>
      <c r="T2029" s="126"/>
      <c r="U2029" s="126">
        <v>11</v>
      </c>
      <c r="V2029" s="126">
        <v>11</v>
      </c>
      <c r="W2029" s="126"/>
      <c r="X2029" s="126"/>
      <c r="Y2029" s="126">
        <v>11</v>
      </c>
      <c r="Z2029" s="126">
        <v>11</v>
      </c>
      <c r="AA2029" s="126"/>
      <c r="AB2029" s="126"/>
      <c r="AC2029" s="126">
        <v>11</v>
      </c>
      <c r="AD2029" s="126">
        <v>11</v>
      </c>
      <c r="AE2029" s="126"/>
      <c r="AF2029" s="126"/>
      <c r="AG2029" s="126">
        <v>11</v>
      </c>
      <c r="AH2029" s="126">
        <v>11</v>
      </c>
      <c r="AI2029" s="126"/>
      <c r="AJ2029" s="127"/>
      <c r="AK2029" s="153">
        <f>COUNTIF(F2029:AJ2029,"&gt;0")</f>
        <v>15</v>
      </c>
      <c r="AL2029" s="150">
        <f>SUM(F2029:AJ2029)</f>
        <v>165</v>
      </c>
      <c r="AM2029" s="150">
        <f>SUM(F2031:AJ2031)</f>
        <v>0</v>
      </c>
      <c r="AN2029" s="150">
        <f>SUM(F2032:AJ2032)</f>
        <v>0</v>
      </c>
      <c r="AO2029" s="150">
        <f>SUM(F2030:AJ2030)</f>
        <v>64</v>
      </c>
      <c r="AP2029" s="150">
        <f>VLOOKUP($M$1&amp;" "&amp;$P$1&amp;" "&amp;AQ2029,'Вспомогательная таблица'!A:AL,38,0)</f>
        <v>165</v>
      </c>
      <c r="AQ2029" s="144" t="s">
        <v>49</v>
      </c>
    </row>
    <row r="2030" spans="1:43" ht="9" customHeight="1" x14ac:dyDescent="0.2">
      <c r="A2030" s="148"/>
      <c r="B2030" s="162"/>
      <c r="C2030" s="162"/>
      <c r="D2030" s="148"/>
      <c r="E2030" s="128" t="s">
        <v>24</v>
      </c>
      <c r="F2030" s="129">
        <v>8</v>
      </c>
      <c r="G2030" s="107"/>
      <c r="H2030" s="107"/>
      <c r="I2030" s="107"/>
      <c r="J2030" s="107">
        <v>8</v>
      </c>
      <c r="K2030" s="107"/>
      <c r="L2030" s="107"/>
      <c r="M2030" s="107"/>
      <c r="N2030" s="107">
        <v>8</v>
      </c>
      <c r="O2030" s="107"/>
      <c r="P2030" s="107"/>
      <c r="Q2030" s="107"/>
      <c r="R2030" s="107">
        <v>8</v>
      </c>
      <c r="S2030" s="107"/>
      <c r="T2030" s="107"/>
      <c r="U2030" s="107"/>
      <c r="V2030" s="107">
        <v>8</v>
      </c>
      <c r="W2030" s="107"/>
      <c r="X2030" s="107"/>
      <c r="Y2030" s="107"/>
      <c r="Z2030" s="107">
        <v>8</v>
      </c>
      <c r="AA2030" s="107"/>
      <c r="AB2030" s="107"/>
      <c r="AC2030" s="107"/>
      <c r="AD2030" s="107">
        <v>8</v>
      </c>
      <c r="AE2030" s="107"/>
      <c r="AF2030" s="107"/>
      <c r="AG2030" s="107"/>
      <c r="AH2030" s="107">
        <v>8</v>
      </c>
      <c r="AI2030" s="107"/>
      <c r="AJ2030" s="130"/>
      <c r="AK2030" s="148"/>
      <c r="AL2030" s="151"/>
      <c r="AM2030" s="151"/>
      <c r="AN2030" s="151"/>
      <c r="AO2030" s="151"/>
      <c r="AP2030" s="151"/>
      <c r="AQ2030" s="145"/>
    </row>
    <row r="2031" spans="1:43" ht="9" customHeight="1" x14ac:dyDescent="0.2">
      <c r="A2031" s="148"/>
      <c r="B2031" s="162"/>
      <c r="C2031" s="162"/>
      <c r="D2031" s="148"/>
      <c r="E2031" s="128" t="s">
        <v>25</v>
      </c>
      <c r="F2031" s="129"/>
      <c r="G2031" s="107"/>
      <c r="H2031" s="107"/>
      <c r="I2031" s="107"/>
      <c r="J2031" s="107"/>
      <c r="K2031" s="107"/>
      <c r="L2031" s="107"/>
      <c r="M2031" s="107"/>
      <c r="N2031" s="107"/>
      <c r="O2031" s="107"/>
      <c r="P2031" s="107"/>
      <c r="Q2031" s="107"/>
      <c r="R2031" s="107"/>
      <c r="S2031" s="107"/>
      <c r="T2031" s="107"/>
      <c r="U2031" s="107"/>
      <c r="V2031" s="107"/>
      <c r="W2031" s="107"/>
      <c r="X2031" s="107"/>
      <c r="Y2031" s="107"/>
      <c r="Z2031" s="107"/>
      <c r="AA2031" s="107"/>
      <c r="AB2031" s="107"/>
      <c r="AC2031" s="107"/>
      <c r="AD2031" s="107"/>
      <c r="AE2031" s="107"/>
      <c r="AF2031" s="107"/>
      <c r="AG2031" s="107"/>
      <c r="AH2031" s="107"/>
      <c r="AI2031" s="107"/>
      <c r="AJ2031" s="130"/>
      <c r="AK2031" s="148"/>
      <c r="AL2031" s="151"/>
      <c r="AM2031" s="151"/>
      <c r="AN2031" s="151"/>
      <c r="AO2031" s="151"/>
      <c r="AP2031" s="151"/>
      <c r="AQ2031" s="145"/>
    </row>
    <row r="2032" spans="1:43" ht="9" customHeight="1" thickBot="1" x14ac:dyDescent="0.25">
      <c r="A2032" s="149"/>
      <c r="B2032" s="163"/>
      <c r="C2032" s="163"/>
      <c r="D2032" s="149"/>
      <c r="E2032" s="131" t="s">
        <v>26</v>
      </c>
      <c r="F2032" s="132"/>
      <c r="G2032" s="133"/>
      <c r="H2032" s="133"/>
      <c r="I2032" s="133"/>
      <c r="J2032" s="133"/>
      <c r="K2032" s="133"/>
      <c r="L2032" s="133"/>
      <c r="M2032" s="133"/>
      <c r="N2032" s="133"/>
      <c r="O2032" s="133"/>
      <c r="P2032" s="133"/>
      <c r="Q2032" s="133"/>
      <c r="R2032" s="133"/>
      <c r="S2032" s="133"/>
      <c r="T2032" s="133"/>
      <c r="U2032" s="133"/>
      <c r="V2032" s="133"/>
      <c r="W2032" s="133"/>
      <c r="X2032" s="133"/>
      <c r="Y2032" s="133"/>
      <c r="Z2032" s="133"/>
      <c r="AA2032" s="133"/>
      <c r="AB2032" s="133"/>
      <c r="AC2032" s="133"/>
      <c r="AD2032" s="133"/>
      <c r="AE2032" s="133"/>
      <c r="AF2032" s="133"/>
      <c r="AG2032" s="133"/>
      <c r="AH2032" s="133"/>
      <c r="AI2032" s="133"/>
      <c r="AJ2032" s="134"/>
      <c r="AK2032" s="149"/>
      <c r="AL2032" s="152"/>
      <c r="AM2032" s="152"/>
      <c r="AN2032" s="152"/>
      <c r="AO2032" s="152"/>
      <c r="AP2032" s="152"/>
      <c r="AQ2032" s="146"/>
    </row>
    <row r="2033" spans="1:43" ht="9" customHeight="1" x14ac:dyDescent="0.2">
      <c r="A2033" s="147">
        <v>506</v>
      </c>
      <c r="B2033" s="153">
        <v>26387</v>
      </c>
      <c r="C2033" s="154" t="s">
        <v>630</v>
      </c>
      <c r="D2033" s="154" t="s">
        <v>563</v>
      </c>
      <c r="E2033" s="124" t="s">
        <v>22</v>
      </c>
      <c r="F2033" s="125">
        <v>11</v>
      </c>
      <c r="G2033" s="126"/>
      <c r="H2033" s="126"/>
      <c r="I2033" s="126">
        <v>11</v>
      </c>
      <c r="J2033" s="126">
        <v>11</v>
      </c>
      <c r="K2033" s="126"/>
      <c r="L2033" s="126"/>
      <c r="M2033" s="126">
        <v>11</v>
      </c>
      <c r="N2033" s="126">
        <v>11</v>
      </c>
      <c r="O2033" s="126"/>
      <c r="P2033" s="126"/>
      <c r="Q2033" s="126">
        <v>11</v>
      </c>
      <c r="R2033" s="126">
        <v>11</v>
      </c>
      <c r="S2033" s="126"/>
      <c r="T2033" s="126"/>
      <c r="U2033" s="126">
        <v>11</v>
      </c>
      <c r="V2033" s="126">
        <v>11</v>
      </c>
      <c r="W2033" s="126"/>
      <c r="X2033" s="126"/>
      <c r="Y2033" s="126">
        <v>11</v>
      </c>
      <c r="Z2033" s="126">
        <v>11</v>
      </c>
      <c r="AA2033" s="126"/>
      <c r="AB2033" s="126"/>
      <c r="AC2033" s="126">
        <v>11</v>
      </c>
      <c r="AD2033" s="126">
        <v>11</v>
      </c>
      <c r="AE2033" s="126"/>
      <c r="AF2033" s="126"/>
      <c r="AG2033" s="126">
        <v>11</v>
      </c>
      <c r="AH2033" s="126">
        <v>11</v>
      </c>
      <c r="AI2033" s="126"/>
      <c r="AJ2033" s="127"/>
      <c r="AK2033" s="153">
        <f>COUNTIF(F2033:AJ2033,"&gt;0")</f>
        <v>15</v>
      </c>
      <c r="AL2033" s="150">
        <f>SUM(F2033:AJ2033)</f>
        <v>165</v>
      </c>
      <c r="AM2033" s="150">
        <f>SUM(F2035:AJ2035)</f>
        <v>0</v>
      </c>
      <c r="AN2033" s="150">
        <f>SUM(F2036:AJ2036)</f>
        <v>0</v>
      </c>
      <c r="AO2033" s="150">
        <f>SUM(F2034:AJ2034)</f>
        <v>0</v>
      </c>
      <c r="AP2033" s="150">
        <f>VLOOKUP($M$1&amp;" "&amp;$P$1&amp;" "&amp;AQ2033,'Вспомогательная таблица'!A:AL,38,0)</f>
        <v>165</v>
      </c>
      <c r="AQ2033" s="144" t="s">
        <v>241</v>
      </c>
    </row>
    <row r="2034" spans="1:43" ht="9" customHeight="1" x14ac:dyDescent="0.2">
      <c r="A2034" s="148"/>
      <c r="B2034" s="148"/>
      <c r="C2034" s="148"/>
      <c r="D2034" s="148"/>
      <c r="E2034" s="128" t="s">
        <v>24</v>
      </c>
      <c r="F2034" s="129"/>
      <c r="G2034" s="107"/>
      <c r="H2034" s="107"/>
      <c r="I2034" s="107"/>
      <c r="J2034" s="107"/>
      <c r="K2034" s="107"/>
      <c r="L2034" s="107"/>
      <c r="M2034" s="107"/>
      <c r="N2034" s="107"/>
      <c r="O2034" s="107"/>
      <c r="P2034" s="107"/>
      <c r="Q2034" s="107"/>
      <c r="R2034" s="107"/>
      <c r="S2034" s="107"/>
      <c r="T2034" s="107"/>
      <c r="U2034" s="107"/>
      <c r="V2034" s="107"/>
      <c r="W2034" s="107"/>
      <c r="X2034" s="107"/>
      <c r="Y2034" s="107"/>
      <c r="Z2034" s="107"/>
      <c r="AA2034" s="107"/>
      <c r="AB2034" s="107"/>
      <c r="AC2034" s="107"/>
      <c r="AD2034" s="107"/>
      <c r="AE2034" s="107"/>
      <c r="AF2034" s="107"/>
      <c r="AG2034" s="107"/>
      <c r="AH2034" s="107"/>
      <c r="AI2034" s="107"/>
      <c r="AJ2034" s="130"/>
      <c r="AK2034" s="148"/>
      <c r="AL2034" s="151"/>
      <c r="AM2034" s="151"/>
      <c r="AN2034" s="151"/>
      <c r="AO2034" s="151"/>
      <c r="AP2034" s="151"/>
      <c r="AQ2034" s="145"/>
    </row>
    <row r="2035" spans="1:43" ht="9" customHeight="1" x14ac:dyDescent="0.2">
      <c r="A2035" s="148"/>
      <c r="B2035" s="148"/>
      <c r="C2035" s="148"/>
      <c r="D2035" s="148"/>
      <c r="E2035" s="128" t="s">
        <v>25</v>
      </c>
      <c r="F2035" s="129"/>
      <c r="G2035" s="107"/>
      <c r="H2035" s="107"/>
      <c r="I2035" s="107"/>
      <c r="J2035" s="107"/>
      <c r="K2035" s="107"/>
      <c r="L2035" s="107"/>
      <c r="M2035" s="107"/>
      <c r="N2035" s="107"/>
      <c r="O2035" s="107"/>
      <c r="P2035" s="107"/>
      <c r="Q2035" s="107"/>
      <c r="R2035" s="107"/>
      <c r="S2035" s="107"/>
      <c r="T2035" s="107"/>
      <c r="U2035" s="107"/>
      <c r="V2035" s="107"/>
      <c r="W2035" s="107"/>
      <c r="X2035" s="107"/>
      <c r="Y2035" s="107"/>
      <c r="Z2035" s="107"/>
      <c r="AA2035" s="107"/>
      <c r="AB2035" s="107"/>
      <c r="AC2035" s="107"/>
      <c r="AD2035" s="107"/>
      <c r="AE2035" s="107"/>
      <c r="AF2035" s="107"/>
      <c r="AG2035" s="107"/>
      <c r="AH2035" s="107"/>
      <c r="AI2035" s="107"/>
      <c r="AJ2035" s="130"/>
      <c r="AK2035" s="148"/>
      <c r="AL2035" s="151"/>
      <c r="AM2035" s="151"/>
      <c r="AN2035" s="151"/>
      <c r="AO2035" s="151"/>
      <c r="AP2035" s="151"/>
      <c r="AQ2035" s="145"/>
    </row>
    <row r="2036" spans="1:43" ht="9" customHeight="1" thickBot="1" x14ac:dyDescent="0.25">
      <c r="A2036" s="149"/>
      <c r="B2036" s="149"/>
      <c r="C2036" s="149"/>
      <c r="D2036" s="149"/>
      <c r="E2036" s="131" t="s">
        <v>26</v>
      </c>
      <c r="F2036" s="132"/>
      <c r="G2036" s="133"/>
      <c r="H2036" s="133"/>
      <c r="I2036" s="133"/>
      <c r="J2036" s="133"/>
      <c r="K2036" s="133"/>
      <c r="L2036" s="133"/>
      <c r="M2036" s="133"/>
      <c r="N2036" s="133"/>
      <c r="O2036" s="133"/>
      <c r="P2036" s="133"/>
      <c r="Q2036" s="133"/>
      <c r="R2036" s="133"/>
      <c r="S2036" s="133"/>
      <c r="T2036" s="133"/>
      <c r="U2036" s="133"/>
      <c r="V2036" s="133"/>
      <c r="W2036" s="133"/>
      <c r="X2036" s="133"/>
      <c r="Y2036" s="133"/>
      <c r="Z2036" s="133"/>
      <c r="AA2036" s="133"/>
      <c r="AB2036" s="133"/>
      <c r="AC2036" s="133"/>
      <c r="AD2036" s="133"/>
      <c r="AE2036" s="133"/>
      <c r="AF2036" s="133"/>
      <c r="AG2036" s="133"/>
      <c r="AH2036" s="133"/>
      <c r="AI2036" s="133"/>
      <c r="AJ2036" s="134"/>
      <c r="AK2036" s="149"/>
      <c r="AL2036" s="152"/>
      <c r="AM2036" s="152"/>
      <c r="AN2036" s="152"/>
      <c r="AO2036" s="152"/>
      <c r="AP2036" s="152"/>
      <c r="AQ2036" s="146"/>
    </row>
    <row r="2037" spans="1:43" ht="9" customHeight="1" x14ac:dyDescent="0.2">
      <c r="A2037" s="147">
        <v>507</v>
      </c>
      <c r="B2037" s="153">
        <v>28496</v>
      </c>
      <c r="C2037" s="154" t="s">
        <v>631</v>
      </c>
      <c r="D2037" s="154" t="s">
        <v>551</v>
      </c>
      <c r="E2037" s="124" t="s">
        <v>22</v>
      </c>
      <c r="F2037" s="125"/>
      <c r="G2037" s="126">
        <v>11</v>
      </c>
      <c r="H2037" s="126">
        <v>11</v>
      </c>
      <c r="I2037" s="126"/>
      <c r="J2037" s="126"/>
      <c r="K2037" s="126">
        <v>11</v>
      </c>
      <c r="L2037" s="126">
        <v>11</v>
      </c>
      <c r="M2037" s="126"/>
      <c r="N2037" s="126"/>
      <c r="O2037" s="126">
        <v>11</v>
      </c>
      <c r="P2037" s="126">
        <v>11</v>
      </c>
      <c r="Q2037" s="126"/>
      <c r="R2037" s="126"/>
      <c r="S2037" s="126">
        <v>11</v>
      </c>
      <c r="T2037" s="126">
        <v>11</v>
      </c>
      <c r="U2037" s="126"/>
      <c r="V2037" s="126"/>
      <c r="W2037" s="126">
        <v>11</v>
      </c>
      <c r="X2037" s="126">
        <v>11</v>
      </c>
      <c r="Y2037" s="126"/>
      <c r="Z2037" s="126"/>
      <c r="AA2037" s="126">
        <v>11</v>
      </c>
      <c r="AB2037" s="126">
        <v>11</v>
      </c>
      <c r="AC2037" s="126"/>
      <c r="AD2037" s="126"/>
      <c r="AE2037" s="126">
        <v>11</v>
      </c>
      <c r="AF2037" s="126">
        <v>11</v>
      </c>
      <c r="AG2037" s="126"/>
      <c r="AH2037" s="126"/>
      <c r="AI2037" s="126"/>
      <c r="AJ2037" s="127"/>
      <c r="AK2037" s="153">
        <f>COUNTIF(F2037:AJ2037,"&gt;0")</f>
        <v>14</v>
      </c>
      <c r="AL2037" s="150">
        <f>SUM(F2037:AJ2037)</f>
        <v>154</v>
      </c>
      <c r="AM2037" s="150">
        <f>SUM(F2039:AJ2039)</f>
        <v>0</v>
      </c>
      <c r="AN2037" s="150">
        <f>SUM(F2040:AJ2040)</f>
        <v>0</v>
      </c>
      <c r="AO2037" s="150">
        <f>SUM(F2038:AJ2038)</f>
        <v>0</v>
      </c>
      <c r="AP2037" s="150">
        <f>VLOOKUP($M$1&amp;" "&amp;$P$1&amp;" "&amp;AQ2037,'Вспомогательная таблица'!A:AL,38,0)</f>
        <v>154</v>
      </c>
      <c r="AQ2037" s="144" t="s">
        <v>245</v>
      </c>
    </row>
    <row r="2038" spans="1:43" ht="9" customHeight="1" x14ac:dyDescent="0.2">
      <c r="A2038" s="148"/>
      <c r="B2038" s="148"/>
      <c r="C2038" s="148"/>
      <c r="D2038" s="148"/>
      <c r="E2038" s="128" t="s">
        <v>24</v>
      </c>
      <c r="F2038" s="129"/>
      <c r="G2038" s="107"/>
      <c r="H2038" s="107"/>
      <c r="I2038" s="107"/>
      <c r="J2038" s="107"/>
      <c r="K2038" s="107"/>
      <c r="L2038" s="107"/>
      <c r="M2038" s="107"/>
      <c r="N2038" s="107"/>
      <c r="O2038" s="107"/>
      <c r="P2038" s="107"/>
      <c r="Q2038" s="107"/>
      <c r="R2038" s="107"/>
      <c r="S2038" s="107"/>
      <c r="T2038" s="107"/>
      <c r="U2038" s="107"/>
      <c r="V2038" s="107"/>
      <c r="W2038" s="107"/>
      <c r="X2038" s="107"/>
      <c r="Y2038" s="107"/>
      <c r="Z2038" s="107"/>
      <c r="AA2038" s="107"/>
      <c r="AB2038" s="107"/>
      <c r="AC2038" s="107"/>
      <c r="AD2038" s="107"/>
      <c r="AE2038" s="107"/>
      <c r="AF2038" s="107"/>
      <c r="AG2038" s="107"/>
      <c r="AH2038" s="107"/>
      <c r="AI2038" s="107"/>
      <c r="AJ2038" s="130"/>
      <c r="AK2038" s="148"/>
      <c r="AL2038" s="151"/>
      <c r="AM2038" s="151"/>
      <c r="AN2038" s="151"/>
      <c r="AO2038" s="151"/>
      <c r="AP2038" s="151"/>
      <c r="AQ2038" s="145"/>
    </row>
    <row r="2039" spans="1:43" ht="9" customHeight="1" x14ac:dyDescent="0.2">
      <c r="A2039" s="148"/>
      <c r="B2039" s="148"/>
      <c r="C2039" s="148"/>
      <c r="D2039" s="148"/>
      <c r="E2039" s="128" t="s">
        <v>25</v>
      </c>
      <c r="F2039" s="129"/>
      <c r="G2039" s="107"/>
      <c r="H2039" s="107"/>
      <c r="I2039" s="107"/>
      <c r="J2039" s="107"/>
      <c r="K2039" s="107"/>
      <c r="L2039" s="107"/>
      <c r="M2039" s="107"/>
      <c r="N2039" s="107"/>
      <c r="O2039" s="107"/>
      <c r="P2039" s="107"/>
      <c r="Q2039" s="107"/>
      <c r="R2039" s="107"/>
      <c r="S2039" s="107"/>
      <c r="T2039" s="107"/>
      <c r="U2039" s="107"/>
      <c r="V2039" s="107"/>
      <c r="W2039" s="107"/>
      <c r="X2039" s="107"/>
      <c r="Y2039" s="107"/>
      <c r="Z2039" s="107"/>
      <c r="AA2039" s="107"/>
      <c r="AB2039" s="107"/>
      <c r="AC2039" s="107"/>
      <c r="AD2039" s="107"/>
      <c r="AE2039" s="107"/>
      <c r="AF2039" s="107"/>
      <c r="AG2039" s="107"/>
      <c r="AH2039" s="107"/>
      <c r="AI2039" s="107"/>
      <c r="AJ2039" s="130"/>
      <c r="AK2039" s="148"/>
      <c r="AL2039" s="151"/>
      <c r="AM2039" s="151"/>
      <c r="AN2039" s="151"/>
      <c r="AO2039" s="151"/>
      <c r="AP2039" s="151"/>
      <c r="AQ2039" s="145"/>
    </row>
    <row r="2040" spans="1:43" ht="9" customHeight="1" thickBot="1" x14ac:dyDescent="0.25">
      <c r="A2040" s="149"/>
      <c r="B2040" s="149"/>
      <c r="C2040" s="149"/>
      <c r="D2040" s="149"/>
      <c r="E2040" s="131" t="s">
        <v>26</v>
      </c>
      <c r="F2040" s="132"/>
      <c r="G2040" s="133"/>
      <c r="H2040" s="133"/>
      <c r="I2040" s="133"/>
      <c r="J2040" s="133"/>
      <c r="K2040" s="133"/>
      <c r="L2040" s="133"/>
      <c r="M2040" s="133"/>
      <c r="N2040" s="133"/>
      <c r="O2040" s="133"/>
      <c r="P2040" s="133"/>
      <c r="Q2040" s="133"/>
      <c r="R2040" s="133"/>
      <c r="S2040" s="133"/>
      <c r="T2040" s="133"/>
      <c r="U2040" s="133"/>
      <c r="V2040" s="133"/>
      <c r="W2040" s="133"/>
      <c r="X2040" s="133"/>
      <c r="Y2040" s="133"/>
      <c r="Z2040" s="133"/>
      <c r="AA2040" s="133"/>
      <c r="AB2040" s="133"/>
      <c r="AC2040" s="133"/>
      <c r="AD2040" s="133"/>
      <c r="AE2040" s="133"/>
      <c r="AF2040" s="133"/>
      <c r="AG2040" s="133"/>
      <c r="AH2040" s="133"/>
      <c r="AI2040" s="133"/>
      <c r="AJ2040" s="134"/>
      <c r="AK2040" s="149"/>
      <c r="AL2040" s="152"/>
      <c r="AM2040" s="152"/>
      <c r="AN2040" s="152"/>
      <c r="AO2040" s="152"/>
      <c r="AP2040" s="152"/>
      <c r="AQ2040" s="146"/>
    </row>
    <row r="2041" spans="1:43" ht="9" customHeight="1" x14ac:dyDescent="0.2">
      <c r="A2041" s="147">
        <v>508</v>
      </c>
      <c r="B2041" s="153">
        <v>20050</v>
      </c>
      <c r="C2041" s="154" t="s">
        <v>632</v>
      </c>
      <c r="D2041" s="154" t="s">
        <v>580</v>
      </c>
      <c r="E2041" s="124" t="s">
        <v>22</v>
      </c>
      <c r="F2041" s="125">
        <v>8</v>
      </c>
      <c r="G2041" s="126">
        <v>8</v>
      </c>
      <c r="H2041" s="126"/>
      <c r="I2041" s="126"/>
      <c r="J2041" s="126">
        <v>8</v>
      </c>
      <c r="K2041" s="126">
        <v>8</v>
      </c>
      <c r="L2041" s="126">
        <v>8</v>
      </c>
      <c r="M2041" s="126">
        <v>8</v>
      </c>
      <c r="N2041" s="126">
        <v>8</v>
      </c>
      <c r="O2041" s="126"/>
      <c r="P2041" s="126"/>
      <c r="Q2041" s="126">
        <v>8</v>
      </c>
      <c r="R2041" s="126">
        <v>8</v>
      </c>
      <c r="S2041" s="126">
        <v>8</v>
      </c>
      <c r="T2041" s="126">
        <v>8</v>
      </c>
      <c r="U2041" s="126">
        <v>8</v>
      </c>
      <c r="V2041" s="126"/>
      <c r="W2041" s="126"/>
      <c r="X2041" s="126">
        <v>8</v>
      </c>
      <c r="Y2041" s="126">
        <v>8</v>
      </c>
      <c r="Z2041" s="126">
        <v>8</v>
      </c>
      <c r="AA2041" s="126">
        <v>8</v>
      </c>
      <c r="AB2041" s="126">
        <v>8</v>
      </c>
      <c r="AC2041" s="126"/>
      <c r="AD2041" s="126"/>
      <c r="AE2041" s="126">
        <v>8</v>
      </c>
      <c r="AF2041" s="126">
        <v>8</v>
      </c>
      <c r="AG2041" s="126">
        <v>8</v>
      </c>
      <c r="AH2041" s="126">
        <v>8</v>
      </c>
      <c r="AI2041" s="126"/>
      <c r="AJ2041" s="127"/>
      <c r="AK2041" s="153">
        <f>COUNTIF(F2041:AJ2041,"&gt;0")</f>
        <v>21</v>
      </c>
      <c r="AL2041" s="150">
        <f>SUM(F2041:AJ2041)</f>
        <v>168</v>
      </c>
      <c r="AM2041" s="150">
        <f>SUM(F2043:AJ2043)</f>
        <v>0</v>
      </c>
      <c r="AN2041" s="150">
        <f>SUM(F2044:AJ2044)</f>
        <v>0</v>
      </c>
      <c r="AO2041" s="150">
        <f>SUM(F2042:AJ2042)</f>
        <v>0</v>
      </c>
      <c r="AP2041" s="150">
        <f>VLOOKUP($M$1&amp;" "&amp;$P$1&amp;" "&amp;AQ2041,'Вспомогательная таблица'!A:AL,38,0)</f>
        <v>168</v>
      </c>
      <c r="AQ2041" s="144" t="s">
        <v>23</v>
      </c>
    </row>
    <row r="2042" spans="1:43" ht="9" customHeight="1" x14ac:dyDescent="0.2">
      <c r="A2042" s="148"/>
      <c r="B2042" s="148"/>
      <c r="C2042" s="148"/>
      <c r="D2042" s="148"/>
      <c r="E2042" s="128" t="s">
        <v>24</v>
      </c>
      <c r="F2042" s="129"/>
      <c r="G2042" s="107"/>
      <c r="H2042" s="107"/>
      <c r="I2042" s="107"/>
      <c r="J2042" s="107"/>
      <c r="K2042" s="107"/>
      <c r="L2042" s="107"/>
      <c r="M2042" s="107"/>
      <c r="N2042" s="107"/>
      <c r="O2042" s="107"/>
      <c r="P2042" s="107"/>
      <c r="Q2042" s="107"/>
      <c r="R2042" s="107"/>
      <c r="S2042" s="107"/>
      <c r="T2042" s="107"/>
      <c r="U2042" s="107"/>
      <c r="V2042" s="107"/>
      <c r="W2042" s="107"/>
      <c r="X2042" s="107"/>
      <c r="Y2042" s="107"/>
      <c r="Z2042" s="107"/>
      <c r="AA2042" s="107"/>
      <c r="AB2042" s="107"/>
      <c r="AC2042" s="107"/>
      <c r="AD2042" s="107"/>
      <c r="AE2042" s="107"/>
      <c r="AF2042" s="107"/>
      <c r="AG2042" s="107"/>
      <c r="AH2042" s="107"/>
      <c r="AI2042" s="107"/>
      <c r="AJ2042" s="130"/>
      <c r="AK2042" s="148"/>
      <c r="AL2042" s="151"/>
      <c r="AM2042" s="151"/>
      <c r="AN2042" s="151"/>
      <c r="AO2042" s="151"/>
      <c r="AP2042" s="151"/>
      <c r="AQ2042" s="145"/>
    </row>
    <row r="2043" spans="1:43" ht="9" customHeight="1" x14ac:dyDescent="0.2">
      <c r="A2043" s="148"/>
      <c r="B2043" s="148"/>
      <c r="C2043" s="148"/>
      <c r="D2043" s="148"/>
      <c r="E2043" s="128" t="s">
        <v>25</v>
      </c>
      <c r="F2043" s="129"/>
      <c r="G2043" s="107"/>
      <c r="H2043" s="107"/>
      <c r="I2043" s="107"/>
      <c r="J2043" s="107"/>
      <c r="K2043" s="107"/>
      <c r="L2043" s="107"/>
      <c r="M2043" s="107"/>
      <c r="N2043" s="107"/>
      <c r="O2043" s="107"/>
      <c r="P2043" s="107"/>
      <c r="Q2043" s="107"/>
      <c r="R2043" s="107"/>
      <c r="S2043" s="107"/>
      <c r="T2043" s="107"/>
      <c r="U2043" s="107"/>
      <c r="V2043" s="107"/>
      <c r="W2043" s="107"/>
      <c r="X2043" s="107"/>
      <c r="Y2043" s="107"/>
      <c r="Z2043" s="107"/>
      <c r="AA2043" s="107"/>
      <c r="AB2043" s="107"/>
      <c r="AC2043" s="107"/>
      <c r="AD2043" s="107"/>
      <c r="AE2043" s="107"/>
      <c r="AF2043" s="107"/>
      <c r="AG2043" s="107"/>
      <c r="AH2043" s="107"/>
      <c r="AI2043" s="107"/>
      <c r="AJ2043" s="130"/>
      <c r="AK2043" s="148"/>
      <c r="AL2043" s="151"/>
      <c r="AM2043" s="151"/>
      <c r="AN2043" s="151"/>
      <c r="AO2043" s="151"/>
      <c r="AP2043" s="151"/>
      <c r="AQ2043" s="145"/>
    </row>
    <row r="2044" spans="1:43" ht="9" customHeight="1" thickBot="1" x14ac:dyDescent="0.25">
      <c r="A2044" s="149"/>
      <c r="B2044" s="149"/>
      <c r="C2044" s="149"/>
      <c r="D2044" s="149"/>
      <c r="E2044" s="131" t="s">
        <v>26</v>
      </c>
      <c r="F2044" s="132"/>
      <c r="G2044" s="133"/>
      <c r="H2044" s="133"/>
      <c r="I2044" s="133"/>
      <c r="J2044" s="133"/>
      <c r="K2044" s="133"/>
      <c r="L2044" s="133"/>
      <c r="M2044" s="133"/>
      <c r="N2044" s="133"/>
      <c r="O2044" s="133"/>
      <c r="P2044" s="133"/>
      <c r="Q2044" s="133"/>
      <c r="R2044" s="133"/>
      <c r="S2044" s="133"/>
      <c r="T2044" s="133"/>
      <c r="U2044" s="133"/>
      <c r="V2044" s="133"/>
      <c r="W2044" s="133"/>
      <c r="X2044" s="133"/>
      <c r="Y2044" s="133"/>
      <c r="Z2044" s="133"/>
      <c r="AA2044" s="133"/>
      <c r="AB2044" s="133"/>
      <c r="AC2044" s="133"/>
      <c r="AD2044" s="133"/>
      <c r="AE2044" s="133"/>
      <c r="AF2044" s="133"/>
      <c r="AG2044" s="133"/>
      <c r="AH2044" s="133"/>
      <c r="AI2044" s="133"/>
      <c r="AJ2044" s="134"/>
      <c r="AK2044" s="149"/>
      <c r="AL2044" s="152"/>
      <c r="AM2044" s="152"/>
      <c r="AN2044" s="152"/>
      <c r="AO2044" s="152"/>
      <c r="AP2044" s="152"/>
      <c r="AQ2044" s="146"/>
    </row>
    <row r="2045" spans="1:43" ht="9" customHeight="1" x14ac:dyDescent="0.2">
      <c r="A2045" s="147">
        <v>509</v>
      </c>
      <c r="B2045" s="153">
        <v>19727</v>
      </c>
      <c r="C2045" s="154" t="s">
        <v>633</v>
      </c>
      <c r="D2045" s="154" t="s">
        <v>563</v>
      </c>
      <c r="E2045" s="124" t="s">
        <v>22</v>
      </c>
      <c r="F2045" s="125"/>
      <c r="G2045" s="126">
        <v>11</v>
      </c>
      <c r="H2045" s="126">
        <v>11</v>
      </c>
      <c r="I2045" s="126"/>
      <c r="J2045" s="126"/>
      <c r="K2045" s="126">
        <v>11</v>
      </c>
      <c r="L2045" s="126">
        <v>11</v>
      </c>
      <c r="M2045" s="126"/>
      <c r="N2045" s="126"/>
      <c r="O2045" s="126">
        <v>11</v>
      </c>
      <c r="P2045" s="126">
        <v>11</v>
      </c>
      <c r="Q2045" s="126"/>
      <c r="R2045" s="126"/>
      <c r="S2045" s="126">
        <v>11</v>
      </c>
      <c r="T2045" s="126">
        <v>11</v>
      </c>
      <c r="U2045" s="126"/>
      <c r="V2045" s="126"/>
      <c r="W2045" s="126">
        <v>11</v>
      </c>
      <c r="X2045" s="126">
        <v>11</v>
      </c>
      <c r="Y2045" s="126"/>
      <c r="Z2045" s="126"/>
      <c r="AA2045" s="126">
        <v>11</v>
      </c>
      <c r="AB2045" s="126">
        <v>11</v>
      </c>
      <c r="AC2045" s="126"/>
      <c r="AD2045" s="126"/>
      <c r="AE2045" s="126">
        <v>11</v>
      </c>
      <c r="AF2045" s="126">
        <v>11</v>
      </c>
      <c r="AG2045" s="126"/>
      <c r="AH2045" s="126"/>
      <c r="AI2045" s="126"/>
      <c r="AJ2045" s="127"/>
      <c r="AK2045" s="153">
        <f>COUNTIF(F2045:AJ2045,"&gt;0")</f>
        <v>14</v>
      </c>
      <c r="AL2045" s="150">
        <f>SUM(F2045:AJ2045)</f>
        <v>154</v>
      </c>
      <c r="AM2045" s="150">
        <f>SUM(F2047:AJ2047)</f>
        <v>0</v>
      </c>
      <c r="AN2045" s="150">
        <f>SUM(F2048:AJ2048)</f>
        <v>0</v>
      </c>
      <c r="AO2045" s="150">
        <f>SUM(F2046:AJ2046)</f>
        <v>0</v>
      </c>
      <c r="AP2045" s="150">
        <f>VLOOKUP($M$1&amp;" "&amp;$P$1&amp;" "&amp;AQ2045,'Вспомогательная таблица'!A:AL,38,0)</f>
        <v>154</v>
      </c>
      <c r="AQ2045" s="144" t="s">
        <v>245</v>
      </c>
    </row>
    <row r="2046" spans="1:43" ht="9" customHeight="1" x14ac:dyDescent="0.2">
      <c r="A2046" s="148"/>
      <c r="B2046" s="148"/>
      <c r="C2046" s="148"/>
      <c r="D2046" s="148"/>
      <c r="E2046" s="128" t="s">
        <v>24</v>
      </c>
      <c r="F2046" s="129"/>
      <c r="G2046" s="107"/>
      <c r="H2046" s="107"/>
      <c r="I2046" s="107"/>
      <c r="J2046" s="107"/>
      <c r="K2046" s="107"/>
      <c r="L2046" s="107"/>
      <c r="M2046" s="107"/>
      <c r="N2046" s="107"/>
      <c r="O2046" s="107"/>
      <c r="P2046" s="107"/>
      <c r="Q2046" s="107"/>
      <c r="R2046" s="107"/>
      <c r="S2046" s="107"/>
      <c r="T2046" s="107"/>
      <c r="U2046" s="107"/>
      <c r="V2046" s="107"/>
      <c r="W2046" s="107"/>
      <c r="X2046" s="107"/>
      <c r="Y2046" s="107"/>
      <c r="Z2046" s="107"/>
      <c r="AA2046" s="107"/>
      <c r="AB2046" s="107"/>
      <c r="AC2046" s="107"/>
      <c r="AD2046" s="107"/>
      <c r="AE2046" s="107"/>
      <c r="AF2046" s="107"/>
      <c r="AG2046" s="107"/>
      <c r="AH2046" s="107"/>
      <c r="AI2046" s="107"/>
      <c r="AJ2046" s="130"/>
      <c r="AK2046" s="148"/>
      <c r="AL2046" s="151"/>
      <c r="AM2046" s="151"/>
      <c r="AN2046" s="151"/>
      <c r="AO2046" s="151"/>
      <c r="AP2046" s="151"/>
      <c r="AQ2046" s="145"/>
    </row>
    <row r="2047" spans="1:43" ht="9" customHeight="1" x14ac:dyDescent="0.2">
      <c r="A2047" s="148"/>
      <c r="B2047" s="148"/>
      <c r="C2047" s="148"/>
      <c r="D2047" s="148"/>
      <c r="E2047" s="128" t="s">
        <v>25</v>
      </c>
      <c r="F2047" s="129"/>
      <c r="G2047" s="107"/>
      <c r="H2047" s="107"/>
      <c r="I2047" s="107"/>
      <c r="J2047" s="107"/>
      <c r="K2047" s="107"/>
      <c r="L2047" s="107"/>
      <c r="M2047" s="107"/>
      <c r="N2047" s="107"/>
      <c r="O2047" s="107"/>
      <c r="P2047" s="107"/>
      <c r="Q2047" s="107"/>
      <c r="R2047" s="107"/>
      <c r="S2047" s="107"/>
      <c r="T2047" s="107"/>
      <c r="U2047" s="107"/>
      <c r="V2047" s="107"/>
      <c r="W2047" s="107"/>
      <c r="X2047" s="107"/>
      <c r="Y2047" s="107"/>
      <c r="Z2047" s="107"/>
      <c r="AA2047" s="107"/>
      <c r="AB2047" s="107"/>
      <c r="AC2047" s="107"/>
      <c r="AD2047" s="107"/>
      <c r="AE2047" s="107"/>
      <c r="AF2047" s="107"/>
      <c r="AG2047" s="107"/>
      <c r="AH2047" s="107"/>
      <c r="AI2047" s="107"/>
      <c r="AJ2047" s="130"/>
      <c r="AK2047" s="148"/>
      <c r="AL2047" s="151"/>
      <c r="AM2047" s="151"/>
      <c r="AN2047" s="151"/>
      <c r="AO2047" s="151"/>
      <c r="AP2047" s="151"/>
      <c r="AQ2047" s="145"/>
    </row>
    <row r="2048" spans="1:43" ht="9" customHeight="1" thickBot="1" x14ac:dyDescent="0.25">
      <c r="A2048" s="149"/>
      <c r="B2048" s="149"/>
      <c r="C2048" s="149"/>
      <c r="D2048" s="149"/>
      <c r="E2048" s="131" t="s">
        <v>26</v>
      </c>
      <c r="F2048" s="132"/>
      <c r="G2048" s="133"/>
      <c r="H2048" s="133"/>
      <c r="I2048" s="133"/>
      <c r="J2048" s="133"/>
      <c r="K2048" s="133"/>
      <c r="L2048" s="133"/>
      <c r="M2048" s="133"/>
      <c r="N2048" s="133"/>
      <c r="O2048" s="133"/>
      <c r="P2048" s="133"/>
      <c r="Q2048" s="133"/>
      <c r="R2048" s="133"/>
      <c r="S2048" s="133"/>
      <c r="T2048" s="133"/>
      <c r="U2048" s="133"/>
      <c r="V2048" s="133"/>
      <c r="W2048" s="133"/>
      <c r="X2048" s="133"/>
      <c r="Y2048" s="133"/>
      <c r="Z2048" s="133"/>
      <c r="AA2048" s="133"/>
      <c r="AB2048" s="133"/>
      <c r="AC2048" s="133"/>
      <c r="AD2048" s="133"/>
      <c r="AE2048" s="133"/>
      <c r="AF2048" s="133"/>
      <c r="AG2048" s="133"/>
      <c r="AH2048" s="133"/>
      <c r="AI2048" s="133"/>
      <c r="AJ2048" s="134"/>
      <c r="AK2048" s="149"/>
      <c r="AL2048" s="152"/>
      <c r="AM2048" s="152"/>
      <c r="AN2048" s="152"/>
      <c r="AO2048" s="152"/>
      <c r="AP2048" s="152"/>
      <c r="AQ2048" s="146"/>
    </row>
    <row r="2049" spans="1:43" ht="9" customHeight="1" x14ac:dyDescent="0.2">
      <c r="A2049" s="147">
        <v>510</v>
      </c>
      <c r="B2049" s="153">
        <v>80009712</v>
      </c>
      <c r="C2049" s="154" t="s">
        <v>634</v>
      </c>
      <c r="D2049" s="154" t="s">
        <v>563</v>
      </c>
      <c r="E2049" s="124" t="s">
        <v>22</v>
      </c>
      <c r="F2049" s="125">
        <v>11</v>
      </c>
      <c r="G2049" s="126"/>
      <c r="H2049" s="126"/>
      <c r="I2049" s="126">
        <v>11</v>
      </c>
      <c r="J2049" s="126">
        <v>11</v>
      </c>
      <c r="K2049" s="126"/>
      <c r="L2049" s="126"/>
      <c r="M2049" s="126">
        <v>11</v>
      </c>
      <c r="N2049" s="126">
        <v>11</v>
      </c>
      <c r="O2049" s="126"/>
      <c r="P2049" s="126"/>
      <c r="Q2049" s="126">
        <v>11</v>
      </c>
      <c r="R2049" s="126">
        <v>11</v>
      </c>
      <c r="S2049" s="126"/>
      <c r="T2049" s="126"/>
      <c r="U2049" s="126">
        <v>11</v>
      </c>
      <c r="V2049" s="126">
        <v>11</v>
      </c>
      <c r="W2049" s="126"/>
      <c r="X2049" s="126"/>
      <c r="Y2049" s="126">
        <v>11</v>
      </c>
      <c r="Z2049" s="126">
        <v>11</v>
      </c>
      <c r="AA2049" s="126"/>
      <c r="AB2049" s="126"/>
      <c r="AC2049" s="126">
        <v>11</v>
      </c>
      <c r="AD2049" s="126">
        <v>11</v>
      </c>
      <c r="AE2049" s="126"/>
      <c r="AF2049" s="126"/>
      <c r="AG2049" s="126">
        <v>11</v>
      </c>
      <c r="AH2049" s="126">
        <v>11</v>
      </c>
      <c r="AI2049" s="126"/>
      <c r="AJ2049" s="127"/>
      <c r="AK2049" s="153">
        <f>COUNTIF(F2049:AJ2049,"&gt;0")</f>
        <v>15</v>
      </c>
      <c r="AL2049" s="150">
        <f>SUM(F2049:AJ2049)</f>
        <v>165</v>
      </c>
      <c r="AM2049" s="150">
        <f>SUM(F2051:AJ2051)</f>
        <v>0</v>
      </c>
      <c r="AN2049" s="150">
        <f>SUM(F2052:AJ2052)</f>
        <v>0</v>
      </c>
      <c r="AO2049" s="150">
        <f>SUM(F2050:AJ2050)</f>
        <v>0</v>
      </c>
      <c r="AP2049" s="150">
        <f>VLOOKUP($M$1&amp;" "&amp;$P$1&amp;" "&amp;AQ2049,'Вспомогательная таблица'!A:AL,38,0)</f>
        <v>165</v>
      </c>
      <c r="AQ2049" s="144" t="s">
        <v>241</v>
      </c>
    </row>
    <row r="2050" spans="1:43" ht="9" customHeight="1" x14ac:dyDescent="0.2">
      <c r="A2050" s="148"/>
      <c r="B2050" s="148"/>
      <c r="C2050" s="148"/>
      <c r="D2050" s="148"/>
      <c r="E2050" s="128" t="s">
        <v>24</v>
      </c>
      <c r="F2050" s="129"/>
      <c r="G2050" s="107"/>
      <c r="H2050" s="107"/>
      <c r="I2050" s="107"/>
      <c r="J2050" s="107"/>
      <c r="K2050" s="107"/>
      <c r="L2050" s="107"/>
      <c r="M2050" s="107"/>
      <c r="N2050" s="107"/>
      <c r="O2050" s="107"/>
      <c r="P2050" s="107"/>
      <c r="Q2050" s="107"/>
      <c r="R2050" s="107"/>
      <c r="S2050" s="107"/>
      <c r="T2050" s="107"/>
      <c r="U2050" s="107"/>
      <c r="V2050" s="107"/>
      <c r="W2050" s="107"/>
      <c r="X2050" s="107"/>
      <c r="Y2050" s="107"/>
      <c r="Z2050" s="107"/>
      <c r="AA2050" s="107"/>
      <c r="AB2050" s="107"/>
      <c r="AC2050" s="107"/>
      <c r="AD2050" s="107"/>
      <c r="AE2050" s="107"/>
      <c r="AF2050" s="107"/>
      <c r="AG2050" s="107"/>
      <c r="AH2050" s="107"/>
      <c r="AI2050" s="107"/>
      <c r="AJ2050" s="130"/>
      <c r="AK2050" s="148"/>
      <c r="AL2050" s="151"/>
      <c r="AM2050" s="151"/>
      <c r="AN2050" s="151"/>
      <c r="AO2050" s="151"/>
      <c r="AP2050" s="151"/>
      <c r="AQ2050" s="145"/>
    </row>
    <row r="2051" spans="1:43" ht="9" customHeight="1" x14ac:dyDescent="0.2">
      <c r="A2051" s="148"/>
      <c r="B2051" s="148"/>
      <c r="C2051" s="148"/>
      <c r="D2051" s="148"/>
      <c r="E2051" s="128" t="s">
        <v>25</v>
      </c>
      <c r="F2051" s="129"/>
      <c r="G2051" s="107"/>
      <c r="H2051" s="107"/>
      <c r="I2051" s="107"/>
      <c r="J2051" s="107"/>
      <c r="K2051" s="107"/>
      <c r="L2051" s="107"/>
      <c r="M2051" s="107"/>
      <c r="N2051" s="107"/>
      <c r="O2051" s="107"/>
      <c r="P2051" s="107"/>
      <c r="Q2051" s="107"/>
      <c r="R2051" s="107"/>
      <c r="S2051" s="107"/>
      <c r="T2051" s="107"/>
      <c r="U2051" s="107"/>
      <c r="V2051" s="107"/>
      <c r="W2051" s="107"/>
      <c r="X2051" s="107"/>
      <c r="Y2051" s="107"/>
      <c r="Z2051" s="107"/>
      <c r="AA2051" s="107"/>
      <c r="AB2051" s="107"/>
      <c r="AC2051" s="107"/>
      <c r="AD2051" s="107"/>
      <c r="AE2051" s="107"/>
      <c r="AF2051" s="107"/>
      <c r="AG2051" s="107"/>
      <c r="AH2051" s="107"/>
      <c r="AI2051" s="107"/>
      <c r="AJ2051" s="130"/>
      <c r="AK2051" s="148"/>
      <c r="AL2051" s="151"/>
      <c r="AM2051" s="151"/>
      <c r="AN2051" s="151"/>
      <c r="AO2051" s="151"/>
      <c r="AP2051" s="151"/>
      <c r="AQ2051" s="145"/>
    </row>
    <row r="2052" spans="1:43" ht="9" customHeight="1" thickBot="1" x14ac:dyDescent="0.25">
      <c r="A2052" s="149"/>
      <c r="B2052" s="149"/>
      <c r="C2052" s="149"/>
      <c r="D2052" s="149"/>
      <c r="E2052" s="131" t="s">
        <v>26</v>
      </c>
      <c r="F2052" s="132"/>
      <c r="G2052" s="133"/>
      <c r="H2052" s="133"/>
      <c r="I2052" s="133"/>
      <c r="J2052" s="133"/>
      <c r="K2052" s="133"/>
      <c r="L2052" s="133"/>
      <c r="M2052" s="133"/>
      <c r="N2052" s="133"/>
      <c r="O2052" s="133"/>
      <c r="P2052" s="133"/>
      <c r="Q2052" s="133"/>
      <c r="R2052" s="133"/>
      <c r="S2052" s="133"/>
      <c r="T2052" s="133"/>
      <c r="U2052" s="133"/>
      <c r="V2052" s="133"/>
      <c r="W2052" s="133"/>
      <c r="X2052" s="133"/>
      <c r="Y2052" s="133"/>
      <c r="Z2052" s="133"/>
      <c r="AA2052" s="133"/>
      <c r="AB2052" s="133"/>
      <c r="AC2052" s="133"/>
      <c r="AD2052" s="133"/>
      <c r="AE2052" s="133"/>
      <c r="AF2052" s="133"/>
      <c r="AG2052" s="133"/>
      <c r="AH2052" s="133"/>
      <c r="AI2052" s="133"/>
      <c r="AJ2052" s="134"/>
      <c r="AK2052" s="149"/>
      <c r="AL2052" s="152"/>
      <c r="AM2052" s="152"/>
      <c r="AN2052" s="152"/>
      <c r="AO2052" s="152"/>
      <c r="AP2052" s="152"/>
      <c r="AQ2052" s="146"/>
    </row>
    <row r="2053" spans="1:43" ht="9" customHeight="1" x14ac:dyDescent="0.2">
      <c r="A2053" s="147">
        <v>511</v>
      </c>
      <c r="B2053" s="153">
        <v>19555</v>
      </c>
      <c r="C2053" s="154" t="s">
        <v>635</v>
      </c>
      <c r="D2053" s="154" t="s">
        <v>549</v>
      </c>
      <c r="E2053" s="124" t="s">
        <v>22</v>
      </c>
      <c r="F2053" s="125"/>
      <c r="G2053" s="126">
        <v>11</v>
      </c>
      <c r="H2053" s="126">
        <v>11</v>
      </c>
      <c r="I2053" s="126"/>
      <c r="J2053" s="126"/>
      <c r="K2053" s="126">
        <v>11</v>
      </c>
      <c r="L2053" s="126">
        <v>11</v>
      </c>
      <c r="M2053" s="126"/>
      <c r="N2053" s="126"/>
      <c r="O2053" s="126">
        <v>11</v>
      </c>
      <c r="P2053" s="126">
        <v>11</v>
      </c>
      <c r="Q2053" s="126"/>
      <c r="R2053" s="126"/>
      <c r="S2053" s="126">
        <v>11</v>
      </c>
      <c r="T2053" s="126">
        <v>11</v>
      </c>
      <c r="U2053" s="126"/>
      <c r="V2053" s="126"/>
      <c r="W2053" s="126">
        <v>11</v>
      </c>
      <c r="X2053" s="126">
        <v>11</v>
      </c>
      <c r="Y2053" s="126"/>
      <c r="Z2053" s="126"/>
      <c r="AA2053" s="126">
        <v>11</v>
      </c>
      <c r="AB2053" s="126">
        <v>11</v>
      </c>
      <c r="AC2053" s="126"/>
      <c r="AD2053" s="126"/>
      <c r="AE2053" s="126">
        <v>11</v>
      </c>
      <c r="AF2053" s="126">
        <v>11</v>
      </c>
      <c r="AG2053" s="126"/>
      <c r="AH2053" s="126"/>
      <c r="AI2053" s="126"/>
      <c r="AJ2053" s="127"/>
      <c r="AK2053" s="153">
        <f>COUNTIF(F2053:AJ2053,"&gt;0")</f>
        <v>14</v>
      </c>
      <c r="AL2053" s="150">
        <f>SUM(F2053:AJ2053)</f>
        <v>154</v>
      </c>
      <c r="AM2053" s="150">
        <f>SUM(F2055:AJ2055)</f>
        <v>0</v>
      </c>
      <c r="AN2053" s="150">
        <f>SUM(F2056:AJ2056)</f>
        <v>0</v>
      </c>
      <c r="AO2053" s="150">
        <f>SUM(F2054:AJ2054)</f>
        <v>56</v>
      </c>
      <c r="AP2053" s="150">
        <f>VLOOKUP($M$1&amp;" "&amp;$P$1&amp;" "&amp;AQ2053,'Вспомогательная таблица'!A:AL,38,0)</f>
        <v>154</v>
      </c>
      <c r="AQ2053" s="144" t="s">
        <v>43</v>
      </c>
    </row>
    <row r="2054" spans="1:43" ht="9" customHeight="1" x14ac:dyDescent="0.2">
      <c r="A2054" s="148"/>
      <c r="B2054" s="148"/>
      <c r="C2054" s="148"/>
      <c r="D2054" s="148"/>
      <c r="E2054" s="128" t="s">
        <v>24</v>
      </c>
      <c r="F2054" s="129"/>
      <c r="G2054" s="107"/>
      <c r="H2054" s="107">
        <v>8</v>
      </c>
      <c r="I2054" s="107"/>
      <c r="J2054" s="107"/>
      <c r="K2054" s="107"/>
      <c r="L2054" s="107">
        <v>8</v>
      </c>
      <c r="M2054" s="107"/>
      <c r="N2054" s="107"/>
      <c r="O2054" s="107"/>
      <c r="P2054" s="107">
        <v>8</v>
      </c>
      <c r="Q2054" s="107"/>
      <c r="R2054" s="107"/>
      <c r="S2054" s="107"/>
      <c r="T2054" s="107">
        <v>8</v>
      </c>
      <c r="U2054" s="107"/>
      <c r="V2054" s="107"/>
      <c r="W2054" s="107"/>
      <c r="X2054" s="107">
        <v>8</v>
      </c>
      <c r="Y2054" s="107"/>
      <c r="Z2054" s="107"/>
      <c r="AA2054" s="107"/>
      <c r="AB2054" s="107">
        <v>8</v>
      </c>
      <c r="AC2054" s="107"/>
      <c r="AD2054" s="107"/>
      <c r="AE2054" s="107"/>
      <c r="AF2054" s="107">
        <v>8</v>
      </c>
      <c r="AG2054" s="107"/>
      <c r="AH2054" s="107"/>
      <c r="AI2054" s="107"/>
      <c r="AJ2054" s="130"/>
      <c r="AK2054" s="148"/>
      <c r="AL2054" s="151"/>
      <c r="AM2054" s="151"/>
      <c r="AN2054" s="151"/>
      <c r="AO2054" s="151"/>
      <c r="AP2054" s="151"/>
      <c r="AQ2054" s="145"/>
    </row>
    <row r="2055" spans="1:43" ht="9" customHeight="1" x14ac:dyDescent="0.2">
      <c r="A2055" s="148"/>
      <c r="B2055" s="148"/>
      <c r="C2055" s="148"/>
      <c r="D2055" s="148"/>
      <c r="E2055" s="128" t="s">
        <v>25</v>
      </c>
      <c r="F2055" s="129"/>
      <c r="G2055" s="107"/>
      <c r="H2055" s="107"/>
      <c r="I2055" s="107"/>
      <c r="J2055" s="107"/>
      <c r="K2055" s="107"/>
      <c r="L2055" s="107"/>
      <c r="M2055" s="107"/>
      <c r="N2055" s="107"/>
      <c r="O2055" s="107"/>
      <c r="P2055" s="107"/>
      <c r="Q2055" s="107"/>
      <c r="R2055" s="107"/>
      <c r="S2055" s="107"/>
      <c r="T2055" s="107"/>
      <c r="U2055" s="107"/>
      <c r="V2055" s="107"/>
      <c r="W2055" s="107"/>
      <c r="X2055" s="107"/>
      <c r="Y2055" s="107"/>
      <c r="Z2055" s="107"/>
      <c r="AA2055" s="107"/>
      <c r="AB2055" s="107"/>
      <c r="AC2055" s="107"/>
      <c r="AD2055" s="107"/>
      <c r="AE2055" s="107"/>
      <c r="AF2055" s="107"/>
      <c r="AG2055" s="107"/>
      <c r="AH2055" s="107"/>
      <c r="AI2055" s="107"/>
      <c r="AJ2055" s="130"/>
      <c r="AK2055" s="148"/>
      <c r="AL2055" s="151"/>
      <c r="AM2055" s="151"/>
      <c r="AN2055" s="151"/>
      <c r="AO2055" s="151"/>
      <c r="AP2055" s="151"/>
      <c r="AQ2055" s="145"/>
    </row>
    <row r="2056" spans="1:43" ht="9" customHeight="1" thickBot="1" x14ac:dyDescent="0.25">
      <c r="A2056" s="149"/>
      <c r="B2056" s="149"/>
      <c r="C2056" s="149"/>
      <c r="D2056" s="149"/>
      <c r="E2056" s="131" t="s">
        <v>26</v>
      </c>
      <c r="F2056" s="132"/>
      <c r="G2056" s="133"/>
      <c r="H2056" s="133"/>
      <c r="I2056" s="133"/>
      <c r="J2056" s="133"/>
      <c r="K2056" s="133"/>
      <c r="L2056" s="133"/>
      <c r="M2056" s="133"/>
      <c r="N2056" s="133"/>
      <c r="O2056" s="133"/>
      <c r="P2056" s="133"/>
      <c r="Q2056" s="133"/>
      <c r="R2056" s="133"/>
      <c r="S2056" s="133"/>
      <c r="T2056" s="133"/>
      <c r="U2056" s="133"/>
      <c r="V2056" s="133"/>
      <c r="W2056" s="133"/>
      <c r="X2056" s="133"/>
      <c r="Y2056" s="133"/>
      <c r="Z2056" s="133"/>
      <c r="AA2056" s="133"/>
      <c r="AB2056" s="133"/>
      <c r="AC2056" s="133"/>
      <c r="AD2056" s="133"/>
      <c r="AE2056" s="133"/>
      <c r="AF2056" s="133"/>
      <c r="AG2056" s="133"/>
      <c r="AH2056" s="133"/>
      <c r="AI2056" s="133"/>
      <c r="AJ2056" s="134"/>
      <c r="AK2056" s="149"/>
      <c r="AL2056" s="152"/>
      <c r="AM2056" s="152"/>
      <c r="AN2056" s="152"/>
      <c r="AO2056" s="152"/>
      <c r="AP2056" s="152"/>
      <c r="AQ2056" s="146"/>
    </row>
    <row r="2057" spans="1:43" ht="9" customHeight="1" x14ac:dyDescent="0.2">
      <c r="A2057" s="147">
        <v>512</v>
      </c>
      <c r="B2057" s="153">
        <v>19542</v>
      </c>
      <c r="C2057" s="154" t="s">
        <v>636</v>
      </c>
      <c r="D2057" s="154" t="s">
        <v>551</v>
      </c>
      <c r="E2057" s="124" t="s">
        <v>22</v>
      </c>
      <c r="F2057" s="125">
        <v>11</v>
      </c>
      <c r="G2057" s="126"/>
      <c r="H2057" s="126"/>
      <c r="I2057" s="126">
        <v>11</v>
      </c>
      <c r="J2057" s="126">
        <v>11</v>
      </c>
      <c r="K2057" s="126"/>
      <c r="L2057" s="126"/>
      <c r="M2057" s="126">
        <v>11</v>
      </c>
      <c r="N2057" s="126">
        <v>11</v>
      </c>
      <c r="O2057" s="126"/>
      <c r="P2057" s="126"/>
      <c r="Q2057" s="126">
        <v>11</v>
      </c>
      <c r="R2057" s="126">
        <v>11</v>
      </c>
      <c r="S2057" s="126"/>
      <c r="T2057" s="126"/>
      <c r="U2057" s="126">
        <v>11</v>
      </c>
      <c r="V2057" s="126">
        <v>11</v>
      </c>
      <c r="W2057" s="126"/>
      <c r="X2057" s="126"/>
      <c r="Y2057" s="126">
        <v>11</v>
      </c>
      <c r="Z2057" s="126">
        <v>11</v>
      </c>
      <c r="AA2057" s="126"/>
      <c r="AB2057" s="126"/>
      <c r="AC2057" s="126">
        <v>11</v>
      </c>
      <c r="AD2057" s="126">
        <v>11</v>
      </c>
      <c r="AE2057" s="126"/>
      <c r="AF2057" s="126"/>
      <c r="AG2057" s="126">
        <v>11</v>
      </c>
      <c r="AH2057" s="126">
        <v>11</v>
      </c>
      <c r="AI2057" s="126"/>
      <c r="AJ2057" s="127"/>
      <c r="AK2057" s="153">
        <f>COUNTIF(F2057:AJ2057,"&gt;0")</f>
        <v>15</v>
      </c>
      <c r="AL2057" s="150">
        <f>SUM(F2057:AJ2057)</f>
        <v>165</v>
      </c>
      <c r="AM2057" s="150">
        <f>SUM(F2059:AJ2059)</f>
        <v>0</v>
      </c>
      <c r="AN2057" s="150">
        <f>SUM(F2060:AJ2060)</f>
        <v>0</v>
      </c>
      <c r="AO2057" s="150">
        <f>SUM(F2058:AJ2058)</f>
        <v>64</v>
      </c>
      <c r="AP2057" s="150">
        <f>VLOOKUP($M$1&amp;" "&amp;$P$1&amp;" "&amp;AQ2057,'Вспомогательная таблица'!A:AL,38,0)</f>
        <v>165</v>
      </c>
      <c r="AQ2057" s="144" t="s">
        <v>49</v>
      </c>
    </row>
    <row r="2058" spans="1:43" ht="9" customHeight="1" x14ac:dyDescent="0.2">
      <c r="A2058" s="148"/>
      <c r="B2058" s="148"/>
      <c r="C2058" s="148"/>
      <c r="D2058" s="148"/>
      <c r="E2058" s="128" t="s">
        <v>24</v>
      </c>
      <c r="F2058" s="129">
        <v>8</v>
      </c>
      <c r="G2058" s="107"/>
      <c r="H2058" s="107"/>
      <c r="I2058" s="107"/>
      <c r="J2058" s="107">
        <v>8</v>
      </c>
      <c r="K2058" s="107"/>
      <c r="L2058" s="107"/>
      <c r="M2058" s="107"/>
      <c r="N2058" s="107">
        <v>8</v>
      </c>
      <c r="O2058" s="107"/>
      <c r="P2058" s="107"/>
      <c r="Q2058" s="107"/>
      <c r="R2058" s="107">
        <v>8</v>
      </c>
      <c r="S2058" s="107"/>
      <c r="T2058" s="107"/>
      <c r="U2058" s="107"/>
      <c r="V2058" s="107">
        <v>8</v>
      </c>
      <c r="W2058" s="107"/>
      <c r="X2058" s="107"/>
      <c r="Y2058" s="107"/>
      <c r="Z2058" s="107">
        <v>8</v>
      </c>
      <c r="AA2058" s="107"/>
      <c r="AB2058" s="107"/>
      <c r="AC2058" s="107"/>
      <c r="AD2058" s="107">
        <v>8</v>
      </c>
      <c r="AE2058" s="107"/>
      <c r="AF2058" s="107"/>
      <c r="AG2058" s="107"/>
      <c r="AH2058" s="107">
        <v>8</v>
      </c>
      <c r="AI2058" s="107"/>
      <c r="AJ2058" s="130"/>
      <c r="AK2058" s="148"/>
      <c r="AL2058" s="151"/>
      <c r="AM2058" s="151"/>
      <c r="AN2058" s="151"/>
      <c r="AO2058" s="151"/>
      <c r="AP2058" s="151"/>
      <c r="AQ2058" s="145"/>
    </row>
    <row r="2059" spans="1:43" ht="9" customHeight="1" x14ac:dyDescent="0.2">
      <c r="A2059" s="148"/>
      <c r="B2059" s="148"/>
      <c r="C2059" s="148"/>
      <c r="D2059" s="148"/>
      <c r="E2059" s="128" t="s">
        <v>25</v>
      </c>
      <c r="F2059" s="129"/>
      <c r="G2059" s="107"/>
      <c r="H2059" s="107"/>
      <c r="I2059" s="107"/>
      <c r="J2059" s="107"/>
      <c r="K2059" s="107"/>
      <c r="L2059" s="107"/>
      <c r="M2059" s="107"/>
      <c r="N2059" s="107"/>
      <c r="O2059" s="107"/>
      <c r="P2059" s="107"/>
      <c r="Q2059" s="107"/>
      <c r="R2059" s="107"/>
      <c r="S2059" s="107"/>
      <c r="T2059" s="107"/>
      <c r="U2059" s="107"/>
      <c r="V2059" s="107"/>
      <c r="W2059" s="107"/>
      <c r="X2059" s="107"/>
      <c r="Y2059" s="107"/>
      <c r="Z2059" s="107"/>
      <c r="AA2059" s="107"/>
      <c r="AB2059" s="107"/>
      <c r="AC2059" s="107"/>
      <c r="AD2059" s="107"/>
      <c r="AE2059" s="107"/>
      <c r="AF2059" s="107"/>
      <c r="AG2059" s="107"/>
      <c r="AH2059" s="107"/>
      <c r="AI2059" s="107"/>
      <c r="AJ2059" s="130"/>
      <c r="AK2059" s="148"/>
      <c r="AL2059" s="151"/>
      <c r="AM2059" s="151"/>
      <c r="AN2059" s="151"/>
      <c r="AO2059" s="151"/>
      <c r="AP2059" s="151"/>
      <c r="AQ2059" s="145"/>
    </row>
    <row r="2060" spans="1:43" ht="9" customHeight="1" thickBot="1" x14ac:dyDescent="0.25">
      <c r="A2060" s="149"/>
      <c r="B2060" s="149"/>
      <c r="C2060" s="149"/>
      <c r="D2060" s="149"/>
      <c r="E2060" s="131" t="s">
        <v>26</v>
      </c>
      <c r="F2060" s="132"/>
      <c r="G2060" s="133"/>
      <c r="H2060" s="133"/>
      <c r="I2060" s="133"/>
      <c r="J2060" s="133"/>
      <c r="K2060" s="133"/>
      <c r="L2060" s="133"/>
      <c r="M2060" s="133"/>
      <c r="N2060" s="133"/>
      <c r="O2060" s="133"/>
      <c r="P2060" s="133"/>
      <c r="Q2060" s="133"/>
      <c r="R2060" s="133"/>
      <c r="S2060" s="133"/>
      <c r="T2060" s="133"/>
      <c r="U2060" s="133"/>
      <c r="V2060" s="133"/>
      <c r="W2060" s="133"/>
      <c r="X2060" s="133"/>
      <c r="Y2060" s="133"/>
      <c r="Z2060" s="133"/>
      <c r="AA2060" s="133"/>
      <c r="AB2060" s="133"/>
      <c r="AC2060" s="133"/>
      <c r="AD2060" s="133"/>
      <c r="AE2060" s="133"/>
      <c r="AF2060" s="133"/>
      <c r="AG2060" s="133"/>
      <c r="AH2060" s="133"/>
      <c r="AI2060" s="133"/>
      <c r="AJ2060" s="134"/>
      <c r="AK2060" s="149"/>
      <c r="AL2060" s="152"/>
      <c r="AM2060" s="152"/>
      <c r="AN2060" s="152"/>
      <c r="AO2060" s="152"/>
      <c r="AP2060" s="152"/>
      <c r="AQ2060" s="146"/>
    </row>
    <row r="2061" spans="1:43" ht="9" customHeight="1" x14ac:dyDescent="0.2">
      <c r="A2061" s="147">
        <v>513</v>
      </c>
      <c r="B2061" s="161">
        <v>32846</v>
      </c>
      <c r="C2061" s="168" t="s">
        <v>637</v>
      </c>
      <c r="D2061" s="154" t="s">
        <v>625</v>
      </c>
      <c r="E2061" s="124" t="s">
        <v>22</v>
      </c>
      <c r="F2061" s="125">
        <v>8</v>
      </c>
      <c r="G2061" s="126">
        <v>8</v>
      </c>
      <c r="H2061" s="126"/>
      <c r="I2061" s="126"/>
      <c r="J2061" s="126">
        <v>8</v>
      </c>
      <c r="K2061" s="126">
        <v>8</v>
      </c>
      <c r="L2061" s="126">
        <v>8</v>
      </c>
      <c r="M2061" s="126">
        <v>8</v>
      </c>
      <c r="N2061" s="126">
        <v>8</v>
      </c>
      <c r="O2061" s="126"/>
      <c r="P2061" s="126"/>
      <c r="Q2061" s="126">
        <v>8</v>
      </c>
      <c r="R2061" s="126">
        <v>8</v>
      </c>
      <c r="S2061" s="126">
        <v>8</v>
      </c>
      <c r="T2061" s="126">
        <v>8</v>
      </c>
      <c r="U2061" s="126">
        <v>8</v>
      </c>
      <c r="V2061" s="126"/>
      <c r="W2061" s="126"/>
      <c r="X2061" s="126">
        <v>8</v>
      </c>
      <c r="Y2061" s="126">
        <v>8</v>
      </c>
      <c r="Z2061" s="126">
        <v>8</v>
      </c>
      <c r="AA2061" s="126">
        <v>8</v>
      </c>
      <c r="AB2061" s="126">
        <v>8</v>
      </c>
      <c r="AC2061" s="126"/>
      <c r="AD2061" s="126"/>
      <c r="AE2061" s="126">
        <v>8</v>
      </c>
      <c r="AF2061" s="126">
        <v>8</v>
      </c>
      <c r="AG2061" s="126">
        <v>8</v>
      </c>
      <c r="AH2061" s="126">
        <v>8</v>
      </c>
      <c r="AI2061" s="126"/>
      <c r="AJ2061" s="127"/>
      <c r="AK2061" s="153">
        <f>COUNTIF(F2061:AJ2061,"&gt;0")</f>
        <v>21</v>
      </c>
      <c r="AL2061" s="150">
        <f>SUM(F2061:AJ2061)</f>
        <v>168</v>
      </c>
      <c r="AM2061" s="150">
        <f>SUM(F2063:AJ2063)</f>
        <v>0</v>
      </c>
      <c r="AN2061" s="150">
        <f>SUM(F2064:AJ2064)</f>
        <v>0</v>
      </c>
      <c r="AO2061" s="150">
        <f>SUM(F2062:AJ2062)</f>
        <v>0</v>
      </c>
      <c r="AP2061" s="150">
        <f>VLOOKUP($M$1&amp;" "&amp;$P$1&amp;" "&amp;AQ2061,'Вспомогательная таблица'!A:AL,38,0)</f>
        <v>168</v>
      </c>
      <c r="AQ2061" s="144" t="s">
        <v>23</v>
      </c>
    </row>
    <row r="2062" spans="1:43" ht="9" customHeight="1" x14ac:dyDescent="0.2">
      <c r="A2062" s="148"/>
      <c r="B2062" s="162"/>
      <c r="C2062" s="162"/>
      <c r="D2062" s="148"/>
      <c r="E2062" s="128" t="s">
        <v>24</v>
      </c>
      <c r="F2062" s="129"/>
      <c r="G2062" s="107"/>
      <c r="H2062" s="107"/>
      <c r="I2062" s="107"/>
      <c r="J2062" s="107"/>
      <c r="K2062" s="107"/>
      <c r="L2062" s="107"/>
      <c r="M2062" s="107"/>
      <c r="N2062" s="107"/>
      <c r="O2062" s="107"/>
      <c r="P2062" s="107"/>
      <c r="Q2062" s="107"/>
      <c r="R2062" s="107"/>
      <c r="S2062" s="107"/>
      <c r="T2062" s="107"/>
      <c r="U2062" s="107"/>
      <c r="V2062" s="107"/>
      <c r="W2062" s="107"/>
      <c r="X2062" s="107"/>
      <c r="Y2062" s="107"/>
      <c r="Z2062" s="107"/>
      <c r="AA2062" s="107"/>
      <c r="AB2062" s="107"/>
      <c r="AC2062" s="107"/>
      <c r="AD2062" s="107"/>
      <c r="AE2062" s="107"/>
      <c r="AF2062" s="107"/>
      <c r="AG2062" s="107"/>
      <c r="AH2062" s="107"/>
      <c r="AI2062" s="107"/>
      <c r="AJ2062" s="130"/>
      <c r="AK2062" s="148"/>
      <c r="AL2062" s="151"/>
      <c r="AM2062" s="151"/>
      <c r="AN2062" s="151"/>
      <c r="AO2062" s="151"/>
      <c r="AP2062" s="151"/>
      <c r="AQ2062" s="145"/>
    </row>
    <row r="2063" spans="1:43" ht="9" customHeight="1" x14ac:dyDescent="0.2">
      <c r="A2063" s="148"/>
      <c r="B2063" s="162"/>
      <c r="C2063" s="162"/>
      <c r="D2063" s="148"/>
      <c r="E2063" s="128" t="s">
        <v>25</v>
      </c>
      <c r="F2063" s="129"/>
      <c r="G2063" s="107"/>
      <c r="H2063" s="107"/>
      <c r="I2063" s="107"/>
      <c r="J2063" s="107"/>
      <c r="K2063" s="107"/>
      <c r="L2063" s="107"/>
      <c r="M2063" s="107"/>
      <c r="N2063" s="107"/>
      <c r="O2063" s="107"/>
      <c r="P2063" s="107"/>
      <c r="Q2063" s="107"/>
      <c r="R2063" s="107"/>
      <c r="S2063" s="107"/>
      <c r="T2063" s="107"/>
      <c r="U2063" s="107"/>
      <c r="V2063" s="107"/>
      <c r="W2063" s="107"/>
      <c r="X2063" s="107"/>
      <c r="Y2063" s="107"/>
      <c r="Z2063" s="107"/>
      <c r="AA2063" s="107"/>
      <c r="AB2063" s="107"/>
      <c r="AC2063" s="107"/>
      <c r="AD2063" s="107"/>
      <c r="AE2063" s="107"/>
      <c r="AF2063" s="107"/>
      <c r="AG2063" s="107"/>
      <c r="AH2063" s="107"/>
      <c r="AI2063" s="107"/>
      <c r="AJ2063" s="130"/>
      <c r="AK2063" s="148"/>
      <c r="AL2063" s="151"/>
      <c r="AM2063" s="151"/>
      <c r="AN2063" s="151"/>
      <c r="AO2063" s="151"/>
      <c r="AP2063" s="151"/>
      <c r="AQ2063" s="145"/>
    </row>
    <row r="2064" spans="1:43" ht="9" customHeight="1" thickBot="1" x14ac:dyDescent="0.25">
      <c r="A2064" s="149"/>
      <c r="B2064" s="163"/>
      <c r="C2064" s="163"/>
      <c r="D2064" s="149"/>
      <c r="E2064" s="131" t="s">
        <v>26</v>
      </c>
      <c r="F2064" s="132"/>
      <c r="G2064" s="133"/>
      <c r="H2064" s="133"/>
      <c r="I2064" s="133"/>
      <c r="J2064" s="133"/>
      <c r="K2064" s="133"/>
      <c r="L2064" s="133"/>
      <c r="M2064" s="133"/>
      <c r="N2064" s="133"/>
      <c r="O2064" s="133"/>
      <c r="P2064" s="133"/>
      <c r="Q2064" s="133"/>
      <c r="R2064" s="133"/>
      <c r="S2064" s="133"/>
      <c r="T2064" s="133"/>
      <c r="U2064" s="133"/>
      <c r="V2064" s="133"/>
      <c r="W2064" s="133"/>
      <c r="X2064" s="133"/>
      <c r="Y2064" s="133"/>
      <c r="Z2064" s="133"/>
      <c r="AA2064" s="133"/>
      <c r="AB2064" s="133"/>
      <c r="AC2064" s="133"/>
      <c r="AD2064" s="133"/>
      <c r="AE2064" s="133"/>
      <c r="AF2064" s="133"/>
      <c r="AG2064" s="133"/>
      <c r="AH2064" s="133"/>
      <c r="AI2064" s="133"/>
      <c r="AJ2064" s="134"/>
      <c r="AK2064" s="149"/>
      <c r="AL2064" s="152"/>
      <c r="AM2064" s="152"/>
      <c r="AN2064" s="152"/>
      <c r="AO2064" s="152"/>
      <c r="AP2064" s="152"/>
      <c r="AQ2064" s="146"/>
    </row>
    <row r="2065" spans="1:43" ht="9" customHeight="1" x14ac:dyDescent="0.2">
      <c r="A2065" s="147">
        <v>514</v>
      </c>
      <c r="B2065" s="153">
        <v>32722</v>
      </c>
      <c r="C2065" s="154" t="s">
        <v>638</v>
      </c>
      <c r="D2065" s="154" t="s">
        <v>549</v>
      </c>
      <c r="E2065" s="124" t="s">
        <v>22</v>
      </c>
      <c r="F2065" s="125">
        <v>11</v>
      </c>
      <c r="G2065" s="126"/>
      <c r="H2065" s="126"/>
      <c r="I2065" s="126">
        <v>11</v>
      </c>
      <c r="J2065" s="126">
        <v>11</v>
      </c>
      <c r="K2065" s="126"/>
      <c r="L2065" s="126"/>
      <c r="M2065" s="126">
        <v>11</v>
      </c>
      <c r="N2065" s="126">
        <v>11</v>
      </c>
      <c r="O2065" s="126"/>
      <c r="P2065" s="126"/>
      <c r="Q2065" s="126">
        <v>11</v>
      </c>
      <c r="R2065" s="126">
        <v>11</v>
      </c>
      <c r="S2065" s="126"/>
      <c r="T2065" s="126"/>
      <c r="U2065" s="126">
        <v>11</v>
      </c>
      <c r="V2065" s="126">
        <v>11</v>
      </c>
      <c r="W2065" s="126"/>
      <c r="X2065" s="126"/>
      <c r="Y2065" s="126">
        <v>11</v>
      </c>
      <c r="Z2065" s="126">
        <v>11</v>
      </c>
      <c r="AA2065" s="126"/>
      <c r="AB2065" s="126"/>
      <c r="AC2065" s="126">
        <v>11</v>
      </c>
      <c r="AD2065" s="126">
        <v>11</v>
      </c>
      <c r="AE2065" s="126"/>
      <c r="AF2065" s="126"/>
      <c r="AG2065" s="126">
        <v>11</v>
      </c>
      <c r="AH2065" s="126">
        <v>11</v>
      </c>
      <c r="AI2065" s="126"/>
      <c r="AJ2065" s="127"/>
      <c r="AK2065" s="153">
        <f>COUNTIF(F2065:AJ2065,"&gt;0")</f>
        <v>15</v>
      </c>
      <c r="AL2065" s="150">
        <f>SUM(F2065:AJ2065)</f>
        <v>165</v>
      </c>
      <c r="AM2065" s="150">
        <f>SUM(F2067:AJ2067)</f>
        <v>0</v>
      </c>
      <c r="AN2065" s="150">
        <f>SUM(F2068:AJ2068)</f>
        <v>0</v>
      </c>
      <c r="AO2065" s="150">
        <f>SUM(F2066:AJ2066)</f>
        <v>64</v>
      </c>
      <c r="AP2065" s="150">
        <f>VLOOKUP($M$1&amp;" "&amp;$P$1&amp;" "&amp;AQ2065,'Вспомогательная таблица'!A:AL,38,0)</f>
        <v>165</v>
      </c>
      <c r="AQ2065" s="144" t="s">
        <v>49</v>
      </c>
    </row>
    <row r="2066" spans="1:43" ht="9" customHeight="1" x14ac:dyDescent="0.2">
      <c r="A2066" s="148"/>
      <c r="B2066" s="148"/>
      <c r="C2066" s="148"/>
      <c r="D2066" s="148"/>
      <c r="E2066" s="128" t="s">
        <v>24</v>
      </c>
      <c r="F2066" s="129">
        <v>8</v>
      </c>
      <c r="G2066" s="107"/>
      <c r="H2066" s="107"/>
      <c r="I2066" s="107"/>
      <c r="J2066" s="107">
        <v>8</v>
      </c>
      <c r="K2066" s="107"/>
      <c r="L2066" s="107"/>
      <c r="M2066" s="107"/>
      <c r="N2066" s="107">
        <v>8</v>
      </c>
      <c r="O2066" s="107"/>
      <c r="P2066" s="107"/>
      <c r="Q2066" s="107"/>
      <c r="R2066" s="107">
        <v>8</v>
      </c>
      <c r="S2066" s="107"/>
      <c r="T2066" s="107"/>
      <c r="U2066" s="107"/>
      <c r="V2066" s="107">
        <v>8</v>
      </c>
      <c r="W2066" s="107"/>
      <c r="X2066" s="107"/>
      <c r="Y2066" s="107"/>
      <c r="Z2066" s="107">
        <v>8</v>
      </c>
      <c r="AA2066" s="107"/>
      <c r="AB2066" s="107"/>
      <c r="AC2066" s="107"/>
      <c r="AD2066" s="107">
        <v>8</v>
      </c>
      <c r="AE2066" s="107"/>
      <c r="AF2066" s="107"/>
      <c r="AG2066" s="107"/>
      <c r="AH2066" s="107">
        <v>8</v>
      </c>
      <c r="AI2066" s="107"/>
      <c r="AJ2066" s="130"/>
      <c r="AK2066" s="148"/>
      <c r="AL2066" s="151"/>
      <c r="AM2066" s="151"/>
      <c r="AN2066" s="151"/>
      <c r="AO2066" s="151"/>
      <c r="AP2066" s="151"/>
      <c r="AQ2066" s="145"/>
    </row>
    <row r="2067" spans="1:43" ht="9" customHeight="1" x14ac:dyDescent="0.2">
      <c r="A2067" s="148"/>
      <c r="B2067" s="148"/>
      <c r="C2067" s="148"/>
      <c r="D2067" s="148"/>
      <c r="E2067" s="128" t="s">
        <v>25</v>
      </c>
      <c r="F2067" s="129"/>
      <c r="G2067" s="107"/>
      <c r="H2067" s="107"/>
      <c r="I2067" s="107"/>
      <c r="J2067" s="107"/>
      <c r="K2067" s="107"/>
      <c r="L2067" s="107"/>
      <c r="M2067" s="107"/>
      <c r="N2067" s="107"/>
      <c r="O2067" s="107"/>
      <c r="P2067" s="107"/>
      <c r="Q2067" s="107"/>
      <c r="R2067" s="107"/>
      <c r="S2067" s="107"/>
      <c r="T2067" s="107"/>
      <c r="U2067" s="107"/>
      <c r="V2067" s="107"/>
      <c r="W2067" s="107"/>
      <c r="X2067" s="107"/>
      <c r="Y2067" s="107"/>
      <c r="Z2067" s="107"/>
      <c r="AA2067" s="107"/>
      <c r="AB2067" s="107"/>
      <c r="AC2067" s="107"/>
      <c r="AD2067" s="107"/>
      <c r="AE2067" s="107"/>
      <c r="AF2067" s="107"/>
      <c r="AG2067" s="107"/>
      <c r="AH2067" s="107"/>
      <c r="AI2067" s="107"/>
      <c r="AJ2067" s="130"/>
      <c r="AK2067" s="148"/>
      <c r="AL2067" s="151"/>
      <c r="AM2067" s="151"/>
      <c r="AN2067" s="151"/>
      <c r="AO2067" s="151"/>
      <c r="AP2067" s="151"/>
      <c r="AQ2067" s="145"/>
    </row>
    <row r="2068" spans="1:43" ht="9" customHeight="1" thickBot="1" x14ac:dyDescent="0.25">
      <c r="A2068" s="149"/>
      <c r="B2068" s="149"/>
      <c r="C2068" s="149"/>
      <c r="D2068" s="149"/>
      <c r="E2068" s="131" t="s">
        <v>26</v>
      </c>
      <c r="F2068" s="132"/>
      <c r="G2068" s="133"/>
      <c r="H2068" s="133"/>
      <c r="I2068" s="133"/>
      <c r="J2068" s="133"/>
      <c r="K2068" s="133"/>
      <c r="L2068" s="133"/>
      <c r="M2068" s="133"/>
      <c r="N2068" s="133"/>
      <c r="O2068" s="133"/>
      <c r="P2068" s="133"/>
      <c r="Q2068" s="133"/>
      <c r="R2068" s="133"/>
      <c r="S2068" s="133"/>
      <c r="T2068" s="133"/>
      <c r="U2068" s="133"/>
      <c r="V2068" s="133"/>
      <c r="W2068" s="133"/>
      <c r="X2068" s="133"/>
      <c r="Y2068" s="133"/>
      <c r="Z2068" s="133"/>
      <c r="AA2068" s="133"/>
      <c r="AB2068" s="133"/>
      <c r="AC2068" s="133"/>
      <c r="AD2068" s="133"/>
      <c r="AE2068" s="133"/>
      <c r="AF2068" s="133"/>
      <c r="AG2068" s="133"/>
      <c r="AH2068" s="133"/>
      <c r="AI2068" s="133"/>
      <c r="AJ2068" s="134"/>
      <c r="AK2068" s="149"/>
      <c r="AL2068" s="152"/>
      <c r="AM2068" s="152"/>
      <c r="AN2068" s="152"/>
      <c r="AO2068" s="152"/>
      <c r="AP2068" s="152"/>
      <c r="AQ2068" s="146"/>
    </row>
    <row r="2069" spans="1:43" ht="9" customHeight="1" x14ac:dyDescent="0.2">
      <c r="A2069" s="147">
        <v>515</v>
      </c>
      <c r="B2069" s="153">
        <v>30936</v>
      </c>
      <c r="C2069" s="154" t="s">
        <v>639</v>
      </c>
      <c r="D2069" s="154" t="s">
        <v>551</v>
      </c>
      <c r="E2069" s="124" t="s">
        <v>22</v>
      </c>
      <c r="F2069" s="125"/>
      <c r="G2069" s="126">
        <v>11</v>
      </c>
      <c r="H2069" s="126">
        <v>11</v>
      </c>
      <c r="I2069" s="126"/>
      <c r="J2069" s="126"/>
      <c r="K2069" s="126">
        <v>11</v>
      </c>
      <c r="L2069" s="126">
        <v>11</v>
      </c>
      <c r="M2069" s="126"/>
      <c r="N2069" s="126"/>
      <c r="O2069" s="126">
        <v>11</v>
      </c>
      <c r="P2069" s="126">
        <v>11</v>
      </c>
      <c r="Q2069" s="126"/>
      <c r="R2069" s="126"/>
      <c r="S2069" s="126">
        <v>11</v>
      </c>
      <c r="T2069" s="126">
        <v>11</v>
      </c>
      <c r="U2069" s="126"/>
      <c r="V2069" s="126"/>
      <c r="W2069" s="126">
        <v>11</v>
      </c>
      <c r="X2069" s="126">
        <v>11</v>
      </c>
      <c r="Y2069" s="126"/>
      <c r="Z2069" s="126"/>
      <c r="AA2069" s="126">
        <v>11</v>
      </c>
      <c r="AB2069" s="126">
        <v>11</v>
      </c>
      <c r="AC2069" s="126"/>
      <c r="AD2069" s="126"/>
      <c r="AE2069" s="126">
        <v>11</v>
      </c>
      <c r="AF2069" s="126">
        <v>11</v>
      </c>
      <c r="AG2069" s="126"/>
      <c r="AH2069" s="126"/>
      <c r="AI2069" s="126"/>
      <c r="AJ2069" s="127"/>
      <c r="AK2069" s="153">
        <f>COUNTIF(F2069:AJ2069,"&gt;0")</f>
        <v>14</v>
      </c>
      <c r="AL2069" s="150">
        <f>SUM(F2069:AJ2069)</f>
        <v>154</v>
      </c>
      <c r="AM2069" s="150">
        <f>SUM(F2071:AJ2071)</f>
        <v>0</v>
      </c>
      <c r="AN2069" s="150">
        <f>SUM(F2072:AJ2072)</f>
        <v>0</v>
      </c>
      <c r="AO2069" s="150">
        <f>SUM(F2070:AJ2070)</f>
        <v>56</v>
      </c>
      <c r="AP2069" s="150">
        <f>VLOOKUP($M$1&amp;" "&amp;$P$1&amp;" "&amp;AQ2069,'Вспомогательная таблица'!A:AL,38,0)</f>
        <v>154</v>
      </c>
      <c r="AQ2069" s="144" t="s">
        <v>43</v>
      </c>
    </row>
    <row r="2070" spans="1:43" ht="9" customHeight="1" x14ac:dyDescent="0.2">
      <c r="A2070" s="148"/>
      <c r="B2070" s="148"/>
      <c r="C2070" s="148"/>
      <c r="D2070" s="148"/>
      <c r="E2070" s="128" t="s">
        <v>24</v>
      </c>
      <c r="F2070" s="129"/>
      <c r="G2070" s="107"/>
      <c r="H2070" s="107">
        <v>8</v>
      </c>
      <c r="I2070" s="107"/>
      <c r="J2070" s="107"/>
      <c r="K2070" s="107"/>
      <c r="L2070" s="107">
        <v>8</v>
      </c>
      <c r="M2070" s="107"/>
      <c r="N2070" s="107"/>
      <c r="O2070" s="107"/>
      <c r="P2070" s="107">
        <v>8</v>
      </c>
      <c r="Q2070" s="107"/>
      <c r="R2070" s="107"/>
      <c r="S2070" s="107"/>
      <c r="T2070" s="107">
        <v>8</v>
      </c>
      <c r="U2070" s="107"/>
      <c r="V2070" s="107"/>
      <c r="W2070" s="107"/>
      <c r="X2070" s="107">
        <v>8</v>
      </c>
      <c r="Y2070" s="107"/>
      <c r="Z2070" s="107"/>
      <c r="AA2070" s="107"/>
      <c r="AB2070" s="107">
        <v>8</v>
      </c>
      <c r="AC2070" s="107"/>
      <c r="AD2070" s="107"/>
      <c r="AE2070" s="107"/>
      <c r="AF2070" s="107">
        <v>8</v>
      </c>
      <c r="AG2070" s="107"/>
      <c r="AH2070" s="107"/>
      <c r="AI2070" s="107"/>
      <c r="AJ2070" s="130"/>
      <c r="AK2070" s="148"/>
      <c r="AL2070" s="151"/>
      <c r="AM2070" s="151"/>
      <c r="AN2070" s="151"/>
      <c r="AO2070" s="151"/>
      <c r="AP2070" s="151"/>
      <c r="AQ2070" s="145"/>
    </row>
    <row r="2071" spans="1:43" ht="9" customHeight="1" x14ac:dyDescent="0.2">
      <c r="A2071" s="148"/>
      <c r="B2071" s="148"/>
      <c r="C2071" s="148"/>
      <c r="D2071" s="148"/>
      <c r="E2071" s="128" t="s">
        <v>25</v>
      </c>
      <c r="F2071" s="129"/>
      <c r="G2071" s="107"/>
      <c r="H2071" s="107"/>
      <c r="I2071" s="107"/>
      <c r="J2071" s="107"/>
      <c r="K2071" s="107"/>
      <c r="L2071" s="107"/>
      <c r="M2071" s="107"/>
      <c r="N2071" s="107"/>
      <c r="O2071" s="107"/>
      <c r="P2071" s="107"/>
      <c r="Q2071" s="107"/>
      <c r="R2071" s="107"/>
      <c r="S2071" s="107"/>
      <c r="T2071" s="107"/>
      <c r="U2071" s="107"/>
      <c r="V2071" s="107"/>
      <c r="W2071" s="107"/>
      <c r="X2071" s="107"/>
      <c r="Y2071" s="107"/>
      <c r="Z2071" s="107"/>
      <c r="AA2071" s="107"/>
      <c r="AB2071" s="107"/>
      <c r="AC2071" s="107"/>
      <c r="AD2071" s="107"/>
      <c r="AE2071" s="107"/>
      <c r="AF2071" s="107"/>
      <c r="AG2071" s="107"/>
      <c r="AH2071" s="107"/>
      <c r="AI2071" s="107"/>
      <c r="AJ2071" s="130"/>
      <c r="AK2071" s="148"/>
      <c r="AL2071" s="151"/>
      <c r="AM2071" s="151"/>
      <c r="AN2071" s="151"/>
      <c r="AO2071" s="151"/>
      <c r="AP2071" s="151"/>
      <c r="AQ2071" s="145"/>
    </row>
    <row r="2072" spans="1:43" ht="9" customHeight="1" thickBot="1" x14ac:dyDescent="0.25">
      <c r="A2072" s="149"/>
      <c r="B2072" s="149"/>
      <c r="C2072" s="149"/>
      <c r="D2072" s="149"/>
      <c r="E2072" s="131" t="s">
        <v>26</v>
      </c>
      <c r="F2072" s="132"/>
      <c r="G2072" s="133"/>
      <c r="H2072" s="133"/>
      <c r="I2072" s="133"/>
      <c r="J2072" s="133"/>
      <c r="K2072" s="133"/>
      <c r="L2072" s="133"/>
      <c r="M2072" s="133"/>
      <c r="N2072" s="133"/>
      <c r="O2072" s="133"/>
      <c r="P2072" s="133"/>
      <c r="Q2072" s="133"/>
      <c r="R2072" s="133"/>
      <c r="S2072" s="133"/>
      <c r="T2072" s="133"/>
      <c r="U2072" s="133"/>
      <c r="V2072" s="133"/>
      <c r="W2072" s="133"/>
      <c r="X2072" s="133"/>
      <c r="Y2072" s="133"/>
      <c r="Z2072" s="133"/>
      <c r="AA2072" s="133"/>
      <c r="AB2072" s="133"/>
      <c r="AC2072" s="133"/>
      <c r="AD2072" s="133"/>
      <c r="AE2072" s="133"/>
      <c r="AF2072" s="133"/>
      <c r="AG2072" s="133"/>
      <c r="AH2072" s="133"/>
      <c r="AI2072" s="133"/>
      <c r="AJ2072" s="134"/>
      <c r="AK2072" s="149"/>
      <c r="AL2072" s="152"/>
      <c r="AM2072" s="152"/>
      <c r="AN2072" s="152"/>
      <c r="AO2072" s="152"/>
      <c r="AP2072" s="152"/>
      <c r="AQ2072" s="146"/>
    </row>
    <row r="2073" spans="1:43" ht="9" customHeight="1" x14ac:dyDescent="0.2">
      <c r="A2073" s="147">
        <v>516</v>
      </c>
      <c r="B2073" s="153">
        <v>20304</v>
      </c>
      <c r="C2073" s="154" t="s">
        <v>640</v>
      </c>
      <c r="D2073" s="154" t="s">
        <v>551</v>
      </c>
      <c r="E2073" s="124" t="s">
        <v>22</v>
      </c>
      <c r="F2073" s="125">
        <v>11</v>
      </c>
      <c r="G2073" s="126">
        <v>11</v>
      </c>
      <c r="H2073" s="126"/>
      <c r="I2073" s="126"/>
      <c r="J2073" s="126">
        <v>11</v>
      </c>
      <c r="K2073" s="126">
        <v>11</v>
      </c>
      <c r="L2073" s="126"/>
      <c r="M2073" s="126"/>
      <c r="N2073" s="126">
        <v>11</v>
      </c>
      <c r="O2073" s="126">
        <v>11</v>
      </c>
      <c r="P2073" s="126"/>
      <c r="Q2073" s="126"/>
      <c r="R2073" s="126">
        <v>11</v>
      </c>
      <c r="S2073" s="126">
        <v>11</v>
      </c>
      <c r="T2073" s="126"/>
      <c r="U2073" s="126"/>
      <c r="V2073" s="126">
        <v>11</v>
      </c>
      <c r="W2073" s="126">
        <v>11</v>
      </c>
      <c r="X2073" s="126"/>
      <c r="Y2073" s="126"/>
      <c r="Z2073" s="126">
        <v>11</v>
      </c>
      <c r="AA2073" s="126">
        <v>11</v>
      </c>
      <c r="AB2073" s="126"/>
      <c r="AC2073" s="126"/>
      <c r="AD2073" s="126">
        <v>11</v>
      </c>
      <c r="AE2073" s="126">
        <v>11</v>
      </c>
      <c r="AF2073" s="126"/>
      <c r="AG2073" s="126"/>
      <c r="AH2073" s="126">
        <v>11</v>
      </c>
      <c r="AI2073" s="126"/>
      <c r="AJ2073" s="127"/>
      <c r="AK2073" s="153">
        <f>COUNTIF(F2073:AJ2073,"&gt;0")</f>
        <v>15</v>
      </c>
      <c r="AL2073" s="150">
        <f>SUM(F2073:AJ2073)</f>
        <v>165</v>
      </c>
      <c r="AM2073" s="150">
        <f>SUM(F2075:AJ2075)</f>
        <v>0</v>
      </c>
      <c r="AN2073" s="150">
        <f>SUM(F2076:AJ2076)</f>
        <v>0</v>
      </c>
      <c r="AO2073" s="150">
        <f>SUM(F2074:AJ2074)</f>
        <v>56</v>
      </c>
      <c r="AP2073" s="150">
        <f>VLOOKUP($M$1&amp;" "&amp;$P$1&amp;" "&amp;AQ2073,'Вспомогательная таблица'!A:AL,38,0)</f>
        <v>165</v>
      </c>
      <c r="AQ2073" s="144" t="s">
        <v>53</v>
      </c>
    </row>
    <row r="2074" spans="1:43" ht="9" customHeight="1" x14ac:dyDescent="0.2">
      <c r="A2074" s="148"/>
      <c r="B2074" s="148"/>
      <c r="C2074" s="148"/>
      <c r="D2074" s="148"/>
      <c r="E2074" s="128" t="s">
        <v>24</v>
      </c>
      <c r="F2074" s="129"/>
      <c r="G2074" s="107">
        <v>8</v>
      </c>
      <c r="H2074" s="107"/>
      <c r="I2074" s="107"/>
      <c r="J2074" s="107"/>
      <c r="K2074" s="107">
        <v>8</v>
      </c>
      <c r="L2074" s="107"/>
      <c r="M2074" s="107"/>
      <c r="N2074" s="107"/>
      <c r="O2074" s="107">
        <v>8</v>
      </c>
      <c r="P2074" s="107"/>
      <c r="Q2074" s="107"/>
      <c r="R2074" s="107"/>
      <c r="S2074" s="107">
        <v>8</v>
      </c>
      <c r="T2074" s="107"/>
      <c r="U2074" s="107"/>
      <c r="V2074" s="107"/>
      <c r="W2074" s="107">
        <v>8</v>
      </c>
      <c r="X2074" s="107"/>
      <c r="Y2074" s="107"/>
      <c r="Z2074" s="107"/>
      <c r="AA2074" s="107">
        <v>8</v>
      </c>
      <c r="AB2074" s="107"/>
      <c r="AC2074" s="107"/>
      <c r="AD2074" s="107"/>
      <c r="AE2074" s="107">
        <v>8</v>
      </c>
      <c r="AF2074" s="107"/>
      <c r="AG2074" s="107"/>
      <c r="AH2074" s="107"/>
      <c r="AI2074" s="107"/>
      <c r="AJ2074" s="130"/>
      <c r="AK2074" s="148"/>
      <c r="AL2074" s="151"/>
      <c r="AM2074" s="151"/>
      <c r="AN2074" s="151"/>
      <c r="AO2074" s="151"/>
      <c r="AP2074" s="151"/>
      <c r="AQ2074" s="145"/>
    </row>
    <row r="2075" spans="1:43" ht="9" customHeight="1" x14ac:dyDescent="0.2">
      <c r="A2075" s="148"/>
      <c r="B2075" s="148"/>
      <c r="C2075" s="148"/>
      <c r="D2075" s="148"/>
      <c r="E2075" s="128" t="s">
        <v>25</v>
      </c>
      <c r="F2075" s="129"/>
      <c r="G2075" s="107"/>
      <c r="H2075" s="107"/>
      <c r="I2075" s="107"/>
      <c r="J2075" s="107"/>
      <c r="K2075" s="107"/>
      <c r="L2075" s="107"/>
      <c r="M2075" s="107"/>
      <c r="N2075" s="107"/>
      <c r="O2075" s="107"/>
      <c r="P2075" s="107"/>
      <c r="Q2075" s="107"/>
      <c r="R2075" s="107"/>
      <c r="S2075" s="107"/>
      <c r="T2075" s="107"/>
      <c r="U2075" s="107"/>
      <c r="V2075" s="107"/>
      <c r="W2075" s="107"/>
      <c r="X2075" s="107"/>
      <c r="Y2075" s="107"/>
      <c r="Z2075" s="107"/>
      <c r="AA2075" s="107"/>
      <c r="AB2075" s="107"/>
      <c r="AC2075" s="107"/>
      <c r="AD2075" s="107"/>
      <c r="AE2075" s="107"/>
      <c r="AF2075" s="107"/>
      <c r="AG2075" s="107"/>
      <c r="AH2075" s="107"/>
      <c r="AI2075" s="107"/>
      <c r="AJ2075" s="130"/>
      <c r="AK2075" s="148"/>
      <c r="AL2075" s="151"/>
      <c r="AM2075" s="151"/>
      <c r="AN2075" s="151"/>
      <c r="AO2075" s="151"/>
      <c r="AP2075" s="151"/>
      <c r="AQ2075" s="145"/>
    </row>
    <row r="2076" spans="1:43" ht="9" customHeight="1" thickBot="1" x14ac:dyDescent="0.25">
      <c r="A2076" s="149"/>
      <c r="B2076" s="149"/>
      <c r="C2076" s="149"/>
      <c r="D2076" s="149"/>
      <c r="E2076" s="131" t="s">
        <v>26</v>
      </c>
      <c r="F2076" s="132"/>
      <c r="G2076" s="133"/>
      <c r="H2076" s="133"/>
      <c r="I2076" s="133"/>
      <c r="J2076" s="133"/>
      <c r="K2076" s="133"/>
      <c r="L2076" s="133"/>
      <c r="M2076" s="133"/>
      <c r="N2076" s="133"/>
      <c r="O2076" s="133"/>
      <c r="P2076" s="133"/>
      <c r="Q2076" s="133"/>
      <c r="R2076" s="133"/>
      <c r="S2076" s="133"/>
      <c r="T2076" s="133"/>
      <c r="U2076" s="133"/>
      <c r="V2076" s="133"/>
      <c r="W2076" s="133"/>
      <c r="X2076" s="133"/>
      <c r="Y2076" s="133"/>
      <c r="Z2076" s="133"/>
      <c r="AA2076" s="133"/>
      <c r="AB2076" s="133"/>
      <c r="AC2076" s="133"/>
      <c r="AD2076" s="133"/>
      <c r="AE2076" s="133"/>
      <c r="AF2076" s="133"/>
      <c r="AG2076" s="133"/>
      <c r="AH2076" s="133"/>
      <c r="AI2076" s="133"/>
      <c r="AJ2076" s="134"/>
      <c r="AK2076" s="149"/>
      <c r="AL2076" s="152"/>
      <c r="AM2076" s="152"/>
      <c r="AN2076" s="152"/>
      <c r="AO2076" s="152"/>
      <c r="AP2076" s="152"/>
      <c r="AQ2076" s="146"/>
    </row>
    <row r="2077" spans="1:43" ht="9" customHeight="1" x14ac:dyDescent="0.2">
      <c r="A2077" s="147">
        <v>517</v>
      </c>
      <c r="B2077" s="153">
        <v>23159</v>
      </c>
      <c r="C2077" s="154" t="s">
        <v>641</v>
      </c>
      <c r="D2077" s="154" t="s">
        <v>549</v>
      </c>
      <c r="E2077" s="124" t="s">
        <v>22</v>
      </c>
      <c r="F2077" s="125">
        <v>11</v>
      </c>
      <c r="G2077" s="126"/>
      <c r="H2077" s="126"/>
      <c r="I2077" s="126">
        <v>11</v>
      </c>
      <c r="J2077" s="126">
        <v>11</v>
      </c>
      <c r="K2077" s="126"/>
      <c r="L2077" s="126"/>
      <c r="M2077" s="126">
        <v>11</v>
      </c>
      <c r="N2077" s="126">
        <v>11</v>
      </c>
      <c r="O2077" s="126"/>
      <c r="P2077" s="126"/>
      <c r="Q2077" s="126">
        <v>11</v>
      </c>
      <c r="R2077" s="126">
        <v>11</v>
      </c>
      <c r="S2077" s="126"/>
      <c r="T2077" s="126"/>
      <c r="U2077" s="126">
        <v>11</v>
      </c>
      <c r="V2077" s="126">
        <v>11</v>
      </c>
      <c r="W2077" s="126"/>
      <c r="X2077" s="126"/>
      <c r="Y2077" s="126">
        <v>11</v>
      </c>
      <c r="Z2077" s="126">
        <v>11</v>
      </c>
      <c r="AA2077" s="126"/>
      <c r="AB2077" s="126"/>
      <c r="AC2077" s="126">
        <v>11</v>
      </c>
      <c r="AD2077" s="126">
        <v>11</v>
      </c>
      <c r="AE2077" s="126"/>
      <c r="AF2077" s="126"/>
      <c r="AG2077" s="126">
        <v>11</v>
      </c>
      <c r="AH2077" s="126">
        <v>11</v>
      </c>
      <c r="AI2077" s="126"/>
      <c r="AJ2077" s="127"/>
      <c r="AK2077" s="153">
        <f>COUNTIF(F2077:AJ2077,"&gt;0")</f>
        <v>15</v>
      </c>
      <c r="AL2077" s="150">
        <f>SUM(F2077:AJ2077)</f>
        <v>165</v>
      </c>
      <c r="AM2077" s="150">
        <f>SUM(F2079:AJ2079)</f>
        <v>0</v>
      </c>
      <c r="AN2077" s="150">
        <f>SUM(F2080:AJ2080)</f>
        <v>0</v>
      </c>
      <c r="AO2077" s="150">
        <f>SUM(F2078:AJ2078)</f>
        <v>64</v>
      </c>
      <c r="AP2077" s="150">
        <f>VLOOKUP($M$1&amp;" "&amp;$P$1&amp;" "&amp;AQ2077,'Вспомогательная таблица'!A:AL,38,0)</f>
        <v>165</v>
      </c>
      <c r="AQ2077" s="144" t="s">
        <v>49</v>
      </c>
    </row>
    <row r="2078" spans="1:43" ht="9" customHeight="1" x14ac:dyDescent="0.2">
      <c r="A2078" s="148"/>
      <c r="B2078" s="148"/>
      <c r="C2078" s="148"/>
      <c r="D2078" s="148"/>
      <c r="E2078" s="128" t="s">
        <v>24</v>
      </c>
      <c r="F2078" s="129">
        <v>8</v>
      </c>
      <c r="G2078" s="107"/>
      <c r="H2078" s="107"/>
      <c r="I2078" s="107"/>
      <c r="J2078" s="107">
        <v>8</v>
      </c>
      <c r="K2078" s="107"/>
      <c r="L2078" s="107"/>
      <c r="M2078" s="107"/>
      <c r="N2078" s="107">
        <v>8</v>
      </c>
      <c r="O2078" s="107"/>
      <c r="P2078" s="107"/>
      <c r="Q2078" s="107"/>
      <c r="R2078" s="107">
        <v>8</v>
      </c>
      <c r="S2078" s="107"/>
      <c r="T2078" s="107"/>
      <c r="U2078" s="107"/>
      <c r="V2078" s="107">
        <v>8</v>
      </c>
      <c r="W2078" s="107"/>
      <c r="X2078" s="107"/>
      <c r="Y2078" s="107"/>
      <c r="Z2078" s="107">
        <v>8</v>
      </c>
      <c r="AA2078" s="107"/>
      <c r="AB2078" s="107"/>
      <c r="AC2078" s="107"/>
      <c r="AD2078" s="107">
        <v>8</v>
      </c>
      <c r="AE2078" s="107"/>
      <c r="AF2078" s="107"/>
      <c r="AG2078" s="107"/>
      <c r="AH2078" s="107">
        <v>8</v>
      </c>
      <c r="AI2078" s="107"/>
      <c r="AJ2078" s="130"/>
      <c r="AK2078" s="148"/>
      <c r="AL2078" s="151"/>
      <c r="AM2078" s="151"/>
      <c r="AN2078" s="151"/>
      <c r="AO2078" s="151"/>
      <c r="AP2078" s="151"/>
      <c r="AQ2078" s="145"/>
    </row>
    <row r="2079" spans="1:43" ht="9" customHeight="1" x14ac:dyDescent="0.2">
      <c r="A2079" s="148"/>
      <c r="B2079" s="148"/>
      <c r="C2079" s="148"/>
      <c r="D2079" s="148"/>
      <c r="E2079" s="128" t="s">
        <v>25</v>
      </c>
      <c r="F2079" s="129"/>
      <c r="G2079" s="107"/>
      <c r="H2079" s="107"/>
      <c r="I2079" s="107"/>
      <c r="J2079" s="107"/>
      <c r="K2079" s="107"/>
      <c r="L2079" s="107"/>
      <c r="M2079" s="107"/>
      <c r="N2079" s="107"/>
      <c r="O2079" s="107"/>
      <c r="P2079" s="107"/>
      <c r="Q2079" s="107"/>
      <c r="R2079" s="107"/>
      <c r="S2079" s="107"/>
      <c r="T2079" s="107"/>
      <c r="U2079" s="107"/>
      <c r="V2079" s="107"/>
      <c r="W2079" s="107"/>
      <c r="X2079" s="107"/>
      <c r="Y2079" s="107"/>
      <c r="Z2079" s="107"/>
      <c r="AA2079" s="107"/>
      <c r="AB2079" s="107"/>
      <c r="AC2079" s="107"/>
      <c r="AD2079" s="107"/>
      <c r="AE2079" s="107"/>
      <c r="AF2079" s="107"/>
      <c r="AG2079" s="107"/>
      <c r="AH2079" s="107"/>
      <c r="AI2079" s="107"/>
      <c r="AJ2079" s="130"/>
      <c r="AK2079" s="148"/>
      <c r="AL2079" s="151"/>
      <c r="AM2079" s="151"/>
      <c r="AN2079" s="151"/>
      <c r="AO2079" s="151"/>
      <c r="AP2079" s="151"/>
      <c r="AQ2079" s="145"/>
    </row>
    <row r="2080" spans="1:43" ht="9" customHeight="1" thickBot="1" x14ac:dyDescent="0.25">
      <c r="A2080" s="149"/>
      <c r="B2080" s="149"/>
      <c r="C2080" s="149"/>
      <c r="D2080" s="149"/>
      <c r="E2080" s="131" t="s">
        <v>26</v>
      </c>
      <c r="F2080" s="132"/>
      <c r="G2080" s="133"/>
      <c r="H2080" s="133"/>
      <c r="I2080" s="133"/>
      <c r="J2080" s="133"/>
      <c r="K2080" s="133"/>
      <c r="L2080" s="133"/>
      <c r="M2080" s="133"/>
      <c r="N2080" s="133"/>
      <c r="O2080" s="133"/>
      <c r="P2080" s="133"/>
      <c r="Q2080" s="133"/>
      <c r="R2080" s="133"/>
      <c r="S2080" s="133"/>
      <c r="T2080" s="133"/>
      <c r="U2080" s="133"/>
      <c r="V2080" s="133"/>
      <c r="W2080" s="133"/>
      <c r="X2080" s="133"/>
      <c r="Y2080" s="133"/>
      <c r="Z2080" s="133"/>
      <c r="AA2080" s="133"/>
      <c r="AB2080" s="133"/>
      <c r="AC2080" s="133"/>
      <c r="AD2080" s="133"/>
      <c r="AE2080" s="133"/>
      <c r="AF2080" s="133"/>
      <c r="AG2080" s="133"/>
      <c r="AH2080" s="133"/>
      <c r="AI2080" s="133"/>
      <c r="AJ2080" s="134"/>
      <c r="AK2080" s="149"/>
      <c r="AL2080" s="152"/>
      <c r="AM2080" s="152"/>
      <c r="AN2080" s="152"/>
      <c r="AO2080" s="152"/>
      <c r="AP2080" s="152"/>
      <c r="AQ2080" s="146"/>
    </row>
    <row r="2081" spans="1:43" ht="9" customHeight="1" x14ac:dyDescent="0.2">
      <c r="A2081" s="147">
        <v>518</v>
      </c>
      <c r="B2081" s="153">
        <v>19149</v>
      </c>
      <c r="C2081" s="154" t="s">
        <v>642</v>
      </c>
      <c r="D2081" s="154" t="s">
        <v>563</v>
      </c>
      <c r="E2081" s="124" t="s">
        <v>22</v>
      </c>
      <c r="F2081" s="125">
        <v>8</v>
      </c>
      <c r="G2081" s="126">
        <v>8</v>
      </c>
      <c r="H2081" s="126"/>
      <c r="I2081" s="126"/>
      <c r="J2081" s="126">
        <v>8</v>
      </c>
      <c r="K2081" s="126">
        <v>8</v>
      </c>
      <c r="L2081" s="126">
        <v>8</v>
      </c>
      <c r="M2081" s="126">
        <v>8</v>
      </c>
      <c r="N2081" s="126">
        <v>8</v>
      </c>
      <c r="O2081" s="126"/>
      <c r="P2081" s="126"/>
      <c r="Q2081" s="126">
        <v>8</v>
      </c>
      <c r="R2081" s="126">
        <v>8</v>
      </c>
      <c r="S2081" s="126">
        <v>8</v>
      </c>
      <c r="T2081" s="126">
        <v>8</v>
      </c>
      <c r="U2081" s="126">
        <v>8</v>
      </c>
      <c r="V2081" s="126"/>
      <c r="W2081" s="126"/>
      <c r="X2081" s="126">
        <v>8</v>
      </c>
      <c r="Y2081" s="126">
        <v>8</v>
      </c>
      <c r="Z2081" s="126">
        <v>8</v>
      </c>
      <c r="AA2081" s="126">
        <v>8</v>
      </c>
      <c r="AB2081" s="126">
        <v>8</v>
      </c>
      <c r="AC2081" s="126"/>
      <c r="AD2081" s="126"/>
      <c r="AE2081" s="126">
        <v>8</v>
      </c>
      <c r="AF2081" s="126">
        <v>8</v>
      </c>
      <c r="AG2081" s="126">
        <v>8</v>
      </c>
      <c r="AH2081" s="126">
        <v>8</v>
      </c>
      <c r="AI2081" s="126"/>
      <c r="AJ2081" s="127"/>
      <c r="AK2081" s="153">
        <f>COUNTIF(F2081:AJ2081,"&gt;0")</f>
        <v>21</v>
      </c>
      <c r="AL2081" s="150">
        <f>SUM(F2081:AJ2081)</f>
        <v>168</v>
      </c>
      <c r="AM2081" s="150">
        <f>SUM(F2083:AJ2083)</f>
        <v>0</v>
      </c>
      <c r="AN2081" s="150">
        <f>SUM(F2084:AJ2084)</f>
        <v>0</v>
      </c>
      <c r="AO2081" s="150">
        <f>SUM(F2082:AJ2082)</f>
        <v>0</v>
      </c>
      <c r="AP2081" s="150">
        <f>VLOOKUP($M$1&amp;" "&amp;$P$1&amp;" "&amp;AQ2081,'Вспомогательная таблица'!A:AL,38,0)</f>
        <v>168</v>
      </c>
      <c r="AQ2081" s="144" t="s">
        <v>23</v>
      </c>
    </row>
    <row r="2082" spans="1:43" ht="9" customHeight="1" x14ac:dyDescent="0.2">
      <c r="A2082" s="148"/>
      <c r="B2082" s="148"/>
      <c r="C2082" s="148"/>
      <c r="D2082" s="148"/>
      <c r="E2082" s="128" t="s">
        <v>24</v>
      </c>
      <c r="F2082" s="129"/>
      <c r="G2082" s="107"/>
      <c r="H2082" s="107"/>
      <c r="I2082" s="107"/>
      <c r="J2082" s="107"/>
      <c r="K2082" s="107"/>
      <c r="L2082" s="107"/>
      <c r="M2082" s="107"/>
      <c r="N2082" s="107"/>
      <c r="O2082" s="107"/>
      <c r="P2082" s="107"/>
      <c r="Q2082" s="107"/>
      <c r="R2082" s="107"/>
      <c r="S2082" s="107"/>
      <c r="T2082" s="107"/>
      <c r="U2082" s="107"/>
      <c r="V2082" s="107"/>
      <c r="W2082" s="107"/>
      <c r="X2082" s="107"/>
      <c r="Y2082" s="107"/>
      <c r="Z2082" s="107"/>
      <c r="AA2082" s="107"/>
      <c r="AB2082" s="107"/>
      <c r="AC2082" s="107"/>
      <c r="AD2082" s="107"/>
      <c r="AE2082" s="107"/>
      <c r="AF2082" s="107"/>
      <c r="AG2082" s="107"/>
      <c r="AH2082" s="107"/>
      <c r="AI2082" s="107"/>
      <c r="AJ2082" s="130"/>
      <c r="AK2082" s="148"/>
      <c r="AL2082" s="151"/>
      <c r="AM2082" s="151"/>
      <c r="AN2082" s="151"/>
      <c r="AO2082" s="151"/>
      <c r="AP2082" s="151"/>
      <c r="AQ2082" s="145"/>
    </row>
    <row r="2083" spans="1:43" ht="9" customHeight="1" x14ac:dyDescent="0.2">
      <c r="A2083" s="148"/>
      <c r="B2083" s="148"/>
      <c r="C2083" s="148"/>
      <c r="D2083" s="148"/>
      <c r="E2083" s="128" t="s">
        <v>25</v>
      </c>
      <c r="F2083" s="129"/>
      <c r="G2083" s="107"/>
      <c r="H2083" s="107"/>
      <c r="I2083" s="107"/>
      <c r="J2083" s="107"/>
      <c r="K2083" s="107"/>
      <c r="L2083" s="107"/>
      <c r="M2083" s="107"/>
      <c r="N2083" s="107"/>
      <c r="O2083" s="107"/>
      <c r="P2083" s="107"/>
      <c r="Q2083" s="107"/>
      <c r="R2083" s="107"/>
      <c r="S2083" s="107"/>
      <c r="T2083" s="107"/>
      <c r="U2083" s="107"/>
      <c r="V2083" s="107"/>
      <c r="W2083" s="107"/>
      <c r="X2083" s="107"/>
      <c r="Y2083" s="107"/>
      <c r="Z2083" s="107"/>
      <c r="AA2083" s="107"/>
      <c r="AB2083" s="107"/>
      <c r="AC2083" s="107"/>
      <c r="AD2083" s="107"/>
      <c r="AE2083" s="107"/>
      <c r="AF2083" s="107"/>
      <c r="AG2083" s="107"/>
      <c r="AH2083" s="107"/>
      <c r="AI2083" s="107"/>
      <c r="AJ2083" s="130"/>
      <c r="AK2083" s="148"/>
      <c r="AL2083" s="151"/>
      <c r="AM2083" s="151"/>
      <c r="AN2083" s="151"/>
      <c r="AO2083" s="151"/>
      <c r="AP2083" s="151"/>
      <c r="AQ2083" s="145"/>
    </row>
    <row r="2084" spans="1:43" ht="9" customHeight="1" thickBot="1" x14ac:dyDescent="0.25">
      <c r="A2084" s="149"/>
      <c r="B2084" s="149"/>
      <c r="C2084" s="149"/>
      <c r="D2084" s="149"/>
      <c r="E2084" s="131" t="s">
        <v>26</v>
      </c>
      <c r="F2084" s="132"/>
      <c r="G2084" s="133"/>
      <c r="H2084" s="133"/>
      <c r="I2084" s="133"/>
      <c r="J2084" s="133"/>
      <c r="K2084" s="133"/>
      <c r="L2084" s="133"/>
      <c r="M2084" s="133"/>
      <c r="N2084" s="133"/>
      <c r="O2084" s="133"/>
      <c r="P2084" s="133"/>
      <c r="Q2084" s="133"/>
      <c r="R2084" s="133"/>
      <c r="S2084" s="133"/>
      <c r="T2084" s="133"/>
      <c r="U2084" s="133"/>
      <c r="V2084" s="133"/>
      <c r="W2084" s="133"/>
      <c r="X2084" s="133"/>
      <c r="Y2084" s="133"/>
      <c r="Z2084" s="133"/>
      <c r="AA2084" s="133"/>
      <c r="AB2084" s="133"/>
      <c r="AC2084" s="133"/>
      <c r="AD2084" s="133"/>
      <c r="AE2084" s="133"/>
      <c r="AF2084" s="133"/>
      <c r="AG2084" s="133"/>
      <c r="AH2084" s="133"/>
      <c r="AI2084" s="133"/>
      <c r="AJ2084" s="134"/>
      <c r="AK2084" s="149"/>
      <c r="AL2084" s="152"/>
      <c r="AM2084" s="152"/>
      <c r="AN2084" s="152"/>
      <c r="AO2084" s="152"/>
      <c r="AP2084" s="152"/>
      <c r="AQ2084" s="146"/>
    </row>
    <row r="2085" spans="1:43" ht="9" customHeight="1" x14ac:dyDescent="0.2">
      <c r="A2085" s="147">
        <v>519</v>
      </c>
      <c r="B2085" s="153">
        <v>32558</v>
      </c>
      <c r="C2085" s="154" t="s">
        <v>643</v>
      </c>
      <c r="D2085" s="154" t="s">
        <v>625</v>
      </c>
      <c r="E2085" s="124" t="s">
        <v>22</v>
      </c>
      <c r="F2085" s="125"/>
      <c r="G2085" s="126"/>
      <c r="H2085" s="126">
        <v>11</v>
      </c>
      <c r="I2085" s="126">
        <v>11</v>
      </c>
      <c r="J2085" s="126"/>
      <c r="K2085" s="126"/>
      <c r="L2085" s="126">
        <v>11</v>
      </c>
      <c r="M2085" s="126">
        <v>11</v>
      </c>
      <c r="N2085" s="126"/>
      <c r="O2085" s="126"/>
      <c r="P2085" s="126">
        <v>11</v>
      </c>
      <c r="Q2085" s="126">
        <v>11</v>
      </c>
      <c r="R2085" s="126"/>
      <c r="S2085" s="126"/>
      <c r="T2085" s="126">
        <v>11</v>
      </c>
      <c r="U2085" s="126">
        <v>11</v>
      </c>
      <c r="V2085" s="126"/>
      <c r="W2085" s="126"/>
      <c r="X2085" s="126">
        <v>11</v>
      </c>
      <c r="Y2085" s="126">
        <v>11</v>
      </c>
      <c r="Z2085" s="126"/>
      <c r="AA2085" s="126"/>
      <c r="AB2085" s="126">
        <v>11</v>
      </c>
      <c r="AC2085" s="126">
        <v>11</v>
      </c>
      <c r="AD2085" s="126"/>
      <c r="AE2085" s="126"/>
      <c r="AF2085" s="126">
        <v>11</v>
      </c>
      <c r="AG2085" s="126">
        <v>11</v>
      </c>
      <c r="AH2085" s="126"/>
      <c r="AI2085" s="126"/>
      <c r="AJ2085" s="127"/>
      <c r="AK2085" s="153">
        <f>COUNTIF(F2085:AJ2085,"&gt;0")</f>
        <v>14</v>
      </c>
      <c r="AL2085" s="150">
        <f>SUM(F2085:AJ2085)</f>
        <v>154</v>
      </c>
      <c r="AM2085" s="150">
        <f>SUM(F2087:AJ2087)</f>
        <v>0</v>
      </c>
      <c r="AN2085" s="150">
        <f>SUM(F2088:AJ2088)</f>
        <v>0</v>
      </c>
      <c r="AO2085" s="150">
        <f>SUM(F2086:AJ2086)</f>
        <v>56</v>
      </c>
      <c r="AP2085" s="150">
        <f>VLOOKUP($M$1&amp;" "&amp;$P$1&amp;" "&amp;AQ2085,'Вспомогательная таблица'!A:AL,38,0)</f>
        <v>154</v>
      </c>
      <c r="AQ2085" s="144" t="s">
        <v>51</v>
      </c>
    </row>
    <row r="2086" spans="1:43" ht="9" customHeight="1" x14ac:dyDescent="0.2">
      <c r="A2086" s="148"/>
      <c r="B2086" s="148"/>
      <c r="C2086" s="148"/>
      <c r="D2086" s="148"/>
      <c r="E2086" s="128" t="s">
        <v>24</v>
      </c>
      <c r="F2086" s="129"/>
      <c r="G2086" s="107"/>
      <c r="H2086" s="107"/>
      <c r="I2086" s="107">
        <v>8</v>
      </c>
      <c r="J2086" s="107"/>
      <c r="K2086" s="107"/>
      <c r="L2086" s="107"/>
      <c r="M2086" s="107">
        <v>8</v>
      </c>
      <c r="N2086" s="107"/>
      <c r="O2086" s="107"/>
      <c r="P2086" s="107"/>
      <c r="Q2086" s="107">
        <v>8</v>
      </c>
      <c r="R2086" s="107"/>
      <c r="S2086" s="107"/>
      <c r="T2086" s="107"/>
      <c r="U2086" s="107">
        <v>8</v>
      </c>
      <c r="V2086" s="107"/>
      <c r="W2086" s="107"/>
      <c r="X2086" s="107"/>
      <c r="Y2086" s="107">
        <v>8</v>
      </c>
      <c r="Z2086" s="107"/>
      <c r="AA2086" s="107"/>
      <c r="AB2086" s="107"/>
      <c r="AC2086" s="107">
        <v>8</v>
      </c>
      <c r="AD2086" s="107"/>
      <c r="AE2086" s="107"/>
      <c r="AF2086" s="107"/>
      <c r="AG2086" s="107">
        <v>8</v>
      </c>
      <c r="AH2086" s="107"/>
      <c r="AI2086" s="107"/>
      <c r="AJ2086" s="130"/>
      <c r="AK2086" s="148"/>
      <c r="AL2086" s="151"/>
      <c r="AM2086" s="151"/>
      <c r="AN2086" s="151"/>
      <c r="AO2086" s="151"/>
      <c r="AP2086" s="151"/>
      <c r="AQ2086" s="145"/>
    </row>
    <row r="2087" spans="1:43" ht="9" customHeight="1" x14ac:dyDescent="0.2">
      <c r="A2087" s="148"/>
      <c r="B2087" s="148"/>
      <c r="C2087" s="148"/>
      <c r="D2087" s="148"/>
      <c r="E2087" s="128" t="s">
        <v>25</v>
      </c>
      <c r="F2087" s="129"/>
      <c r="G2087" s="107"/>
      <c r="H2087" s="107"/>
      <c r="I2087" s="107"/>
      <c r="J2087" s="107"/>
      <c r="K2087" s="107"/>
      <c r="L2087" s="107"/>
      <c r="M2087" s="107"/>
      <c r="N2087" s="107"/>
      <c r="O2087" s="107"/>
      <c r="P2087" s="107"/>
      <c r="Q2087" s="107"/>
      <c r="R2087" s="107"/>
      <c r="S2087" s="107"/>
      <c r="T2087" s="107"/>
      <c r="U2087" s="107"/>
      <c r="V2087" s="107"/>
      <c r="W2087" s="107"/>
      <c r="X2087" s="107"/>
      <c r="Y2087" s="107"/>
      <c r="Z2087" s="107"/>
      <c r="AA2087" s="107"/>
      <c r="AB2087" s="107"/>
      <c r="AC2087" s="107"/>
      <c r="AD2087" s="107"/>
      <c r="AE2087" s="107"/>
      <c r="AF2087" s="107"/>
      <c r="AG2087" s="107"/>
      <c r="AH2087" s="107"/>
      <c r="AI2087" s="107"/>
      <c r="AJ2087" s="130"/>
      <c r="AK2087" s="148"/>
      <c r="AL2087" s="151"/>
      <c r="AM2087" s="151"/>
      <c r="AN2087" s="151"/>
      <c r="AO2087" s="151"/>
      <c r="AP2087" s="151"/>
      <c r="AQ2087" s="145"/>
    </row>
    <row r="2088" spans="1:43" ht="9" customHeight="1" thickBot="1" x14ac:dyDescent="0.25">
      <c r="A2088" s="149"/>
      <c r="B2088" s="149"/>
      <c r="C2088" s="149"/>
      <c r="D2088" s="149"/>
      <c r="E2088" s="131" t="s">
        <v>26</v>
      </c>
      <c r="F2088" s="132"/>
      <c r="G2088" s="133"/>
      <c r="H2088" s="133"/>
      <c r="I2088" s="133"/>
      <c r="J2088" s="133"/>
      <c r="K2088" s="133"/>
      <c r="L2088" s="133"/>
      <c r="M2088" s="133"/>
      <c r="N2088" s="133"/>
      <c r="O2088" s="133"/>
      <c r="P2088" s="133"/>
      <c r="Q2088" s="133"/>
      <c r="R2088" s="133"/>
      <c r="S2088" s="133"/>
      <c r="T2088" s="133"/>
      <c r="U2088" s="133"/>
      <c r="V2088" s="133"/>
      <c r="W2088" s="133"/>
      <c r="X2088" s="133"/>
      <c r="Y2088" s="133"/>
      <c r="Z2088" s="133"/>
      <c r="AA2088" s="133"/>
      <c r="AB2088" s="133"/>
      <c r="AC2088" s="133"/>
      <c r="AD2088" s="133"/>
      <c r="AE2088" s="133"/>
      <c r="AF2088" s="133"/>
      <c r="AG2088" s="133"/>
      <c r="AH2088" s="133"/>
      <c r="AI2088" s="133"/>
      <c r="AJ2088" s="134"/>
      <c r="AK2088" s="149"/>
      <c r="AL2088" s="152"/>
      <c r="AM2088" s="152"/>
      <c r="AN2088" s="152"/>
      <c r="AO2088" s="152"/>
      <c r="AP2088" s="152"/>
      <c r="AQ2088" s="146"/>
    </row>
    <row r="2089" spans="1:43" ht="9" customHeight="1" x14ac:dyDescent="0.2">
      <c r="A2089" s="147">
        <v>520</v>
      </c>
      <c r="B2089" s="153">
        <v>19568</v>
      </c>
      <c r="C2089" s="154" t="s">
        <v>644</v>
      </c>
      <c r="D2089" s="154" t="s">
        <v>549</v>
      </c>
      <c r="E2089" s="124" t="s">
        <v>22</v>
      </c>
      <c r="F2089" s="125"/>
      <c r="G2089" s="126"/>
      <c r="H2089" s="126">
        <v>11</v>
      </c>
      <c r="I2089" s="126">
        <v>11</v>
      </c>
      <c r="J2089" s="126"/>
      <c r="K2089" s="126"/>
      <c r="L2089" s="126">
        <v>11</v>
      </c>
      <c r="M2089" s="126">
        <v>11</v>
      </c>
      <c r="N2089" s="126"/>
      <c r="O2089" s="126"/>
      <c r="P2089" s="126">
        <v>11</v>
      </c>
      <c r="Q2089" s="126">
        <v>11</v>
      </c>
      <c r="R2089" s="126"/>
      <c r="S2089" s="126"/>
      <c r="T2089" s="126">
        <v>11</v>
      </c>
      <c r="U2089" s="126">
        <v>11</v>
      </c>
      <c r="V2089" s="126"/>
      <c r="W2089" s="126"/>
      <c r="X2089" s="126">
        <v>11</v>
      </c>
      <c r="Y2089" s="126">
        <v>11</v>
      </c>
      <c r="Z2089" s="126"/>
      <c r="AA2089" s="126"/>
      <c r="AB2089" s="126">
        <v>11</v>
      </c>
      <c r="AC2089" s="126">
        <v>11</v>
      </c>
      <c r="AD2089" s="126"/>
      <c r="AE2089" s="126"/>
      <c r="AF2089" s="126">
        <v>11</v>
      </c>
      <c r="AG2089" s="126">
        <v>11</v>
      </c>
      <c r="AH2089" s="126"/>
      <c r="AI2089" s="126"/>
      <c r="AJ2089" s="127"/>
      <c r="AK2089" s="153">
        <f>COUNTIF(F2089:AJ2089,"&gt;0")</f>
        <v>14</v>
      </c>
      <c r="AL2089" s="150">
        <f>SUM(F2089:AJ2089)</f>
        <v>154</v>
      </c>
      <c r="AM2089" s="150">
        <f>SUM(F2091:AJ2091)</f>
        <v>0</v>
      </c>
      <c r="AN2089" s="150">
        <f>SUM(F2092:AJ2092)</f>
        <v>0</v>
      </c>
      <c r="AO2089" s="150">
        <f>SUM(F2090:AJ2090)</f>
        <v>56</v>
      </c>
      <c r="AP2089" s="150">
        <f>VLOOKUP($M$1&amp;" "&amp;$P$1&amp;" "&amp;AQ2089,'Вспомогательная таблица'!A:AL,38,0)</f>
        <v>154</v>
      </c>
      <c r="AQ2089" s="144" t="s">
        <v>51</v>
      </c>
    </row>
    <row r="2090" spans="1:43" ht="9" customHeight="1" x14ac:dyDescent="0.2">
      <c r="A2090" s="148"/>
      <c r="B2090" s="148"/>
      <c r="C2090" s="148"/>
      <c r="D2090" s="148"/>
      <c r="E2090" s="128" t="s">
        <v>24</v>
      </c>
      <c r="F2090" s="129"/>
      <c r="G2090" s="107"/>
      <c r="H2090" s="107"/>
      <c r="I2090" s="107">
        <v>8</v>
      </c>
      <c r="J2090" s="107"/>
      <c r="K2090" s="107"/>
      <c r="L2090" s="107"/>
      <c r="M2090" s="107">
        <v>8</v>
      </c>
      <c r="N2090" s="107"/>
      <c r="O2090" s="107"/>
      <c r="P2090" s="107"/>
      <c r="Q2090" s="107">
        <v>8</v>
      </c>
      <c r="R2090" s="107"/>
      <c r="S2090" s="107"/>
      <c r="T2090" s="107"/>
      <c r="U2090" s="107">
        <v>8</v>
      </c>
      <c r="V2090" s="107"/>
      <c r="W2090" s="107"/>
      <c r="X2090" s="107"/>
      <c r="Y2090" s="107">
        <v>8</v>
      </c>
      <c r="Z2090" s="107"/>
      <c r="AA2090" s="107"/>
      <c r="AB2090" s="107"/>
      <c r="AC2090" s="107">
        <v>8</v>
      </c>
      <c r="AD2090" s="107"/>
      <c r="AE2090" s="107"/>
      <c r="AF2090" s="107"/>
      <c r="AG2090" s="107">
        <v>8</v>
      </c>
      <c r="AH2090" s="107"/>
      <c r="AI2090" s="107"/>
      <c r="AJ2090" s="130"/>
      <c r="AK2090" s="148"/>
      <c r="AL2090" s="151"/>
      <c r="AM2090" s="151"/>
      <c r="AN2090" s="151"/>
      <c r="AO2090" s="151"/>
      <c r="AP2090" s="151"/>
      <c r="AQ2090" s="145"/>
    </row>
    <row r="2091" spans="1:43" ht="9" customHeight="1" x14ac:dyDescent="0.2">
      <c r="A2091" s="148"/>
      <c r="B2091" s="148"/>
      <c r="C2091" s="148"/>
      <c r="D2091" s="148"/>
      <c r="E2091" s="128" t="s">
        <v>25</v>
      </c>
      <c r="F2091" s="129"/>
      <c r="G2091" s="107"/>
      <c r="H2091" s="107"/>
      <c r="I2091" s="107"/>
      <c r="J2091" s="107"/>
      <c r="K2091" s="107"/>
      <c r="L2091" s="107"/>
      <c r="M2091" s="107"/>
      <c r="N2091" s="107"/>
      <c r="O2091" s="107"/>
      <c r="P2091" s="107"/>
      <c r="Q2091" s="107"/>
      <c r="R2091" s="107"/>
      <c r="S2091" s="107"/>
      <c r="T2091" s="107"/>
      <c r="U2091" s="107"/>
      <c r="V2091" s="107"/>
      <c r="W2091" s="107"/>
      <c r="X2091" s="107"/>
      <c r="Y2091" s="107"/>
      <c r="Z2091" s="107"/>
      <c r="AA2091" s="107"/>
      <c r="AB2091" s="107"/>
      <c r="AC2091" s="107"/>
      <c r="AD2091" s="107"/>
      <c r="AE2091" s="107"/>
      <c r="AF2091" s="107"/>
      <c r="AG2091" s="107"/>
      <c r="AH2091" s="107"/>
      <c r="AI2091" s="107"/>
      <c r="AJ2091" s="130"/>
      <c r="AK2091" s="148"/>
      <c r="AL2091" s="151"/>
      <c r="AM2091" s="151"/>
      <c r="AN2091" s="151"/>
      <c r="AO2091" s="151"/>
      <c r="AP2091" s="151"/>
      <c r="AQ2091" s="145"/>
    </row>
    <row r="2092" spans="1:43" ht="9" customHeight="1" thickBot="1" x14ac:dyDescent="0.25">
      <c r="A2092" s="149"/>
      <c r="B2092" s="149"/>
      <c r="C2092" s="149"/>
      <c r="D2092" s="149"/>
      <c r="E2092" s="131" t="s">
        <v>26</v>
      </c>
      <c r="F2092" s="132"/>
      <c r="G2092" s="133"/>
      <c r="H2092" s="133"/>
      <c r="I2092" s="133"/>
      <c r="J2092" s="133"/>
      <c r="K2092" s="133"/>
      <c r="L2092" s="133"/>
      <c r="M2092" s="133"/>
      <c r="N2092" s="133"/>
      <c r="O2092" s="133"/>
      <c r="P2092" s="133"/>
      <c r="Q2092" s="133"/>
      <c r="R2092" s="133"/>
      <c r="S2092" s="133"/>
      <c r="T2092" s="133"/>
      <c r="U2092" s="133"/>
      <c r="V2092" s="133"/>
      <c r="W2092" s="133"/>
      <c r="X2092" s="133"/>
      <c r="Y2092" s="133"/>
      <c r="Z2092" s="133"/>
      <c r="AA2092" s="133"/>
      <c r="AB2092" s="133"/>
      <c r="AC2092" s="133"/>
      <c r="AD2092" s="133"/>
      <c r="AE2092" s="133"/>
      <c r="AF2092" s="133"/>
      <c r="AG2092" s="133"/>
      <c r="AH2092" s="133"/>
      <c r="AI2092" s="133"/>
      <c r="AJ2092" s="134"/>
      <c r="AK2092" s="149"/>
      <c r="AL2092" s="152"/>
      <c r="AM2092" s="152"/>
      <c r="AN2092" s="152"/>
      <c r="AO2092" s="152"/>
      <c r="AP2092" s="152"/>
      <c r="AQ2092" s="146"/>
    </row>
    <row r="2093" spans="1:43" ht="9" customHeight="1" x14ac:dyDescent="0.2">
      <c r="A2093" s="147">
        <v>521</v>
      </c>
      <c r="B2093" s="153">
        <v>32849</v>
      </c>
      <c r="C2093" s="154" t="s">
        <v>645</v>
      </c>
      <c r="D2093" s="154" t="s">
        <v>549</v>
      </c>
      <c r="E2093" s="124" t="s">
        <v>22</v>
      </c>
      <c r="F2093" s="125">
        <v>11</v>
      </c>
      <c r="G2093" s="126">
        <v>11</v>
      </c>
      <c r="H2093" s="126"/>
      <c r="I2093" s="126"/>
      <c r="J2093" s="126">
        <v>11</v>
      </c>
      <c r="K2093" s="126">
        <v>11</v>
      </c>
      <c r="L2093" s="126"/>
      <c r="M2093" s="126"/>
      <c r="N2093" s="126">
        <v>11</v>
      </c>
      <c r="O2093" s="126">
        <v>11</v>
      </c>
      <c r="P2093" s="126"/>
      <c r="Q2093" s="126"/>
      <c r="R2093" s="126">
        <v>11</v>
      </c>
      <c r="S2093" s="126">
        <v>11</v>
      </c>
      <c r="T2093" s="126"/>
      <c r="U2093" s="126"/>
      <c r="V2093" s="126">
        <v>11</v>
      </c>
      <c r="W2093" s="126">
        <v>11</v>
      </c>
      <c r="X2093" s="126"/>
      <c r="Y2093" s="126"/>
      <c r="Z2093" s="126">
        <v>11</v>
      </c>
      <c r="AA2093" s="126">
        <v>11</v>
      </c>
      <c r="AB2093" s="126"/>
      <c r="AC2093" s="126"/>
      <c r="AD2093" s="126">
        <v>11</v>
      </c>
      <c r="AE2093" s="126">
        <v>11</v>
      </c>
      <c r="AF2093" s="126"/>
      <c r="AG2093" s="126"/>
      <c r="AH2093" s="126">
        <v>11</v>
      </c>
      <c r="AI2093" s="126"/>
      <c r="AJ2093" s="127"/>
      <c r="AK2093" s="153">
        <f>COUNTIF(F2093:AJ2093,"&gt;0")</f>
        <v>15</v>
      </c>
      <c r="AL2093" s="150">
        <f>SUM(F2093:AJ2093)</f>
        <v>165</v>
      </c>
      <c r="AM2093" s="150">
        <f>SUM(F2095:AJ2095)</f>
        <v>0</v>
      </c>
      <c r="AN2093" s="150">
        <f>SUM(F2096:AJ2096)</f>
        <v>0</v>
      </c>
      <c r="AO2093" s="150">
        <f>SUM(F2094:AJ2094)</f>
        <v>56</v>
      </c>
      <c r="AP2093" s="150">
        <f>VLOOKUP($M$1&amp;" "&amp;$P$1&amp;" "&amp;AQ2093,'Вспомогательная таблица'!A:AL,38,0)</f>
        <v>165</v>
      </c>
      <c r="AQ2093" s="144" t="s">
        <v>53</v>
      </c>
    </row>
    <row r="2094" spans="1:43" ht="9" customHeight="1" x14ac:dyDescent="0.2">
      <c r="A2094" s="148"/>
      <c r="B2094" s="148"/>
      <c r="C2094" s="148"/>
      <c r="D2094" s="148"/>
      <c r="E2094" s="128" t="s">
        <v>24</v>
      </c>
      <c r="F2094" s="129"/>
      <c r="G2094" s="107">
        <v>8</v>
      </c>
      <c r="H2094" s="107"/>
      <c r="I2094" s="107"/>
      <c r="J2094" s="107"/>
      <c r="K2094" s="107">
        <v>8</v>
      </c>
      <c r="L2094" s="107"/>
      <c r="M2094" s="107"/>
      <c r="N2094" s="107"/>
      <c r="O2094" s="107">
        <v>8</v>
      </c>
      <c r="P2094" s="107"/>
      <c r="Q2094" s="107"/>
      <c r="R2094" s="107"/>
      <c r="S2094" s="107">
        <v>8</v>
      </c>
      <c r="T2094" s="107"/>
      <c r="U2094" s="107"/>
      <c r="V2094" s="107"/>
      <c r="W2094" s="107">
        <v>8</v>
      </c>
      <c r="X2094" s="107"/>
      <c r="Y2094" s="107"/>
      <c r="Z2094" s="107"/>
      <c r="AA2094" s="107">
        <v>8</v>
      </c>
      <c r="AB2094" s="107"/>
      <c r="AC2094" s="107"/>
      <c r="AD2094" s="107"/>
      <c r="AE2094" s="107">
        <v>8</v>
      </c>
      <c r="AF2094" s="107"/>
      <c r="AG2094" s="107"/>
      <c r="AH2094" s="107"/>
      <c r="AI2094" s="107"/>
      <c r="AJ2094" s="130"/>
      <c r="AK2094" s="148"/>
      <c r="AL2094" s="151"/>
      <c r="AM2094" s="151"/>
      <c r="AN2094" s="151"/>
      <c r="AO2094" s="151"/>
      <c r="AP2094" s="151"/>
      <c r="AQ2094" s="145"/>
    </row>
    <row r="2095" spans="1:43" ht="9" customHeight="1" x14ac:dyDescent="0.2">
      <c r="A2095" s="148"/>
      <c r="B2095" s="148"/>
      <c r="C2095" s="148"/>
      <c r="D2095" s="148"/>
      <c r="E2095" s="128" t="s">
        <v>25</v>
      </c>
      <c r="F2095" s="129"/>
      <c r="G2095" s="107"/>
      <c r="H2095" s="107"/>
      <c r="I2095" s="107"/>
      <c r="J2095" s="107"/>
      <c r="K2095" s="107"/>
      <c r="L2095" s="107"/>
      <c r="M2095" s="107"/>
      <c r="N2095" s="107"/>
      <c r="O2095" s="107"/>
      <c r="P2095" s="107"/>
      <c r="Q2095" s="107"/>
      <c r="R2095" s="107"/>
      <c r="S2095" s="107"/>
      <c r="T2095" s="107"/>
      <c r="U2095" s="107"/>
      <c r="V2095" s="107"/>
      <c r="W2095" s="107"/>
      <c r="X2095" s="107"/>
      <c r="Y2095" s="107"/>
      <c r="Z2095" s="107"/>
      <c r="AA2095" s="107"/>
      <c r="AB2095" s="107"/>
      <c r="AC2095" s="107"/>
      <c r="AD2095" s="107"/>
      <c r="AE2095" s="107"/>
      <c r="AF2095" s="107"/>
      <c r="AG2095" s="107"/>
      <c r="AH2095" s="107"/>
      <c r="AI2095" s="107"/>
      <c r="AJ2095" s="130"/>
      <c r="AK2095" s="148"/>
      <c r="AL2095" s="151"/>
      <c r="AM2095" s="151"/>
      <c r="AN2095" s="151"/>
      <c r="AO2095" s="151"/>
      <c r="AP2095" s="151"/>
      <c r="AQ2095" s="145"/>
    </row>
    <row r="2096" spans="1:43" ht="9" customHeight="1" thickBot="1" x14ac:dyDescent="0.25">
      <c r="A2096" s="149"/>
      <c r="B2096" s="149"/>
      <c r="C2096" s="149"/>
      <c r="D2096" s="149"/>
      <c r="E2096" s="131" t="s">
        <v>26</v>
      </c>
      <c r="F2096" s="132"/>
      <c r="G2096" s="133"/>
      <c r="H2096" s="133"/>
      <c r="I2096" s="133"/>
      <c r="J2096" s="133"/>
      <c r="K2096" s="133"/>
      <c r="L2096" s="133"/>
      <c r="M2096" s="133"/>
      <c r="N2096" s="133"/>
      <c r="O2096" s="133"/>
      <c r="P2096" s="133"/>
      <c r="Q2096" s="133"/>
      <c r="R2096" s="133"/>
      <c r="S2096" s="133"/>
      <c r="T2096" s="133"/>
      <c r="U2096" s="133"/>
      <c r="V2096" s="133"/>
      <c r="W2096" s="133"/>
      <c r="X2096" s="133"/>
      <c r="Y2096" s="133"/>
      <c r="Z2096" s="133"/>
      <c r="AA2096" s="133"/>
      <c r="AB2096" s="133"/>
      <c r="AC2096" s="133"/>
      <c r="AD2096" s="133"/>
      <c r="AE2096" s="133"/>
      <c r="AF2096" s="133"/>
      <c r="AG2096" s="133"/>
      <c r="AH2096" s="133"/>
      <c r="AI2096" s="133"/>
      <c r="AJ2096" s="134"/>
      <c r="AK2096" s="149"/>
      <c r="AL2096" s="152"/>
      <c r="AM2096" s="152"/>
      <c r="AN2096" s="152"/>
      <c r="AO2096" s="152"/>
      <c r="AP2096" s="152"/>
      <c r="AQ2096" s="146"/>
    </row>
    <row r="2097" spans="1:43" ht="9" customHeight="1" x14ac:dyDescent="0.2">
      <c r="A2097" s="147">
        <v>522</v>
      </c>
      <c r="B2097" s="161">
        <v>29440</v>
      </c>
      <c r="C2097" s="168" t="s">
        <v>646</v>
      </c>
      <c r="D2097" s="168" t="s">
        <v>551</v>
      </c>
      <c r="E2097" s="124" t="s">
        <v>22</v>
      </c>
      <c r="F2097" s="125">
        <v>8</v>
      </c>
      <c r="G2097" s="126">
        <v>8</v>
      </c>
      <c r="H2097" s="126"/>
      <c r="I2097" s="126"/>
      <c r="J2097" s="126">
        <v>8</v>
      </c>
      <c r="K2097" s="126">
        <v>8</v>
      </c>
      <c r="L2097" s="126">
        <v>8</v>
      </c>
      <c r="M2097" s="126">
        <v>8</v>
      </c>
      <c r="N2097" s="126">
        <v>8</v>
      </c>
      <c r="O2097" s="126"/>
      <c r="P2097" s="126"/>
      <c r="Q2097" s="126">
        <v>8</v>
      </c>
      <c r="R2097" s="126">
        <v>8</v>
      </c>
      <c r="S2097" s="126">
        <v>8</v>
      </c>
      <c r="T2097" s="126">
        <v>8</v>
      </c>
      <c r="U2097" s="126">
        <v>8</v>
      </c>
      <c r="V2097" s="126"/>
      <c r="W2097" s="126"/>
      <c r="X2097" s="126">
        <v>8</v>
      </c>
      <c r="Y2097" s="126">
        <v>8</v>
      </c>
      <c r="Z2097" s="126">
        <v>8</v>
      </c>
      <c r="AA2097" s="126">
        <v>8</v>
      </c>
      <c r="AB2097" s="126">
        <v>8</v>
      </c>
      <c r="AC2097" s="126"/>
      <c r="AD2097" s="126"/>
      <c r="AE2097" s="126">
        <v>8</v>
      </c>
      <c r="AF2097" s="126">
        <v>8</v>
      </c>
      <c r="AG2097" s="126">
        <v>8</v>
      </c>
      <c r="AH2097" s="126">
        <v>8</v>
      </c>
      <c r="AI2097" s="126"/>
      <c r="AJ2097" s="127"/>
      <c r="AK2097" s="153">
        <f>COUNTIF(F2097:AJ2097,"&gt;0")</f>
        <v>21</v>
      </c>
      <c r="AL2097" s="150">
        <f>SUM(F2097:AJ2097)</f>
        <v>168</v>
      </c>
      <c r="AM2097" s="150">
        <f>SUM(F2099:AJ2099)</f>
        <v>0</v>
      </c>
      <c r="AN2097" s="150">
        <f>SUM(F2100:AJ2100)</f>
        <v>0</v>
      </c>
      <c r="AO2097" s="150">
        <f>SUM(F2098:AJ2098)</f>
        <v>0</v>
      </c>
      <c r="AP2097" s="150">
        <f>VLOOKUP($M$1&amp;" "&amp;$P$1&amp;" "&amp;AQ2097,'Вспомогательная таблица'!A:AL,38,0)</f>
        <v>168</v>
      </c>
      <c r="AQ2097" s="144" t="s">
        <v>23</v>
      </c>
    </row>
    <row r="2098" spans="1:43" ht="9" customHeight="1" x14ac:dyDescent="0.2">
      <c r="A2098" s="148"/>
      <c r="B2098" s="162"/>
      <c r="C2098" s="162"/>
      <c r="D2098" s="162"/>
      <c r="E2098" s="128" t="s">
        <v>24</v>
      </c>
      <c r="F2098" s="129"/>
      <c r="G2098" s="107"/>
      <c r="H2098" s="107"/>
      <c r="I2098" s="107"/>
      <c r="J2098" s="107"/>
      <c r="K2098" s="107"/>
      <c r="L2098" s="107"/>
      <c r="M2098" s="107"/>
      <c r="N2098" s="107"/>
      <c r="O2098" s="107"/>
      <c r="P2098" s="107"/>
      <c r="Q2098" s="107"/>
      <c r="R2098" s="107"/>
      <c r="S2098" s="107"/>
      <c r="T2098" s="107"/>
      <c r="U2098" s="107"/>
      <c r="V2098" s="107"/>
      <c r="W2098" s="107"/>
      <c r="X2098" s="107"/>
      <c r="Y2098" s="107"/>
      <c r="Z2098" s="107"/>
      <c r="AA2098" s="107"/>
      <c r="AB2098" s="107"/>
      <c r="AC2098" s="107"/>
      <c r="AD2098" s="107"/>
      <c r="AE2098" s="107"/>
      <c r="AF2098" s="107"/>
      <c r="AG2098" s="107"/>
      <c r="AH2098" s="107"/>
      <c r="AI2098" s="107"/>
      <c r="AJ2098" s="130"/>
      <c r="AK2098" s="148"/>
      <c r="AL2098" s="151"/>
      <c r="AM2098" s="151"/>
      <c r="AN2098" s="151"/>
      <c r="AO2098" s="151"/>
      <c r="AP2098" s="151"/>
      <c r="AQ2098" s="145"/>
    </row>
    <row r="2099" spans="1:43" ht="9" customHeight="1" x14ac:dyDescent="0.2">
      <c r="A2099" s="148"/>
      <c r="B2099" s="162"/>
      <c r="C2099" s="162"/>
      <c r="D2099" s="162"/>
      <c r="E2099" s="128" t="s">
        <v>25</v>
      </c>
      <c r="F2099" s="129"/>
      <c r="G2099" s="107"/>
      <c r="H2099" s="107"/>
      <c r="I2099" s="107"/>
      <c r="J2099" s="107"/>
      <c r="K2099" s="107"/>
      <c r="L2099" s="107"/>
      <c r="M2099" s="107"/>
      <c r="N2099" s="107"/>
      <c r="O2099" s="107"/>
      <c r="P2099" s="107"/>
      <c r="Q2099" s="107"/>
      <c r="R2099" s="107"/>
      <c r="S2099" s="107"/>
      <c r="T2099" s="107"/>
      <c r="U2099" s="107"/>
      <c r="V2099" s="107"/>
      <c r="W2099" s="107"/>
      <c r="X2099" s="107"/>
      <c r="Y2099" s="107"/>
      <c r="Z2099" s="107"/>
      <c r="AA2099" s="107"/>
      <c r="AB2099" s="107"/>
      <c r="AC2099" s="107"/>
      <c r="AD2099" s="107"/>
      <c r="AE2099" s="107"/>
      <c r="AF2099" s="107"/>
      <c r="AG2099" s="107"/>
      <c r="AH2099" s="107"/>
      <c r="AI2099" s="107"/>
      <c r="AJ2099" s="130"/>
      <c r="AK2099" s="148"/>
      <c r="AL2099" s="151"/>
      <c r="AM2099" s="151"/>
      <c r="AN2099" s="151"/>
      <c r="AO2099" s="151"/>
      <c r="AP2099" s="151"/>
      <c r="AQ2099" s="145"/>
    </row>
    <row r="2100" spans="1:43" ht="9" customHeight="1" thickBot="1" x14ac:dyDescent="0.25">
      <c r="A2100" s="149"/>
      <c r="B2100" s="163"/>
      <c r="C2100" s="163"/>
      <c r="D2100" s="163"/>
      <c r="E2100" s="131" t="s">
        <v>26</v>
      </c>
      <c r="F2100" s="132"/>
      <c r="G2100" s="133"/>
      <c r="H2100" s="133"/>
      <c r="I2100" s="133"/>
      <c r="J2100" s="133"/>
      <c r="K2100" s="133"/>
      <c r="L2100" s="133"/>
      <c r="M2100" s="133"/>
      <c r="N2100" s="133"/>
      <c r="O2100" s="133"/>
      <c r="P2100" s="133"/>
      <c r="Q2100" s="133"/>
      <c r="R2100" s="133"/>
      <c r="S2100" s="133"/>
      <c r="T2100" s="133"/>
      <c r="U2100" s="133"/>
      <c r="V2100" s="133"/>
      <c r="W2100" s="133"/>
      <c r="X2100" s="133"/>
      <c r="Y2100" s="133"/>
      <c r="Z2100" s="133"/>
      <c r="AA2100" s="133"/>
      <c r="AB2100" s="133"/>
      <c r="AC2100" s="133"/>
      <c r="AD2100" s="133"/>
      <c r="AE2100" s="133"/>
      <c r="AF2100" s="133"/>
      <c r="AG2100" s="133"/>
      <c r="AH2100" s="133"/>
      <c r="AI2100" s="133"/>
      <c r="AJ2100" s="134"/>
      <c r="AK2100" s="149"/>
      <c r="AL2100" s="152"/>
      <c r="AM2100" s="152"/>
      <c r="AN2100" s="152"/>
      <c r="AO2100" s="152"/>
      <c r="AP2100" s="152"/>
      <c r="AQ2100" s="146"/>
    </row>
    <row r="2101" spans="1:43" ht="9" customHeight="1" x14ac:dyDescent="0.2">
      <c r="A2101" s="147">
        <v>523</v>
      </c>
      <c r="B2101" s="153">
        <v>28768</v>
      </c>
      <c r="C2101" s="154" t="s">
        <v>647</v>
      </c>
      <c r="D2101" s="154" t="s">
        <v>551</v>
      </c>
      <c r="E2101" s="124" t="s">
        <v>22</v>
      </c>
      <c r="F2101" s="125"/>
      <c r="G2101" s="126">
        <v>11</v>
      </c>
      <c r="H2101" s="126">
        <v>11</v>
      </c>
      <c r="I2101" s="126"/>
      <c r="J2101" s="126"/>
      <c r="K2101" s="126">
        <v>11</v>
      </c>
      <c r="L2101" s="126">
        <v>11</v>
      </c>
      <c r="M2101" s="126"/>
      <c r="N2101" s="126"/>
      <c r="O2101" s="126">
        <v>11</v>
      </c>
      <c r="P2101" s="126">
        <v>11</v>
      </c>
      <c r="Q2101" s="126"/>
      <c r="R2101" s="126"/>
      <c r="S2101" s="126">
        <v>11</v>
      </c>
      <c r="T2101" s="126">
        <v>11</v>
      </c>
      <c r="U2101" s="126"/>
      <c r="V2101" s="126"/>
      <c r="W2101" s="126">
        <v>11</v>
      </c>
      <c r="X2101" s="126">
        <v>11</v>
      </c>
      <c r="Y2101" s="126"/>
      <c r="Z2101" s="126"/>
      <c r="AA2101" s="126">
        <v>11</v>
      </c>
      <c r="AB2101" s="126">
        <v>11</v>
      </c>
      <c r="AC2101" s="126"/>
      <c r="AD2101" s="126"/>
      <c r="AE2101" s="126">
        <v>11</v>
      </c>
      <c r="AF2101" s="126">
        <v>11</v>
      </c>
      <c r="AG2101" s="126"/>
      <c r="AH2101" s="126"/>
      <c r="AI2101" s="126"/>
      <c r="AJ2101" s="127"/>
      <c r="AK2101" s="153">
        <f>COUNTIF(F2101:AJ2101,"&gt;0")</f>
        <v>14</v>
      </c>
      <c r="AL2101" s="150">
        <f>SUM(F2101:AJ2101)</f>
        <v>154</v>
      </c>
      <c r="AM2101" s="150">
        <f>SUM(F2103:AJ2103)</f>
        <v>0</v>
      </c>
      <c r="AN2101" s="150">
        <f>SUM(F2104:AJ2104)</f>
        <v>0</v>
      </c>
      <c r="AO2101" s="150">
        <f>SUM(F2102:AJ2102)</f>
        <v>56</v>
      </c>
      <c r="AP2101" s="150">
        <f>VLOOKUP($M$1&amp;" "&amp;$P$1&amp;" "&amp;AQ2101,'Вспомогательная таблица'!A:AL,38,0)</f>
        <v>154</v>
      </c>
      <c r="AQ2101" s="144" t="s">
        <v>43</v>
      </c>
    </row>
    <row r="2102" spans="1:43" ht="9" customHeight="1" x14ac:dyDescent="0.2">
      <c r="A2102" s="148"/>
      <c r="B2102" s="148"/>
      <c r="C2102" s="148"/>
      <c r="D2102" s="148"/>
      <c r="E2102" s="128" t="s">
        <v>24</v>
      </c>
      <c r="F2102" s="129"/>
      <c r="G2102" s="107"/>
      <c r="H2102" s="107">
        <v>8</v>
      </c>
      <c r="I2102" s="107"/>
      <c r="J2102" s="107"/>
      <c r="K2102" s="107"/>
      <c r="L2102" s="107">
        <v>8</v>
      </c>
      <c r="M2102" s="107"/>
      <c r="N2102" s="107"/>
      <c r="O2102" s="107"/>
      <c r="P2102" s="107">
        <v>8</v>
      </c>
      <c r="Q2102" s="107"/>
      <c r="R2102" s="107"/>
      <c r="S2102" s="107"/>
      <c r="T2102" s="107">
        <v>8</v>
      </c>
      <c r="U2102" s="107"/>
      <c r="V2102" s="107"/>
      <c r="W2102" s="107"/>
      <c r="X2102" s="107">
        <v>8</v>
      </c>
      <c r="Y2102" s="107"/>
      <c r="Z2102" s="107"/>
      <c r="AA2102" s="107"/>
      <c r="AB2102" s="107">
        <v>8</v>
      </c>
      <c r="AC2102" s="107"/>
      <c r="AD2102" s="107"/>
      <c r="AE2102" s="107"/>
      <c r="AF2102" s="107">
        <v>8</v>
      </c>
      <c r="AG2102" s="107"/>
      <c r="AH2102" s="107"/>
      <c r="AI2102" s="107"/>
      <c r="AJ2102" s="130"/>
      <c r="AK2102" s="148"/>
      <c r="AL2102" s="151"/>
      <c r="AM2102" s="151"/>
      <c r="AN2102" s="151"/>
      <c r="AO2102" s="151"/>
      <c r="AP2102" s="151"/>
      <c r="AQ2102" s="145"/>
    </row>
    <row r="2103" spans="1:43" ht="9" customHeight="1" x14ac:dyDescent="0.2">
      <c r="A2103" s="148"/>
      <c r="B2103" s="148"/>
      <c r="C2103" s="148"/>
      <c r="D2103" s="148"/>
      <c r="E2103" s="128" t="s">
        <v>25</v>
      </c>
      <c r="F2103" s="129"/>
      <c r="G2103" s="107"/>
      <c r="H2103" s="107"/>
      <c r="I2103" s="107"/>
      <c r="J2103" s="107"/>
      <c r="K2103" s="107"/>
      <c r="L2103" s="107"/>
      <c r="M2103" s="107"/>
      <c r="N2103" s="107"/>
      <c r="O2103" s="107"/>
      <c r="P2103" s="107"/>
      <c r="Q2103" s="107"/>
      <c r="R2103" s="107"/>
      <c r="S2103" s="107"/>
      <c r="T2103" s="107"/>
      <c r="U2103" s="107"/>
      <c r="V2103" s="107"/>
      <c r="W2103" s="107"/>
      <c r="X2103" s="107"/>
      <c r="Y2103" s="107"/>
      <c r="Z2103" s="107"/>
      <c r="AA2103" s="107"/>
      <c r="AB2103" s="107"/>
      <c r="AC2103" s="107"/>
      <c r="AD2103" s="107"/>
      <c r="AE2103" s="107"/>
      <c r="AF2103" s="107"/>
      <c r="AG2103" s="107"/>
      <c r="AH2103" s="107"/>
      <c r="AI2103" s="107"/>
      <c r="AJ2103" s="130"/>
      <c r="AK2103" s="148"/>
      <c r="AL2103" s="151"/>
      <c r="AM2103" s="151"/>
      <c r="AN2103" s="151"/>
      <c r="AO2103" s="151"/>
      <c r="AP2103" s="151"/>
      <c r="AQ2103" s="145"/>
    </row>
    <row r="2104" spans="1:43" ht="9" customHeight="1" thickBot="1" x14ac:dyDescent="0.25">
      <c r="A2104" s="149"/>
      <c r="B2104" s="149"/>
      <c r="C2104" s="149"/>
      <c r="D2104" s="149"/>
      <c r="E2104" s="131" t="s">
        <v>26</v>
      </c>
      <c r="F2104" s="132"/>
      <c r="G2104" s="133"/>
      <c r="H2104" s="133"/>
      <c r="I2104" s="133"/>
      <c r="J2104" s="133"/>
      <c r="K2104" s="133"/>
      <c r="L2104" s="133"/>
      <c r="M2104" s="133"/>
      <c r="N2104" s="133"/>
      <c r="O2104" s="133"/>
      <c r="P2104" s="133"/>
      <c r="Q2104" s="133"/>
      <c r="R2104" s="133"/>
      <c r="S2104" s="133"/>
      <c r="T2104" s="133"/>
      <c r="U2104" s="133"/>
      <c r="V2104" s="133"/>
      <c r="W2104" s="133"/>
      <c r="X2104" s="133"/>
      <c r="Y2104" s="133"/>
      <c r="Z2104" s="133"/>
      <c r="AA2104" s="133"/>
      <c r="AB2104" s="133"/>
      <c r="AC2104" s="133"/>
      <c r="AD2104" s="133"/>
      <c r="AE2104" s="133"/>
      <c r="AF2104" s="133"/>
      <c r="AG2104" s="133"/>
      <c r="AH2104" s="133"/>
      <c r="AI2104" s="133"/>
      <c r="AJ2104" s="134"/>
      <c r="AK2104" s="149"/>
      <c r="AL2104" s="152"/>
      <c r="AM2104" s="152"/>
      <c r="AN2104" s="152"/>
      <c r="AO2104" s="152"/>
      <c r="AP2104" s="152"/>
      <c r="AQ2104" s="146"/>
    </row>
    <row r="2105" spans="1:43" ht="9" customHeight="1" x14ac:dyDescent="0.2">
      <c r="A2105" s="147">
        <v>524</v>
      </c>
      <c r="B2105" s="153">
        <v>19481</v>
      </c>
      <c r="C2105" s="154" t="s">
        <v>648</v>
      </c>
      <c r="D2105" s="154" t="s">
        <v>551</v>
      </c>
      <c r="E2105" s="124" t="s">
        <v>22</v>
      </c>
      <c r="F2105" s="125">
        <v>8</v>
      </c>
      <c r="G2105" s="126">
        <v>8</v>
      </c>
      <c r="H2105" s="126"/>
      <c r="I2105" s="126"/>
      <c r="J2105" s="126">
        <v>8</v>
      </c>
      <c r="K2105" s="126">
        <v>8</v>
      </c>
      <c r="L2105" s="126">
        <v>8</v>
      </c>
      <c r="M2105" s="126">
        <v>8</v>
      </c>
      <c r="N2105" s="126">
        <v>8</v>
      </c>
      <c r="O2105" s="126"/>
      <c r="P2105" s="126"/>
      <c r="Q2105" s="126">
        <v>8</v>
      </c>
      <c r="R2105" s="126">
        <v>8</v>
      </c>
      <c r="S2105" s="126">
        <v>8</v>
      </c>
      <c r="T2105" s="126">
        <v>8</v>
      </c>
      <c r="U2105" s="126">
        <v>8</v>
      </c>
      <c r="V2105" s="126"/>
      <c r="W2105" s="126"/>
      <c r="X2105" s="126">
        <v>8</v>
      </c>
      <c r="Y2105" s="126">
        <v>8</v>
      </c>
      <c r="Z2105" s="126">
        <v>8</v>
      </c>
      <c r="AA2105" s="126">
        <v>8</v>
      </c>
      <c r="AB2105" s="126">
        <v>8</v>
      </c>
      <c r="AC2105" s="126"/>
      <c r="AD2105" s="126"/>
      <c r="AE2105" s="126">
        <v>8</v>
      </c>
      <c r="AF2105" s="126">
        <v>8</v>
      </c>
      <c r="AG2105" s="126">
        <v>8</v>
      </c>
      <c r="AH2105" s="126">
        <v>8</v>
      </c>
      <c r="AI2105" s="126"/>
      <c r="AJ2105" s="127"/>
      <c r="AK2105" s="153">
        <f>COUNTIF(F2105:AJ2105,"&gt;0")</f>
        <v>21</v>
      </c>
      <c r="AL2105" s="150">
        <f>SUM(F2105:AJ2105)</f>
        <v>168</v>
      </c>
      <c r="AM2105" s="150">
        <f>SUM(F2107:AJ2107)</f>
        <v>0</v>
      </c>
      <c r="AN2105" s="150">
        <f>SUM(F2108:AJ2108)</f>
        <v>0</v>
      </c>
      <c r="AO2105" s="150">
        <f>SUM(F2106:AJ2106)</f>
        <v>0</v>
      </c>
      <c r="AP2105" s="150">
        <f>VLOOKUP($M$1&amp;" "&amp;$P$1&amp;" "&amp;AQ2105,'Вспомогательная таблица'!A:AL,38,0)</f>
        <v>168</v>
      </c>
      <c r="AQ2105" s="144" t="s">
        <v>23</v>
      </c>
    </row>
    <row r="2106" spans="1:43" ht="9" customHeight="1" x14ac:dyDescent="0.2">
      <c r="A2106" s="148"/>
      <c r="B2106" s="148"/>
      <c r="C2106" s="148"/>
      <c r="D2106" s="148"/>
      <c r="E2106" s="128" t="s">
        <v>24</v>
      </c>
      <c r="F2106" s="129"/>
      <c r="G2106" s="107"/>
      <c r="H2106" s="107"/>
      <c r="I2106" s="107"/>
      <c r="J2106" s="107"/>
      <c r="K2106" s="107"/>
      <c r="L2106" s="107"/>
      <c r="M2106" s="107"/>
      <c r="N2106" s="107"/>
      <c r="O2106" s="107"/>
      <c r="P2106" s="107"/>
      <c r="Q2106" s="107"/>
      <c r="R2106" s="107"/>
      <c r="S2106" s="107"/>
      <c r="T2106" s="107"/>
      <c r="U2106" s="107"/>
      <c r="V2106" s="107"/>
      <c r="W2106" s="107"/>
      <c r="X2106" s="107"/>
      <c r="Y2106" s="107"/>
      <c r="Z2106" s="107"/>
      <c r="AA2106" s="107"/>
      <c r="AB2106" s="107"/>
      <c r="AC2106" s="107"/>
      <c r="AD2106" s="107"/>
      <c r="AE2106" s="107"/>
      <c r="AF2106" s="107"/>
      <c r="AG2106" s="107"/>
      <c r="AH2106" s="107"/>
      <c r="AI2106" s="107"/>
      <c r="AJ2106" s="130"/>
      <c r="AK2106" s="148"/>
      <c r="AL2106" s="151"/>
      <c r="AM2106" s="151"/>
      <c r="AN2106" s="151"/>
      <c r="AO2106" s="151"/>
      <c r="AP2106" s="151"/>
      <c r="AQ2106" s="145"/>
    </row>
    <row r="2107" spans="1:43" ht="9" customHeight="1" x14ac:dyDescent="0.2">
      <c r="A2107" s="148"/>
      <c r="B2107" s="148"/>
      <c r="C2107" s="148"/>
      <c r="D2107" s="148"/>
      <c r="E2107" s="128" t="s">
        <v>25</v>
      </c>
      <c r="F2107" s="129"/>
      <c r="G2107" s="107"/>
      <c r="H2107" s="107"/>
      <c r="I2107" s="107"/>
      <c r="J2107" s="107"/>
      <c r="K2107" s="107"/>
      <c r="L2107" s="107"/>
      <c r="M2107" s="107"/>
      <c r="N2107" s="107"/>
      <c r="O2107" s="107"/>
      <c r="P2107" s="107"/>
      <c r="Q2107" s="107"/>
      <c r="R2107" s="107"/>
      <c r="S2107" s="107"/>
      <c r="T2107" s="107"/>
      <c r="U2107" s="107"/>
      <c r="V2107" s="107"/>
      <c r="W2107" s="107"/>
      <c r="X2107" s="107"/>
      <c r="Y2107" s="107"/>
      <c r="Z2107" s="107"/>
      <c r="AA2107" s="107"/>
      <c r="AB2107" s="107"/>
      <c r="AC2107" s="107"/>
      <c r="AD2107" s="107"/>
      <c r="AE2107" s="107"/>
      <c r="AF2107" s="107"/>
      <c r="AG2107" s="107"/>
      <c r="AH2107" s="107"/>
      <c r="AI2107" s="107"/>
      <c r="AJ2107" s="130"/>
      <c r="AK2107" s="148"/>
      <c r="AL2107" s="151"/>
      <c r="AM2107" s="151"/>
      <c r="AN2107" s="151"/>
      <c r="AO2107" s="151"/>
      <c r="AP2107" s="151"/>
      <c r="AQ2107" s="145"/>
    </row>
    <row r="2108" spans="1:43" ht="9" customHeight="1" thickBot="1" x14ac:dyDescent="0.25">
      <c r="A2108" s="149"/>
      <c r="B2108" s="149"/>
      <c r="C2108" s="149"/>
      <c r="D2108" s="149"/>
      <c r="E2108" s="131" t="s">
        <v>26</v>
      </c>
      <c r="F2108" s="132"/>
      <c r="G2108" s="133"/>
      <c r="H2108" s="133"/>
      <c r="I2108" s="133"/>
      <c r="J2108" s="133"/>
      <c r="K2108" s="133"/>
      <c r="L2108" s="133"/>
      <c r="M2108" s="133"/>
      <c r="N2108" s="133"/>
      <c r="O2108" s="133"/>
      <c r="P2108" s="133"/>
      <c r="Q2108" s="133"/>
      <c r="R2108" s="133"/>
      <c r="S2108" s="133"/>
      <c r="T2108" s="133"/>
      <c r="U2108" s="133"/>
      <c r="V2108" s="133"/>
      <c r="W2108" s="133"/>
      <c r="X2108" s="133"/>
      <c r="Y2108" s="133"/>
      <c r="Z2108" s="133"/>
      <c r="AA2108" s="133"/>
      <c r="AB2108" s="133"/>
      <c r="AC2108" s="133"/>
      <c r="AD2108" s="133"/>
      <c r="AE2108" s="133"/>
      <c r="AF2108" s="133"/>
      <c r="AG2108" s="133"/>
      <c r="AH2108" s="133"/>
      <c r="AI2108" s="133"/>
      <c r="AJ2108" s="134"/>
      <c r="AK2108" s="149"/>
      <c r="AL2108" s="152"/>
      <c r="AM2108" s="152"/>
      <c r="AN2108" s="152"/>
      <c r="AO2108" s="152"/>
      <c r="AP2108" s="152"/>
      <c r="AQ2108" s="146"/>
    </row>
    <row r="2109" spans="1:43" ht="9" customHeight="1" x14ac:dyDescent="0.2">
      <c r="A2109" s="147">
        <v>525</v>
      </c>
      <c r="B2109" s="153">
        <v>23310</v>
      </c>
      <c r="C2109" s="154" t="s">
        <v>649</v>
      </c>
      <c r="D2109" s="154" t="s">
        <v>593</v>
      </c>
      <c r="E2109" s="124" t="s">
        <v>22</v>
      </c>
      <c r="F2109" s="125">
        <v>11</v>
      </c>
      <c r="G2109" s="126">
        <v>11</v>
      </c>
      <c r="H2109" s="126"/>
      <c r="I2109" s="126"/>
      <c r="J2109" s="126">
        <v>11</v>
      </c>
      <c r="K2109" s="126">
        <v>11</v>
      </c>
      <c r="L2109" s="126"/>
      <c r="M2109" s="126"/>
      <c r="N2109" s="126">
        <v>11</v>
      </c>
      <c r="O2109" s="126">
        <v>11</v>
      </c>
      <c r="P2109" s="126"/>
      <c r="Q2109" s="126"/>
      <c r="R2109" s="126">
        <v>11</v>
      </c>
      <c r="S2109" s="126">
        <v>11</v>
      </c>
      <c r="T2109" s="126"/>
      <c r="U2109" s="126"/>
      <c r="V2109" s="126">
        <v>11</v>
      </c>
      <c r="W2109" s="126">
        <v>11</v>
      </c>
      <c r="X2109" s="126"/>
      <c r="Y2109" s="126"/>
      <c r="Z2109" s="126">
        <v>11</v>
      </c>
      <c r="AA2109" s="126">
        <v>11</v>
      </c>
      <c r="AB2109" s="126"/>
      <c r="AC2109" s="126"/>
      <c r="AD2109" s="126">
        <v>11</v>
      </c>
      <c r="AE2109" s="126">
        <v>11</v>
      </c>
      <c r="AF2109" s="126"/>
      <c r="AG2109" s="126"/>
      <c r="AH2109" s="126">
        <v>11</v>
      </c>
      <c r="AI2109" s="126"/>
      <c r="AJ2109" s="127"/>
      <c r="AK2109" s="153">
        <f>COUNTIF(F2109:AJ2109,"&gt;0")</f>
        <v>15</v>
      </c>
      <c r="AL2109" s="150">
        <f>SUM(F2109:AJ2109)</f>
        <v>165</v>
      </c>
      <c r="AM2109" s="150">
        <f>SUM(F2111:AJ2111)</f>
        <v>0</v>
      </c>
      <c r="AN2109" s="150">
        <f>SUM(F2112:AJ2112)</f>
        <v>0</v>
      </c>
      <c r="AO2109" s="150">
        <f>SUM(F2110:AJ2110)</f>
        <v>56</v>
      </c>
      <c r="AP2109" s="150">
        <f>VLOOKUP($M$1&amp;" "&amp;$P$1&amp;" "&amp;AQ2109,'Вспомогательная таблица'!A:AL,38,0)</f>
        <v>165</v>
      </c>
      <c r="AQ2109" s="144" t="s">
        <v>53</v>
      </c>
    </row>
    <row r="2110" spans="1:43" ht="9" customHeight="1" x14ac:dyDescent="0.2">
      <c r="A2110" s="148"/>
      <c r="B2110" s="148"/>
      <c r="C2110" s="148"/>
      <c r="D2110" s="148"/>
      <c r="E2110" s="128" t="s">
        <v>24</v>
      </c>
      <c r="F2110" s="129"/>
      <c r="G2110" s="107">
        <v>8</v>
      </c>
      <c r="H2110" s="107"/>
      <c r="I2110" s="107"/>
      <c r="J2110" s="107"/>
      <c r="K2110" s="107">
        <v>8</v>
      </c>
      <c r="L2110" s="107"/>
      <c r="M2110" s="107"/>
      <c r="N2110" s="107"/>
      <c r="O2110" s="107">
        <v>8</v>
      </c>
      <c r="P2110" s="107"/>
      <c r="Q2110" s="107"/>
      <c r="R2110" s="107"/>
      <c r="S2110" s="107">
        <v>8</v>
      </c>
      <c r="T2110" s="107"/>
      <c r="U2110" s="107"/>
      <c r="V2110" s="107"/>
      <c r="W2110" s="107">
        <v>8</v>
      </c>
      <c r="X2110" s="107"/>
      <c r="Y2110" s="107"/>
      <c r="Z2110" s="107"/>
      <c r="AA2110" s="107">
        <v>8</v>
      </c>
      <c r="AB2110" s="107"/>
      <c r="AC2110" s="107"/>
      <c r="AD2110" s="107"/>
      <c r="AE2110" s="107">
        <v>8</v>
      </c>
      <c r="AF2110" s="107"/>
      <c r="AG2110" s="107"/>
      <c r="AH2110" s="107"/>
      <c r="AI2110" s="107"/>
      <c r="AJ2110" s="130"/>
      <c r="AK2110" s="148"/>
      <c r="AL2110" s="151"/>
      <c r="AM2110" s="151"/>
      <c r="AN2110" s="151"/>
      <c r="AO2110" s="151"/>
      <c r="AP2110" s="151"/>
      <c r="AQ2110" s="145"/>
    </row>
    <row r="2111" spans="1:43" ht="9" customHeight="1" x14ac:dyDescent="0.2">
      <c r="A2111" s="148"/>
      <c r="B2111" s="148"/>
      <c r="C2111" s="148"/>
      <c r="D2111" s="148"/>
      <c r="E2111" s="128" t="s">
        <v>25</v>
      </c>
      <c r="F2111" s="129"/>
      <c r="G2111" s="107"/>
      <c r="H2111" s="107"/>
      <c r="I2111" s="107"/>
      <c r="J2111" s="107"/>
      <c r="K2111" s="107"/>
      <c r="L2111" s="107"/>
      <c r="M2111" s="107"/>
      <c r="N2111" s="107"/>
      <c r="O2111" s="107"/>
      <c r="P2111" s="107"/>
      <c r="Q2111" s="107"/>
      <c r="R2111" s="107"/>
      <c r="S2111" s="107"/>
      <c r="T2111" s="107"/>
      <c r="U2111" s="107"/>
      <c r="V2111" s="107"/>
      <c r="W2111" s="107"/>
      <c r="X2111" s="107"/>
      <c r="Y2111" s="107"/>
      <c r="Z2111" s="107"/>
      <c r="AA2111" s="107"/>
      <c r="AB2111" s="107"/>
      <c r="AC2111" s="107"/>
      <c r="AD2111" s="107"/>
      <c r="AE2111" s="107"/>
      <c r="AF2111" s="107"/>
      <c r="AG2111" s="107"/>
      <c r="AH2111" s="107"/>
      <c r="AI2111" s="107"/>
      <c r="AJ2111" s="130"/>
      <c r="AK2111" s="148"/>
      <c r="AL2111" s="151"/>
      <c r="AM2111" s="151"/>
      <c r="AN2111" s="151"/>
      <c r="AO2111" s="151"/>
      <c r="AP2111" s="151"/>
      <c r="AQ2111" s="145"/>
    </row>
    <row r="2112" spans="1:43" ht="9" customHeight="1" thickBot="1" x14ac:dyDescent="0.25">
      <c r="A2112" s="149"/>
      <c r="B2112" s="149"/>
      <c r="C2112" s="149"/>
      <c r="D2112" s="149"/>
      <c r="E2112" s="131" t="s">
        <v>26</v>
      </c>
      <c r="F2112" s="132"/>
      <c r="G2112" s="133"/>
      <c r="H2112" s="133"/>
      <c r="I2112" s="133"/>
      <c r="J2112" s="133"/>
      <c r="K2112" s="133"/>
      <c r="L2112" s="133"/>
      <c r="M2112" s="133"/>
      <c r="N2112" s="133"/>
      <c r="O2112" s="133"/>
      <c r="P2112" s="133"/>
      <c r="Q2112" s="133"/>
      <c r="R2112" s="133"/>
      <c r="S2112" s="133"/>
      <c r="T2112" s="133"/>
      <c r="U2112" s="133"/>
      <c r="V2112" s="133"/>
      <c r="W2112" s="133"/>
      <c r="X2112" s="133"/>
      <c r="Y2112" s="133"/>
      <c r="Z2112" s="133"/>
      <c r="AA2112" s="133"/>
      <c r="AB2112" s="133"/>
      <c r="AC2112" s="133"/>
      <c r="AD2112" s="133"/>
      <c r="AE2112" s="133"/>
      <c r="AF2112" s="133"/>
      <c r="AG2112" s="133"/>
      <c r="AH2112" s="133"/>
      <c r="AI2112" s="133"/>
      <c r="AJ2112" s="134"/>
      <c r="AK2112" s="149"/>
      <c r="AL2112" s="152"/>
      <c r="AM2112" s="152"/>
      <c r="AN2112" s="152"/>
      <c r="AO2112" s="152"/>
      <c r="AP2112" s="152"/>
      <c r="AQ2112" s="146"/>
    </row>
    <row r="2113" spans="1:43" ht="9" customHeight="1" x14ac:dyDescent="0.2">
      <c r="A2113" s="147">
        <v>526</v>
      </c>
      <c r="B2113" s="153">
        <v>20339</v>
      </c>
      <c r="C2113" s="154" t="s">
        <v>650</v>
      </c>
      <c r="D2113" s="154" t="s">
        <v>577</v>
      </c>
      <c r="E2113" s="124" t="s">
        <v>22</v>
      </c>
      <c r="F2113" s="125"/>
      <c r="G2113" s="126"/>
      <c r="H2113" s="126">
        <v>11</v>
      </c>
      <c r="I2113" s="126">
        <v>11</v>
      </c>
      <c r="J2113" s="126"/>
      <c r="K2113" s="126"/>
      <c r="L2113" s="126">
        <v>11</v>
      </c>
      <c r="M2113" s="126">
        <v>11</v>
      </c>
      <c r="N2113" s="126"/>
      <c r="O2113" s="126"/>
      <c r="P2113" s="126">
        <v>11</v>
      </c>
      <c r="Q2113" s="126">
        <v>11</v>
      </c>
      <c r="R2113" s="126"/>
      <c r="S2113" s="126"/>
      <c r="T2113" s="126">
        <v>11</v>
      </c>
      <c r="U2113" s="126">
        <v>11</v>
      </c>
      <c r="V2113" s="126"/>
      <c r="W2113" s="126"/>
      <c r="X2113" s="126">
        <v>11</v>
      </c>
      <c r="Y2113" s="126">
        <v>11</v>
      </c>
      <c r="Z2113" s="126"/>
      <c r="AA2113" s="126"/>
      <c r="AB2113" s="126">
        <v>11</v>
      </c>
      <c r="AC2113" s="126">
        <v>11</v>
      </c>
      <c r="AD2113" s="126"/>
      <c r="AE2113" s="126"/>
      <c r="AF2113" s="126">
        <v>11</v>
      </c>
      <c r="AG2113" s="126">
        <v>11</v>
      </c>
      <c r="AH2113" s="126"/>
      <c r="AI2113" s="126"/>
      <c r="AJ2113" s="127"/>
      <c r="AK2113" s="153">
        <f>COUNTIF(F2113:AJ2113,"&gt;0")</f>
        <v>14</v>
      </c>
      <c r="AL2113" s="150">
        <f>SUM(F2113:AJ2113)</f>
        <v>154</v>
      </c>
      <c r="AM2113" s="150">
        <f>SUM(F2115:AJ2115)</f>
        <v>0</v>
      </c>
      <c r="AN2113" s="150">
        <f>SUM(F2116:AJ2116)</f>
        <v>0</v>
      </c>
      <c r="AO2113" s="150">
        <f>SUM(F2114:AJ2114)</f>
        <v>56</v>
      </c>
      <c r="AP2113" s="150">
        <f>VLOOKUP($M$1&amp;" "&amp;$P$1&amp;" "&amp;AQ2113,'Вспомогательная таблица'!A:AL,38,0)</f>
        <v>154</v>
      </c>
      <c r="AQ2113" s="144" t="s">
        <v>51</v>
      </c>
    </row>
    <row r="2114" spans="1:43" ht="9" customHeight="1" x14ac:dyDescent="0.2">
      <c r="A2114" s="148"/>
      <c r="B2114" s="148"/>
      <c r="C2114" s="148"/>
      <c r="D2114" s="148"/>
      <c r="E2114" s="128" t="s">
        <v>24</v>
      </c>
      <c r="F2114" s="129"/>
      <c r="G2114" s="107"/>
      <c r="H2114" s="107"/>
      <c r="I2114" s="107">
        <v>8</v>
      </c>
      <c r="J2114" s="107"/>
      <c r="K2114" s="107"/>
      <c r="L2114" s="107"/>
      <c r="M2114" s="107">
        <v>8</v>
      </c>
      <c r="N2114" s="107"/>
      <c r="O2114" s="107"/>
      <c r="P2114" s="107"/>
      <c r="Q2114" s="107">
        <v>8</v>
      </c>
      <c r="R2114" s="107"/>
      <c r="S2114" s="107"/>
      <c r="T2114" s="107"/>
      <c r="U2114" s="107">
        <v>8</v>
      </c>
      <c r="V2114" s="107"/>
      <c r="W2114" s="107"/>
      <c r="X2114" s="107"/>
      <c r="Y2114" s="107">
        <v>8</v>
      </c>
      <c r="Z2114" s="107"/>
      <c r="AA2114" s="107"/>
      <c r="AB2114" s="107"/>
      <c r="AC2114" s="107">
        <v>8</v>
      </c>
      <c r="AD2114" s="107"/>
      <c r="AE2114" s="107"/>
      <c r="AF2114" s="107"/>
      <c r="AG2114" s="107">
        <v>8</v>
      </c>
      <c r="AH2114" s="107"/>
      <c r="AI2114" s="107"/>
      <c r="AJ2114" s="130"/>
      <c r="AK2114" s="148"/>
      <c r="AL2114" s="151"/>
      <c r="AM2114" s="151"/>
      <c r="AN2114" s="151"/>
      <c r="AO2114" s="151"/>
      <c r="AP2114" s="151"/>
      <c r="AQ2114" s="145"/>
    </row>
    <row r="2115" spans="1:43" ht="9" customHeight="1" x14ac:dyDescent="0.2">
      <c r="A2115" s="148"/>
      <c r="B2115" s="148"/>
      <c r="C2115" s="148"/>
      <c r="D2115" s="148"/>
      <c r="E2115" s="128" t="s">
        <v>25</v>
      </c>
      <c r="F2115" s="129"/>
      <c r="G2115" s="107"/>
      <c r="H2115" s="107"/>
      <c r="I2115" s="107"/>
      <c r="J2115" s="107"/>
      <c r="K2115" s="107"/>
      <c r="L2115" s="107"/>
      <c r="M2115" s="107"/>
      <c r="N2115" s="107"/>
      <c r="O2115" s="107"/>
      <c r="P2115" s="107"/>
      <c r="Q2115" s="107"/>
      <c r="R2115" s="107"/>
      <c r="S2115" s="107"/>
      <c r="T2115" s="107"/>
      <c r="U2115" s="107"/>
      <c r="V2115" s="107"/>
      <c r="W2115" s="107"/>
      <c r="X2115" s="107"/>
      <c r="Y2115" s="107"/>
      <c r="Z2115" s="107"/>
      <c r="AA2115" s="107"/>
      <c r="AB2115" s="107"/>
      <c r="AC2115" s="107"/>
      <c r="AD2115" s="107"/>
      <c r="AE2115" s="107"/>
      <c r="AF2115" s="107"/>
      <c r="AG2115" s="107"/>
      <c r="AH2115" s="107"/>
      <c r="AI2115" s="107"/>
      <c r="AJ2115" s="130"/>
      <c r="AK2115" s="148"/>
      <c r="AL2115" s="151"/>
      <c r="AM2115" s="151"/>
      <c r="AN2115" s="151"/>
      <c r="AO2115" s="151"/>
      <c r="AP2115" s="151"/>
      <c r="AQ2115" s="145"/>
    </row>
    <row r="2116" spans="1:43" ht="9" customHeight="1" thickBot="1" x14ac:dyDescent="0.25">
      <c r="A2116" s="149"/>
      <c r="B2116" s="149"/>
      <c r="C2116" s="149"/>
      <c r="D2116" s="149"/>
      <c r="E2116" s="131" t="s">
        <v>26</v>
      </c>
      <c r="F2116" s="132"/>
      <c r="G2116" s="133"/>
      <c r="H2116" s="133"/>
      <c r="I2116" s="133"/>
      <c r="J2116" s="133"/>
      <c r="K2116" s="133"/>
      <c r="L2116" s="133"/>
      <c r="M2116" s="133"/>
      <c r="N2116" s="133"/>
      <c r="O2116" s="133"/>
      <c r="P2116" s="133"/>
      <c r="Q2116" s="133"/>
      <c r="R2116" s="133"/>
      <c r="S2116" s="133"/>
      <c r="T2116" s="133"/>
      <c r="U2116" s="133"/>
      <c r="V2116" s="133"/>
      <c r="W2116" s="133"/>
      <c r="X2116" s="133"/>
      <c r="Y2116" s="133"/>
      <c r="Z2116" s="133"/>
      <c r="AA2116" s="133"/>
      <c r="AB2116" s="133"/>
      <c r="AC2116" s="133"/>
      <c r="AD2116" s="133"/>
      <c r="AE2116" s="133"/>
      <c r="AF2116" s="133"/>
      <c r="AG2116" s="133"/>
      <c r="AH2116" s="133"/>
      <c r="AI2116" s="133"/>
      <c r="AJ2116" s="134"/>
      <c r="AK2116" s="149"/>
      <c r="AL2116" s="152"/>
      <c r="AM2116" s="152"/>
      <c r="AN2116" s="152"/>
      <c r="AO2116" s="152"/>
      <c r="AP2116" s="152"/>
      <c r="AQ2116" s="146"/>
    </row>
    <row r="2117" spans="1:43" ht="9" customHeight="1" x14ac:dyDescent="0.2">
      <c r="A2117" s="147">
        <v>527</v>
      </c>
      <c r="B2117" s="153">
        <v>19396</v>
      </c>
      <c r="C2117" s="154" t="s">
        <v>651</v>
      </c>
      <c r="D2117" s="154" t="s">
        <v>563</v>
      </c>
      <c r="E2117" s="124" t="s">
        <v>22</v>
      </c>
      <c r="F2117" s="125"/>
      <c r="G2117" s="126">
        <v>11</v>
      </c>
      <c r="H2117" s="126">
        <v>11</v>
      </c>
      <c r="I2117" s="126"/>
      <c r="J2117" s="126"/>
      <c r="K2117" s="126">
        <v>11</v>
      </c>
      <c r="L2117" s="126">
        <v>11</v>
      </c>
      <c r="M2117" s="126"/>
      <c r="N2117" s="126"/>
      <c r="O2117" s="126">
        <v>11</v>
      </c>
      <c r="P2117" s="126">
        <v>11</v>
      </c>
      <c r="Q2117" s="126"/>
      <c r="R2117" s="126"/>
      <c r="S2117" s="126">
        <v>11</v>
      </c>
      <c r="T2117" s="126">
        <v>11</v>
      </c>
      <c r="U2117" s="126"/>
      <c r="V2117" s="126"/>
      <c r="W2117" s="126">
        <v>11</v>
      </c>
      <c r="X2117" s="126">
        <v>11</v>
      </c>
      <c r="Y2117" s="126"/>
      <c r="Z2117" s="126"/>
      <c r="AA2117" s="126">
        <v>11</v>
      </c>
      <c r="AB2117" s="126">
        <v>11</v>
      </c>
      <c r="AC2117" s="126"/>
      <c r="AD2117" s="126"/>
      <c r="AE2117" s="126">
        <v>11</v>
      </c>
      <c r="AF2117" s="126">
        <v>11</v>
      </c>
      <c r="AG2117" s="126"/>
      <c r="AH2117" s="126"/>
      <c r="AI2117" s="126"/>
      <c r="AJ2117" s="127"/>
      <c r="AK2117" s="153">
        <f>COUNTIF(F2117:AJ2117,"&gt;0")</f>
        <v>14</v>
      </c>
      <c r="AL2117" s="150">
        <f>SUM(F2117:AJ2117)</f>
        <v>154</v>
      </c>
      <c r="AM2117" s="150">
        <f>SUM(F2119:AJ2119)</f>
        <v>0</v>
      </c>
      <c r="AN2117" s="150">
        <f>SUM(F2120:AJ2120)</f>
        <v>0</v>
      </c>
      <c r="AO2117" s="150">
        <f>SUM(F2118:AJ2118)</f>
        <v>0</v>
      </c>
      <c r="AP2117" s="150">
        <f>VLOOKUP($M$1&amp;" "&amp;$P$1&amp;" "&amp;AQ2117,'Вспомогательная таблица'!A:AL,38,0)</f>
        <v>154</v>
      </c>
      <c r="AQ2117" s="144" t="s">
        <v>245</v>
      </c>
    </row>
    <row r="2118" spans="1:43" ht="9" customHeight="1" x14ac:dyDescent="0.2">
      <c r="A2118" s="148"/>
      <c r="B2118" s="148"/>
      <c r="C2118" s="148"/>
      <c r="D2118" s="148"/>
      <c r="E2118" s="128" t="s">
        <v>24</v>
      </c>
      <c r="F2118" s="129"/>
      <c r="G2118" s="107"/>
      <c r="H2118" s="107"/>
      <c r="I2118" s="107"/>
      <c r="J2118" s="107"/>
      <c r="K2118" s="107"/>
      <c r="L2118" s="107"/>
      <c r="M2118" s="107"/>
      <c r="N2118" s="107"/>
      <c r="O2118" s="107"/>
      <c r="P2118" s="107"/>
      <c r="Q2118" s="107"/>
      <c r="R2118" s="107"/>
      <c r="S2118" s="107"/>
      <c r="T2118" s="107"/>
      <c r="U2118" s="107"/>
      <c r="V2118" s="107"/>
      <c r="W2118" s="107"/>
      <c r="X2118" s="107"/>
      <c r="Y2118" s="107"/>
      <c r="Z2118" s="107"/>
      <c r="AA2118" s="107"/>
      <c r="AB2118" s="107"/>
      <c r="AC2118" s="107"/>
      <c r="AD2118" s="107"/>
      <c r="AE2118" s="107"/>
      <c r="AF2118" s="107"/>
      <c r="AG2118" s="107"/>
      <c r="AH2118" s="107"/>
      <c r="AI2118" s="107"/>
      <c r="AJ2118" s="130"/>
      <c r="AK2118" s="148"/>
      <c r="AL2118" s="151"/>
      <c r="AM2118" s="151"/>
      <c r="AN2118" s="151"/>
      <c r="AO2118" s="151"/>
      <c r="AP2118" s="151"/>
      <c r="AQ2118" s="145"/>
    </row>
    <row r="2119" spans="1:43" ht="9" customHeight="1" x14ac:dyDescent="0.2">
      <c r="A2119" s="148"/>
      <c r="B2119" s="148"/>
      <c r="C2119" s="148"/>
      <c r="D2119" s="148"/>
      <c r="E2119" s="128" t="s">
        <v>25</v>
      </c>
      <c r="F2119" s="129"/>
      <c r="G2119" s="107"/>
      <c r="H2119" s="107"/>
      <c r="I2119" s="107"/>
      <c r="J2119" s="107"/>
      <c r="K2119" s="107"/>
      <c r="L2119" s="107"/>
      <c r="M2119" s="107"/>
      <c r="N2119" s="107"/>
      <c r="O2119" s="107"/>
      <c r="P2119" s="107"/>
      <c r="Q2119" s="107"/>
      <c r="R2119" s="107"/>
      <c r="S2119" s="107"/>
      <c r="T2119" s="107"/>
      <c r="U2119" s="107"/>
      <c r="V2119" s="107"/>
      <c r="W2119" s="107"/>
      <c r="X2119" s="107"/>
      <c r="Y2119" s="107"/>
      <c r="Z2119" s="107"/>
      <c r="AA2119" s="107"/>
      <c r="AB2119" s="107"/>
      <c r="AC2119" s="107"/>
      <c r="AD2119" s="107"/>
      <c r="AE2119" s="107"/>
      <c r="AF2119" s="107"/>
      <c r="AG2119" s="107"/>
      <c r="AH2119" s="107"/>
      <c r="AI2119" s="107"/>
      <c r="AJ2119" s="130"/>
      <c r="AK2119" s="148"/>
      <c r="AL2119" s="151"/>
      <c r="AM2119" s="151"/>
      <c r="AN2119" s="151"/>
      <c r="AO2119" s="151"/>
      <c r="AP2119" s="151"/>
      <c r="AQ2119" s="145"/>
    </row>
    <row r="2120" spans="1:43" ht="9" customHeight="1" thickBot="1" x14ac:dyDescent="0.25">
      <c r="A2120" s="149"/>
      <c r="B2120" s="149"/>
      <c r="C2120" s="149"/>
      <c r="D2120" s="149"/>
      <c r="E2120" s="131" t="s">
        <v>26</v>
      </c>
      <c r="F2120" s="132"/>
      <c r="G2120" s="133"/>
      <c r="H2120" s="133"/>
      <c r="I2120" s="133"/>
      <c r="J2120" s="133"/>
      <c r="K2120" s="133"/>
      <c r="L2120" s="133"/>
      <c r="M2120" s="133"/>
      <c r="N2120" s="133"/>
      <c r="O2120" s="133"/>
      <c r="P2120" s="133"/>
      <c r="Q2120" s="133"/>
      <c r="R2120" s="133"/>
      <c r="S2120" s="133"/>
      <c r="T2120" s="133"/>
      <c r="U2120" s="133"/>
      <c r="V2120" s="133"/>
      <c r="W2120" s="133"/>
      <c r="X2120" s="133"/>
      <c r="Y2120" s="133"/>
      <c r="Z2120" s="133"/>
      <c r="AA2120" s="133"/>
      <c r="AB2120" s="133"/>
      <c r="AC2120" s="133"/>
      <c r="AD2120" s="133"/>
      <c r="AE2120" s="133"/>
      <c r="AF2120" s="133"/>
      <c r="AG2120" s="133"/>
      <c r="AH2120" s="133"/>
      <c r="AI2120" s="133"/>
      <c r="AJ2120" s="134"/>
      <c r="AK2120" s="149"/>
      <c r="AL2120" s="152"/>
      <c r="AM2120" s="152"/>
      <c r="AN2120" s="152"/>
      <c r="AO2120" s="152"/>
      <c r="AP2120" s="152"/>
      <c r="AQ2120" s="146"/>
    </row>
    <row r="2121" spans="1:43" ht="9" customHeight="1" x14ac:dyDescent="0.2">
      <c r="A2121" s="147">
        <v>528</v>
      </c>
      <c r="B2121" s="155">
        <v>31867</v>
      </c>
      <c r="C2121" s="160" t="s">
        <v>652</v>
      </c>
      <c r="D2121" s="156" t="s">
        <v>551</v>
      </c>
      <c r="E2121" s="124" t="s">
        <v>22</v>
      </c>
      <c r="F2121" s="125">
        <v>8</v>
      </c>
      <c r="G2121" s="126">
        <v>8</v>
      </c>
      <c r="H2121" s="126"/>
      <c r="I2121" s="126"/>
      <c r="J2121" s="126">
        <v>8</v>
      </c>
      <c r="K2121" s="126">
        <v>8</v>
      </c>
      <c r="L2121" s="126">
        <v>8</v>
      </c>
      <c r="M2121" s="126">
        <v>8</v>
      </c>
      <c r="N2121" s="126">
        <v>8</v>
      </c>
      <c r="O2121" s="126"/>
      <c r="P2121" s="126"/>
      <c r="Q2121" s="126">
        <v>8</v>
      </c>
      <c r="R2121" s="126">
        <v>8</v>
      </c>
      <c r="S2121" s="126">
        <v>8</v>
      </c>
      <c r="T2121" s="126">
        <v>8</v>
      </c>
      <c r="U2121" s="126">
        <v>8</v>
      </c>
      <c r="V2121" s="126"/>
      <c r="W2121" s="126"/>
      <c r="X2121" s="126">
        <v>8</v>
      </c>
      <c r="Y2121" s="126">
        <v>8</v>
      </c>
      <c r="Z2121" s="126">
        <v>8</v>
      </c>
      <c r="AA2121" s="126">
        <v>8</v>
      </c>
      <c r="AB2121" s="126">
        <v>8</v>
      </c>
      <c r="AC2121" s="126"/>
      <c r="AD2121" s="126"/>
      <c r="AE2121" s="126">
        <v>8</v>
      </c>
      <c r="AF2121" s="126">
        <v>8</v>
      </c>
      <c r="AG2121" s="126">
        <v>8</v>
      </c>
      <c r="AH2121" s="126">
        <v>8</v>
      </c>
      <c r="AI2121" s="126"/>
      <c r="AJ2121" s="127"/>
      <c r="AK2121" s="153">
        <f>COUNTIF(F2121:AJ2121,"&gt;0")</f>
        <v>21</v>
      </c>
      <c r="AL2121" s="150">
        <f>SUM(F2121:AJ2121)</f>
        <v>168</v>
      </c>
      <c r="AM2121" s="150">
        <f>SUM(F2123:AJ2123)</f>
        <v>0</v>
      </c>
      <c r="AN2121" s="150">
        <f>SUM(F2124:AJ2124)</f>
        <v>0</v>
      </c>
      <c r="AO2121" s="150">
        <f>SUM(F2122:AJ2122)</f>
        <v>0</v>
      </c>
      <c r="AP2121" s="150">
        <f>VLOOKUP($M$1&amp;" "&amp;$P$1&amp;" "&amp;AQ2121,'Вспомогательная таблица'!A:AL,38,0)</f>
        <v>168</v>
      </c>
      <c r="AQ2121" s="144" t="s">
        <v>23</v>
      </c>
    </row>
    <row r="2122" spans="1:43" ht="9" customHeight="1" x14ac:dyDescent="0.2">
      <c r="A2122" s="148"/>
      <c r="B2122" s="151"/>
      <c r="C2122" s="151"/>
      <c r="D2122" s="145"/>
      <c r="E2122" s="128" t="s">
        <v>24</v>
      </c>
      <c r="F2122" s="129"/>
      <c r="G2122" s="107"/>
      <c r="H2122" s="107"/>
      <c r="I2122" s="107"/>
      <c r="J2122" s="107"/>
      <c r="K2122" s="107"/>
      <c r="L2122" s="107"/>
      <c r="M2122" s="107"/>
      <c r="N2122" s="107"/>
      <c r="O2122" s="107"/>
      <c r="P2122" s="107"/>
      <c r="Q2122" s="107"/>
      <c r="R2122" s="107"/>
      <c r="S2122" s="107"/>
      <c r="T2122" s="107"/>
      <c r="U2122" s="107"/>
      <c r="V2122" s="107"/>
      <c r="W2122" s="107"/>
      <c r="X2122" s="107"/>
      <c r="Y2122" s="107"/>
      <c r="Z2122" s="107"/>
      <c r="AA2122" s="107"/>
      <c r="AB2122" s="107"/>
      <c r="AC2122" s="107"/>
      <c r="AD2122" s="107"/>
      <c r="AE2122" s="107"/>
      <c r="AF2122" s="107"/>
      <c r="AG2122" s="107"/>
      <c r="AH2122" s="107"/>
      <c r="AI2122" s="107"/>
      <c r="AJ2122" s="130"/>
      <c r="AK2122" s="148"/>
      <c r="AL2122" s="151"/>
      <c r="AM2122" s="151"/>
      <c r="AN2122" s="151"/>
      <c r="AO2122" s="151"/>
      <c r="AP2122" s="151"/>
      <c r="AQ2122" s="145"/>
    </row>
    <row r="2123" spans="1:43" ht="9" customHeight="1" x14ac:dyDescent="0.2">
      <c r="A2123" s="148"/>
      <c r="B2123" s="151"/>
      <c r="C2123" s="151"/>
      <c r="D2123" s="145"/>
      <c r="E2123" s="128" t="s">
        <v>25</v>
      </c>
      <c r="F2123" s="129"/>
      <c r="G2123" s="107"/>
      <c r="H2123" s="107"/>
      <c r="I2123" s="107"/>
      <c r="J2123" s="107"/>
      <c r="K2123" s="107"/>
      <c r="L2123" s="107"/>
      <c r="M2123" s="107"/>
      <c r="N2123" s="107"/>
      <c r="O2123" s="107"/>
      <c r="P2123" s="107"/>
      <c r="Q2123" s="107"/>
      <c r="R2123" s="107"/>
      <c r="S2123" s="107"/>
      <c r="T2123" s="107"/>
      <c r="U2123" s="107"/>
      <c r="V2123" s="107"/>
      <c r="W2123" s="107"/>
      <c r="X2123" s="107"/>
      <c r="Y2123" s="107"/>
      <c r="Z2123" s="107"/>
      <c r="AA2123" s="107"/>
      <c r="AB2123" s="107"/>
      <c r="AC2123" s="107"/>
      <c r="AD2123" s="107"/>
      <c r="AE2123" s="107"/>
      <c r="AF2123" s="107"/>
      <c r="AG2123" s="107"/>
      <c r="AH2123" s="107"/>
      <c r="AI2123" s="107"/>
      <c r="AJ2123" s="130"/>
      <c r="AK2123" s="148"/>
      <c r="AL2123" s="151"/>
      <c r="AM2123" s="151"/>
      <c r="AN2123" s="151"/>
      <c r="AO2123" s="151"/>
      <c r="AP2123" s="151"/>
      <c r="AQ2123" s="145"/>
    </row>
    <row r="2124" spans="1:43" ht="9" customHeight="1" thickBot="1" x14ac:dyDescent="0.25">
      <c r="A2124" s="149"/>
      <c r="B2124" s="152"/>
      <c r="C2124" s="152"/>
      <c r="D2124" s="146"/>
      <c r="E2124" s="131" t="s">
        <v>26</v>
      </c>
      <c r="F2124" s="132"/>
      <c r="G2124" s="133"/>
      <c r="H2124" s="133"/>
      <c r="I2124" s="133"/>
      <c r="J2124" s="133"/>
      <c r="K2124" s="133"/>
      <c r="L2124" s="133"/>
      <c r="M2124" s="133"/>
      <c r="N2124" s="133"/>
      <c r="O2124" s="133"/>
      <c r="P2124" s="133"/>
      <c r="Q2124" s="133"/>
      <c r="R2124" s="133"/>
      <c r="S2124" s="133"/>
      <c r="T2124" s="133"/>
      <c r="U2124" s="133"/>
      <c r="V2124" s="133"/>
      <c r="W2124" s="133"/>
      <c r="X2124" s="133"/>
      <c r="Y2124" s="133"/>
      <c r="Z2124" s="133"/>
      <c r="AA2124" s="133"/>
      <c r="AB2124" s="133"/>
      <c r="AC2124" s="133"/>
      <c r="AD2124" s="133"/>
      <c r="AE2124" s="133"/>
      <c r="AF2124" s="133"/>
      <c r="AG2124" s="133"/>
      <c r="AH2124" s="133"/>
      <c r="AI2124" s="133"/>
      <c r="AJ2124" s="134"/>
      <c r="AK2124" s="149"/>
      <c r="AL2124" s="152"/>
      <c r="AM2124" s="152"/>
      <c r="AN2124" s="152"/>
      <c r="AO2124" s="152"/>
      <c r="AP2124" s="152"/>
      <c r="AQ2124" s="146"/>
    </row>
    <row r="2125" spans="1:43" ht="9" customHeight="1" x14ac:dyDescent="0.2">
      <c r="A2125" s="147">
        <v>529</v>
      </c>
      <c r="B2125" s="155">
        <v>20358</v>
      </c>
      <c r="C2125" s="160" t="s">
        <v>653</v>
      </c>
      <c r="D2125" s="156" t="s">
        <v>549</v>
      </c>
      <c r="E2125" s="124" t="s">
        <v>22</v>
      </c>
      <c r="F2125" s="125">
        <v>11</v>
      </c>
      <c r="G2125" s="126"/>
      <c r="H2125" s="126"/>
      <c r="I2125" s="126">
        <v>11</v>
      </c>
      <c r="J2125" s="126">
        <v>11</v>
      </c>
      <c r="K2125" s="126"/>
      <c r="L2125" s="126"/>
      <c r="M2125" s="126">
        <v>11</v>
      </c>
      <c r="N2125" s="126">
        <v>11</v>
      </c>
      <c r="O2125" s="126"/>
      <c r="P2125" s="126"/>
      <c r="Q2125" s="126">
        <v>11</v>
      </c>
      <c r="R2125" s="126">
        <v>11</v>
      </c>
      <c r="S2125" s="126"/>
      <c r="T2125" s="126"/>
      <c r="U2125" s="126">
        <v>11</v>
      </c>
      <c r="V2125" s="126">
        <v>11</v>
      </c>
      <c r="W2125" s="126"/>
      <c r="X2125" s="126"/>
      <c r="Y2125" s="126">
        <v>11</v>
      </c>
      <c r="Z2125" s="126">
        <v>11</v>
      </c>
      <c r="AA2125" s="126"/>
      <c r="AB2125" s="126"/>
      <c r="AC2125" s="126">
        <v>11</v>
      </c>
      <c r="AD2125" s="126">
        <v>11</v>
      </c>
      <c r="AE2125" s="126"/>
      <c r="AF2125" s="126"/>
      <c r="AG2125" s="126">
        <v>11</v>
      </c>
      <c r="AH2125" s="126">
        <v>11</v>
      </c>
      <c r="AI2125" s="126"/>
      <c r="AJ2125" s="127"/>
      <c r="AK2125" s="153">
        <f>COUNTIF(F2125:AJ2125,"&gt;0")</f>
        <v>15</v>
      </c>
      <c r="AL2125" s="150">
        <f>SUM(F2125:AJ2125)</f>
        <v>165</v>
      </c>
      <c r="AM2125" s="150">
        <f>SUM(F2127:AJ2127)</f>
        <v>0</v>
      </c>
      <c r="AN2125" s="150">
        <f>SUM(F2128:AJ2128)</f>
        <v>0</v>
      </c>
      <c r="AO2125" s="150">
        <f>SUM(F2126:AJ2126)</f>
        <v>64</v>
      </c>
      <c r="AP2125" s="150">
        <f>VLOOKUP($M$1&amp;" "&amp;$P$1&amp;" "&amp;AQ2125,'Вспомогательная таблица'!A:AL,38,0)</f>
        <v>165</v>
      </c>
      <c r="AQ2125" s="144" t="s">
        <v>49</v>
      </c>
    </row>
    <row r="2126" spans="1:43" ht="9" customHeight="1" x14ac:dyDescent="0.2">
      <c r="A2126" s="148"/>
      <c r="B2126" s="151"/>
      <c r="C2126" s="151"/>
      <c r="D2126" s="145"/>
      <c r="E2126" s="128" t="s">
        <v>24</v>
      </c>
      <c r="F2126" s="129">
        <v>8</v>
      </c>
      <c r="G2126" s="107"/>
      <c r="H2126" s="107"/>
      <c r="I2126" s="107"/>
      <c r="J2126" s="107">
        <v>8</v>
      </c>
      <c r="K2126" s="107"/>
      <c r="L2126" s="107"/>
      <c r="M2126" s="107"/>
      <c r="N2126" s="107">
        <v>8</v>
      </c>
      <c r="O2126" s="107"/>
      <c r="P2126" s="107"/>
      <c r="Q2126" s="107"/>
      <c r="R2126" s="107">
        <v>8</v>
      </c>
      <c r="S2126" s="107"/>
      <c r="T2126" s="107"/>
      <c r="U2126" s="107"/>
      <c r="V2126" s="107">
        <v>8</v>
      </c>
      <c r="W2126" s="107"/>
      <c r="X2126" s="107"/>
      <c r="Y2126" s="107"/>
      <c r="Z2126" s="107">
        <v>8</v>
      </c>
      <c r="AA2126" s="107"/>
      <c r="AB2126" s="107"/>
      <c r="AC2126" s="107"/>
      <c r="AD2126" s="107">
        <v>8</v>
      </c>
      <c r="AE2126" s="107"/>
      <c r="AF2126" s="107"/>
      <c r="AG2126" s="107"/>
      <c r="AH2126" s="107">
        <v>8</v>
      </c>
      <c r="AI2126" s="107"/>
      <c r="AJ2126" s="130"/>
      <c r="AK2126" s="148"/>
      <c r="AL2126" s="151"/>
      <c r="AM2126" s="151"/>
      <c r="AN2126" s="151"/>
      <c r="AO2126" s="151"/>
      <c r="AP2126" s="151"/>
      <c r="AQ2126" s="145"/>
    </row>
    <row r="2127" spans="1:43" ht="9" customHeight="1" x14ac:dyDescent="0.2">
      <c r="A2127" s="148"/>
      <c r="B2127" s="151"/>
      <c r="C2127" s="151"/>
      <c r="D2127" s="145"/>
      <c r="E2127" s="128" t="s">
        <v>25</v>
      </c>
      <c r="F2127" s="129"/>
      <c r="G2127" s="107"/>
      <c r="H2127" s="107"/>
      <c r="I2127" s="107"/>
      <c r="J2127" s="107"/>
      <c r="K2127" s="107"/>
      <c r="L2127" s="107"/>
      <c r="M2127" s="107"/>
      <c r="N2127" s="107"/>
      <c r="O2127" s="107"/>
      <c r="P2127" s="107"/>
      <c r="Q2127" s="107"/>
      <c r="R2127" s="107"/>
      <c r="S2127" s="107"/>
      <c r="T2127" s="107"/>
      <c r="U2127" s="107"/>
      <c r="V2127" s="107"/>
      <c r="W2127" s="107"/>
      <c r="X2127" s="107"/>
      <c r="Y2127" s="107"/>
      <c r="Z2127" s="107"/>
      <c r="AA2127" s="107"/>
      <c r="AB2127" s="107"/>
      <c r="AC2127" s="107"/>
      <c r="AD2127" s="107"/>
      <c r="AE2127" s="107"/>
      <c r="AF2127" s="107"/>
      <c r="AG2127" s="107"/>
      <c r="AH2127" s="107"/>
      <c r="AI2127" s="107"/>
      <c r="AJ2127" s="130"/>
      <c r="AK2127" s="148"/>
      <c r="AL2127" s="151"/>
      <c r="AM2127" s="151"/>
      <c r="AN2127" s="151"/>
      <c r="AO2127" s="151"/>
      <c r="AP2127" s="151"/>
      <c r="AQ2127" s="145"/>
    </row>
    <row r="2128" spans="1:43" ht="9" customHeight="1" thickBot="1" x14ac:dyDescent="0.25">
      <c r="A2128" s="149"/>
      <c r="B2128" s="152"/>
      <c r="C2128" s="152"/>
      <c r="D2128" s="146"/>
      <c r="E2128" s="131" t="s">
        <v>26</v>
      </c>
      <c r="F2128" s="132"/>
      <c r="G2128" s="133"/>
      <c r="H2128" s="133"/>
      <c r="I2128" s="133"/>
      <c r="J2128" s="133"/>
      <c r="K2128" s="133"/>
      <c r="L2128" s="133"/>
      <c r="M2128" s="133"/>
      <c r="N2128" s="133"/>
      <c r="O2128" s="133"/>
      <c r="P2128" s="133"/>
      <c r="Q2128" s="133"/>
      <c r="R2128" s="133"/>
      <c r="S2128" s="133"/>
      <c r="T2128" s="133"/>
      <c r="U2128" s="133"/>
      <c r="V2128" s="133"/>
      <c r="W2128" s="133"/>
      <c r="X2128" s="133"/>
      <c r="Y2128" s="133"/>
      <c r="Z2128" s="133"/>
      <c r="AA2128" s="133"/>
      <c r="AB2128" s="133"/>
      <c r="AC2128" s="133"/>
      <c r="AD2128" s="133"/>
      <c r="AE2128" s="133"/>
      <c r="AF2128" s="133"/>
      <c r="AG2128" s="133"/>
      <c r="AH2128" s="133"/>
      <c r="AI2128" s="133"/>
      <c r="AJ2128" s="134"/>
      <c r="AK2128" s="149"/>
      <c r="AL2128" s="152"/>
      <c r="AM2128" s="152"/>
      <c r="AN2128" s="152"/>
      <c r="AO2128" s="152"/>
      <c r="AP2128" s="152"/>
      <c r="AQ2128" s="146"/>
    </row>
    <row r="2129" spans="1:43" ht="9" customHeight="1" x14ac:dyDescent="0.2">
      <c r="A2129" s="147">
        <v>530</v>
      </c>
      <c r="B2129" s="155">
        <v>26835</v>
      </c>
      <c r="C2129" s="160" t="s">
        <v>654</v>
      </c>
      <c r="D2129" s="156" t="s">
        <v>580</v>
      </c>
      <c r="E2129" s="124" t="s">
        <v>22</v>
      </c>
      <c r="F2129" s="125">
        <v>8</v>
      </c>
      <c r="G2129" s="126">
        <v>8</v>
      </c>
      <c r="H2129" s="126"/>
      <c r="I2129" s="126"/>
      <c r="J2129" s="126">
        <v>8</v>
      </c>
      <c r="K2129" s="126">
        <v>8</v>
      </c>
      <c r="L2129" s="126">
        <v>8</v>
      </c>
      <c r="M2129" s="126">
        <v>8</v>
      </c>
      <c r="N2129" s="126">
        <v>8</v>
      </c>
      <c r="O2129" s="126"/>
      <c r="P2129" s="126"/>
      <c r="Q2129" s="126">
        <v>8</v>
      </c>
      <c r="R2129" s="126">
        <v>8</v>
      </c>
      <c r="S2129" s="126">
        <v>8</v>
      </c>
      <c r="T2129" s="126">
        <v>8</v>
      </c>
      <c r="U2129" s="126">
        <v>8</v>
      </c>
      <c r="V2129" s="126"/>
      <c r="W2129" s="126"/>
      <c r="X2129" s="126">
        <v>8</v>
      </c>
      <c r="Y2129" s="126">
        <v>8</v>
      </c>
      <c r="Z2129" s="126">
        <v>8</v>
      </c>
      <c r="AA2129" s="126">
        <v>8</v>
      </c>
      <c r="AB2129" s="126">
        <v>8</v>
      </c>
      <c r="AC2129" s="126"/>
      <c r="AD2129" s="126"/>
      <c r="AE2129" s="126">
        <v>8</v>
      </c>
      <c r="AF2129" s="126">
        <v>8</v>
      </c>
      <c r="AG2129" s="126">
        <v>8</v>
      </c>
      <c r="AH2129" s="126">
        <v>8</v>
      </c>
      <c r="AI2129" s="126"/>
      <c r="AJ2129" s="127"/>
      <c r="AK2129" s="153">
        <f>COUNTIF(F2129:AJ2129,"&gt;0")</f>
        <v>21</v>
      </c>
      <c r="AL2129" s="150">
        <f>SUM(F2129:AJ2129)</f>
        <v>168</v>
      </c>
      <c r="AM2129" s="150">
        <f>SUM(F2131:AJ2131)</f>
        <v>0</v>
      </c>
      <c r="AN2129" s="150">
        <f>SUM(F2132:AJ2132)</f>
        <v>0</v>
      </c>
      <c r="AO2129" s="150">
        <f>SUM(F2130:AJ2130)</f>
        <v>0</v>
      </c>
      <c r="AP2129" s="150">
        <f>VLOOKUP($M$1&amp;" "&amp;$P$1&amp;" "&amp;AQ2129,'Вспомогательная таблица'!A:AL,38,0)</f>
        <v>168</v>
      </c>
      <c r="AQ2129" s="144" t="s">
        <v>23</v>
      </c>
    </row>
    <row r="2130" spans="1:43" ht="9" customHeight="1" x14ac:dyDescent="0.2">
      <c r="A2130" s="148"/>
      <c r="B2130" s="151"/>
      <c r="C2130" s="151"/>
      <c r="D2130" s="145"/>
      <c r="E2130" s="128" t="s">
        <v>24</v>
      </c>
      <c r="F2130" s="129"/>
      <c r="G2130" s="107"/>
      <c r="H2130" s="107"/>
      <c r="I2130" s="107"/>
      <c r="J2130" s="107"/>
      <c r="K2130" s="107"/>
      <c r="L2130" s="107"/>
      <c r="M2130" s="107"/>
      <c r="N2130" s="107"/>
      <c r="O2130" s="107"/>
      <c r="P2130" s="107"/>
      <c r="Q2130" s="107"/>
      <c r="R2130" s="107"/>
      <c r="S2130" s="107"/>
      <c r="T2130" s="107"/>
      <c r="U2130" s="107"/>
      <c r="V2130" s="107"/>
      <c r="W2130" s="107"/>
      <c r="X2130" s="107"/>
      <c r="Y2130" s="107"/>
      <c r="Z2130" s="107"/>
      <c r="AA2130" s="107"/>
      <c r="AB2130" s="107"/>
      <c r="AC2130" s="107"/>
      <c r="AD2130" s="107"/>
      <c r="AE2130" s="107"/>
      <c r="AF2130" s="107"/>
      <c r="AG2130" s="107"/>
      <c r="AH2130" s="107"/>
      <c r="AI2130" s="107"/>
      <c r="AJ2130" s="130"/>
      <c r="AK2130" s="148"/>
      <c r="AL2130" s="151"/>
      <c r="AM2130" s="151"/>
      <c r="AN2130" s="151"/>
      <c r="AO2130" s="151"/>
      <c r="AP2130" s="151"/>
      <c r="AQ2130" s="145"/>
    </row>
    <row r="2131" spans="1:43" ht="9" customHeight="1" x14ac:dyDescent="0.2">
      <c r="A2131" s="148"/>
      <c r="B2131" s="151"/>
      <c r="C2131" s="151"/>
      <c r="D2131" s="145"/>
      <c r="E2131" s="128" t="s">
        <v>25</v>
      </c>
      <c r="F2131" s="129"/>
      <c r="G2131" s="107"/>
      <c r="H2131" s="107"/>
      <c r="I2131" s="107"/>
      <c r="J2131" s="107"/>
      <c r="K2131" s="107"/>
      <c r="L2131" s="107"/>
      <c r="M2131" s="107"/>
      <c r="N2131" s="107"/>
      <c r="O2131" s="107"/>
      <c r="P2131" s="107"/>
      <c r="Q2131" s="107"/>
      <c r="R2131" s="107"/>
      <c r="S2131" s="107"/>
      <c r="T2131" s="107"/>
      <c r="U2131" s="107"/>
      <c r="V2131" s="107"/>
      <c r="W2131" s="107"/>
      <c r="X2131" s="107"/>
      <c r="Y2131" s="107"/>
      <c r="Z2131" s="107"/>
      <c r="AA2131" s="107"/>
      <c r="AB2131" s="107"/>
      <c r="AC2131" s="107"/>
      <c r="AD2131" s="107"/>
      <c r="AE2131" s="107"/>
      <c r="AF2131" s="107"/>
      <c r="AG2131" s="107"/>
      <c r="AH2131" s="107"/>
      <c r="AI2131" s="107"/>
      <c r="AJ2131" s="130"/>
      <c r="AK2131" s="148"/>
      <c r="AL2131" s="151"/>
      <c r="AM2131" s="151"/>
      <c r="AN2131" s="151"/>
      <c r="AO2131" s="151"/>
      <c r="AP2131" s="151"/>
      <c r="AQ2131" s="145"/>
    </row>
    <row r="2132" spans="1:43" ht="9" customHeight="1" thickBot="1" x14ac:dyDescent="0.25">
      <c r="A2132" s="149"/>
      <c r="B2132" s="152"/>
      <c r="C2132" s="152"/>
      <c r="D2132" s="146"/>
      <c r="E2132" s="131" t="s">
        <v>26</v>
      </c>
      <c r="F2132" s="132"/>
      <c r="G2132" s="133"/>
      <c r="H2132" s="133"/>
      <c r="I2132" s="133"/>
      <c r="J2132" s="133"/>
      <c r="K2132" s="133"/>
      <c r="L2132" s="133"/>
      <c r="M2132" s="133"/>
      <c r="N2132" s="133"/>
      <c r="O2132" s="133"/>
      <c r="P2132" s="133"/>
      <c r="Q2132" s="133"/>
      <c r="R2132" s="133"/>
      <c r="S2132" s="133"/>
      <c r="T2132" s="133"/>
      <c r="U2132" s="133"/>
      <c r="V2132" s="133"/>
      <c r="W2132" s="133"/>
      <c r="X2132" s="133"/>
      <c r="Y2132" s="133"/>
      <c r="Z2132" s="133"/>
      <c r="AA2132" s="133"/>
      <c r="AB2132" s="133"/>
      <c r="AC2132" s="133"/>
      <c r="AD2132" s="133"/>
      <c r="AE2132" s="133"/>
      <c r="AF2132" s="133"/>
      <c r="AG2132" s="133"/>
      <c r="AH2132" s="133"/>
      <c r="AI2132" s="133"/>
      <c r="AJ2132" s="134"/>
      <c r="AK2132" s="149"/>
      <c r="AL2132" s="152"/>
      <c r="AM2132" s="152"/>
      <c r="AN2132" s="152"/>
      <c r="AO2132" s="152"/>
      <c r="AP2132" s="152"/>
      <c r="AQ2132" s="146"/>
    </row>
    <row r="2133" spans="1:43" ht="9" customHeight="1" x14ac:dyDescent="0.2">
      <c r="A2133" s="147">
        <v>531</v>
      </c>
      <c r="B2133" s="155">
        <v>29960</v>
      </c>
      <c r="C2133" s="160" t="s">
        <v>655</v>
      </c>
      <c r="D2133" s="156" t="s">
        <v>551</v>
      </c>
      <c r="E2133" s="124" t="s">
        <v>22</v>
      </c>
      <c r="F2133" s="125"/>
      <c r="G2133" s="126">
        <v>11</v>
      </c>
      <c r="H2133" s="126">
        <v>11</v>
      </c>
      <c r="I2133" s="126"/>
      <c r="J2133" s="126"/>
      <c r="K2133" s="126">
        <v>11</v>
      </c>
      <c r="L2133" s="126">
        <v>11</v>
      </c>
      <c r="M2133" s="126"/>
      <c r="N2133" s="126"/>
      <c r="O2133" s="126">
        <v>11</v>
      </c>
      <c r="P2133" s="126">
        <v>11</v>
      </c>
      <c r="Q2133" s="126"/>
      <c r="R2133" s="126"/>
      <c r="S2133" s="126">
        <v>11</v>
      </c>
      <c r="T2133" s="126">
        <v>11</v>
      </c>
      <c r="U2133" s="126"/>
      <c r="V2133" s="126"/>
      <c r="W2133" s="126">
        <v>11</v>
      </c>
      <c r="X2133" s="126">
        <v>11</v>
      </c>
      <c r="Y2133" s="126"/>
      <c r="Z2133" s="126"/>
      <c r="AA2133" s="126">
        <v>11</v>
      </c>
      <c r="AB2133" s="126">
        <v>11</v>
      </c>
      <c r="AC2133" s="126"/>
      <c r="AD2133" s="126"/>
      <c r="AE2133" s="126">
        <v>11</v>
      </c>
      <c r="AF2133" s="126">
        <v>11</v>
      </c>
      <c r="AG2133" s="126"/>
      <c r="AH2133" s="126"/>
      <c r="AI2133" s="126"/>
      <c r="AJ2133" s="127"/>
      <c r="AK2133" s="153">
        <f>COUNTIF(F2133:AJ2133,"&gt;0")</f>
        <v>14</v>
      </c>
      <c r="AL2133" s="150">
        <f>SUM(F2133:AJ2133)</f>
        <v>154</v>
      </c>
      <c r="AM2133" s="150">
        <f>SUM(F2135:AJ2135)</f>
        <v>0</v>
      </c>
      <c r="AN2133" s="150">
        <f>SUM(F2136:AJ2136)</f>
        <v>0</v>
      </c>
      <c r="AO2133" s="150">
        <f>SUM(F2134:AJ2134)</f>
        <v>56</v>
      </c>
      <c r="AP2133" s="150">
        <f>VLOOKUP($M$1&amp;" "&amp;$P$1&amp;" "&amp;AQ2133,'Вспомогательная таблица'!A:AL,38,0)</f>
        <v>154</v>
      </c>
      <c r="AQ2133" s="144" t="s">
        <v>43</v>
      </c>
    </row>
    <row r="2134" spans="1:43" ht="9" customHeight="1" x14ac:dyDescent="0.2">
      <c r="A2134" s="148"/>
      <c r="B2134" s="151"/>
      <c r="C2134" s="151"/>
      <c r="D2134" s="145"/>
      <c r="E2134" s="128" t="s">
        <v>24</v>
      </c>
      <c r="F2134" s="129"/>
      <c r="G2134" s="107"/>
      <c r="H2134" s="107">
        <v>8</v>
      </c>
      <c r="I2134" s="107"/>
      <c r="J2134" s="107"/>
      <c r="K2134" s="107"/>
      <c r="L2134" s="107">
        <v>8</v>
      </c>
      <c r="M2134" s="107"/>
      <c r="N2134" s="107"/>
      <c r="O2134" s="107"/>
      <c r="P2134" s="107">
        <v>8</v>
      </c>
      <c r="Q2134" s="107"/>
      <c r="R2134" s="107"/>
      <c r="S2134" s="107"/>
      <c r="T2134" s="107">
        <v>8</v>
      </c>
      <c r="U2134" s="107"/>
      <c r="V2134" s="107"/>
      <c r="W2134" s="107"/>
      <c r="X2134" s="107">
        <v>8</v>
      </c>
      <c r="Y2134" s="107"/>
      <c r="Z2134" s="107"/>
      <c r="AA2134" s="107"/>
      <c r="AB2134" s="107">
        <v>8</v>
      </c>
      <c r="AC2134" s="107"/>
      <c r="AD2134" s="107"/>
      <c r="AE2134" s="107"/>
      <c r="AF2134" s="107">
        <v>8</v>
      </c>
      <c r="AG2134" s="107"/>
      <c r="AH2134" s="107"/>
      <c r="AI2134" s="107"/>
      <c r="AJ2134" s="130"/>
      <c r="AK2134" s="148"/>
      <c r="AL2134" s="151"/>
      <c r="AM2134" s="151"/>
      <c r="AN2134" s="151"/>
      <c r="AO2134" s="151"/>
      <c r="AP2134" s="151"/>
      <c r="AQ2134" s="145"/>
    </row>
    <row r="2135" spans="1:43" ht="9" customHeight="1" x14ac:dyDescent="0.2">
      <c r="A2135" s="148"/>
      <c r="B2135" s="151"/>
      <c r="C2135" s="151"/>
      <c r="D2135" s="145"/>
      <c r="E2135" s="128" t="s">
        <v>25</v>
      </c>
      <c r="F2135" s="129"/>
      <c r="G2135" s="107"/>
      <c r="H2135" s="107"/>
      <c r="I2135" s="107"/>
      <c r="J2135" s="107"/>
      <c r="K2135" s="107"/>
      <c r="L2135" s="107"/>
      <c r="M2135" s="107"/>
      <c r="N2135" s="107"/>
      <c r="O2135" s="107"/>
      <c r="P2135" s="107"/>
      <c r="Q2135" s="107"/>
      <c r="R2135" s="107"/>
      <c r="S2135" s="107"/>
      <c r="T2135" s="107"/>
      <c r="U2135" s="107"/>
      <c r="V2135" s="107"/>
      <c r="W2135" s="107"/>
      <c r="X2135" s="107"/>
      <c r="Y2135" s="107"/>
      <c r="Z2135" s="107"/>
      <c r="AA2135" s="107"/>
      <c r="AB2135" s="107"/>
      <c r="AC2135" s="107"/>
      <c r="AD2135" s="107"/>
      <c r="AE2135" s="107"/>
      <c r="AF2135" s="107"/>
      <c r="AG2135" s="107"/>
      <c r="AH2135" s="107"/>
      <c r="AI2135" s="107"/>
      <c r="AJ2135" s="130"/>
      <c r="AK2135" s="148"/>
      <c r="AL2135" s="151"/>
      <c r="AM2135" s="151"/>
      <c r="AN2135" s="151"/>
      <c r="AO2135" s="151"/>
      <c r="AP2135" s="151"/>
      <c r="AQ2135" s="145"/>
    </row>
    <row r="2136" spans="1:43" ht="9" customHeight="1" thickBot="1" x14ac:dyDescent="0.25">
      <c r="A2136" s="149"/>
      <c r="B2136" s="152"/>
      <c r="C2136" s="152"/>
      <c r="D2136" s="146"/>
      <c r="E2136" s="131" t="s">
        <v>26</v>
      </c>
      <c r="F2136" s="132"/>
      <c r="G2136" s="133"/>
      <c r="H2136" s="133"/>
      <c r="I2136" s="133"/>
      <c r="J2136" s="133"/>
      <c r="K2136" s="133"/>
      <c r="L2136" s="133"/>
      <c r="M2136" s="133"/>
      <c r="N2136" s="133"/>
      <c r="O2136" s="133"/>
      <c r="P2136" s="133"/>
      <c r="Q2136" s="133"/>
      <c r="R2136" s="133"/>
      <c r="S2136" s="133"/>
      <c r="T2136" s="133"/>
      <c r="U2136" s="133"/>
      <c r="V2136" s="133"/>
      <c r="W2136" s="133"/>
      <c r="X2136" s="133"/>
      <c r="Y2136" s="133"/>
      <c r="Z2136" s="133"/>
      <c r="AA2136" s="133"/>
      <c r="AB2136" s="133"/>
      <c r="AC2136" s="133"/>
      <c r="AD2136" s="133"/>
      <c r="AE2136" s="133"/>
      <c r="AF2136" s="133"/>
      <c r="AG2136" s="133"/>
      <c r="AH2136" s="133"/>
      <c r="AI2136" s="133"/>
      <c r="AJ2136" s="134"/>
      <c r="AK2136" s="149"/>
      <c r="AL2136" s="152"/>
      <c r="AM2136" s="152"/>
      <c r="AN2136" s="152"/>
      <c r="AO2136" s="152"/>
      <c r="AP2136" s="152"/>
      <c r="AQ2136" s="146"/>
    </row>
    <row r="2137" spans="1:43" ht="9" customHeight="1" x14ac:dyDescent="0.2">
      <c r="A2137" s="147">
        <v>532</v>
      </c>
      <c r="B2137" s="155">
        <v>80008054</v>
      </c>
      <c r="C2137" s="160" t="s">
        <v>656</v>
      </c>
      <c r="D2137" s="156" t="s">
        <v>625</v>
      </c>
      <c r="E2137" s="124" t="s">
        <v>22</v>
      </c>
      <c r="F2137" s="125">
        <v>8</v>
      </c>
      <c r="G2137" s="126">
        <v>8</v>
      </c>
      <c r="H2137" s="126"/>
      <c r="I2137" s="126"/>
      <c r="J2137" s="126">
        <v>8</v>
      </c>
      <c r="K2137" s="126">
        <v>8</v>
      </c>
      <c r="L2137" s="126">
        <v>8</v>
      </c>
      <c r="M2137" s="126">
        <v>8</v>
      </c>
      <c r="N2137" s="126">
        <v>8</v>
      </c>
      <c r="O2137" s="126"/>
      <c r="P2137" s="126"/>
      <c r="Q2137" s="126">
        <v>8</v>
      </c>
      <c r="R2137" s="126">
        <v>8</v>
      </c>
      <c r="S2137" s="126">
        <v>8</v>
      </c>
      <c r="T2137" s="126">
        <v>8</v>
      </c>
      <c r="U2137" s="126">
        <v>8</v>
      </c>
      <c r="V2137" s="126"/>
      <c r="W2137" s="126"/>
      <c r="X2137" s="126">
        <v>8</v>
      </c>
      <c r="Y2137" s="126">
        <v>8</v>
      </c>
      <c r="Z2137" s="126">
        <v>8</v>
      </c>
      <c r="AA2137" s="126">
        <v>8</v>
      </c>
      <c r="AB2137" s="126">
        <v>8</v>
      </c>
      <c r="AC2137" s="126"/>
      <c r="AD2137" s="126"/>
      <c r="AE2137" s="126">
        <v>8</v>
      </c>
      <c r="AF2137" s="126">
        <v>8</v>
      </c>
      <c r="AG2137" s="126">
        <v>8</v>
      </c>
      <c r="AH2137" s="126">
        <v>8</v>
      </c>
      <c r="AI2137" s="126"/>
      <c r="AJ2137" s="127"/>
      <c r="AK2137" s="153">
        <f>COUNTIF(F2137:AJ2137,"&gt;0")</f>
        <v>21</v>
      </c>
      <c r="AL2137" s="150">
        <f>SUM(F2137:AJ2137)</f>
        <v>168</v>
      </c>
      <c r="AM2137" s="150">
        <f>SUM(F2139:AJ2139)</f>
        <v>0</v>
      </c>
      <c r="AN2137" s="150">
        <f>SUM(F2140:AJ2140)</f>
        <v>0</v>
      </c>
      <c r="AO2137" s="150">
        <f>SUM(F2138:AJ2138)</f>
        <v>0</v>
      </c>
      <c r="AP2137" s="150">
        <f>VLOOKUP($M$1&amp;" "&amp;$P$1&amp;" "&amp;AQ2137,'Вспомогательная таблица'!A:AL,38,0)</f>
        <v>168</v>
      </c>
      <c r="AQ2137" s="144" t="s">
        <v>23</v>
      </c>
    </row>
    <row r="2138" spans="1:43" ht="9" customHeight="1" x14ac:dyDescent="0.2">
      <c r="A2138" s="148"/>
      <c r="B2138" s="151"/>
      <c r="C2138" s="151"/>
      <c r="D2138" s="145"/>
      <c r="E2138" s="128" t="s">
        <v>24</v>
      </c>
      <c r="F2138" s="129"/>
      <c r="G2138" s="107"/>
      <c r="H2138" s="107"/>
      <c r="I2138" s="107"/>
      <c r="J2138" s="107"/>
      <c r="K2138" s="107"/>
      <c r="L2138" s="107"/>
      <c r="M2138" s="107"/>
      <c r="N2138" s="107"/>
      <c r="O2138" s="107"/>
      <c r="P2138" s="107"/>
      <c r="Q2138" s="107"/>
      <c r="R2138" s="107"/>
      <c r="S2138" s="107"/>
      <c r="T2138" s="107"/>
      <c r="U2138" s="107"/>
      <c r="V2138" s="107"/>
      <c r="W2138" s="107"/>
      <c r="X2138" s="107"/>
      <c r="Y2138" s="107"/>
      <c r="Z2138" s="107"/>
      <c r="AA2138" s="107"/>
      <c r="AB2138" s="107"/>
      <c r="AC2138" s="107"/>
      <c r="AD2138" s="107"/>
      <c r="AE2138" s="107"/>
      <c r="AF2138" s="107"/>
      <c r="AG2138" s="107"/>
      <c r="AH2138" s="107"/>
      <c r="AI2138" s="107"/>
      <c r="AJ2138" s="130"/>
      <c r="AK2138" s="148"/>
      <c r="AL2138" s="151"/>
      <c r="AM2138" s="151"/>
      <c r="AN2138" s="151"/>
      <c r="AO2138" s="151"/>
      <c r="AP2138" s="151"/>
      <c r="AQ2138" s="145"/>
    </row>
    <row r="2139" spans="1:43" ht="9" customHeight="1" x14ac:dyDescent="0.2">
      <c r="A2139" s="148"/>
      <c r="B2139" s="151"/>
      <c r="C2139" s="151"/>
      <c r="D2139" s="145"/>
      <c r="E2139" s="128" t="s">
        <v>25</v>
      </c>
      <c r="F2139" s="129"/>
      <c r="G2139" s="107"/>
      <c r="H2139" s="107"/>
      <c r="I2139" s="107"/>
      <c r="J2139" s="107"/>
      <c r="K2139" s="107"/>
      <c r="L2139" s="107"/>
      <c r="M2139" s="107"/>
      <c r="N2139" s="107"/>
      <c r="O2139" s="107"/>
      <c r="P2139" s="107"/>
      <c r="Q2139" s="107"/>
      <c r="R2139" s="107"/>
      <c r="S2139" s="107"/>
      <c r="T2139" s="107"/>
      <c r="U2139" s="107"/>
      <c r="V2139" s="107"/>
      <c r="W2139" s="107"/>
      <c r="X2139" s="107"/>
      <c r="Y2139" s="107"/>
      <c r="Z2139" s="107"/>
      <c r="AA2139" s="107"/>
      <c r="AB2139" s="107"/>
      <c r="AC2139" s="107"/>
      <c r="AD2139" s="107"/>
      <c r="AE2139" s="107"/>
      <c r="AF2139" s="107"/>
      <c r="AG2139" s="107"/>
      <c r="AH2139" s="107"/>
      <c r="AI2139" s="107"/>
      <c r="AJ2139" s="130"/>
      <c r="AK2139" s="148"/>
      <c r="AL2139" s="151"/>
      <c r="AM2139" s="151"/>
      <c r="AN2139" s="151"/>
      <c r="AO2139" s="151"/>
      <c r="AP2139" s="151"/>
      <c r="AQ2139" s="145"/>
    </row>
    <row r="2140" spans="1:43" ht="9" customHeight="1" thickBot="1" x14ac:dyDescent="0.25">
      <c r="A2140" s="149"/>
      <c r="B2140" s="152"/>
      <c r="C2140" s="152"/>
      <c r="D2140" s="146"/>
      <c r="E2140" s="131" t="s">
        <v>26</v>
      </c>
      <c r="F2140" s="132"/>
      <c r="G2140" s="133"/>
      <c r="H2140" s="133"/>
      <c r="I2140" s="133"/>
      <c r="J2140" s="133"/>
      <c r="K2140" s="133"/>
      <c r="L2140" s="133"/>
      <c r="M2140" s="133"/>
      <c r="N2140" s="133"/>
      <c r="O2140" s="133"/>
      <c r="P2140" s="133"/>
      <c r="Q2140" s="133"/>
      <c r="R2140" s="133"/>
      <c r="S2140" s="133"/>
      <c r="T2140" s="133"/>
      <c r="U2140" s="133"/>
      <c r="V2140" s="133"/>
      <c r="W2140" s="133"/>
      <c r="X2140" s="133"/>
      <c r="Y2140" s="133"/>
      <c r="Z2140" s="133"/>
      <c r="AA2140" s="133"/>
      <c r="AB2140" s="133"/>
      <c r="AC2140" s="133"/>
      <c r="AD2140" s="133"/>
      <c r="AE2140" s="133"/>
      <c r="AF2140" s="133"/>
      <c r="AG2140" s="133"/>
      <c r="AH2140" s="133"/>
      <c r="AI2140" s="133"/>
      <c r="AJ2140" s="134"/>
      <c r="AK2140" s="149"/>
      <c r="AL2140" s="152"/>
      <c r="AM2140" s="152"/>
      <c r="AN2140" s="152"/>
      <c r="AO2140" s="152"/>
      <c r="AP2140" s="152"/>
      <c r="AQ2140" s="146"/>
    </row>
  </sheetData>
  <mergeCells count="5862">
    <mergeCell ref="B2093:B2096"/>
    <mergeCell ref="AK853:AK856"/>
    <mergeCell ref="AP1857:AP1860"/>
    <mergeCell ref="AO69:AO72"/>
    <mergeCell ref="AK93:AK96"/>
    <mergeCell ref="AO505:AO508"/>
    <mergeCell ref="AL797:AL800"/>
    <mergeCell ref="AM1205:AM1208"/>
    <mergeCell ref="AQ445:AQ448"/>
    <mergeCell ref="A917:A920"/>
    <mergeCell ref="A1465:A1468"/>
    <mergeCell ref="C1305:C1308"/>
    <mergeCell ref="AK1477:AK1480"/>
    <mergeCell ref="D1457:D1460"/>
    <mergeCell ref="AK129:AK132"/>
    <mergeCell ref="AL249:AL252"/>
    <mergeCell ref="AL1745:AL1748"/>
    <mergeCell ref="A477:A480"/>
    <mergeCell ref="AM1973:AM1976"/>
    <mergeCell ref="AL473:AL476"/>
    <mergeCell ref="AM517:AM520"/>
    <mergeCell ref="AN801:AN804"/>
    <mergeCell ref="AP1361:AP1364"/>
    <mergeCell ref="D1073:D1076"/>
    <mergeCell ref="AP565:AP568"/>
    <mergeCell ref="B1773:B1776"/>
    <mergeCell ref="A1365:A1368"/>
    <mergeCell ref="AP1189:AP1192"/>
    <mergeCell ref="AQ685:AQ688"/>
    <mergeCell ref="AN1001:AN1004"/>
    <mergeCell ref="AK533:AK536"/>
    <mergeCell ref="AK1189:AK1192"/>
    <mergeCell ref="D1349:D1352"/>
    <mergeCell ref="AM133:AM136"/>
    <mergeCell ref="C1753:C1756"/>
    <mergeCell ref="AN525:AN528"/>
    <mergeCell ref="AQ245:AQ248"/>
    <mergeCell ref="AN353:AN356"/>
    <mergeCell ref="A37:A40"/>
    <mergeCell ref="D2097:D2100"/>
    <mergeCell ref="AP1589:AP1592"/>
    <mergeCell ref="C597:C600"/>
    <mergeCell ref="AL813:AL816"/>
    <mergeCell ref="D29:D32"/>
    <mergeCell ref="B2001:B2004"/>
    <mergeCell ref="AK1493:AK1496"/>
    <mergeCell ref="AK1417:AK1420"/>
    <mergeCell ref="A1765:A1768"/>
    <mergeCell ref="AM1257:AM1260"/>
    <mergeCell ref="AL1653:AL1656"/>
    <mergeCell ref="AQ473:AQ476"/>
    <mergeCell ref="AP977:AP980"/>
    <mergeCell ref="A1941:A1944"/>
    <mergeCell ref="B1389:B1392"/>
    <mergeCell ref="AN617:AN620"/>
    <mergeCell ref="AP1177:AP1180"/>
    <mergeCell ref="AM709:AM712"/>
    <mergeCell ref="AL301:AL304"/>
    <mergeCell ref="A421:A424"/>
    <mergeCell ref="B1921:B1924"/>
    <mergeCell ref="AN141:AN144"/>
    <mergeCell ref="B2037:B2040"/>
    <mergeCell ref="D1761:D1764"/>
    <mergeCell ref="AN689:AN692"/>
    <mergeCell ref="AK981:AK984"/>
    <mergeCell ref="A705:A708"/>
    <mergeCell ref="AL701:AL704"/>
    <mergeCell ref="AP529:AP532"/>
    <mergeCell ref="AM821:AM824"/>
    <mergeCell ref="D241:D244"/>
    <mergeCell ref="A265:A268"/>
    <mergeCell ref="C825:C828"/>
    <mergeCell ref="AM1485:AM1488"/>
    <mergeCell ref="AK1721:AK1724"/>
    <mergeCell ref="B1325:B1328"/>
    <mergeCell ref="C1733:C1736"/>
    <mergeCell ref="AO937:AO940"/>
    <mergeCell ref="A1993:A1996"/>
    <mergeCell ref="A613:A616"/>
    <mergeCell ref="AK201:AK204"/>
    <mergeCell ref="D1713:D1716"/>
    <mergeCell ref="AP1205:AP1208"/>
    <mergeCell ref="C213:C216"/>
    <mergeCell ref="AQ1349:AQ1352"/>
    <mergeCell ref="AK1281:AK1284"/>
    <mergeCell ref="AP1481:AP1484"/>
    <mergeCell ref="AK1033:AK1036"/>
    <mergeCell ref="AL1441:AL1444"/>
    <mergeCell ref="A1381:A1384"/>
    <mergeCell ref="AM873:AM876"/>
    <mergeCell ref="AN993:AN996"/>
    <mergeCell ref="AN917:AN920"/>
    <mergeCell ref="AK1309:AK1312"/>
    <mergeCell ref="AO1145:AO1148"/>
    <mergeCell ref="D1265:D1268"/>
    <mergeCell ref="A1557:A1560"/>
    <mergeCell ref="AL1553:AL1556"/>
    <mergeCell ref="AM1705:AM1708"/>
    <mergeCell ref="AM1597:AM1600"/>
    <mergeCell ref="AQ1533:AQ1536"/>
    <mergeCell ref="B329:B332"/>
    <mergeCell ref="AP793:AP796"/>
    <mergeCell ref="A17:A20"/>
    <mergeCell ref="AM1513:AM1516"/>
    <mergeCell ref="AM57:AM60"/>
    <mergeCell ref="AK1949:AK1952"/>
    <mergeCell ref="AN285:AN288"/>
    <mergeCell ref="AK317:AK320"/>
    <mergeCell ref="AL545:AL548"/>
    <mergeCell ref="AP1433:AP1436"/>
    <mergeCell ref="B173:B176"/>
    <mergeCell ref="AN1693:AN1696"/>
    <mergeCell ref="A677:A680"/>
    <mergeCell ref="AN1669:AN1672"/>
    <mergeCell ref="AQ205:AQ208"/>
    <mergeCell ref="C317:C320"/>
    <mergeCell ref="AK1225:AK1228"/>
    <mergeCell ref="C1237:C1240"/>
    <mergeCell ref="AN321:AN324"/>
    <mergeCell ref="AO465:AO468"/>
    <mergeCell ref="C441:C444"/>
    <mergeCell ref="AQ1661:AQ1664"/>
    <mergeCell ref="D669:D672"/>
    <mergeCell ref="AK1509:AK1512"/>
    <mergeCell ref="A401:A404"/>
    <mergeCell ref="AM1897:AM1900"/>
    <mergeCell ref="AL1489:AL1492"/>
    <mergeCell ref="AL109:AL112"/>
    <mergeCell ref="D697:D700"/>
    <mergeCell ref="A1609:A1612"/>
    <mergeCell ref="AQ1137:AQ1140"/>
    <mergeCell ref="C1881:C1884"/>
    <mergeCell ref="B381:B384"/>
    <mergeCell ref="AN1877:AN1880"/>
    <mergeCell ref="B113:B116"/>
    <mergeCell ref="AL17:AL20"/>
    <mergeCell ref="AK629:AK632"/>
    <mergeCell ref="AK521:AK524"/>
    <mergeCell ref="AL673:AL676"/>
    <mergeCell ref="AQ1777:AQ1780"/>
    <mergeCell ref="B1021:B1024"/>
    <mergeCell ref="AQ257:AQ260"/>
    <mergeCell ref="AN549:AN552"/>
    <mergeCell ref="AK657:AK660"/>
    <mergeCell ref="AQ1889:AQ1892"/>
    <mergeCell ref="AQ433:AQ436"/>
    <mergeCell ref="A905:A908"/>
    <mergeCell ref="AK729:AK732"/>
    <mergeCell ref="AN2069:AN2072"/>
    <mergeCell ref="AL161:AL164"/>
    <mergeCell ref="B1965:B1968"/>
    <mergeCell ref="AN101:AN104"/>
    <mergeCell ref="B509:B512"/>
    <mergeCell ref="AK841:AK844"/>
    <mergeCell ref="D925:D928"/>
    <mergeCell ref="AP1869:AP1872"/>
    <mergeCell ref="AQ1989:AQ1992"/>
    <mergeCell ref="AO81:AO84"/>
    <mergeCell ref="B609:B612"/>
    <mergeCell ref="A1113:A1116"/>
    <mergeCell ref="B1233:B1236"/>
    <mergeCell ref="A493:A496"/>
    <mergeCell ref="C1053:C1056"/>
    <mergeCell ref="D997:D1000"/>
    <mergeCell ref="AK1673:AK1676"/>
    <mergeCell ref="A1289:A1292"/>
    <mergeCell ref="A1753:A1756"/>
    <mergeCell ref="AQ485:AQ488"/>
    <mergeCell ref="AP317:AP320"/>
    <mergeCell ref="D1637:D1640"/>
    <mergeCell ref="AQ2117:AQ2120"/>
    <mergeCell ref="D1125:D1128"/>
    <mergeCell ref="AO997:AO1000"/>
    <mergeCell ref="AL289:AL292"/>
    <mergeCell ref="AK957:AK960"/>
    <mergeCell ref="AO273:AO276"/>
    <mergeCell ref="AO281:AO284"/>
    <mergeCell ref="A1305:A1308"/>
    <mergeCell ref="AM833:AM836"/>
    <mergeCell ref="AQ669:AQ672"/>
    <mergeCell ref="AO1105:AO1108"/>
    <mergeCell ref="D1225:D1228"/>
    <mergeCell ref="AP537:AP540"/>
    <mergeCell ref="AQ945:AQ948"/>
    <mergeCell ref="A1341:A1344"/>
    <mergeCell ref="B1461:B1464"/>
    <mergeCell ref="AL2081:AL2084"/>
    <mergeCell ref="AQ965:AQ968"/>
    <mergeCell ref="C1997:C2000"/>
    <mergeCell ref="AP1817:AP1820"/>
    <mergeCell ref="AQ1761:AQ1764"/>
    <mergeCell ref="AL941:AL944"/>
    <mergeCell ref="D769:D772"/>
    <mergeCell ref="B557:B560"/>
    <mergeCell ref="A1061:A1064"/>
    <mergeCell ref="AQ1249:AQ1252"/>
    <mergeCell ref="AQ1021:AQ1024"/>
    <mergeCell ref="AQ737:AQ740"/>
    <mergeCell ref="A1981:A1984"/>
    <mergeCell ref="AQ789:AQ792"/>
    <mergeCell ref="B753:B756"/>
    <mergeCell ref="AQ1337:AQ1340"/>
    <mergeCell ref="AK1185:AK1188"/>
    <mergeCell ref="D1353:D1356"/>
    <mergeCell ref="C1857:C1860"/>
    <mergeCell ref="D1901:D1904"/>
    <mergeCell ref="AL617:AL620"/>
    <mergeCell ref="A737:A740"/>
    <mergeCell ref="AN1177:AN1180"/>
    <mergeCell ref="AP2125:AP2128"/>
    <mergeCell ref="B865:B868"/>
    <mergeCell ref="AQ897:AQ900"/>
    <mergeCell ref="AN1005:AN1008"/>
    <mergeCell ref="AL793:AL796"/>
    <mergeCell ref="AO1157:AO1160"/>
    <mergeCell ref="A1569:A1572"/>
    <mergeCell ref="A1545:A1548"/>
    <mergeCell ref="B1797:B1800"/>
    <mergeCell ref="AN1837:AN1840"/>
    <mergeCell ref="AK1369:AK1372"/>
    <mergeCell ref="C1957:C1960"/>
    <mergeCell ref="AQ1173:AQ1176"/>
    <mergeCell ref="AP1677:AP1680"/>
    <mergeCell ref="AL801:AL804"/>
    <mergeCell ref="AN741:AN744"/>
    <mergeCell ref="AK857:AK860"/>
    <mergeCell ref="AL1001:AL1004"/>
    <mergeCell ref="AQ2005:AQ2008"/>
    <mergeCell ref="AO721:AO724"/>
    <mergeCell ref="B1249:B1252"/>
    <mergeCell ref="C2085:C2088"/>
    <mergeCell ref="AN1241:AN1244"/>
    <mergeCell ref="AP857:AP860"/>
    <mergeCell ref="AK1349:AK1352"/>
    <mergeCell ref="AO1361:AO1364"/>
    <mergeCell ref="AM965:AM968"/>
    <mergeCell ref="B1889:B1892"/>
    <mergeCell ref="AL121:AL124"/>
    <mergeCell ref="AQ1125:AQ1128"/>
    <mergeCell ref="AO1461:AO1464"/>
    <mergeCell ref="AK1525:AK1528"/>
    <mergeCell ref="B369:B372"/>
    <mergeCell ref="AQ1401:AQ1404"/>
    <mergeCell ref="B2025:B2028"/>
    <mergeCell ref="AK1597:AK1600"/>
    <mergeCell ref="AK1085:AK1088"/>
    <mergeCell ref="AO773:AO776"/>
    <mergeCell ref="AN969:AN972"/>
    <mergeCell ref="AM1473:AM1476"/>
    <mergeCell ref="C1745:C1748"/>
    <mergeCell ref="D1865:D1868"/>
    <mergeCell ref="AO949:AO952"/>
    <mergeCell ref="AP1357:AP1360"/>
    <mergeCell ref="B341:B344"/>
    <mergeCell ref="AP217:AP220"/>
    <mergeCell ref="B1825:B1828"/>
    <mergeCell ref="C2053:C2056"/>
    <mergeCell ref="C1945:C1948"/>
    <mergeCell ref="B1537:B1540"/>
    <mergeCell ref="AN973:AN976"/>
    <mergeCell ref="AM1369:AM1372"/>
    <mergeCell ref="AK1081:AK1084"/>
    <mergeCell ref="AO2137:AO2140"/>
    <mergeCell ref="B1145:B1148"/>
    <mergeCell ref="C1189:C1192"/>
    <mergeCell ref="AP909:AP912"/>
    <mergeCell ref="AO1413:AO1416"/>
    <mergeCell ref="AM1201:AM1204"/>
    <mergeCell ref="A153:A156"/>
    <mergeCell ref="AL1869:AL1872"/>
    <mergeCell ref="C713:C716"/>
    <mergeCell ref="AN1469:AN1472"/>
    <mergeCell ref="C93:C96"/>
    <mergeCell ref="AO1589:AO1592"/>
    <mergeCell ref="AN89:AN92"/>
    <mergeCell ref="A353:A356"/>
    <mergeCell ref="AL349:AL352"/>
    <mergeCell ref="AQ1429:AQ1432"/>
    <mergeCell ref="D361:D364"/>
    <mergeCell ref="AQ1977:AQ1980"/>
    <mergeCell ref="AO1689:AO1692"/>
    <mergeCell ref="B697:B700"/>
    <mergeCell ref="AP2133:AP2136"/>
    <mergeCell ref="AL1257:AL1260"/>
    <mergeCell ref="AN1817:AN1820"/>
    <mergeCell ref="AQ2113:AQ2116"/>
    <mergeCell ref="AN733:AN736"/>
    <mergeCell ref="AO1141:AO1144"/>
    <mergeCell ref="AK1313:AK1316"/>
    <mergeCell ref="AP1293:AP1296"/>
    <mergeCell ref="AO1797:AO1800"/>
    <mergeCell ref="A537:A540"/>
    <mergeCell ref="AM1701:AM1704"/>
    <mergeCell ref="AN473:AN476"/>
    <mergeCell ref="AN25:AN28"/>
    <mergeCell ref="AO433:AO436"/>
    <mergeCell ref="AG1:AL1"/>
    <mergeCell ref="C145:C148"/>
    <mergeCell ref="AP2049:AP2052"/>
    <mergeCell ref="AO1641:AO1644"/>
    <mergeCell ref="D373:D376"/>
    <mergeCell ref="B649:B652"/>
    <mergeCell ref="AL1933:AL1936"/>
    <mergeCell ref="AO261:AO264"/>
    <mergeCell ref="AP413:AP416"/>
    <mergeCell ref="B1445:B1448"/>
    <mergeCell ref="AO1917:AO1920"/>
    <mergeCell ref="B825:B828"/>
    <mergeCell ref="B1721:B1724"/>
    <mergeCell ref="D665:D668"/>
    <mergeCell ref="D1321:D1324"/>
    <mergeCell ref="D1213:D1216"/>
    <mergeCell ref="B925:B928"/>
    <mergeCell ref="AM81:AM84"/>
    <mergeCell ref="D1197:D1200"/>
    <mergeCell ref="AL1485:AL1488"/>
    <mergeCell ref="AK1989:AK1992"/>
    <mergeCell ref="AM257:AM260"/>
    <mergeCell ref="AL761:AL764"/>
    <mergeCell ref="AN1873:AN1876"/>
    <mergeCell ref="C529:C532"/>
    <mergeCell ref="AO2025:AO2028"/>
    <mergeCell ref="B1033:B1036"/>
    <mergeCell ref="AO645:AO648"/>
    <mergeCell ref="AN237:AN240"/>
    <mergeCell ref="AL1045:AL1048"/>
    <mergeCell ref="AO2053:AO2056"/>
    <mergeCell ref="AQ321:AQ324"/>
    <mergeCell ref="AK1009:AK1012"/>
    <mergeCell ref="AN429:AN432"/>
    <mergeCell ref="AO581:AO584"/>
    <mergeCell ref="AP29:AP32"/>
    <mergeCell ref="AO697:AO700"/>
    <mergeCell ref="A993:A996"/>
    <mergeCell ref="AL989:AL992"/>
    <mergeCell ref="AQ2093:AQ2096"/>
    <mergeCell ref="AP205:AP208"/>
    <mergeCell ref="B1261:B1264"/>
    <mergeCell ref="AN1377:AN1380"/>
    <mergeCell ref="AP1101:AP1104"/>
    <mergeCell ref="D813:D816"/>
    <mergeCell ref="AL1897:AL1900"/>
    <mergeCell ref="AL549:AL552"/>
    <mergeCell ref="AL441:AL444"/>
    <mergeCell ref="AQ749:AQ752"/>
    <mergeCell ref="AK929:AK932"/>
    <mergeCell ref="B1373:B1376"/>
    <mergeCell ref="AN1373:AN1376"/>
    <mergeCell ref="AQ1865:AQ1868"/>
    <mergeCell ref="D585:D588"/>
    <mergeCell ref="AQ1577:AQ1580"/>
    <mergeCell ref="AP77:AP80"/>
    <mergeCell ref="A1713:A1716"/>
    <mergeCell ref="C641:C644"/>
    <mergeCell ref="AM29:AM32"/>
    <mergeCell ref="AM65:AM68"/>
    <mergeCell ref="B185:B188"/>
    <mergeCell ref="AO2089:AO2092"/>
    <mergeCell ref="B2113:B2116"/>
    <mergeCell ref="C337:C340"/>
    <mergeCell ref="C1097:C1100"/>
    <mergeCell ref="AL2125:AL2128"/>
    <mergeCell ref="AP605:AP608"/>
    <mergeCell ref="AL777:AL780"/>
    <mergeCell ref="AO197:AO200"/>
    <mergeCell ref="AK1173:AK1176"/>
    <mergeCell ref="AM897:AM900"/>
    <mergeCell ref="D1989:D1992"/>
    <mergeCell ref="AO357:AO360"/>
    <mergeCell ref="AK1157:AK1160"/>
    <mergeCell ref="A609:A612"/>
    <mergeCell ref="AM101:AM104"/>
    <mergeCell ref="AM2105:AM2108"/>
    <mergeCell ref="C1169:C1172"/>
    <mergeCell ref="AQ585:AQ588"/>
    <mergeCell ref="B1673:B1676"/>
    <mergeCell ref="AN1165:AN1168"/>
    <mergeCell ref="AM757:AM760"/>
    <mergeCell ref="AO1285:AO1288"/>
    <mergeCell ref="B877:B880"/>
    <mergeCell ref="D601:D604"/>
    <mergeCell ref="AO489:AO492"/>
    <mergeCell ref="AP717:AP720"/>
    <mergeCell ref="AQ761:AQ764"/>
    <mergeCell ref="C1281:C1284"/>
    <mergeCell ref="AN1277:AN1280"/>
    <mergeCell ref="AK545:AK548"/>
    <mergeCell ref="AP1549:AP1552"/>
    <mergeCell ref="D1441:D1444"/>
    <mergeCell ref="D1549:D1552"/>
    <mergeCell ref="D49:D52"/>
    <mergeCell ref="C977:C980"/>
    <mergeCell ref="AQ1441:AQ1444"/>
    <mergeCell ref="D1681:D1684"/>
    <mergeCell ref="C729:C732"/>
    <mergeCell ref="D2005:D2008"/>
    <mergeCell ref="AM741:AM744"/>
    <mergeCell ref="B21:B24"/>
    <mergeCell ref="AL2065:AL2068"/>
    <mergeCell ref="AN1009:AN1012"/>
    <mergeCell ref="B1517:B1520"/>
    <mergeCell ref="AP1281:AP1284"/>
    <mergeCell ref="C289:C292"/>
    <mergeCell ref="AN161:AN164"/>
    <mergeCell ref="AN1833:AN1836"/>
    <mergeCell ref="AL969:AL972"/>
    <mergeCell ref="AK561:AK564"/>
    <mergeCell ref="C389:C392"/>
    <mergeCell ref="D1269:D1272"/>
    <mergeCell ref="AO1265:AO1268"/>
    <mergeCell ref="AM949:AM952"/>
    <mergeCell ref="B1829:B1832"/>
    <mergeCell ref="AQ1653:AQ1656"/>
    <mergeCell ref="AP833:AP836"/>
    <mergeCell ref="AN929:AN932"/>
    <mergeCell ref="AK1401:AK1404"/>
    <mergeCell ref="AO1337:AO1340"/>
    <mergeCell ref="AM1125:AM1128"/>
    <mergeCell ref="D545:D548"/>
    <mergeCell ref="AL1629:AL1632"/>
    <mergeCell ref="AQ813:AQ816"/>
    <mergeCell ref="B1901:B1904"/>
    <mergeCell ref="AM2137:AM2140"/>
    <mergeCell ref="AM2029:AM2032"/>
    <mergeCell ref="A1189:A1192"/>
    <mergeCell ref="AM681:AM684"/>
    <mergeCell ref="C133:C136"/>
    <mergeCell ref="AQ1269:AQ1272"/>
    <mergeCell ref="C1029:C1032"/>
    <mergeCell ref="AP1401:AP1404"/>
    <mergeCell ref="AO1905:AO1908"/>
    <mergeCell ref="AP2057:AP2060"/>
    <mergeCell ref="AM1589:AM1592"/>
    <mergeCell ref="AK469:AK472"/>
    <mergeCell ref="B73:B76"/>
    <mergeCell ref="AM69:AM72"/>
    <mergeCell ref="AL1473:AL1476"/>
    <mergeCell ref="AM1617:AM1620"/>
    <mergeCell ref="B249:B252"/>
    <mergeCell ref="AM269:AM272"/>
    <mergeCell ref="A753:A756"/>
    <mergeCell ref="AM245:AM248"/>
    <mergeCell ref="AK1301:AK1304"/>
    <mergeCell ref="B1745:B1748"/>
    <mergeCell ref="C1973:C1976"/>
    <mergeCell ref="AP1609:AP1612"/>
    <mergeCell ref="C517:C520"/>
    <mergeCell ref="AO2013:AO2016"/>
    <mergeCell ref="A853:A856"/>
    <mergeCell ref="AP1785:AP1788"/>
    <mergeCell ref="C793:C796"/>
    <mergeCell ref="AN1881:AN1884"/>
    <mergeCell ref="AK1413:AK1416"/>
    <mergeCell ref="C629:C632"/>
    <mergeCell ref="AO2133:AO2136"/>
    <mergeCell ref="B1141:B1144"/>
    <mergeCell ref="AK597:AK600"/>
    <mergeCell ref="D1701:D1704"/>
    <mergeCell ref="C1293:C1296"/>
    <mergeCell ref="AM1817:AM1820"/>
    <mergeCell ref="AL29:AL32"/>
    <mergeCell ref="AN589:AN592"/>
    <mergeCell ref="AL1701:AL1704"/>
    <mergeCell ref="C709:C712"/>
    <mergeCell ref="B301:B304"/>
    <mergeCell ref="A805:A808"/>
    <mergeCell ref="AM297:AM300"/>
    <mergeCell ref="AO21:AO24"/>
    <mergeCell ref="AK733:AK736"/>
    <mergeCell ref="D141:D144"/>
    <mergeCell ref="AM573:AM576"/>
    <mergeCell ref="A981:A984"/>
    <mergeCell ref="AK257:AK260"/>
    <mergeCell ref="A1877:A1880"/>
    <mergeCell ref="D965:D968"/>
    <mergeCell ref="AO49:AO52"/>
    <mergeCell ref="D973:D976"/>
    <mergeCell ref="AL237:AL240"/>
    <mergeCell ref="A1117:A1120"/>
    <mergeCell ref="B1525:B1528"/>
    <mergeCell ref="AN177:AN180"/>
    <mergeCell ref="AO121:AO124"/>
    <mergeCell ref="AL413:AL416"/>
    <mergeCell ref="AL2085:AL2088"/>
    <mergeCell ref="AL1909:AL1912"/>
    <mergeCell ref="A641:A644"/>
    <mergeCell ref="B81:B84"/>
    <mergeCell ref="AO1073:AO1076"/>
    <mergeCell ref="AL365:AL368"/>
    <mergeCell ref="AK485:AK488"/>
    <mergeCell ref="AQ673:AQ676"/>
    <mergeCell ref="C1705:C1708"/>
    <mergeCell ref="AN205:AN208"/>
    <mergeCell ref="AO349:AO352"/>
    <mergeCell ref="AL465:AL468"/>
    <mergeCell ref="AK349:AK352"/>
    <mergeCell ref="AN405:AN408"/>
    <mergeCell ref="AM909:AM912"/>
    <mergeCell ref="AN853:AN856"/>
    <mergeCell ref="AK1145:AK1148"/>
    <mergeCell ref="AN233:AN236"/>
    <mergeCell ref="AM737:AM740"/>
    <mergeCell ref="AO461:AO464"/>
    <mergeCell ref="B1661:B1664"/>
    <mergeCell ref="AQ225:AQ228"/>
    <mergeCell ref="AP729:AP732"/>
    <mergeCell ref="D773:D776"/>
    <mergeCell ref="AP265:AP268"/>
    <mergeCell ref="AL1681:AL1684"/>
    <mergeCell ref="AK1613:AK1616"/>
    <mergeCell ref="B457:B460"/>
    <mergeCell ref="AM453:AM456"/>
    <mergeCell ref="B573:B576"/>
    <mergeCell ref="AP1173:AP1176"/>
    <mergeCell ref="AN1393:AN1396"/>
    <mergeCell ref="D1453:D1456"/>
    <mergeCell ref="D105:D108"/>
    <mergeCell ref="C501:C504"/>
    <mergeCell ref="AK2105:AK2108"/>
    <mergeCell ref="AP1753:AP1756"/>
    <mergeCell ref="AM2045:AM2048"/>
    <mergeCell ref="AP957:AP960"/>
    <mergeCell ref="D1465:D1468"/>
    <mergeCell ref="AN817:AN820"/>
    <mergeCell ref="AK925:AK928"/>
    <mergeCell ref="AK933:AK936"/>
    <mergeCell ref="AO761:AO764"/>
    <mergeCell ref="AM525:AM528"/>
    <mergeCell ref="AK761:AK764"/>
    <mergeCell ref="AM1321:AM1324"/>
    <mergeCell ref="AP517:AP520"/>
    <mergeCell ref="AQ637:AQ640"/>
    <mergeCell ref="A1033:A1036"/>
    <mergeCell ref="AQ561:AQ564"/>
    <mergeCell ref="A1309:A1312"/>
    <mergeCell ref="AL1305:AL1308"/>
    <mergeCell ref="AM1349:AM1352"/>
    <mergeCell ref="A1493:A1496"/>
    <mergeCell ref="D1961:D1964"/>
    <mergeCell ref="AQ2081:AQ2084"/>
    <mergeCell ref="A533:A536"/>
    <mergeCell ref="A1685:A1688"/>
    <mergeCell ref="AM1801:AM1804"/>
    <mergeCell ref="AP1793:AP1796"/>
    <mergeCell ref="AL1857:AL1860"/>
    <mergeCell ref="AN2017:AN2020"/>
    <mergeCell ref="AP1493:AP1496"/>
    <mergeCell ref="B2013:B2016"/>
    <mergeCell ref="D1653:D1656"/>
    <mergeCell ref="AL1181:AL1184"/>
    <mergeCell ref="AP2093:AP2096"/>
    <mergeCell ref="A2057:A2060"/>
    <mergeCell ref="AQ865:AQ868"/>
    <mergeCell ref="D1429:D1432"/>
    <mergeCell ref="C1933:C1936"/>
    <mergeCell ref="D1877:D1880"/>
    <mergeCell ref="AL669:AL672"/>
    <mergeCell ref="B309:B312"/>
    <mergeCell ref="AN1805:AN1808"/>
    <mergeCell ref="A813:A816"/>
    <mergeCell ref="AO701:AO704"/>
    <mergeCell ref="AN533:AN536"/>
    <mergeCell ref="AM937:AM940"/>
    <mergeCell ref="AO577:AO580"/>
    <mergeCell ref="AN1081:AN1084"/>
    <mergeCell ref="AK1197:AK1200"/>
    <mergeCell ref="A1097:A1100"/>
    <mergeCell ref="AK577:AK580"/>
    <mergeCell ref="AM1137:AM1140"/>
    <mergeCell ref="A1621:A1624"/>
    <mergeCell ref="C1485:C1488"/>
    <mergeCell ref="AO689:AO692"/>
    <mergeCell ref="AN1193:AN1196"/>
    <mergeCell ref="AM513:AM516"/>
    <mergeCell ref="AK773:AK776"/>
    <mergeCell ref="AL1837:AL1840"/>
    <mergeCell ref="C785:C788"/>
    <mergeCell ref="AN781:AN784"/>
    <mergeCell ref="AQ2037:AQ2040"/>
    <mergeCell ref="AQ549:AQ552"/>
    <mergeCell ref="AN657:AN660"/>
    <mergeCell ref="C1581:C1584"/>
    <mergeCell ref="AL41:AL44"/>
    <mergeCell ref="D53:D56"/>
    <mergeCell ref="AO1381:AO1384"/>
    <mergeCell ref="AQ1941:AQ1944"/>
    <mergeCell ref="AP153:AP156"/>
    <mergeCell ref="AP1825:AP1828"/>
    <mergeCell ref="A445:A448"/>
    <mergeCell ref="AQ1769:AQ1772"/>
    <mergeCell ref="AN1509:AN1512"/>
    <mergeCell ref="AQ421:AQ424"/>
    <mergeCell ref="C717:C720"/>
    <mergeCell ref="AK1617:AK1620"/>
    <mergeCell ref="C833:C836"/>
    <mergeCell ref="AQ2053:AQ2056"/>
    <mergeCell ref="AQ597:AQ600"/>
    <mergeCell ref="AK281:AK284"/>
    <mergeCell ref="B637:B640"/>
    <mergeCell ref="AM1393:AM1396"/>
    <mergeCell ref="AN1621:AN1624"/>
    <mergeCell ref="AN165:AN168"/>
    <mergeCell ref="AL1881:AL1884"/>
    <mergeCell ref="AK273:AK276"/>
    <mergeCell ref="AL425:AL428"/>
    <mergeCell ref="AO1889:AO1892"/>
    <mergeCell ref="AP1933:AP1936"/>
    <mergeCell ref="AO1765:AO1768"/>
    <mergeCell ref="B773:B776"/>
    <mergeCell ref="AN265:AN268"/>
    <mergeCell ref="AM661:AM664"/>
    <mergeCell ref="AQ1365:AQ1368"/>
    <mergeCell ref="D549:D552"/>
    <mergeCell ref="A657:A660"/>
    <mergeCell ref="AM49:AM52"/>
    <mergeCell ref="A1369:A1372"/>
    <mergeCell ref="AN1849:AN1852"/>
    <mergeCell ref="AQ101:AQ104"/>
    <mergeCell ref="B901:B904"/>
    <mergeCell ref="AL729:AL732"/>
    <mergeCell ref="D2121:D2124"/>
    <mergeCell ref="AO2117:AO2120"/>
    <mergeCell ref="AQ1733:AQ1736"/>
    <mergeCell ref="D741:D744"/>
    <mergeCell ref="B1001:B1004"/>
    <mergeCell ref="AQ213:AQ216"/>
    <mergeCell ref="AL1561:AL1564"/>
    <mergeCell ref="AK61:AK64"/>
    <mergeCell ref="AK2065:AK2068"/>
    <mergeCell ref="AN1949:AN1952"/>
    <mergeCell ref="AM449:AM452"/>
    <mergeCell ref="C1217:C1220"/>
    <mergeCell ref="AK1837:AK1840"/>
    <mergeCell ref="AK1217:AK1220"/>
    <mergeCell ref="AQ1713:AQ1716"/>
    <mergeCell ref="AM1777:AM1780"/>
    <mergeCell ref="A729:A732"/>
    <mergeCell ref="AK2113:AK2116"/>
    <mergeCell ref="AN1209:AN1212"/>
    <mergeCell ref="A217:A220"/>
    <mergeCell ref="AQ1465:AQ1468"/>
    <mergeCell ref="B261:B264"/>
    <mergeCell ref="AN1757:AN1760"/>
    <mergeCell ref="D101:D104"/>
    <mergeCell ref="D2105:D2108"/>
    <mergeCell ref="AP1597:AP1600"/>
    <mergeCell ref="AM2133:AM2136"/>
    <mergeCell ref="A1185:A1188"/>
    <mergeCell ref="AP281:AP284"/>
    <mergeCell ref="AM497:AM500"/>
    <mergeCell ref="AN905:AN908"/>
    <mergeCell ref="D1013:D1016"/>
    <mergeCell ref="B617:B620"/>
    <mergeCell ref="AQ625:AQ628"/>
    <mergeCell ref="D889:D892"/>
    <mergeCell ref="AO885:AO888"/>
    <mergeCell ref="D1005:D1008"/>
    <mergeCell ref="B793:B796"/>
    <mergeCell ref="A1297:A1300"/>
    <mergeCell ref="AQ825:AQ828"/>
    <mergeCell ref="AN1737:AN1740"/>
    <mergeCell ref="AQ649:AQ652"/>
    <mergeCell ref="B1449:B1452"/>
    <mergeCell ref="AQ1273:AQ1276"/>
    <mergeCell ref="D1837:D1840"/>
    <mergeCell ref="AK509:AK512"/>
    <mergeCell ref="AO337:AO340"/>
    <mergeCell ref="C2125:C2128"/>
    <mergeCell ref="AQ369:AQ372"/>
    <mergeCell ref="B885:B888"/>
    <mergeCell ref="AM1165:AM1168"/>
    <mergeCell ref="AK1425:AK1428"/>
    <mergeCell ref="A1041:A1044"/>
    <mergeCell ref="AM1265:AM1268"/>
    <mergeCell ref="AN1309:AN1312"/>
    <mergeCell ref="A317:A320"/>
    <mergeCell ref="AO1537:AO1540"/>
    <mergeCell ref="AK1601:AK1604"/>
    <mergeCell ref="D61:D64"/>
    <mergeCell ref="AL681:AL684"/>
    <mergeCell ref="B953:B956"/>
    <mergeCell ref="AO673:AO676"/>
    <mergeCell ref="AO565:AO568"/>
    <mergeCell ref="AN1069:AN1072"/>
    <mergeCell ref="A1085:A1088"/>
    <mergeCell ref="AQ1061:AQ1064"/>
    <mergeCell ref="A1633:A1636"/>
    <mergeCell ref="AQ441:AQ444"/>
    <mergeCell ref="D969:D972"/>
    <mergeCell ref="C1473:C1476"/>
    <mergeCell ref="D1625:D1628"/>
    <mergeCell ref="AL233:AL236"/>
    <mergeCell ref="AQ1237:AQ1240"/>
    <mergeCell ref="D245:D248"/>
    <mergeCell ref="AL889:AL892"/>
    <mergeCell ref="AQ513:AQ516"/>
    <mergeCell ref="AL1065:AL1068"/>
    <mergeCell ref="AN217:AN220"/>
    <mergeCell ref="AL197:AL200"/>
    <mergeCell ref="AM1441:AM1444"/>
    <mergeCell ref="AP1185:AP1188"/>
    <mergeCell ref="D321:D324"/>
    <mergeCell ref="AN1421:AN1424"/>
    <mergeCell ref="A429:A432"/>
    <mergeCell ref="C989:C992"/>
    <mergeCell ref="AL1105:AL1108"/>
    <mergeCell ref="AL485:AL488"/>
    <mergeCell ref="D313:D316"/>
    <mergeCell ref="AM1549:AM1552"/>
    <mergeCell ref="AN1493:AN1496"/>
    <mergeCell ref="A1933:A1936"/>
    <mergeCell ref="A1825:A1828"/>
    <mergeCell ref="AN1545:AN1548"/>
    <mergeCell ref="AL1805:AL1808"/>
    <mergeCell ref="B1257:B1260"/>
    <mergeCell ref="AM1353:AM1356"/>
    <mergeCell ref="C1409:C1412"/>
    <mergeCell ref="D1817:D1820"/>
    <mergeCell ref="AN1405:AN1408"/>
    <mergeCell ref="AN1297:AN1300"/>
    <mergeCell ref="C29:C32"/>
    <mergeCell ref="AP1021:AP1024"/>
    <mergeCell ref="AQ493:AQ496"/>
    <mergeCell ref="A1961:A1964"/>
    <mergeCell ref="AQ1289:AQ1292"/>
    <mergeCell ref="D297:D300"/>
    <mergeCell ref="AK973:AK976"/>
    <mergeCell ref="AM589:AM592"/>
    <mergeCell ref="AK849:AK852"/>
    <mergeCell ref="D1929:D1932"/>
    <mergeCell ref="AN857:AN860"/>
    <mergeCell ref="AK965:AK968"/>
    <mergeCell ref="AQ741:AQ744"/>
    <mergeCell ref="AO1077:AO1080"/>
    <mergeCell ref="AP1229:AP1232"/>
    <mergeCell ref="AK1797:AK1800"/>
    <mergeCell ref="C973:C976"/>
    <mergeCell ref="AP609:AP612"/>
    <mergeCell ref="AO1013:AO1016"/>
    <mergeCell ref="B1641:B1644"/>
    <mergeCell ref="A141:A144"/>
    <mergeCell ref="D1241:D1244"/>
    <mergeCell ref="A93:A96"/>
    <mergeCell ref="AL1421:AL1424"/>
    <mergeCell ref="D1433:D1436"/>
    <mergeCell ref="AM193:AM196"/>
    <mergeCell ref="AP661:AP664"/>
    <mergeCell ref="AP1473:AP1476"/>
    <mergeCell ref="C465:C468"/>
    <mergeCell ref="AQ905:AQ908"/>
    <mergeCell ref="AO1341:AO1344"/>
    <mergeCell ref="AL873:AL876"/>
    <mergeCell ref="AK465:AK468"/>
    <mergeCell ref="AM1025:AM1028"/>
    <mergeCell ref="AQ1181:AQ1184"/>
    <mergeCell ref="D89:D92"/>
    <mergeCell ref="AQ1729:AQ1732"/>
    <mergeCell ref="B349:B352"/>
    <mergeCell ref="AK1585:AK1588"/>
    <mergeCell ref="AK205:AK208"/>
    <mergeCell ref="AP845:AP848"/>
    <mergeCell ref="AQ877:AQ880"/>
    <mergeCell ref="AK701:AK704"/>
    <mergeCell ref="B121:B124"/>
    <mergeCell ref="AQ1053:AQ1056"/>
    <mergeCell ref="A1525:A1528"/>
    <mergeCell ref="AP1557:AP1560"/>
    <mergeCell ref="D1693:D1696"/>
    <mergeCell ref="AO477:AO480"/>
    <mergeCell ref="AN981:AN984"/>
    <mergeCell ref="A1509:A1512"/>
    <mergeCell ref="A305:A308"/>
    <mergeCell ref="A113:A116"/>
    <mergeCell ref="AP257:AP260"/>
    <mergeCell ref="AO369:AO372"/>
    <mergeCell ref="AK433:AK436"/>
    <mergeCell ref="AO1129:AO1132"/>
    <mergeCell ref="AN1525:AN1528"/>
    <mergeCell ref="AO1577:AO1580"/>
    <mergeCell ref="B1485:B1488"/>
    <mergeCell ref="AQ1517:AQ1520"/>
    <mergeCell ref="D2045:D2048"/>
    <mergeCell ref="B137:B140"/>
    <mergeCell ref="AM641:AM644"/>
    <mergeCell ref="C257:C260"/>
    <mergeCell ref="AO1753:AO1756"/>
    <mergeCell ref="B761:B764"/>
    <mergeCell ref="AK1201:AK1204"/>
    <mergeCell ref="AM817:AM820"/>
    <mergeCell ref="D237:D240"/>
    <mergeCell ref="AL1321:AL1324"/>
    <mergeCell ref="D1909:D1912"/>
    <mergeCell ref="AN1085:AN1088"/>
    <mergeCell ref="D2029:D2032"/>
    <mergeCell ref="AP1981:AP1984"/>
    <mergeCell ref="AP1153:AP1156"/>
    <mergeCell ref="AK333:AK336"/>
    <mergeCell ref="AP533:AP536"/>
    <mergeCell ref="B1565:B1568"/>
    <mergeCell ref="AL493:AL496"/>
    <mergeCell ref="AQ1813:AQ1816"/>
    <mergeCell ref="AP1405:AP1408"/>
    <mergeCell ref="C413:C416"/>
    <mergeCell ref="AL1641:AL1644"/>
    <mergeCell ref="C1093:C1096"/>
    <mergeCell ref="C805:C808"/>
    <mergeCell ref="AQ73:AQ76"/>
    <mergeCell ref="AP2097:AP2100"/>
    <mergeCell ref="C1105:C1108"/>
    <mergeCell ref="AM585:AM588"/>
    <mergeCell ref="AQ1545:AQ1548"/>
    <mergeCell ref="AN1861:AN1864"/>
    <mergeCell ref="C485:C488"/>
    <mergeCell ref="AO1981:AO1984"/>
    <mergeCell ref="D537:D540"/>
    <mergeCell ref="D429:D432"/>
    <mergeCell ref="AL165:AL168"/>
    <mergeCell ref="AQ1745:AQ1748"/>
    <mergeCell ref="AL1373:AL1376"/>
    <mergeCell ref="B989:B992"/>
    <mergeCell ref="AL1549:AL1552"/>
    <mergeCell ref="AK2053:AK2056"/>
    <mergeCell ref="AM321:AM324"/>
    <mergeCell ref="AP1701:AP1704"/>
    <mergeCell ref="B549:B552"/>
    <mergeCell ref="AP1685:AP1688"/>
    <mergeCell ref="C669:C672"/>
    <mergeCell ref="AQ1133:AQ1136"/>
    <mergeCell ref="AM2093:AM2096"/>
    <mergeCell ref="AL1685:AL1688"/>
    <mergeCell ref="AQ1929:AQ1932"/>
    <mergeCell ref="AK1777:AK1780"/>
    <mergeCell ref="B1197:B1200"/>
    <mergeCell ref="B577:B580"/>
    <mergeCell ref="AN2073:AN2076"/>
    <mergeCell ref="AK1605:AK1608"/>
    <mergeCell ref="AP341:AP344"/>
    <mergeCell ref="AL1757:AL1760"/>
    <mergeCell ref="AL105:AL108"/>
    <mergeCell ref="AQ413:AQ416"/>
    <mergeCell ref="A333:A336"/>
    <mergeCell ref="AM373:AM376"/>
    <mergeCell ref="AP1713:AP1716"/>
    <mergeCell ref="C721:C724"/>
    <mergeCell ref="AM649:AM652"/>
    <mergeCell ref="AP1093:AP1096"/>
    <mergeCell ref="D1093:D1096"/>
    <mergeCell ref="A1057:A1060"/>
    <mergeCell ref="B2125:B2128"/>
    <mergeCell ref="AO249:AO252"/>
    <mergeCell ref="B777:B780"/>
    <mergeCell ref="A1281:A1284"/>
    <mergeCell ref="AP193:AP196"/>
    <mergeCell ref="C921:C924"/>
    <mergeCell ref="C897:C900"/>
    <mergeCell ref="A1157:A1160"/>
    <mergeCell ref="AK161:AK164"/>
    <mergeCell ref="AP469:AP472"/>
    <mergeCell ref="AP2041:AP2044"/>
    <mergeCell ref="AL2061:AL2064"/>
    <mergeCell ref="A717:A720"/>
    <mergeCell ref="AL605:AL608"/>
    <mergeCell ref="AK197:AK200"/>
    <mergeCell ref="AP1301:AP1304"/>
    <mergeCell ref="AN1537:AN1540"/>
    <mergeCell ref="A545:A548"/>
    <mergeCell ref="A929:A932"/>
    <mergeCell ref="AP1913:AP1916"/>
    <mergeCell ref="AM1877:AM1880"/>
    <mergeCell ref="AQ1957:AQ1960"/>
    <mergeCell ref="AQ2001:AQ2004"/>
    <mergeCell ref="AM1149:AM1152"/>
    <mergeCell ref="B1269:B1272"/>
    <mergeCell ref="AO881:AO884"/>
    <mergeCell ref="AP1033:AP1036"/>
    <mergeCell ref="C41:C44"/>
    <mergeCell ref="AM565:AM568"/>
    <mergeCell ref="AL157:AL160"/>
    <mergeCell ref="AM53:AM56"/>
    <mergeCell ref="A1949:A1952"/>
    <mergeCell ref="C1673:C1676"/>
    <mergeCell ref="AK1125:AK1128"/>
    <mergeCell ref="AL1245:AL1248"/>
    <mergeCell ref="AL2005:AL2008"/>
    <mergeCell ref="D1833:D1836"/>
    <mergeCell ref="C1425:C1428"/>
    <mergeCell ref="AP1145:AP1148"/>
    <mergeCell ref="AO989:AO992"/>
    <mergeCell ref="AP421:AP424"/>
    <mergeCell ref="C949:C952"/>
    <mergeCell ref="B1453:B1456"/>
    <mergeCell ref="A1385:A1388"/>
    <mergeCell ref="AM877:AM880"/>
    <mergeCell ref="AL1381:AL1384"/>
    <mergeCell ref="D1393:D1396"/>
    <mergeCell ref="D929:D932"/>
    <mergeCell ref="B1653:B1656"/>
    <mergeCell ref="B1629:B1632"/>
    <mergeCell ref="AN281:AN284"/>
    <mergeCell ref="AK389:AK392"/>
    <mergeCell ref="AP697:AP700"/>
    <mergeCell ref="AM885:AM888"/>
    <mergeCell ref="AO381:AO384"/>
    <mergeCell ref="AO1217:AO1220"/>
    <mergeCell ref="A1413:A1416"/>
    <mergeCell ref="AQ941:AQ944"/>
    <mergeCell ref="AP1445:AP1448"/>
    <mergeCell ref="A65:A68"/>
    <mergeCell ref="A1737:A1740"/>
    <mergeCell ref="AP649:AP652"/>
    <mergeCell ref="B1857:B1860"/>
    <mergeCell ref="B1681:B1684"/>
    <mergeCell ref="AL1609:AL1612"/>
    <mergeCell ref="C453:C456"/>
    <mergeCell ref="AK625:AK628"/>
    <mergeCell ref="AP925:AP928"/>
    <mergeCell ref="B1957:B1960"/>
    <mergeCell ref="AK741:AK744"/>
    <mergeCell ref="AM1013:AM1016"/>
    <mergeCell ref="D1733:D1736"/>
    <mergeCell ref="AM493:AM496"/>
    <mergeCell ref="AQ329:AQ332"/>
    <mergeCell ref="AO1053:AO1056"/>
    <mergeCell ref="AN1557:AN1560"/>
    <mergeCell ref="AM1041:AM1044"/>
    <mergeCell ref="AM265:AM268"/>
    <mergeCell ref="AO825:AO828"/>
    <mergeCell ref="AN309:AN312"/>
    <mergeCell ref="AP1529:AP1532"/>
    <mergeCell ref="A773:A776"/>
    <mergeCell ref="AQ301:AQ304"/>
    <mergeCell ref="AP805:AP808"/>
    <mergeCell ref="C1333:C1336"/>
    <mergeCell ref="B1837:B1840"/>
    <mergeCell ref="B29:B32"/>
    <mergeCell ref="AO1957:AO1960"/>
    <mergeCell ref="C1853:C1856"/>
    <mergeCell ref="AQ161:AQ164"/>
    <mergeCell ref="A733:A736"/>
    <mergeCell ref="C1953:C1956"/>
    <mergeCell ref="D617:D620"/>
    <mergeCell ref="AM1133:AM1136"/>
    <mergeCell ref="AN1285:AN1288"/>
    <mergeCell ref="A185:A188"/>
    <mergeCell ref="B237:B240"/>
    <mergeCell ref="B1909:B1912"/>
    <mergeCell ref="AN1401:AN1404"/>
    <mergeCell ref="AO1629:AO1632"/>
    <mergeCell ref="AO1521:AO1524"/>
    <mergeCell ref="D177:D180"/>
    <mergeCell ref="AO173:AO176"/>
    <mergeCell ref="AP1673:AP1676"/>
    <mergeCell ref="D1385:D1388"/>
    <mergeCell ref="AK953:AK956"/>
    <mergeCell ref="C61:C64"/>
    <mergeCell ref="AM1341:AM1344"/>
    <mergeCell ref="AN113:AN116"/>
    <mergeCell ref="AQ557:AQ560"/>
    <mergeCell ref="C1589:C1592"/>
    <mergeCell ref="AP1225:AP1228"/>
    <mergeCell ref="AM1517:AM1520"/>
    <mergeCell ref="AL1225:AL1228"/>
    <mergeCell ref="C69:C72"/>
    <mergeCell ref="AN1785:AN1788"/>
    <mergeCell ref="A505:A508"/>
    <mergeCell ref="AN1497:AN1500"/>
    <mergeCell ref="AQ113:AQ116"/>
    <mergeCell ref="D817:D820"/>
    <mergeCell ref="A925:A928"/>
    <mergeCell ref="AM1073:AM1076"/>
    <mergeCell ref="C525:C528"/>
    <mergeCell ref="AO2021:AO2024"/>
    <mergeCell ref="AQ289:AQ292"/>
    <mergeCell ref="AK137:AK140"/>
    <mergeCell ref="AK585:AK588"/>
    <mergeCell ref="AM1981:AM1984"/>
    <mergeCell ref="AO1457:AO1460"/>
    <mergeCell ref="C1349:C1352"/>
    <mergeCell ref="D1577:D1580"/>
    <mergeCell ref="AK249:AK252"/>
    <mergeCell ref="AO1573:AO1576"/>
    <mergeCell ref="AL1865:AL1868"/>
    <mergeCell ref="D205:D208"/>
    <mergeCell ref="A521:A524"/>
    <mergeCell ref="AP345:AP348"/>
    <mergeCell ref="AM2017:AM2020"/>
    <mergeCell ref="AQ1845:AQ1848"/>
    <mergeCell ref="AQ497:AQ500"/>
    <mergeCell ref="AO1857:AO1860"/>
    <mergeCell ref="AK321:AK324"/>
    <mergeCell ref="C909:C912"/>
    <mergeCell ref="AM1469:AM1472"/>
    <mergeCell ref="AO1965:AO1968"/>
    <mergeCell ref="AM1569:AM1572"/>
    <mergeCell ref="AN341:AN344"/>
    <mergeCell ref="AM845:AM848"/>
    <mergeCell ref="AP1289:AP1292"/>
    <mergeCell ref="AL2021:AL2024"/>
    <mergeCell ref="AQ2073:AQ2076"/>
    <mergeCell ref="D1081:D1084"/>
    <mergeCell ref="AQ801:AQ804"/>
    <mergeCell ref="A1373:A1376"/>
    <mergeCell ref="AK549:AK552"/>
    <mergeCell ref="AM141:AM144"/>
    <mergeCell ref="AN293:AN296"/>
    <mergeCell ref="D1193:D1196"/>
    <mergeCell ref="AP2137:AP2140"/>
    <mergeCell ref="AN1925:AN1928"/>
    <mergeCell ref="AK2033:AK2036"/>
    <mergeCell ref="C2045:C2048"/>
    <mergeCell ref="AN2041:AN2044"/>
    <mergeCell ref="AL805:AL808"/>
    <mergeCell ref="B257:B260"/>
    <mergeCell ref="AM277:AM280"/>
    <mergeCell ref="B1201:B1204"/>
    <mergeCell ref="A2077:A2080"/>
    <mergeCell ref="AL2073:AL2076"/>
    <mergeCell ref="B2085:B2088"/>
    <mergeCell ref="AM2081:AM2084"/>
    <mergeCell ref="D1221:D1224"/>
    <mergeCell ref="AQ1505:AQ1508"/>
    <mergeCell ref="C1725:C1728"/>
    <mergeCell ref="C1617:C1620"/>
    <mergeCell ref="AP1337:AP1340"/>
    <mergeCell ref="C269:C272"/>
    <mergeCell ref="AK1353:AK1356"/>
    <mergeCell ref="D389:D392"/>
    <mergeCell ref="AL1297:AL1300"/>
    <mergeCell ref="AK889:AK892"/>
    <mergeCell ref="C1901:C1904"/>
    <mergeCell ref="AO365:AO368"/>
    <mergeCell ref="AQ753:AQ756"/>
    <mergeCell ref="AL649:AL652"/>
    <mergeCell ref="AK1153:AK1156"/>
    <mergeCell ref="AM1713:AM1716"/>
    <mergeCell ref="C1165:C1168"/>
    <mergeCell ref="B1833:B1836"/>
    <mergeCell ref="A1425:A1428"/>
    <mergeCell ref="AM1541:AM1544"/>
    <mergeCell ref="B197:B200"/>
    <mergeCell ref="D1309:D1312"/>
    <mergeCell ref="D37:D40"/>
    <mergeCell ref="AN597:AN600"/>
    <mergeCell ref="D1421:D1424"/>
    <mergeCell ref="A1161:A1164"/>
    <mergeCell ref="AQ481:AQ484"/>
    <mergeCell ref="AP73:AP76"/>
    <mergeCell ref="AM1301:AM1304"/>
    <mergeCell ref="B1105:B1108"/>
    <mergeCell ref="AK1537:AK1540"/>
    <mergeCell ref="B485:B488"/>
    <mergeCell ref="A989:A992"/>
    <mergeCell ref="D1045:D1048"/>
    <mergeCell ref="C1549:C1552"/>
    <mergeCell ref="AK165:AK168"/>
    <mergeCell ref="A1809:A1812"/>
    <mergeCell ref="AL309:AL312"/>
    <mergeCell ref="AQ617:AQ620"/>
    <mergeCell ref="AL421:AL424"/>
    <mergeCell ref="D433:D436"/>
    <mergeCell ref="B693:B696"/>
    <mergeCell ref="AN185:AN188"/>
    <mergeCell ref="AG6:AL6"/>
    <mergeCell ref="AK1965:AK1968"/>
    <mergeCell ref="AN1053:AN1056"/>
    <mergeCell ref="AK1793:AK1796"/>
    <mergeCell ref="AN153:AN156"/>
    <mergeCell ref="A61:A64"/>
    <mergeCell ref="B1561:B1564"/>
    <mergeCell ref="A2065:A2068"/>
    <mergeCell ref="B289:B292"/>
    <mergeCell ref="C333:C336"/>
    <mergeCell ref="AN329:AN332"/>
    <mergeCell ref="AN2001:AN2004"/>
    <mergeCell ref="B41:B44"/>
    <mergeCell ref="AM1833:AM1836"/>
    <mergeCell ref="D1437:D1440"/>
    <mergeCell ref="AP1477:AP1480"/>
    <mergeCell ref="AQ1705:AQ1708"/>
    <mergeCell ref="AM1665:AM1668"/>
    <mergeCell ref="AK1269:AK1272"/>
    <mergeCell ref="AL1497:AL1500"/>
    <mergeCell ref="D2061:D2064"/>
    <mergeCell ref="D1509:D1512"/>
    <mergeCell ref="A1617:A1620"/>
    <mergeCell ref="D713:D716"/>
    <mergeCell ref="AN1885:AN1888"/>
    <mergeCell ref="AQ981:AQ984"/>
    <mergeCell ref="A281:A284"/>
    <mergeCell ref="AK1381:AK1384"/>
    <mergeCell ref="AQ361:AQ364"/>
    <mergeCell ref="C1393:C1396"/>
    <mergeCell ref="B1897:B1900"/>
    <mergeCell ref="D1621:D1624"/>
    <mergeCell ref="AP33:AP36"/>
    <mergeCell ref="B1065:B1068"/>
    <mergeCell ref="AQ1757:AQ1760"/>
    <mergeCell ref="D657:D660"/>
    <mergeCell ref="C497:C500"/>
    <mergeCell ref="AK1581:AK1584"/>
    <mergeCell ref="AL1625:AL1628"/>
    <mergeCell ref="D941:D944"/>
    <mergeCell ref="AM1969:AM1972"/>
    <mergeCell ref="B625:B628"/>
    <mergeCell ref="D357:D360"/>
    <mergeCell ref="AO1445:AO1448"/>
    <mergeCell ref="B453:B456"/>
    <mergeCell ref="D217:D220"/>
    <mergeCell ref="A509:A512"/>
    <mergeCell ref="AN145:AN148"/>
    <mergeCell ref="D1873:D1876"/>
    <mergeCell ref="D1849:D1852"/>
    <mergeCell ref="D493:D496"/>
    <mergeCell ref="AQ1485:AQ1488"/>
    <mergeCell ref="AQ1257:AQ1260"/>
    <mergeCell ref="D165:D168"/>
    <mergeCell ref="AP1661:AP1664"/>
    <mergeCell ref="B1881:B1884"/>
    <mergeCell ref="B501:B504"/>
    <mergeCell ref="AQ1117:AQ1120"/>
    <mergeCell ref="AK941:AK944"/>
    <mergeCell ref="AK1489:AK1492"/>
    <mergeCell ref="B1333:B1336"/>
    <mergeCell ref="AN825:AN828"/>
    <mergeCell ref="AM1329:AM1332"/>
    <mergeCell ref="C105:C108"/>
    <mergeCell ref="AO317:AO320"/>
    <mergeCell ref="AP545:AP548"/>
    <mergeCell ref="B1577:B1580"/>
    <mergeCell ref="C1225:C1228"/>
    <mergeCell ref="AK1397:AK1400"/>
    <mergeCell ref="AL1341:AL1344"/>
    <mergeCell ref="AL169:AL172"/>
    <mergeCell ref="AM113:AM116"/>
    <mergeCell ref="AM1785:AM1788"/>
    <mergeCell ref="AQ1621:AQ1624"/>
    <mergeCell ref="B233:B236"/>
    <mergeCell ref="AO53:AO56"/>
    <mergeCell ref="AN557:AN560"/>
    <mergeCell ref="AK2021:AK2024"/>
    <mergeCell ref="AK673:AK676"/>
    <mergeCell ref="AO501:AO504"/>
    <mergeCell ref="A1021:A1024"/>
    <mergeCell ref="AP1989:AP1992"/>
    <mergeCell ref="A2009:A2012"/>
    <mergeCell ref="AO805:AO808"/>
    <mergeCell ref="AM1529:AM1532"/>
    <mergeCell ref="B1733:B1736"/>
    <mergeCell ref="A1217:A1220"/>
    <mergeCell ref="AQ745:AQ748"/>
    <mergeCell ref="AP1249:AP1252"/>
    <mergeCell ref="C1777:C1780"/>
    <mergeCell ref="AK493:AK496"/>
    <mergeCell ref="AN933:AN936"/>
    <mergeCell ref="AK1041:AK1044"/>
    <mergeCell ref="D1209:D1212"/>
    <mergeCell ref="AN137:AN140"/>
    <mergeCell ref="AP1349:AP1352"/>
    <mergeCell ref="AP49:AP52"/>
    <mergeCell ref="AL221:AL224"/>
    <mergeCell ref="AK617:AK620"/>
    <mergeCell ref="AM341:AM344"/>
    <mergeCell ref="AN1965:AN1968"/>
    <mergeCell ref="A973:A976"/>
    <mergeCell ref="AN609:AN612"/>
    <mergeCell ref="AL397:AL400"/>
    <mergeCell ref="AK901:AK904"/>
    <mergeCell ref="A849:A852"/>
    <mergeCell ref="AL845:AL848"/>
    <mergeCell ref="AQ1949:AQ1952"/>
    <mergeCell ref="D857:D860"/>
    <mergeCell ref="AP85:AP88"/>
    <mergeCell ref="AN785:AN788"/>
    <mergeCell ref="AM1289:AM1292"/>
    <mergeCell ref="AO217:AO220"/>
    <mergeCell ref="AO765:AO768"/>
    <mergeCell ref="A1797:A1800"/>
    <mergeCell ref="D993:D996"/>
    <mergeCell ref="AQ605:AQ608"/>
    <mergeCell ref="AN61:AN64"/>
    <mergeCell ref="C797:C800"/>
    <mergeCell ref="AO289:AO292"/>
    <mergeCell ref="D1169:D1172"/>
    <mergeCell ref="A701:A704"/>
    <mergeCell ref="AQ1437:AQ1440"/>
    <mergeCell ref="AP1941:AP1944"/>
    <mergeCell ref="AQ165:AQ168"/>
    <mergeCell ref="AQ57:AQ60"/>
    <mergeCell ref="AL1229:AL1232"/>
    <mergeCell ref="B681:B684"/>
    <mergeCell ref="C1025:C1028"/>
    <mergeCell ref="AN1021:AN1024"/>
    <mergeCell ref="AO1901:AO1904"/>
    <mergeCell ref="AN401:AN404"/>
    <mergeCell ref="AO629:AO632"/>
    <mergeCell ref="AO553:AO556"/>
    <mergeCell ref="AL661:AL664"/>
    <mergeCell ref="A1585:A1588"/>
    <mergeCell ref="B1705:B1708"/>
    <mergeCell ref="AP897:AP900"/>
    <mergeCell ref="AP789:AP792"/>
    <mergeCell ref="D1569:D1572"/>
    <mergeCell ref="AP773:AP776"/>
    <mergeCell ref="C1353:C1356"/>
    <mergeCell ref="AL1569:AL1572"/>
    <mergeCell ref="D1405:D1408"/>
    <mergeCell ref="AN2129:AN2132"/>
    <mergeCell ref="A1197:A1200"/>
    <mergeCell ref="AM689:AM692"/>
    <mergeCell ref="AN809:AN812"/>
    <mergeCell ref="AO2085:AO2088"/>
    <mergeCell ref="AP2029:AP2032"/>
    <mergeCell ref="AM829:AM832"/>
    <mergeCell ref="C1177:C1180"/>
    <mergeCell ref="AO2033:AO2036"/>
    <mergeCell ref="D781:D784"/>
    <mergeCell ref="B1217:B1220"/>
    <mergeCell ref="AN709:AN712"/>
    <mergeCell ref="AM1893:AM1896"/>
    <mergeCell ref="AK897:AK900"/>
    <mergeCell ref="AK1889:AK1892"/>
    <mergeCell ref="AL2033:AL2036"/>
    <mergeCell ref="AM73:AM76"/>
    <mergeCell ref="B1649:B1652"/>
    <mergeCell ref="B1573:B1576"/>
    <mergeCell ref="AQ1581:AQ1584"/>
    <mergeCell ref="C1801:C1804"/>
    <mergeCell ref="C1693:C1696"/>
    <mergeCell ref="AO1185:AO1188"/>
    <mergeCell ref="AN1689:AN1692"/>
    <mergeCell ref="C321:C324"/>
    <mergeCell ref="C1917:C1920"/>
    <mergeCell ref="AM357:AM360"/>
    <mergeCell ref="AL861:AL864"/>
    <mergeCell ref="AQ1681:AQ1684"/>
    <mergeCell ref="C2093:C2096"/>
    <mergeCell ref="B1685:B1688"/>
    <mergeCell ref="AO745:AO748"/>
    <mergeCell ref="AN1249:AN1252"/>
    <mergeCell ref="D865:D868"/>
    <mergeCell ref="AO1193:AO1196"/>
    <mergeCell ref="AK1365:AK1368"/>
    <mergeCell ref="AO1953:AO1956"/>
    <mergeCell ref="D2073:D2076"/>
    <mergeCell ref="AP725:AP728"/>
    <mergeCell ref="B1757:B1760"/>
    <mergeCell ref="B1137:B1140"/>
    <mergeCell ref="AO857:AO860"/>
    <mergeCell ref="B2033:B2036"/>
    <mergeCell ref="AK817:AK820"/>
    <mergeCell ref="D1633:D1636"/>
    <mergeCell ref="AP1125:AP1128"/>
    <mergeCell ref="AQ1245:AQ1248"/>
    <mergeCell ref="AM393:AM396"/>
    <mergeCell ref="A2117:A2120"/>
    <mergeCell ref="AP1029:AP1032"/>
    <mergeCell ref="A2041:A2044"/>
    <mergeCell ref="AP1865:AP1868"/>
    <mergeCell ref="AL1749:AL1752"/>
    <mergeCell ref="AO77:AO80"/>
    <mergeCell ref="AP1353:AP1356"/>
    <mergeCell ref="AQ1297:AQ1300"/>
    <mergeCell ref="A1869:A1872"/>
    <mergeCell ref="C1593:C1596"/>
    <mergeCell ref="B93:B96"/>
    <mergeCell ref="B2097:B2100"/>
    <mergeCell ref="AM1417:AM1420"/>
    <mergeCell ref="D1861:D1864"/>
    <mergeCell ref="AO361:AO364"/>
    <mergeCell ref="D481:D484"/>
    <mergeCell ref="AP1977:AP1980"/>
    <mergeCell ref="AM621:AM624"/>
    <mergeCell ref="B165:B168"/>
    <mergeCell ref="AN1661:AN1664"/>
    <mergeCell ref="AL1301:AL1304"/>
    <mergeCell ref="AK1805:AK1808"/>
    <mergeCell ref="D1313:D1316"/>
    <mergeCell ref="AP277:AP280"/>
    <mergeCell ref="AM569:AM572"/>
    <mergeCell ref="AL1073:AL1076"/>
    <mergeCell ref="A1201:A1204"/>
    <mergeCell ref="AN837:AN840"/>
    <mergeCell ref="AK1129:AK1132"/>
    <mergeCell ref="AO957:AO960"/>
    <mergeCell ref="D1185:D1188"/>
    <mergeCell ref="D1085:D1088"/>
    <mergeCell ref="AQ29:AQ32"/>
    <mergeCell ref="AM1445:AM1448"/>
    <mergeCell ref="D533:D536"/>
    <mergeCell ref="AO1961:AO1964"/>
    <mergeCell ref="AM1645:AM1648"/>
    <mergeCell ref="AL145:AL148"/>
    <mergeCell ref="AN1093:AN1096"/>
    <mergeCell ref="AP1365:AP1368"/>
    <mergeCell ref="AN1077:AN1080"/>
    <mergeCell ref="A85:A88"/>
    <mergeCell ref="A897:A900"/>
    <mergeCell ref="B105:B108"/>
    <mergeCell ref="AM125:AM128"/>
    <mergeCell ref="A1657:A1660"/>
    <mergeCell ref="AM1773:AM1776"/>
    <mergeCell ref="AP1465:AP1468"/>
    <mergeCell ref="C373:C376"/>
    <mergeCell ref="AM1757:AM1760"/>
    <mergeCell ref="AQ237:AQ240"/>
    <mergeCell ref="A809:A812"/>
    <mergeCell ref="AQ1909:AQ1912"/>
    <mergeCell ref="AM1033:AM1036"/>
    <mergeCell ref="AN1917:AN1920"/>
    <mergeCell ref="C649:C652"/>
    <mergeCell ref="B241:B244"/>
    <mergeCell ref="D917:D920"/>
    <mergeCell ref="AP917:AP920"/>
    <mergeCell ref="AK1593:AK1596"/>
    <mergeCell ref="AL1089:AL1092"/>
    <mergeCell ref="AP121:AP124"/>
    <mergeCell ref="AL1713:AL1716"/>
    <mergeCell ref="AN1477:AN1480"/>
    <mergeCell ref="AN2117:AN2120"/>
    <mergeCell ref="AL209:AL212"/>
    <mergeCell ref="AK877:AK880"/>
    <mergeCell ref="AL997:AL1000"/>
    <mergeCell ref="C601:C604"/>
    <mergeCell ref="AO93:AO96"/>
    <mergeCell ref="AO2097:AO2100"/>
    <mergeCell ref="AP321:AP324"/>
    <mergeCell ref="AM429:AM432"/>
    <mergeCell ref="AQ1937:AQ1940"/>
    <mergeCell ref="AM2001:AM2004"/>
    <mergeCell ref="AK873:AK876"/>
    <mergeCell ref="AM1261:AM1264"/>
    <mergeCell ref="AL1765:AL1768"/>
    <mergeCell ref="C877:C880"/>
    <mergeCell ref="B1381:B1384"/>
    <mergeCell ref="AN33:AN36"/>
    <mergeCell ref="AK325:AK328"/>
    <mergeCell ref="AK1821:AK1824"/>
    <mergeCell ref="AO1649:AO1652"/>
    <mergeCell ref="AL1941:AL1944"/>
    <mergeCell ref="D281:D284"/>
    <mergeCell ref="AK441:AK444"/>
    <mergeCell ref="C437:C440"/>
    <mergeCell ref="AO1933:AO1936"/>
    <mergeCell ref="AO1825:AO1828"/>
    <mergeCell ref="AM1921:AM1924"/>
    <mergeCell ref="B833:B836"/>
    <mergeCell ref="AP1257:AP1260"/>
    <mergeCell ref="C265:C268"/>
    <mergeCell ref="D417:D420"/>
    <mergeCell ref="AO305:AO308"/>
    <mergeCell ref="A21:A24"/>
    <mergeCell ref="AN1013:AN1016"/>
    <mergeCell ref="C1133:C1136"/>
    <mergeCell ref="AO1281:AO1284"/>
    <mergeCell ref="AN289:AN292"/>
    <mergeCell ref="B181:B184"/>
    <mergeCell ref="AP1425:AP1428"/>
    <mergeCell ref="AM957:AM960"/>
    <mergeCell ref="AM893:AM896"/>
    <mergeCell ref="AK1517:AK1520"/>
    <mergeCell ref="A969:A972"/>
    <mergeCell ref="AK1229:AK1232"/>
    <mergeCell ref="C1241:C1244"/>
    <mergeCell ref="A953:A956"/>
    <mergeCell ref="AN1237:AN1240"/>
    <mergeCell ref="AM1069:AM1072"/>
    <mergeCell ref="A1501:A1504"/>
    <mergeCell ref="AN1113:AN1116"/>
    <mergeCell ref="A121:A124"/>
    <mergeCell ref="AP713:AP716"/>
    <mergeCell ref="C1341:C1344"/>
    <mergeCell ref="AO545:AO548"/>
    <mergeCell ref="D113:D116"/>
    <mergeCell ref="AL401:AL404"/>
    <mergeCell ref="AP813:AP816"/>
    <mergeCell ref="AL113:AL116"/>
    <mergeCell ref="AN673:AN676"/>
    <mergeCell ref="AM381:AM384"/>
    <mergeCell ref="A1353:A1356"/>
    <mergeCell ref="A1065:A1068"/>
    <mergeCell ref="AM557:AM560"/>
    <mergeCell ref="C905:C908"/>
    <mergeCell ref="AL2137:AL2140"/>
    <mergeCell ref="AP829:AP832"/>
    <mergeCell ref="AQ949:AQ952"/>
    <mergeCell ref="C1981:C1984"/>
    <mergeCell ref="B193:B196"/>
    <mergeCell ref="B117:B120"/>
    <mergeCell ref="AL1501:AL1504"/>
    <mergeCell ref="C13:C16"/>
    <mergeCell ref="AO1509:AO1512"/>
    <mergeCell ref="AL1617:AL1620"/>
    <mergeCell ref="AP1453:AP1456"/>
    <mergeCell ref="A249:A252"/>
    <mergeCell ref="D505:D508"/>
    <mergeCell ref="AQ1897:AQ1900"/>
    <mergeCell ref="AK73:AK76"/>
    <mergeCell ref="AN517:AN520"/>
    <mergeCell ref="AM1021:AM1024"/>
    <mergeCell ref="C661:C664"/>
    <mergeCell ref="AO1581:AO1584"/>
    <mergeCell ref="AM1185:AM1188"/>
    <mergeCell ref="AL1689:AL1692"/>
    <mergeCell ref="AQ1057:AQ1060"/>
    <mergeCell ref="D65:D68"/>
    <mergeCell ref="C1469:C1472"/>
    <mergeCell ref="B1973:B1976"/>
    <mergeCell ref="A349:A352"/>
    <mergeCell ref="AM1845:AM1848"/>
    <mergeCell ref="A2129:A2132"/>
    <mergeCell ref="AP1041:AP1044"/>
    <mergeCell ref="C1569:C1572"/>
    <mergeCell ref="B2073:B2076"/>
    <mergeCell ref="D341:D344"/>
    <mergeCell ref="AQ2125:AQ2128"/>
    <mergeCell ref="AK301:AK304"/>
    <mergeCell ref="AM1249:AM1252"/>
    <mergeCell ref="AL1753:AL1756"/>
    <mergeCell ref="C25:C28"/>
    <mergeCell ref="AN21:AN24"/>
    <mergeCell ref="AL1953:AL1956"/>
    <mergeCell ref="D293:D296"/>
    <mergeCell ref="AP409:AP412"/>
    <mergeCell ref="D569:D572"/>
    <mergeCell ref="AP2065:AP2068"/>
    <mergeCell ref="AL1189:AL1192"/>
    <mergeCell ref="AP1269:AP1272"/>
    <mergeCell ref="C277:C280"/>
    <mergeCell ref="AK237:AK240"/>
    <mergeCell ref="AQ41:AQ44"/>
    <mergeCell ref="AL1589:AL1592"/>
    <mergeCell ref="AM1633:AM1636"/>
    <mergeCell ref="AK1017:AK1020"/>
    <mergeCell ref="C845:C848"/>
    <mergeCell ref="AK1133:AK1136"/>
    <mergeCell ref="AL341:AL344"/>
    <mergeCell ref="AN901:AN904"/>
    <mergeCell ref="AM1405:AM1408"/>
    <mergeCell ref="AM609:AM612"/>
    <mergeCell ref="AP777:AP780"/>
    <mergeCell ref="AQ721:AQ724"/>
    <mergeCell ref="AL1289:AL1292"/>
    <mergeCell ref="AQ309:AQ312"/>
    <mergeCell ref="AQ1121:AQ1124"/>
    <mergeCell ref="AQ1105:AQ1108"/>
    <mergeCell ref="AL1673:AL1676"/>
    <mergeCell ref="AP13:AP16"/>
    <mergeCell ref="AN349:AN352"/>
    <mergeCell ref="B757:B760"/>
    <mergeCell ref="D597:D600"/>
    <mergeCell ref="AQ233:AQ236"/>
    <mergeCell ref="AQ1625:AQ1628"/>
    <mergeCell ref="AK713:AK716"/>
    <mergeCell ref="C1301:C1304"/>
    <mergeCell ref="AL1417:AL1420"/>
    <mergeCell ref="AK1921:AK1924"/>
    <mergeCell ref="AP1569:AP1572"/>
    <mergeCell ref="AK2097:AK2100"/>
    <mergeCell ref="AM1961:AM1964"/>
    <mergeCell ref="AO1561:AO1564"/>
    <mergeCell ref="AK25:AK28"/>
    <mergeCell ref="AQ1177:AQ1180"/>
    <mergeCell ref="D185:D188"/>
    <mergeCell ref="AP1681:AP1684"/>
    <mergeCell ref="AP225:AP228"/>
    <mergeCell ref="B421:B424"/>
    <mergeCell ref="AQ453:AQ456"/>
    <mergeCell ref="D981:D984"/>
    <mergeCell ref="AO1737:AO1740"/>
    <mergeCell ref="B745:B748"/>
    <mergeCell ref="B621:B624"/>
    <mergeCell ref="AL1925:AL1928"/>
    <mergeCell ref="B2021:B2024"/>
    <mergeCell ref="D1057:D1060"/>
    <mergeCell ref="AP549:AP552"/>
    <mergeCell ref="AP441:AP444"/>
    <mergeCell ref="AQ693:AQ696"/>
    <mergeCell ref="AP1197:AP1200"/>
    <mergeCell ref="AM2089:AM2092"/>
    <mergeCell ref="D933:D936"/>
    <mergeCell ref="AP237:AP240"/>
    <mergeCell ref="AQ505:AQ508"/>
    <mergeCell ref="AO293:AO296"/>
    <mergeCell ref="AP701:AP704"/>
    <mergeCell ref="AN797:AN800"/>
    <mergeCell ref="A1325:A1328"/>
    <mergeCell ref="AK253:AK256"/>
    <mergeCell ref="AP1909:AP1912"/>
    <mergeCell ref="C917:C920"/>
    <mergeCell ref="A1153:A1156"/>
    <mergeCell ref="AQ681:AQ684"/>
    <mergeCell ref="AN213:AN216"/>
    <mergeCell ref="C1749:C1752"/>
    <mergeCell ref="A777:A780"/>
    <mergeCell ref="AK365:AK368"/>
    <mergeCell ref="AP1469:AP1472"/>
    <mergeCell ref="A549:A552"/>
    <mergeCell ref="A1901:A1904"/>
    <mergeCell ref="D1173:D1176"/>
    <mergeCell ref="AK377:AK380"/>
    <mergeCell ref="AL785:AL788"/>
    <mergeCell ref="AL1993:AL1996"/>
    <mergeCell ref="AM217:AM220"/>
    <mergeCell ref="AM765:AM768"/>
    <mergeCell ref="AN885:AN888"/>
    <mergeCell ref="C1013:C1016"/>
    <mergeCell ref="AO1153:AO1156"/>
    <mergeCell ref="B1169:B1172"/>
    <mergeCell ref="AP585:AP588"/>
    <mergeCell ref="A1565:A1568"/>
    <mergeCell ref="A33:A36"/>
    <mergeCell ref="AK557:AK560"/>
    <mergeCell ref="D1373:D1376"/>
    <mergeCell ref="D1921:D1924"/>
    <mergeCell ref="AP1413:AP1416"/>
    <mergeCell ref="AL537:AL540"/>
    <mergeCell ref="AQ1641:AQ1644"/>
    <mergeCell ref="AQ185:AQ188"/>
    <mergeCell ref="AN477:AN480"/>
    <mergeCell ref="AM981:AM984"/>
    <mergeCell ref="AP1697:AP1700"/>
    <mergeCell ref="C705:C708"/>
    <mergeCell ref="AP973:AP976"/>
    <mergeCell ref="AP865:AP868"/>
    <mergeCell ref="AN577:AN580"/>
    <mergeCell ref="AM1081:AM1084"/>
    <mergeCell ref="A1489:A1492"/>
    <mergeCell ref="AQ297:AQ300"/>
    <mergeCell ref="AP965:AP968"/>
    <mergeCell ref="AK145:AK148"/>
    <mergeCell ref="D861:D864"/>
    <mergeCell ref="C1529:C1532"/>
    <mergeCell ref="AL373:AL376"/>
    <mergeCell ref="AK1529:AK1532"/>
    <mergeCell ref="A137:A140"/>
    <mergeCell ref="AQ81:AQ84"/>
    <mergeCell ref="C493:C496"/>
    <mergeCell ref="D1557:D1560"/>
    <mergeCell ref="C1149:C1152"/>
    <mergeCell ref="AP761:AP764"/>
    <mergeCell ref="AM317:AM320"/>
    <mergeCell ref="A425:A428"/>
    <mergeCell ref="C101:C104"/>
    <mergeCell ref="AM1309:AM1312"/>
    <mergeCell ref="A1793:A1796"/>
    <mergeCell ref="AQ1321:AQ1324"/>
    <mergeCell ref="D913:D916"/>
    <mergeCell ref="AQ525:AQ528"/>
    <mergeCell ref="AO209:AO212"/>
    <mergeCell ref="AN713:AN716"/>
    <mergeCell ref="D2001:D2004"/>
    <mergeCell ref="AL353:AL356"/>
    <mergeCell ref="A1277:A1280"/>
    <mergeCell ref="D1261:D1264"/>
    <mergeCell ref="AO345:AO348"/>
    <mergeCell ref="AN849:AN852"/>
    <mergeCell ref="A1553:A1556"/>
    <mergeCell ref="C1665:C1668"/>
    <mergeCell ref="AP465:AP468"/>
    <mergeCell ref="B1497:B1500"/>
    <mergeCell ref="AQ733:AQ736"/>
    <mergeCell ref="C1941:C1944"/>
    <mergeCell ref="AN1025:AN1028"/>
    <mergeCell ref="AO1433:AO1436"/>
    <mergeCell ref="C209:C212"/>
    <mergeCell ref="AO1705:AO1708"/>
    <mergeCell ref="AO1597:AO1600"/>
    <mergeCell ref="A1477:A1480"/>
    <mergeCell ref="B1521:B1524"/>
    <mergeCell ref="AN1745:AN1748"/>
    <mergeCell ref="AQ657:AQ660"/>
    <mergeCell ref="AO517:AO520"/>
    <mergeCell ref="AL1981:AL1984"/>
    <mergeCell ref="AQ1629:AQ1632"/>
    <mergeCell ref="A1581:A1584"/>
    <mergeCell ref="AN1217:AN1220"/>
    <mergeCell ref="AM809:AM812"/>
    <mergeCell ref="AQ937:AQ940"/>
    <mergeCell ref="AO1485:AO1488"/>
    <mergeCell ref="C1993:C1996"/>
    <mergeCell ref="A1781:A1784"/>
    <mergeCell ref="AP1605:AP1608"/>
    <mergeCell ref="AO1197:AO1200"/>
    <mergeCell ref="AN2049:AN2052"/>
    <mergeCell ref="A261:A264"/>
    <mergeCell ref="D1601:D1604"/>
    <mergeCell ref="AN529:AN532"/>
    <mergeCell ref="D145:D148"/>
    <mergeCell ref="AK821:AK824"/>
    <mergeCell ref="AQ1869:AQ1872"/>
    <mergeCell ref="A1169:A1172"/>
    <mergeCell ref="AM1209:AM1212"/>
    <mergeCell ref="AO933:AO936"/>
    <mergeCell ref="AL1041:AL1044"/>
    <mergeCell ref="A1965:A1968"/>
    <mergeCell ref="B1437:B1440"/>
    <mergeCell ref="D1053:D1056"/>
    <mergeCell ref="AO1049:AO1052"/>
    <mergeCell ref="AP1201:AP1204"/>
    <mergeCell ref="AL2045:AL2048"/>
    <mergeCell ref="A2005:A2008"/>
    <mergeCell ref="A2025:A2028"/>
    <mergeCell ref="AP461:AP464"/>
    <mergeCell ref="AL633:AL636"/>
    <mergeCell ref="AM753:AM756"/>
    <mergeCell ref="D1845:D1848"/>
    <mergeCell ref="AL2133:AL2136"/>
    <mergeCell ref="AK1725:AK1728"/>
    <mergeCell ref="AM1449:AM1452"/>
    <mergeCell ref="AO2009:AO2012"/>
    <mergeCell ref="B1017:B1020"/>
    <mergeCell ref="AL497:AL500"/>
    <mergeCell ref="B1569:B1572"/>
    <mergeCell ref="D2129:D2132"/>
    <mergeCell ref="B221:B224"/>
    <mergeCell ref="AN1717:AN1720"/>
    <mergeCell ref="AO2125:AO2128"/>
    <mergeCell ref="A725:A728"/>
    <mergeCell ref="C341:C344"/>
    <mergeCell ref="AO1837:AO1840"/>
    <mergeCell ref="AN337:AN340"/>
    <mergeCell ref="AP1657:AP1660"/>
    <mergeCell ref="AL21:AL24"/>
    <mergeCell ref="D609:D612"/>
    <mergeCell ref="AP2105:AP2108"/>
    <mergeCell ref="A901:A904"/>
    <mergeCell ref="AO2037:AO2040"/>
    <mergeCell ref="AP1485:AP1488"/>
    <mergeCell ref="AN1169:AN1172"/>
    <mergeCell ref="D785:D788"/>
    <mergeCell ref="C1289:C1292"/>
    <mergeCell ref="AL49:AL52"/>
    <mergeCell ref="AP1009:AP1012"/>
    <mergeCell ref="AM1849:AM1852"/>
    <mergeCell ref="AK1561:AK1564"/>
    <mergeCell ref="AP1541:AP1544"/>
    <mergeCell ref="AO41:AO44"/>
    <mergeCell ref="AK2109:AK2112"/>
    <mergeCell ref="AQ2013:AQ2016"/>
    <mergeCell ref="AO269:AO272"/>
    <mergeCell ref="AK1861:AK1864"/>
    <mergeCell ref="AN773:AN776"/>
    <mergeCell ref="B1457:B1460"/>
    <mergeCell ref="D401:D404"/>
    <mergeCell ref="AP1897:AP1900"/>
    <mergeCell ref="C889:C892"/>
    <mergeCell ref="A589:A592"/>
    <mergeCell ref="AK1973:AK1976"/>
    <mergeCell ref="AK1897:AK1900"/>
    <mergeCell ref="AN225:AN228"/>
    <mergeCell ref="AL13:AL16"/>
    <mergeCell ref="AL2017:AL2020"/>
    <mergeCell ref="AK517:AK520"/>
    <mergeCell ref="AM1737:AM1740"/>
    <mergeCell ref="AP1157:AP1160"/>
    <mergeCell ref="AM1949:AM1952"/>
    <mergeCell ref="D1553:D1556"/>
    <mergeCell ref="AN721:AN724"/>
    <mergeCell ref="AQ1165:AQ1168"/>
    <mergeCell ref="D173:D176"/>
    <mergeCell ref="AP1669:AP1672"/>
    <mergeCell ref="AP929:AP932"/>
    <mergeCell ref="AL993:AL996"/>
    <mergeCell ref="AM1401:AM1404"/>
    <mergeCell ref="AM1509:AM1512"/>
    <mergeCell ref="AO985:AO988"/>
    <mergeCell ref="AP1393:AP1396"/>
    <mergeCell ref="AN1489:AN1492"/>
    <mergeCell ref="AO153:AO156"/>
    <mergeCell ref="A1397:A1400"/>
    <mergeCell ref="AO61:AO64"/>
    <mergeCell ref="C393:C396"/>
    <mergeCell ref="AN389:AN392"/>
    <mergeCell ref="AL177:AL180"/>
    <mergeCell ref="A1093:A1096"/>
    <mergeCell ref="AQ157:AQ160"/>
    <mergeCell ref="B1245:B1248"/>
    <mergeCell ref="A1749:A1752"/>
    <mergeCell ref="AN1361:AN1364"/>
    <mergeCell ref="AQ1829:AQ1832"/>
    <mergeCell ref="C569:C572"/>
    <mergeCell ref="B1073:B1076"/>
    <mergeCell ref="AK753:AK756"/>
    <mergeCell ref="D837:D840"/>
    <mergeCell ref="AK1513:AK1516"/>
    <mergeCell ref="D1461:D1464"/>
    <mergeCell ref="AK133:AK136"/>
    <mergeCell ref="AL285:AL288"/>
    <mergeCell ref="A405:A408"/>
    <mergeCell ref="AO1625:AO1628"/>
    <mergeCell ref="C1517:C1520"/>
    <mergeCell ref="AO169:AO172"/>
    <mergeCell ref="AL277:AL280"/>
    <mergeCell ref="D1745:D1748"/>
    <mergeCell ref="AO1741:AO1744"/>
    <mergeCell ref="AM505:AM508"/>
    <mergeCell ref="AQ1373:AQ1376"/>
    <mergeCell ref="B169:B172"/>
    <mergeCell ref="AN1665:AN1668"/>
    <mergeCell ref="A673:A676"/>
    <mergeCell ref="C1785:C1788"/>
    <mergeCell ref="D557:D560"/>
    <mergeCell ref="C73:C76"/>
    <mergeCell ref="D1797:D1800"/>
    <mergeCell ref="D1689:D1692"/>
    <mergeCell ref="AK361:AK364"/>
    <mergeCell ref="AO297:AO300"/>
    <mergeCell ref="AL589:AL592"/>
    <mergeCell ref="AM633:AM636"/>
    <mergeCell ref="B861:B864"/>
    <mergeCell ref="AM857:AM860"/>
    <mergeCell ref="AO473:AO476"/>
    <mergeCell ref="AP625:AP628"/>
    <mergeCell ref="AM733:AM736"/>
    <mergeCell ref="D1249:D1252"/>
    <mergeCell ref="AO333:AO336"/>
    <mergeCell ref="AP453:AP456"/>
    <mergeCell ref="AK2089:AK2092"/>
    <mergeCell ref="C1929:C1932"/>
    <mergeCell ref="AK569:AK572"/>
    <mergeCell ref="AL2069:AL2072"/>
    <mergeCell ref="AM293:AM296"/>
    <mergeCell ref="AL689:AL692"/>
    <mergeCell ref="AO681:AO684"/>
    <mergeCell ref="AK745:AK748"/>
    <mergeCell ref="AM1901:AM1904"/>
    <mergeCell ref="AM2057:AM2060"/>
    <mergeCell ref="D1937:D1940"/>
    <mergeCell ref="AP2053:AP2056"/>
    <mergeCell ref="D1765:D1768"/>
    <mergeCell ref="AN941:AN944"/>
    <mergeCell ref="AK1333:AK1336"/>
    <mergeCell ref="AL1377:AL1380"/>
    <mergeCell ref="AK1881:AK1884"/>
    <mergeCell ref="AL93:AL96"/>
    <mergeCell ref="A1593:A1596"/>
    <mergeCell ref="B1713:B1716"/>
    <mergeCell ref="AO1349:AO1352"/>
    <mergeCell ref="B365:B368"/>
    <mergeCell ref="D1477:D1480"/>
    <mergeCell ref="AP1617:AP1620"/>
    <mergeCell ref="AM1909:AM1912"/>
    <mergeCell ref="C1345:C1348"/>
    <mergeCell ref="A1045:A1048"/>
    <mergeCell ref="AL1025:AL1028"/>
    <mergeCell ref="AL917:AL920"/>
    <mergeCell ref="AK1421:AK1424"/>
    <mergeCell ref="AQ1225:AQ1228"/>
    <mergeCell ref="AL405:AL408"/>
    <mergeCell ref="AP1729:AP1732"/>
    <mergeCell ref="D233:D236"/>
    <mergeCell ref="A1693:A1696"/>
    <mergeCell ref="C1417:C1420"/>
    <mergeCell ref="AO909:AO912"/>
    <mergeCell ref="AN1413:AN1416"/>
    <mergeCell ref="AN793:AN796"/>
    <mergeCell ref="AL477:AL480"/>
    <mergeCell ref="AP889:AP892"/>
    <mergeCell ref="AP269:AP272"/>
    <mergeCell ref="B1301:B1304"/>
    <mergeCell ref="A1805:A1808"/>
    <mergeCell ref="AQ1333:AQ1336"/>
    <mergeCell ref="AM457:AM460"/>
    <mergeCell ref="AQ997:AQ1000"/>
    <mergeCell ref="A817:A820"/>
    <mergeCell ref="AQ1549:AQ1552"/>
    <mergeCell ref="AL37:AL40"/>
    <mergeCell ref="AM1313:AM1316"/>
    <mergeCell ref="C1261:C1264"/>
    <mergeCell ref="B1765:B1768"/>
    <mergeCell ref="AN1357:AN1360"/>
    <mergeCell ref="AL1693:AL1696"/>
    <mergeCell ref="D33:D36"/>
    <mergeCell ref="C537:C540"/>
    <mergeCell ref="A325:A328"/>
    <mergeCell ref="AL321:AL324"/>
    <mergeCell ref="AK825:AK828"/>
    <mergeCell ref="B1941:B1944"/>
    <mergeCell ref="AQ1973:AQ1976"/>
    <mergeCell ref="B593:B596"/>
    <mergeCell ref="AM1197:AM1200"/>
    <mergeCell ref="B2077:B2080"/>
    <mergeCell ref="AM577:AM580"/>
    <mergeCell ref="AO1137:AO1140"/>
    <mergeCell ref="AP1081:AP1084"/>
    <mergeCell ref="AK1757:AK1760"/>
    <mergeCell ref="AK1649:AK1652"/>
    <mergeCell ref="AL1877:AL1880"/>
    <mergeCell ref="AO973:AO976"/>
    <mergeCell ref="C1645:C1648"/>
    <mergeCell ref="B145:B148"/>
    <mergeCell ref="A649:A652"/>
    <mergeCell ref="AM1525:AM1528"/>
    <mergeCell ref="AO1249:AO1252"/>
    <mergeCell ref="AQ1361:AQ1364"/>
    <mergeCell ref="AL705:AL708"/>
    <mergeCell ref="C125:C128"/>
    <mergeCell ref="AK1209:AK1212"/>
    <mergeCell ref="AP2045:AP2048"/>
    <mergeCell ref="A377:A380"/>
    <mergeCell ref="B785:B788"/>
    <mergeCell ref="AP961:AP964"/>
    <mergeCell ref="B1993:B1996"/>
    <mergeCell ref="AQ2025:AQ2028"/>
    <mergeCell ref="C765:C768"/>
    <mergeCell ref="AK1849:AK1852"/>
    <mergeCell ref="AK1053:AK1056"/>
    <mergeCell ref="C1041:C1044"/>
    <mergeCell ref="AM1325:AM1328"/>
    <mergeCell ref="AQ2137:AQ2140"/>
    <mergeCell ref="AO1165:AO1168"/>
    <mergeCell ref="AL1481:AL1484"/>
    <mergeCell ref="AK1985:AK1988"/>
    <mergeCell ref="AN197:AN200"/>
    <mergeCell ref="AN1869:AN1872"/>
    <mergeCell ref="AQ1589:AQ1592"/>
    <mergeCell ref="D2117:D2120"/>
    <mergeCell ref="B209:B212"/>
    <mergeCell ref="C329:C332"/>
    <mergeCell ref="AQ1689:AQ1692"/>
    <mergeCell ref="AO1477:AO1480"/>
    <mergeCell ref="AN1981:AN1984"/>
    <mergeCell ref="AK1437:AK1440"/>
    <mergeCell ref="D581:D584"/>
    <mergeCell ref="AL1665:AL1668"/>
    <mergeCell ref="A1785:A1788"/>
    <mergeCell ref="AM989:AM992"/>
    <mergeCell ref="AM1825:AM1828"/>
    <mergeCell ref="AO1549:AO1552"/>
    <mergeCell ref="AN2053:AN2056"/>
    <mergeCell ref="AL2121:AL2124"/>
    <mergeCell ref="AN41:AN44"/>
    <mergeCell ref="C1541:C1544"/>
    <mergeCell ref="AM2065:AM2068"/>
    <mergeCell ref="AL1113:AL1116"/>
    <mergeCell ref="AM97:AM100"/>
    <mergeCell ref="AL601:AL604"/>
    <mergeCell ref="AM545:AM548"/>
    <mergeCell ref="C445:C448"/>
    <mergeCell ref="AK2005:AK2008"/>
    <mergeCell ref="D489:D492"/>
    <mergeCell ref="AP1985:AP1988"/>
    <mergeCell ref="AO485:AO488"/>
    <mergeCell ref="AN77:AN80"/>
    <mergeCell ref="A1229:A1232"/>
    <mergeCell ref="D1237:D1240"/>
    <mergeCell ref="B1049:B1052"/>
    <mergeCell ref="AM1653:AM1656"/>
    <mergeCell ref="C1269:C1272"/>
    <mergeCell ref="AL53:AL56"/>
    <mergeCell ref="AL2057:AL2060"/>
    <mergeCell ref="AM281:AM284"/>
    <mergeCell ref="AN425:AN428"/>
    <mergeCell ref="B401:B404"/>
    <mergeCell ref="A889:A892"/>
    <mergeCell ref="AO1429:AO1432"/>
    <mergeCell ref="C381:C384"/>
    <mergeCell ref="B313:B316"/>
    <mergeCell ref="AM309:AM312"/>
    <mergeCell ref="C557:C560"/>
    <mergeCell ref="B1061:B1064"/>
    <mergeCell ref="D809:D812"/>
    <mergeCell ref="A2085:A2088"/>
    <mergeCell ref="AP445:AP448"/>
    <mergeCell ref="D157:D160"/>
    <mergeCell ref="AL1241:AL1244"/>
    <mergeCell ref="C1009:C1012"/>
    <mergeCell ref="AQ425:AQ428"/>
    <mergeCell ref="AO1125:AO1128"/>
    <mergeCell ref="AN717:AN720"/>
    <mergeCell ref="AP1277:AP1280"/>
    <mergeCell ref="AM1385:AM1388"/>
    <mergeCell ref="C837:C840"/>
    <mergeCell ref="AP1105:AP1108"/>
    <mergeCell ref="B2137:B2140"/>
    <mergeCell ref="AK449:AK452"/>
    <mergeCell ref="B1617:B1620"/>
    <mergeCell ref="AK1073:AK1076"/>
    <mergeCell ref="C1769:C1772"/>
    <mergeCell ref="AN269:AN272"/>
    <mergeCell ref="AM773:AM776"/>
    <mergeCell ref="AO1333:AO1336"/>
    <mergeCell ref="AL829:AL832"/>
    <mergeCell ref="AP657:AP660"/>
    <mergeCell ref="AQ809:AQ812"/>
    <mergeCell ref="AN1101:AN1104"/>
    <mergeCell ref="AK633:AK636"/>
    <mergeCell ref="C1221:C1224"/>
    <mergeCell ref="B1725:B1728"/>
    <mergeCell ref="D1449:D1452"/>
    <mergeCell ref="B1353:B1356"/>
    <mergeCell ref="AM509:AM512"/>
    <mergeCell ref="AN453:AN456"/>
    <mergeCell ref="AK661:AK664"/>
    <mergeCell ref="AQ105:AQ108"/>
    <mergeCell ref="A25:A28"/>
    <mergeCell ref="AK1409:AK1412"/>
    <mergeCell ref="AM1797:AM1800"/>
    <mergeCell ref="AO741:AO744"/>
    <mergeCell ref="AP893:AP896"/>
    <mergeCell ref="B1005:B1008"/>
    <mergeCell ref="AM1001:AM1004"/>
    <mergeCell ref="AQ1013:AQ1016"/>
    <mergeCell ref="AK1701:AK1704"/>
    <mergeCell ref="AO1273:AO1276"/>
    <mergeCell ref="AQ1113:AQ1116"/>
    <mergeCell ref="D45:D48"/>
    <mergeCell ref="D21:D24"/>
    <mergeCell ref="A337:A340"/>
    <mergeCell ref="AP161:AP164"/>
    <mergeCell ref="B1953:B1956"/>
    <mergeCell ref="D1677:D1680"/>
    <mergeCell ref="A73:A76"/>
    <mergeCell ref="AP1773:AP1776"/>
    <mergeCell ref="AN777:AN780"/>
    <mergeCell ref="A1017:A1020"/>
    <mergeCell ref="AL1013:AL1016"/>
    <mergeCell ref="AN653:AN656"/>
    <mergeCell ref="AM1157:AM1160"/>
    <mergeCell ref="AO101:AO104"/>
    <mergeCell ref="AP253:AP256"/>
    <mergeCell ref="AQ373:AQ376"/>
    <mergeCell ref="AO85:AO88"/>
    <mergeCell ref="C1405:C1408"/>
    <mergeCell ref="B665:B668"/>
    <mergeCell ref="AK845:AK848"/>
    <mergeCell ref="AQ1341:AQ1344"/>
    <mergeCell ref="D349:D352"/>
    <mergeCell ref="AP1845:AP1848"/>
    <mergeCell ref="AM1585:AM1588"/>
    <mergeCell ref="AP389:AP392"/>
    <mergeCell ref="AN909:AN912"/>
    <mergeCell ref="A713:A716"/>
    <mergeCell ref="AL1469:AL1472"/>
    <mergeCell ref="AO889:AO892"/>
    <mergeCell ref="AQ1449:AQ1452"/>
    <mergeCell ref="A1921:A1924"/>
    <mergeCell ref="B1741:B1744"/>
    <mergeCell ref="AQ1565:AQ1568"/>
    <mergeCell ref="AO1353:AO1356"/>
    <mergeCell ref="B361:B364"/>
    <mergeCell ref="C1861:C1864"/>
    <mergeCell ref="AN1857:AN1860"/>
    <mergeCell ref="AP1581:AP1584"/>
    <mergeCell ref="AQ873:AQ876"/>
    <mergeCell ref="AQ1817:AQ1820"/>
    <mergeCell ref="AQ1917:AQ1920"/>
    <mergeCell ref="AL1893:AL1896"/>
    <mergeCell ref="AN1485:AN1488"/>
    <mergeCell ref="C1773:C1776"/>
    <mergeCell ref="D1917:D1920"/>
    <mergeCell ref="AO1001:AO1004"/>
    <mergeCell ref="AQ1561:AQ1564"/>
    <mergeCell ref="AM685:AM688"/>
    <mergeCell ref="B805:B808"/>
    <mergeCell ref="C1033:C1036"/>
    <mergeCell ref="AO525:AO528"/>
    <mergeCell ref="AN1029:AN1032"/>
    <mergeCell ref="AQ13:AQ16"/>
    <mergeCell ref="AM1429:AM1432"/>
    <mergeCell ref="B1549:B1552"/>
    <mergeCell ref="AQ2133:AQ2136"/>
    <mergeCell ref="AK309:AK312"/>
    <mergeCell ref="AP1313:AP1316"/>
    <mergeCell ref="AO1817:AO1820"/>
    <mergeCell ref="AN29:AN32"/>
    <mergeCell ref="AP589:AP592"/>
    <mergeCell ref="AQ1293:AQ1296"/>
    <mergeCell ref="D301:D304"/>
    <mergeCell ref="AP1797:AP1800"/>
    <mergeCell ref="AQ21:AQ24"/>
    <mergeCell ref="A593:A596"/>
    <mergeCell ref="AN229:AN232"/>
    <mergeCell ref="D477:D480"/>
    <mergeCell ref="AP1973:AP1976"/>
    <mergeCell ref="C981:C984"/>
    <mergeCell ref="AQ49:AQ52"/>
    <mergeCell ref="C1081:C1084"/>
    <mergeCell ref="A869:A872"/>
    <mergeCell ref="AM1813:AM1816"/>
    <mergeCell ref="AL25:AL28"/>
    <mergeCell ref="AP2109:AP2112"/>
    <mergeCell ref="AN1137:AN1140"/>
    <mergeCell ref="A145:A148"/>
    <mergeCell ref="AM1641:AM1644"/>
    <mergeCell ref="AN1793:AN1796"/>
    <mergeCell ref="AM185:AM188"/>
    <mergeCell ref="AQ121:AQ124"/>
    <mergeCell ref="AN413:AN416"/>
    <mergeCell ref="AP1633:AP1636"/>
    <mergeCell ref="AQ249:AQ252"/>
    <mergeCell ref="AQ797:AQ800"/>
    <mergeCell ref="C1209:C1212"/>
    <mergeCell ref="B1041:B1044"/>
    <mergeCell ref="AQ1073:AQ1076"/>
    <mergeCell ref="AK581:AK584"/>
    <mergeCell ref="C2105:C2108"/>
    <mergeCell ref="AM197:AM200"/>
    <mergeCell ref="AQ277:AQ280"/>
    <mergeCell ref="AK101:AK104"/>
    <mergeCell ref="AN465:AN468"/>
    <mergeCell ref="AO585:AO588"/>
    <mergeCell ref="AK757:AK760"/>
    <mergeCell ref="AM1869:AM1872"/>
    <mergeCell ref="AP405:AP408"/>
    <mergeCell ref="AN2097:AN2100"/>
    <mergeCell ref="A1029:A1032"/>
    <mergeCell ref="AQ349:AQ352"/>
    <mergeCell ref="AP853:AP856"/>
    <mergeCell ref="B1149:B1152"/>
    <mergeCell ref="AN641:AN644"/>
    <mergeCell ref="AM1145:AM1148"/>
    <mergeCell ref="D989:D992"/>
    <mergeCell ref="AK209:AK212"/>
    <mergeCell ref="B125:B128"/>
    <mergeCell ref="D685:D688"/>
    <mergeCell ref="AP177:AP180"/>
    <mergeCell ref="A977:A980"/>
    <mergeCell ref="B2045:B2048"/>
    <mergeCell ref="AN2085:AN2088"/>
    <mergeCell ref="C817:C820"/>
    <mergeCell ref="AP1085:AP1088"/>
    <mergeCell ref="AP2089:AP2092"/>
    <mergeCell ref="C1621:C1624"/>
    <mergeCell ref="A1333:A1336"/>
    <mergeCell ref="AK261:AK264"/>
    <mergeCell ref="A1881:A1884"/>
    <mergeCell ref="AM1373:AM1376"/>
    <mergeCell ref="AQ689:AQ692"/>
    <mergeCell ref="C1721:C1724"/>
    <mergeCell ref="AO373:AO376"/>
    <mergeCell ref="AK437:AK440"/>
    <mergeCell ref="AP745:AP748"/>
    <mergeCell ref="A785:A788"/>
    <mergeCell ref="AM933:AM936"/>
    <mergeCell ref="AO2045:AO2048"/>
    <mergeCell ref="B1053:B1056"/>
    <mergeCell ref="AN257:AN260"/>
    <mergeCell ref="AP817:AP820"/>
    <mergeCell ref="AO1321:AO1324"/>
    <mergeCell ref="D529:D532"/>
    <mergeCell ref="AN1913:AN1916"/>
    <mergeCell ref="AP2025:AP2028"/>
    <mergeCell ref="D797:D800"/>
    <mergeCell ref="A329:A332"/>
    <mergeCell ref="AK1637:AK1640"/>
    <mergeCell ref="AQ1065:AQ1068"/>
    <mergeCell ref="AL1873:AL1876"/>
    <mergeCell ref="AK1465:AK1468"/>
    <mergeCell ref="A529:A532"/>
    <mergeCell ref="AM2025:AM2028"/>
    <mergeCell ref="AL525:AL528"/>
    <mergeCell ref="AO969:AO972"/>
    <mergeCell ref="AQ1241:AQ1244"/>
    <mergeCell ref="D2065:D2068"/>
    <mergeCell ref="AO1149:AO1152"/>
    <mergeCell ref="B157:B160"/>
    <mergeCell ref="B49:B52"/>
    <mergeCell ref="C1849:C1852"/>
    <mergeCell ref="A1561:A1564"/>
    <mergeCell ref="AK489:AK492"/>
    <mergeCell ref="AL717:AL720"/>
    <mergeCell ref="B2005:B2008"/>
    <mergeCell ref="AQ917:AQ920"/>
    <mergeCell ref="AP1421:AP1424"/>
    <mergeCell ref="AO601:AO604"/>
    <mergeCell ref="AN1105:AN1108"/>
    <mergeCell ref="AL893:AL896"/>
    <mergeCell ref="C1985:C1988"/>
    <mergeCell ref="AP1045:AP1048"/>
    <mergeCell ref="A1669:A1672"/>
    <mergeCell ref="AM1161:AM1164"/>
    <mergeCell ref="AQ989:AQ992"/>
    <mergeCell ref="AP581:AP584"/>
    <mergeCell ref="AN1281:AN1284"/>
    <mergeCell ref="AQ477:AQ480"/>
    <mergeCell ref="C1509:C1512"/>
    <mergeCell ref="C53:C56"/>
    <mergeCell ref="C2057:C2060"/>
    <mergeCell ref="D1489:D1492"/>
    <mergeCell ref="AK949:AK952"/>
    <mergeCell ref="AL1101:AL1104"/>
    <mergeCell ref="D1665:D1668"/>
    <mergeCell ref="D309:D312"/>
    <mergeCell ref="AQ1301:AQ1304"/>
    <mergeCell ref="AN593:AN596"/>
    <mergeCell ref="B13:B16"/>
    <mergeCell ref="B2017:B2020"/>
    <mergeCell ref="A517:A520"/>
    <mergeCell ref="AM2013:AM2016"/>
    <mergeCell ref="AQ705:AQ708"/>
    <mergeCell ref="AP1209:AP1212"/>
    <mergeCell ref="C1737:C1740"/>
    <mergeCell ref="AQ1253:AQ1256"/>
    <mergeCell ref="B497:B500"/>
    <mergeCell ref="AM1273:AM1276"/>
    <mergeCell ref="D1717:D1720"/>
    <mergeCell ref="AK1177:AK1180"/>
    <mergeCell ref="B781:B784"/>
    <mergeCell ref="A1285:A1288"/>
    <mergeCell ref="AN921:AN924"/>
    <mergeCell ref="AN897:AN900"/>
    <mergeCell ref="AP2033:AP2036"/>
    <mergeCell ref="AO1041:AO1044"/>
    <mergeCell ref="AL1157:AL1160"/>
    <mergeCell ref="AM1053:AM1056"/>
    <mergeCell ref="AP1309:AP1312"/>
    <mergeCell ref="AN1097:AN1100"/>
    <mergeCell ref="AM1601:AM1604"/>
    <mergeCell ref="AP1805:AP1808"/>
    <mergeCell ref="AM425:AM428"/>
    <mergeCell ref="AL929:AL932"/>
    <mergeCell ref="AP433:AP436"/>
    <mergeCell ref="AQ577:AQ580"/>
    <mergeCell ref="AN869:AN872"/>
    <mergeCell ref="AK1781:AK1784"/>
    <mergeCell ref="AN693:AN696"/>
    <mergeCell ref="AO813:AO816"/>
    <mergeCell ref="AP57:AP60"/>
    <mergeCell ref="AQ1557:AQ1560"/>
    <mergeCell ref="AM969:AM972"/>
    <mergeCell ref="AN317:AN320"/>
    <mergeCell ref="AM1501:AM1504"/>
    <mergeCell ref="AK505:AK508"/>
    <mergeCell ref="A1513:A1516"/>
    <mergeCell ref="AN1125:AN1128"/>
    <mergeCell ref="A133:A136"/>
    <mergeCell ref="AO1377:AO1380"/>
    <mergeCell ref="AO1269:AO1272"/>
    <mergeCell ref="B285:B288"/>
    <mergeCell ref="A1789:A1792"/>
    <mergeCell ref="AQ1765:AQ1768"/>
    <mergeCell ref="AM1829:AM1832"/>
    <mergeCell ref="D673:D676"/>
    <mergeCell ref="AN2057:AN2060"/>
    <mergeCell ref="AM889:AM892"/>
    <mergeCell ref="C505:C508"/>
    <mergeCell ref="A1861:A1864"/>
    <mergeCell ref="AL945:AL948"/>
    <mergeCell ref="AK1449:AK1452"/>
    <mergeCell ref="AP1649:AP1652"/>
    <mergeCell ref="B1841:B1844"/>
    <mergeCell ref="AN1333:AN1336"/>
    <mergeCell ref="AM1837:AM1840"/>
    <mergeCell ref="A341:A344"/>
    <mergeCell ref="AK1625:AK1628"/>
    <mergeCell ref="AL1769:AL1772"/>
    <mergeCell ref="AK269:AK272"/>
    <mergeCell ref="AO105:AO108"/>
    <mergeCell ref="AM1217:AM1220"/>
    <mergeCell ref="A69:A72"/>
    <mergeCell ref="B477:B480"/>
    <mergeCell ref="AN1973:AN1976"/>
    <mergeCell ref="AK909:AK912"/>
    <mergeCell ref="AN1353:AN1356"/>
    <mergeCell ref="AL1613:AL1616"/>
    <mergeCell ref="C457:C460"/>
    <mergeCell ref="AM385:AM388"/>
    <mergeCell ref="AP1849:AP1852"/>
    <mergeCell ref="A361:A364"/>
    <mergeCell ref="AQ1893:AQ1896"/>
    <mergeCell ref="B613:B616"/>
    <mergeCell ref="AN2109:AN2112"/>
    <mergeCell ref="AO225:AO228"/>
    <mergeCell ref="AK185:AK188"/>
    <mergeCell ref="AQ1993:AQ1996"/>
    <mergeCell ref="D1001:D1004"/>
    <mergeCell ref="AL1969:AL1972"/>
    <mergeCell ref="A1925:A1928"/>
    <mergeCell ref="AN1561:AN1564"/>
    <mergeCell ref="D1177:D1180"/>
    <mergeCell ref="B1273:B1276"/>
    <mergeCell ref="AK1677:AK1680"/>
    <mergeCell ref="AL1797:AL1800"/>
    <mergeCell ref="B2069:B2072"/>
    <mergeCell ref="A569:A572"/>
    <mergeCell ref="B797:B800"/>
    <mergeCell ref="AO2005:AO2008"/>
    <mergeCell ref="B973:B976"/>
    <mergeCell ref="AP1437:AP1440"/>
    <mergeCell ref="AO1777:AO1780"/>
    <mergeCell ref="A1973:A1976"/>
    <mergeCell ref="AM2085:AM2088"/>
    <mergeCell ref="AQ1945:AQ1948"/>
    <mergeCell ref="AO277:AO280"/>
    <mergeCell ref="B1189:B1192"/>
    <mergeCell ref="AL1117:AL1120"/>
    <mergeCell ref="D1129:D1132"/>
    <mergeCell ref="A1345:A1348"/>
    <mergeCell ref="AN957:AN960"/>
    <mergeCell ref="B1465:B1468"/>
    <mergeCell ref="AL641:AL644"/>
    <mergeCell ref="AM173:AM176"/>
    <mergeCell ref="AQ1497:AQ1500"/>
    <mergeCell ref="AN1789:AN1792"/>
    <mergeCell ref="AO2017:AO2020"/>
    <mergeCell ref="AK2081:AK2084"/>
    <mergeCell ref="C1909:C1912"/>
    <mergeCell ref="AL505:AL508"/>
    <mergeCell ref="AN1065:AN1068"/>
    <mergeCell ref="AP505:AP508"/>
    <mergeCell ref="AQ401:AQ404"/>
    <mergeCell ref="AO497:AO500"/>
    <mergeCell ref="B1025:B1028"/>
    <mergeCell ref="AQ1609:AQ1612"/>
    <mergeCell ref="AL1585:AL1588"/>
    <mergeCell ref="AL229:AL232"/>
    <mergeCell ref="AL205:AL208"/>
    <mergeCell ref="AQ1785:AQ1788"/>
    <mergeCell ref="D793:D796"/>
    <mergeCell ref="D225:D228"/>
    <mergeCell ref="AN1609:AN1612"/>
    <mergeCell ref="AP1721:AP1724"/>
    <mergeCell ref="A2073:A2076"/>
    <mergeCell ref="C81:C84"/>
    <mergeCell ref="AP521:AP524"/>
    <mergeCell ref="AK1089:AK1092"/>
    <mergeCell ref="AL521:AL524"/>
    <mergeCell ref="AL1309:AL1312"/>
    <mergeCell ref="C153:C156"/>
    <mergeCell ref="AO405:AO408"/>
    <mergeCell ref="AP633:AP636"/>
    <mergeCell ref="B1665:B1668"/>
    <mergeCell ref="AO1301:AO1304"/>
    <mergeCell ref="B1045:B1048"/>
    <mergeCell ref="AQ901:AQ904"/>
    <mergeCell ref="C1313:C1316"/>
    <mergeCell ref="AM813:AM816"/>
    <mergeCell ref="A1573:A1576"/>
    <mergeCell ref="AM1573:AM1576"/>
    <mergeCell ref="B1693:B1696"/>
    <mergeCell ref="AN345:AN348"/>
    <mergeCell ref="AO589:AO592"/>
    <mergeCell ref="AL905:AL908"/>
    <mergeCell ref="B1253:B1256"/>
    <mergeCell ref="AM1141:AM1144"/>
    <mergeCell ref="AL733:AL736"/>
    <mergeCell ref="C1197:C1200"/>
    <mergeCell ref="AN1293:AN1296"/>
    <mergeCell ref="AO725:AO728"/>
    <mergeCell ref="AL257:AL260"/>
    <mergeCell ref="AK961:AK964"/>
    <mergeCell ref="C1525:C1528"/>
    <mergeCell ref="AO177:AO180"/>
    <mergeCell ref="B705:B708"/>
    <mergeCell ref="A1209:A1212"/>
    <mergeCell ref="AL1097:AL1100"/>
    <mergeCell ref="AO817:AO820"/>
    <mergeCell ref="A1849:A1852"/>
    <mergeCell ref="AM1077:AM1080"/>
    <mergeCell ref="C693:C696"/>
    <mergeCell ref="AO917:AO920"/>
    <mergeCell ref="AL1209:AL1212"/>
    <mergeCell ref="AO1465:AO1468"/>
    <mergeCell ref="B1481:B1484"/>
    <mergeCell ref="A1985:A1988"/>
    <mergeCell ref="B101:B104"/>
    <mergeCell ref="AN1597:AN1600"/>
    <mergeCell ref="AL1281:AL1284"/>
    <mergeCell ref="AL2041:AL2044"/>
    <mergeCell ref="D1869:D1872"/>
    <mergeCell ref="C1461:C1464"/>
    <mergeCell ref="AP1073:AP1076"/>
    <mergeCell ref="AM413:AM416"/>
    <mergeCell ref="AK1137:AK1140"/>
    <mergeCell ref="AK117:AK120"/>
    <mergeCell ref="C129:C132"/>
    <mergeCell ref="D249:D252"/>
    <mergeCell ref="A365:A368"/>
    <mergeCell ref="C1961:C1964"/>
    <mergeCell ref="AK105:AK108"/>
    <mergeCell ref="A149:A152"/>
    <mergeCell ref="D1925:D1928"/>
    <mergeCell ref="A2033:A2036"/>
    <mergeCell ref="AL817:AL820"/>
    <mergeCell ref="AM961:AM964"/>
    <mergeCell ref="AL1365:AL1368"/>
    <mergeCell ref="A1977:A1980"/>
    <mergeCell ref="D2125:D2128"/>
    <mergeCell ref="D2049:D2052"/>
    <mergeCell ref="D777:D780"/>
    <mergeCell ref="AQ125:AQ128"/>
    <mergeCell ref="D653:D656"/>
    <mergeCell ref="C1157:C1160"/>
    <mergeCell ref="P1:R1"/>
    <mergeCell ref="A221:A224"/>
    <mergeCell ref="AM1717:AM1720"/>
    <mergeCell ref="AL217:AL220"/>
    <mergeCell ref="AM369:AM372"/>
    <mergeCell ref="AO1557:AO1560"/>
    <mergeCell ref="D765:D768"/>
    <mergeCell ref="AP1709:AP1712"/>
    <mergeCell ref="B2121:B2124"/>
    <mergeCell ref="D41:D44"/>
    <mergeCell ref="AP1537:AP1540"/>
    <mergeCell ref="AL1601:AL1604"/>
    <mergeCell ref="AM2117:AM2120"/>
    <mergeCell ref="AP81:AP84"/>
    <mergeCell ref="C893:C896"/>
    <mergeCell ref="AQ1357:AQ1360"/>
    <mergeCell ref="C97:C100"/>
    <mergeCell ref="C2101:C2104"/>
    <mergeCell ref="B601:B604"/>
    <mergeCell ref="AP365:AP368"/>
    <mergeCell ref="AQ1981:AQ1984"/>
    <mergeCell ref="AL1161:AL1164"/>
    <mergeCell ref="AK1829:AK1832"/>
    <mergeCell ref="AL1949:AL1952"/>
    <mergeCell ref="AK1541:AK1544"/>
    <mergeCell ref="AK193:AK196"/>
    <mergeCell ref="AG5:AL5"/>
    <mergeCell ref="AO1821:AO1824"/>
    <mergeCell ref="D269:D272"/>
    <mergeCell ref="C773:C776"/>
    <mergeCell ref="AP1765:AP1768"/>
    <mergeCell ref="AL1353:AL1356"/>
    <mergeCell ref="AQ89:AQ92"/>
    <mergeCell ref="A561:A564"/>
    <mergeCell ref="AP417:AP420"/>
    <mergeCell ref="AM1505:AM1508"/>
    <mergeCell ref="C1121:C1124"/>
    <mergeCell ref="B1625:B1628"/>
    <mergeCell ref="AQ537:AQ540"/>
    <mergeCell ref="AK385:AK388"/>
    <mergeCell ref="B829:B832"/>
    <mergeCell ref="AO1893:AO1896"/>
    <mergeCell ref="AN105:AN108"/>
    <mergeCell ref="AK497:AK500"/>
    <mergeCell ref="AN1777:AN1780"/>
    <mergeCell ref="C509:C512"/>
    <mergeCell ref="AP145:AP148"/>
    <mergeCell ref="AO549:AO552"/>
    <mergeCell ref="B1177:B1180"/>
    <mergeCell ref="A769:A772"/>
    <mergeCell ref="A661:A664"/>
    <mergeCell ref="AL657:AL660"/>
    <mergeCell ref="B53:B56"/>
    <mergeCell ref="AO1045:AO1048"/>
    <mergeCell ref="AN1549:AN1552"/>
    <mergeCell ref="AL1809:AL1812"/>
    <mergeCell ref="AO321:AO324"/>
    <mergeCell ref="A541:A544"/>
    <mergeCell ref="AL61:AL64"/>
    <mergeCell ref="AO2121:AO2124"/>
    <mergeCell ref="B1129:B1132"/>
    <mergeCell ref="AN333:AN336"/>
    <mergeCell ref="AP173:AP176"/>
    <mergeCell ref="D605:D608"/>
    <mergeCell ref="AQ325:AQ328"/>
    <mergeCell ref="AK725:AK728"/>
    <mergeCell ref="B1241:B1244"/>
    <mergeCell ref="AO877:AO880"/>
    <mergeCell ref="C1285:C1288"/>
    <mergeCell ref="D717:D720"/>
    <mergeCell ref="AQ353:AQ356"/>
    <mergeCell ref="C1385:C1388"/>
    <mergeCell ref="AO37:AO40"/>
    <mergeCell ref="AN541:AN544"/>
    <mergeCell ref="A449:A452"/>
    <mergeCell ref="AL445:AL448"/>
    <mergeCell ref="AM673:AM676"/>
    <mergeCell ref="AO165:AO168"/>
    <mergeCell ref="B1341:B1344"/>
    <mergeCell ref="AN1533:AN1536"/>
    <mergeCell ref="D1821:D1824"/>
    <mergeCell ref="AM581:AM584"/>
    <mergeCell ref="C1653:C1656"/>
    <mergeCell ref="AN1649:AN1652"/>
    <mergeCell ref="AK1941:AK1944"/>
    <mergeCell ref="AO1693:AO1696"/>
    <mergeCell ref="D425:D428"/>
    <mergeCell ref="AP1921:AP1924"/>
    <mergeCell ref="AO421:AO424"/>
    <mergeCell ref="AO1181:AO1184"/>
    <mergeCell ref="A117:A120"/>
    <mergeCell ref="AO1553:AO1556"/>
    <mergeCell ref="AL1085:AL1088"/>
    <mergeCell ref="AM1237:AM1240"/>
    <mergeCell ref="B1357:B1360"/>
    <mergeCell ref="AN661:AN664"/>
    <mergeCell ref="C1585:C1588"/>
    <mergeCell ref="AN1581:AN1584"/>
    <mergeCell ref="AM1065:AM1068"/>
    <mergeCell ref="A465:A468"/>
    <mergeCell ref="C1413:C1416"/>
    <mergeCell ref="C1337:C1340"/>
    <mergeCell ref="C65:C68"/>
    <mergeCell ref="AP1057:AP1060"/>
    <mergeCell ref="AP437:AP440"/>
    <mergeCell ref="B1469:B1472"/>
    <mergeCell ref="C1613:C1616"/>
    <mergeCell ref="AM625:AM628"/>
    <mergeCell ref="AK229:AK232"/>
    <mergeCell ref="AP509:AP512"/>
    <mergeCell ref="AM617:AM620"/>
    <mergeCell ref="AN845:AN848"/>
    <mergeCell ref="AN769:AN772"/>
    <mergeCell ref="A1409:A1412"/>
    <mergeCell ref="AM901:AM904"/>
    <mergeCell ref="AL1405:AL1408"/>
    <mergeCell ref="C1001:C1004"/>
    <mergeCell ref="AP821:AP824"/>
    <mergeCell ref="AO1325:AO1328"/>
    <mergeCell ref="AN157:AN160"/>
    <mergeCell ref="AK613:AK616"/>
    <mergeCell ref="A833:A836"/>
    <mergeCell ref="AO5:AQ5"/>
    <mergeCell ref="A757:A760"/>
    <mergeCell ref="AN393:AN396"/>
    <mergeCell ref="C1145:C1148"/>
    <mergeCell ref="AK1317:AK1320"/>
    <mergeCell ref="AM1181:AM1184"/>
    <mergeCell ref="A209:A212"/>
    <mergeCell ref="AO1569:AO1572"/>
    <mergeCell ref="AM1357:AM1360"/>
    <mergeCell ref="AL1861:AL1864"/>
    <mergeCell ref="B2133:B2136"/>
    <mergeCell ref="AO1745:AO1748"/>
    <mergeCell ref="AM1841:AM1844"/>
    <mergeCell ref="AK869:AK872"/>
    <mergeCell ref="D849:D852"/>
    <mergeCell ref="B1961:B1964"/>
    <mergeCell ref="D229:D232"/>
    <mergeCell ref="AP1725:AP1728"/>
    <mergeCell ref="AL1313:AL1316"/>
    <mergeCell ref="C733:C736"/>
    <mergeCell ref="AN1409:AN1412"/>
    <mergeCell ref="A417:A420"/>
    <mergeCell ref="AO841:AO844"/>
    <mergeCell ref="AK1817:AK1820"/>
    <mergeCell ref="AQ781:AQ784"/>
    <mergeCell ref="C1813:C1816"/>
    <mergeCell ref="AQ1229:AQ1232"/>
    <mergeCell ref="B25:B28"/>
    <mergeCell ref="B1697:B1700"/>
    <mergeCell ref="AQ609:AQ612"/>
    <mergeCell ref="C1641:C1644"/>
    <mergeCell ref="C293:C296"/>
    <mergeCell ref="AN81:AN84"/>
    <mergeCell ref="AK373:AK376"/>
    <mergeCell ref="C961:C964"/>
    <mergeCell ref="D1189:D1192"/>
    <mergeCell ref="A645:A648"/>
    <mergeCell ref="AM761:AM764"/>
    <mergeCell ref="AM1521:AM1524"/>
    <mergeCell ref="C197:C200"/>
    <mergeCell ref="C1869:C1872"/>
    <mergeCell ref="D17:D20"/>
    <mergeCell ref="C521:C524"/>
    <mergeCell ref="AP1513:AP1516"/>
    <mergeCell ref="AQ1633:AQ1636"/>
    <mergeCell ref="AP133:AP136"/>
    <mergeCell ref="AM1045:AM1048"/>
    <mergeCell ref="D465:D468"/>
    <mergeCell ref="AL637:AL640"/>
    <mergeCell ref="D413:D416"/>
    <mergeCell ref="AN449:AN452"/>
    <mergeCell ref="AL1233:AL1236"/>
    <mergeCell ref="C1201:C1204"/>
    <mergeCell ref="AP837:AP840"/>
    <mergeCell ref="AM1129:AM1132"/>
    <mergeCell ref="AO1241:AO1244"/>
    <mergeCell ref="AL1349:AL1352"/>
    <mergeCell ref="AN1073:AN1076"/>
    <mergeCell ref="AM1577:AM1580"/>
    <mergeCell ref="AM121:AM124"/>
    <mergeCell ref="AM881:AM884"/>
    <mergeCell ref="AK641:AK644"/>
    <mergeCell ref="AQ993:AQ996"/>
    <mergeCell ref="AP1497:AP1500"/>
    <mergeCell ref="AN2093:AN2096"/>
    <mergeCell ref="C749:C752"/>
    <mergeCell ref="D869:D872"/>
    <mergeCell ref="AP361:AP364"/>
    <mergeCell ref="AO865:AO868"/>
    <mergeCell ref="AL1777:AL1780"/>
    <mergeCell ref="AM549:AM552"/>
    <mergeCell ref="B1429:B1432"/>
    <mergeCell ref="AQ341:AQ344"/>
    <mergeCell ref="AK1645:AK1648"/>
    <mergeCell ref="AO125:AO128"/>
    <mergeCell ref="AK189:AK192"/>
    <mergeCell ref="AL417:AL420"/>
    <mergeCell ref="AO1697:AO1700"/>
    <mergeCell ref="AL1913:AL1916"/>
    <mergeCell ref="AM2033:AM2036"/>
    <mergeCell ref="A437:A440"/>
    <mergeCell ref="AP1917:AP1920"/>
    <mergeCell ref="AL2089:AL2092"/>
    <mergeCell ref="C933:C936"/>
    <mergeCell ref="AP569:AP572"/>
    <mergeCell ref="AO161:AO164"/>
    <mergeCell ref="A573:A576"/>
    <mergeCell ref="C1925:C1928"/>
    <mergeCell ref="B2081:B2084"/>
    <mergeCell ref="C2025:C2028"/>
    <mergeCell ref="AP1965:AP1968"/>
    <mergeCell ref="AP1993:AP1996"/>
    <mergeCell ref="C1797:C1800"/>
    <mergeCell ref="AK2085:AK2088"/>
    <mergeCell ref="B1853:B1856"/>
    <mergeCell ref="AQ1569:AQ1572"/>
    <mergeCell ref="M1:O1"/>
    <mergeCell ref="AL469:AL472"/>
    <mergeCell ref="AQ93:AQ96"/>
    <mergeCell ref="AK1873:AK1876"/>
    <mergeCell ref="B717:B720"/>
    <mergeCell ref="AO353:AO356"/>
    <mergeCell ref="AN757:AN760"/>
    <mergeCell ref="AK1149:AK1152"/>
    <mergeCell ref="AO2001:AO2004"/>
    <mergeCell ref="C1161:C1164"/>
    <mergeCell ref="AQ2097:AQ2100"/>
    <mergeCell ref="AL1277:AL1280"/>
    <mergeCell ref="D1105:D1108"/>
    <mergeCell ref="A1421:A1424"/>
    <mergeCell ref="B1541:B1544"/>
    <mergeCell ref="AN1033:AN1036"/>
    <mergeCell ref="D485:D488"/>
    <mergeCell ref="AM165:AM168"/>
    <mergeCell ref="C1809:C1812"/>
    <mergeCell ref="AM1821:AM1824"/>
    <mergeCell ref="AQ853:AQ856"/>
    <mergeCell ref="AK2057:AK2060"/>
    <mergeCell ref="AO537:AO540"/>
    <mergeCell ref="AK601:AK604"/>
    <mergeCell ref="AO1297:AO1300"/>
    <mergeCell ref="D1417:D1420"/>
    <mergeCell ref="C1921:C1924"/>
    <mergeCell ref="A949:A952"/>
    <mergeCell ref="B1101:B1104"/>
    <mergeCell ref="AQ1685:AQ1688"/>
    <mergeCell ref="D693:D696"/>
    <mergeCell ref="AP185:AP188"/>
    <mergeCell ref="A269:A272"/>
    <mergeCell ref="C2037:C2040"/>
    <mergeCell ref="AK829:AK832"/>
    <mergeCell ref="AM2049:AM2052"/>
    <mergeCell ref="B533:B536"/>
    <mergeCell ref="AN2029:AN2032"/>
    <mergeCell ref="AO145:AO148"/>
    <mergeCell ref="AN649:AN652"/>
    <mergeCell ref="AO801:AO804"/>
    <mergeCell ref="AL333:AL336"/>
    <mergeCell ref="D921:D924"/>
    <mergeCell ref="AQ641:AQ644"/>
    <mergeCell ref="A1213:A1216"/>
    <mergeCell ref="AQ533:AQ536"/>
    <mergeCell ref="AQ1189:AQ1192"/>
    <mergeCell ref="AK1013:AK1016"/>
    <mergeCell ref="D1097:D1100"/>
    <mergeCell ref="C1601:C1604"/>
    <mergeCell ref="D1753:D1756"/>
    <mergeCell ref="AK217:AK220"/>
    <mergeCell ref="B481:B484"/>
    <mergeCell ref="AN1977:AN1980"/>
    <mergeCell ref="AM477:AM480"/>
    <mergeCell ref="B929:B932"/>
    <mergeCell ref="AM693:AM696"/>
    <mergeCell ref="C309:C312"/>
    <mergeCell ref="AO1805:AO1808"/>
    <mergeCell ref="AK1393:AK1396"/>
    <mergeCell ref="AO1253:AO1256"/>
    <mergeCell ref="B813:B816"/>
    <mergeCell ref="AL1545:AL1548"/>
    <mergeCell ref="AM1489:AM1492"/>
    <mergeCell ref="AK49:AK52"/>
    <mergeCell ref="D1561:D1564"/>
    <mergeCell ref="AP1053:AP1056"/>
    <mergeCell ref="AQ1281:AQ1284"/>
    <mergeCell ref="AP765:AP768"/>
    <mergeCell ref="A1853:A1856"/>
    <mergeCell ref="AL1849:AL1852"/>
    <mergeCell ref="AQ1033:AQ1036"/>
    <mergeCell ref="D1737:D1740"/>
    <mergeCell ref="A1953:A1956"/>
    <mergeCell ref="AK881:AK884"/>
    <mergeCell ref="AL1109:AL1112"/>
    <mergeCell ref="AG2:AL2"/>
    <mergeCell ref="AQ1309:AQ1312"/>
    <mergeCell ref="AP1161:AP1164"/>
    <mergeCell ref="AM1269:AM1272"/>
    <mergeCell ref="AO993:AO996"/>
    <mergeCell ref="AK1713:AK1716"/>
    <mergeCell ref="AQ593:AQ596"/>
    <mergeCell ref="B1557:B1560"/>
    <mergeCell ref="AQ1381:AQ1384"/>
    <mergeCell ref="AN1673:AN1676"/>
    <mergeCell ref="A1265:A1268"/>
    <mergeCell ref="B1385:B1388"/>
    <mergeCell ref="AN877:AN880"/>
    <mergeCell ref="AM1381:AM1384"/>
    <mergeCell ref="B37:B40"/>
    <mergeCell ref="AO1941:AO1944"/>
    <mergeCell ref="C157:C160"/>
    <mergeCell ref="AL561:AL564"/>
    <mergeCell ref="AK1065:AK1068"/>
    <mergeCell ref="AP1373:AP1376"/>
    <mergeCell ref="AP2113:AP2116"/>
    <mergeCell ref="B405:B408"/>
    <mergeCell ref="AN1901:AN1904"/>
    <mergeCell ref="A909:A912"/>
    <mergeCell ref="AQ1097:AQ1100"/>
    <mergeCell ref="C2129:C2132"/>
    <mergeCell ref="C385:C388"/>
    <mergeCell ref="AK1469:AK1472"/>
    <mergeCell ref="AN381:AN384"/>
    <mergeCell ref="AK1293:AK1296"/>
    <mergeCell ref="B889:B892"/>
    <mergeCell ref="D2109:D2112"/>
    <mergeCell ref="AO609:AO612"/>
    <mergeCell ref="AL65:AL68"/>
    <mergeCell ref="AL1737:AL1740"/>
    <mergeCell ref="AK1569:AK1572"/>
    <mergeCell ref="B413:B416"/>
    <mergeCell ref="B1173:B1176"/>
    <mergeCell ref="AN665:AN668"/>
    <mergeCell ref="AM1169:AM1172"/>
    <mergeCell ref="AN1289:AN1292"/>
    <mergeCell ref="A2061:A2064"/>
    <mergeCell ref="AK445:AK448"/>
    <mergeCell ref="D1881:D1884"/>
    <mergeCell ref="AQ1493:AQ1496"/>
    <mergeCell ref="AK1241:AK1244"/>
    <mergeCell ref="AN437:AN440"/>
    <mergeCell ref="C1829:C1832"/>
    <mergeCell ref="D2057:D2060"/>
    <mergeCell ref="AN985:AN988"/>
    <mergeCell ref="AL697:AL700"/>
    <mergeCell ref="A1613:A1616"/>
    <mergeCell ref="AN169:AN172"/>
    <mergeCell ref="AK1705:AK1708"/>
    <mergeCell ref="D1789:D1792"/>
    <mergeCell ref="D517:D520"/>
    <mergeCell ref="AP2013:AP2016"/>
    <mergeCell ref="B505:B508"/>
    <mergeCell ref="AO1497:AO1500"/>
    <mergeCell ref="AQ2057:AQ2060"/>
    <mergeCell ref="D1065:D1068"/>
    <mergeCell ref="AO1121:AO1124"/>
    <mergeCell ref="AN1625:AN1628"/>
    <mergeCell ref="AM1745:AM1748"/>
    <mergeCell ref="AL1337:AL1340"/>
    <mergeCell ref="AK1841:AK1844"/>
    <mergeCell ref="AL1885:AL1888"/>
    <mergeCell ref="B1585:B1588"/>
    <mergeCell ref="B229:B232"/>
    <mergeCell ref="AO1221:AO1224"/>
    <mergeCell ref="AN1725:AN1728"/>
    <mergeCell ref="AK2017:AK2020"/>
    <mergeCell ref="AQ1445:AQ1448"/>
    <mergeCell ref="AL789:AL792"/>
    <mergeCell ref="AP825:AP828"/>
    <mergeCell ref="AQ977:AQ980"/>
    <mergeCell ref="C1389:C1392"/>
    <mergeCell ref="AQ805:AQ808"/>
    <mergeCell ref="C1837:C1840"/>
    <mergeCell ref="B1769:B1772"/>
    <mergeCell ref="AN1261:AN1264"/>
    <mergeCell ref="AM1765:AM1768"/>
    <mergeCell ref="B1893:B1896"/>
    <mergeCell ref="AM869:AM872"/>
    <mergeCell ref="B357:B360"/>
    <mergeCell ref="AN1853:AN1856"/>
    <mergeCell ref="A861:A864"/>
    <mergeCell ref="AK2069:AK2072"/>
    <mergeCell ref="AK689:AK692"/>
    <mergeCell ref="A845:A848"/>
    <mergeCell ref="AN1953:AN1956"/>
    <mergeCell ref="A961:A964"/>
    <mergeCell ref="AN1229:AN1232"/>
    <mergeCell ref="AQ1673:AQ1676"/>
    <mergeCell ref="D681:D684"/>
    <mergeCell ref="AK1521:AK1524"/>
    <mergeCell ref="A1137:A1140"/>
    <mergeCell ref="AP1829:AP1832"/>
    <mergeCell ref="AK1697:AK1700"/>
    <mergeCell ref="B1117:B1120"/>
    <mergeCell ref="AL393:AL396"/>
    <mergeCell ref="AO837:AO840"/>
    <mergeCell ref="A1905:A1908"/>
    <mergeCell ref="AM1397:AM1400"/>
    <mergeCell ref="AN1517:AN1520"/>
    <mergeCell ref="AM2021:AM2024"/>
    <mergeCell ref="B677:B680"/>
    <mergeCell ref="A633:A636"/>
    <mergeCell ref="A1449:A1452"/>
    <mergeCell ref="A1725:A1728"/>
    <mergeCell ref="AN1933:AN1936"/>
    <mergeCell ref="AO1365:AO1368"/>
    <mergeCell ref="AL897:AL900"/>
    <mergeCell ref="D1485:D1488"/>
    <mergeCell ref="B1929:B1932"/>
    <mergeCell ref="AQ1753:AQ1756"/>
    <mergeCell ref="AQ2129:AQ2132"/>
    <mergeCell ref="AK305:AK308"/>
    <mergeCell ref="AL1921:AL1924"/>
    <mergeCell ref="D1933:D1936"/>
    <mergeCell ref="AL1197:AL1200"/>
    <mergeCell ref="AN125:AN128"/>
    <mergeCell ref="AK1253:AK1256"/>
    <mergeCell ref="AM977:AM980"/>
    <mergeCell ref="AO1925:AO1928"/>
    <mergeCell ref="AO569:AO572"/>
    <mergeCell ref="B1097:B1100"/>
    <mergeCell ref="A1601:A1604"/>
    <mergeCell ref="AL685:AL688"/>
    <mergeCell ref="AM805:AM808"/>
    <mergeCell ref="C1077:C1080"/>
    <mergeCell ref="AP797:AP800"/>
    <mergeCell ref="A1777:A1780"/>
    <mergeCell ref="AL137:AL140"/>
    <mergeCell ref="AN1349:AN1352"/>
    <mergeCell ref="AM365:AM368"/>
    <mergeCell ref="AN409:AN412"/>
    <mergeCell ref="AL1033:AL1036"/>
    <mergeCell ref="AL273:AL276"/>
    <mergeCell ref="AQ517:AQ520"/>
    <mergeCell ref="A1089:A1092"/>
    <mergeCell ref="B1317:B1320"/>
    <mergeCell ref="AM1189:AM1192"/>
    <mergeCell ref="D1705:D1708"/>
    <mergeCell ref="B1309:B1312"/>
    <mergeCell ref="AM465:AM468"/>
    <mergeCell ref="D909:D912"/>
    <mergeCell ref="AK477:AK480"/>
    <mergeCell ref="B2057:B2060"/>
    <mergeCell ref="A1541:A1544"/>
    <mergeCell ref="AL1537:AL1540"/>
    <mergeCell ref="A193:A196"/>
    <mergeCell ref="AQ1185:AQ1188"/>
    <mergeCell ref="B1809:B1812"/>
    <mergeCell ref="D1533:D1536"/>
    <mergeCell ref="C33:C36"/>
    <mergeCell ref="B537:B540"/>
    <mergeCell ref="C581:C584"/>
    <mergeCell ref="AK1665:AK1668"/>
    <mergeCell ref="AM593:AM596"/>
    <mergeCell ref="AP477:AP480"/>
    <mergeCell ref="AO1005:AO1008"/>
    <mergeCell ref="AO981:AO984"/>
    <mergeCell ref="C1489:C1492"/>
    <mergeCell ref="A1393:A1396"/>
    <mergeCell ref="D1757:D1760"/>
    <mergeCell ref="B1545:B1548"/>
    <mergeCell ref="AP109:AP112"/>
    <mergeCell ref="AK77:AK80"/>
    <mergeCell ref="AL1977:AL1980"/>
    <mergeCell ref="AK1025:AK1028"/>
    <mergeCell ref="B869:B872"/>
    <mergeCell ref="AL457:AL460"/>
    <mergeCell ref="AN1569:AN1572"/>
    <mergeCell ref="AN397:AN400"/>
    <mergeCell ref="D345:D348"/>
    <mergeCell ref="AP1841:AP1844"/>
    <mergeCell ref="C849:C852"/>
    <mergeCell ref="AO341:AO344"/>
    <mergeCell ref="AQ1737:AQ1740"/>
    <mergeCell ref="B2009:B2012"/>
    <mergeCell ref="AO1645:AO1648"/>
    <mergeCell ref="AO1621:AO1624"/>
    <mergeCell ref="AL1937:AL1940"/>
    <mergeCell ref="A385:A388"/>
    <mergeCell ref="AM1881:AM1884"/>
    <mergeCell ref="AL1141:AL1144"/>
    <mergeCell ref="AN1529:AN1532"/>
    <mergeCell ref="AP1253:AP1256"/>
    <mergeCell ref="C261:C264"/>
    <mergeCell ref="AO1757:AO1760"/>
    <mergeCell ref="AP1801:AP1804"/>
    <mergeCell ref="AO301:AO304"/>
    <mergeCell ref="A497:A500"/>
    <mergeCell ref="AQ1233:AQ1236"/>
    <mergeCell ref="AK1893:AK1896"/>
    <mergeCell ref="AN1089:AN1092"/>
    <mergeCell ref="A1329:A1332"/>
    <mergeCell ref="AL1325:AL1328"/>
    <mergeCell ref="A893:A896"/>
    <mergeCell ref="C1717:C1720"/>
    <mergeCell ref="AN1713:AN1716"/>
    <mergeCell ref="C369:C372"/>
    <mergeCell ref="AO1245:AO1248"/>
    <mergeCell ref="AQ1085:AQ1088"/>
    <mergeCell ref="C1277:C1280"/>
    <mergeCell ref="AL1425:AL1428"/>
    <mergeCell ref="AL913:AL916"/>
    <mergeCell ref="AL1709:AL1712"/>
    <mergeCell ref="B1161:B1164"/>
    <mergeCell ref="AN1301:AN1304"/>
    <mergeCell ref="AP1025:AP1028"/>
    <mergeCell ref="B857:B860"/>
    <mergeCell ref="B881:B884"/>
    <mergeCell ref="AN85:AN88"/>
    <mergeCell ref="C489:C492"/>
    <mergeCell ref="B993:B996"/>
    <mergeCell ref="AO1985:AO1988"/>
    <mergeCell ref="C1037:C1040"/>
    <mergeCell ref="AO1261:AO1264"/>
    <mergeCell ref="AM1049:AM1052"/>
    <mergeCell ref="D469:D472"/>
    <mergeCell ref="AM1497:AM1500"/>
    <mergeCell ref="AL97:AL100"/>
    <mergeCell ref="AO1437:AO1440"/>
    <mergeCell ref="A1121:A1124"/>
    <mergeCell ref="D541:D544"/>
    <mergeCell ref="AQ1933:AQ1936"/>
    <mergeCell ref="AP1417:AP1420"/>
    <mergeCell ref="AQ1825:AQ1828"/>
    <mergeCell ref="C673:C676"/>
    <mergeCell ref="A313:A316"/>
    <mergeCell ref="AL1661:AL1664"/>
    <mergeCell ref="AL281:AL284"/>
    <mergeCell ref="AQ1961:AQ1964"/>
    <mergeCell ref="C1505:C1508"/>
    <mergeCell ref="B217:B220"/>
    <mergeCell ref="A157:A160"/>
    <mergeCell ref="A1829:A1832"/>
    <mergeCell ref="B981:B984"/>
    <mergeCell ref="AO617:AO620"/>
    <mergeCell ref="AK1933:AK1936"/>
    <mergeCell ref="C1249:C1252"/>
    <mergeCell ref="B733:B736"/>
    <mergeCell ref="B177:B180"/>
    <mergeCell ref="AK293:AK296"/>
    <mergeCell ref="D1397:D1400"/>
    <mergeCell ref="D1109:D1112"/>
    <mergeCell ref="AP601:AP604"/>
    <mergeCell ref="AL721:AL724"/>
    <mergeCell ref="AM169:AM172"/>
    <mergeCell ref="AK429:AK432"/>
    <mergeCell ref="AL837:AL840"/>
    <mergeCell ref="AO1937:AO1940"/>
    <mergeCell ref="AP53:AP56"/>
    <mergeCell ref="AO557:AO560"/>
    <mergeCell ref="A1589:A1592"/>
    <mergeCell ref="AN1225:AN1228"/>
    <mergeCell ref="AO541:AO544"/>
    <mergeCell ref="AQ33:AQ36"/>
    <mergeCell ref="B1121:B1124"/>
    <mergeCell ref="D661:D664"/>
    <mergeCell ref="AQ929:AQ932"/>
    <mergeCell ref="AP189:AP192"/>
    <mergeCell ref="B1221:B1224"/>
    <mergeCell ref="AM1725:AM1728"/>
    <mergeCell ref="D1493:D1496"/>
    <mergeCell ref="AP1717:AP1720"/>
    <mergeCell ref="AL1781:AL1784"/>
    <mergeCell ref="D1609:D1612"/>
    <mergeCell ref="C625:C628"/>
    <mergeCell ref="A229:A232"/>
    <mergeCell ref="AP261:AP264"/>
    <mergeCell ref="AM553:AM556"/>
    <mergeCell ref="AQ381:AQ384"/>
    <mergeCell ref="AL1057:AL1060"/>
    <mergeCell ref="AO45:AO48"/>
    <mergeCell ref="AQ1157:AQ1160"/>
    <mergeCell ref="AL337:AL340"/>
    <mergeCell ref="AK1005:AK1008"/>
    <mergeCell ref="AM1953:AM1956"/>
    <mergeCell ref="AM605:AM608"/>
    <mergeCell ref="AN725:AN728"/>
    <mergeCell ref="AP1945:AP1948"/>
    <mergeCell ref="C953:C956"/>
    <mergeCell ref="AO445:AO448"/>
    <mergeCell ref="AP489:AP492"/>
    <mergeCell ref="AQ717:AQ720"/>
    <mergeCell ref="AL1285:AL1288"/>
    <mergeCell ref="AP1113:AP1116"/>
    <mergeCell ref="C1129:C1132"/>
    <mergeCell ref="AQ545:AQ548"/>
    <mergeCell ref="AO1169:AO1172"/>
    <mergeCell ref="AN497:AN500"/>
    <mergeCell ref="AQ241:AQ244"/>
    <mergeCell ref="AO941:AO944"/>
    <mergeCell ref="AL1853:AL1856"/>
    <mergeCell ref="C1273:C1276"/>
    <mergeCell ref="AK65:AK68"/>
    <mergeCell ref="D257:D260"/>
    <mergeCell ref="C653:C656"/>
    <mergeCell ref="AP373:AP376"/>
    <mergeCell ref="AL509:AL512"/>
    <mergeCell ref="AO1873:AO1876"/>
    <mergeCell ref="D1293:D1296"/>
    <mergeCell ref="AO113:AO116"/>
    <mergeCell ref="AK177:AK180"/>
    <mergeCell ref="AQ53:AQ56"/>
    <mergeCell ref="C1357:C1360"/>
    <mergeCell ref="AQ773:AQ776"/>
    <mergeCell ref="AM361:AM364"/>
    <mergeCell ref="B1861:B1864"/>
    <mergeCell ref="AN513:AN516"/>
    <mergeCell ref="AK621:AK624"/>
    <mergeCell ref="AL773:AL776"/>
    <mergeCell ref="AO2129:AO2132"/>
    <mergeCell ref="C1841:C1844"/>
    <mergeCell ref="AP901:AP904"/>
    <mergeCell ref="B1933:B1936"/>
    <mergeCell ref="AM1017:AM1020"/>
    <mergeCell ref="AK1453:AK1456"/>
    <mergeCell ref="B1313:B1316"/>
    <mergeCell ref="AM397:AM400"/>
    <mergeCell ref="AP1001:AP1004"/>
    <mergeCell ref="AK181:AK184"/>
    <mergeCell ref="D1409:D1412"/>
    <mergeCell ref="D897:D900"/>
    <mergeCell ref="AO785:AO788"/>
    <mergeCell ref="AQ509:AQ512"/>
    <mergeCell ref="AP1013:AP1016"/>
    <mergeCell ref="AM1925:AM1928"/>
    <mergeCell ref="C185:C188"/>
    <mergeCell ref="AN1273:AN1276"/>
    <mergeCell ref="AL973:AL976"/>
    <mergeCell ref="AK805:AK808"/>
    <mergeCell ref="AM2125:AM2128"/>
    <mergeCell ref="AN1993:AN1996"/>
    <mergeCell ref="AL1989:AL1992"/>
    <mergeCell ref="AL1965:AL1968"/>
    <mergeCell ref="AM2109:AM2112"/>
    <mergeCell ref="B2089:B2092"/>
    <mergeCell ref="AL1093:AL1096"/>
    <mergeCell ref="AM1245:AM1248"/>
    <mergeCell ref="AN1365:AN1368"/>
    <mergeCell ref="AK125:AK128"/>
    <mergeCell ref="AO1085:AO1088"/>
    <mergeCell ref="AP1129:AP1132"/>
    <mergeCell ref="C137:C140"/>
    <mergeCell ref="AO1633:AO1636"/>
    <mergeCell ref="A2045:A2048"/>
    <mergeCell ref="AQ1109:AQ1112"/>
    <mergeCell ref="D117:D120"/>
    <mergeCell ref="D1749:D1752"/>
    <mergeCell ref="AP1241:AP1244"/>
    <mergeCell ref="C249:C252"/>
    <mergeCell ref="AQ1385:AQ1388"/>
    <mergeCell ref="AL389:AL392"/>
    <mergeCell ref="AL1201:AL1204"/>
    <mergeCell ref="AK1357:AK1360"/>
    <mergeCell ref="D393:D396"/>
    <mergeCell ref="AK1069:AK1072"/>
    <mergeCell ref="AL1477:AL1480"/>
    <mergeCell ref="A581:A584"/>
    <mergeCell ref="AQ661:AQ664"/>
    <mergeCell ref="A1317:A1320"/>
    <mergeCell ref="C1977:C1980"/>
    <mergeCell ref="AN953:AN956"/>
    <mergeCell ref="AM1457:AM1460"/>
    <mergeCell ref="C1181:C1184"/>
    <mergeCell ref="C1729:C1732"/>
    <mergeCell ref="AP1449:AP1452"/>
    <mergeCell ref="AP1341:AP1344"/>
    <mergeCell ref="A1149:A1152"/>
    <mergeCell ref="AN1417:AN1420"/>
    <mergeCell ref="D1033:D1036"/>
    <mergeCell ref="AL2117:AL2120"/>
    <mergeCell ref="AK1709:AK1712"/>
    <mergeCell ref="C1537:C1540"/>
    <mergeCell ref="AN1593:AN1596"/>
    <mergeCell ref="A601:A604"/>
    <mergeCell ref="AM2097:AM2100"/>
    <mergeCell ref="AK1809:AK1812"/>
    <mergeCell ref="AM93:AM96"/>
    <mergeCell ref="AN245:AN248"/>
    <mergeCell ref="AK353:AK356"/>
    <mergeCell ref="C1821:C1824"/>
    <mergeCell ref="AO1861:AO1864"/>
    <mergeCell ref="D593:D596"/>
    <mergeCell ref="C77:C80"/>
    <mergeCell ref="AN1729:AN1732"/>
    <mergeCell ref="AL1429:AL1432"/>
    <mergeCell ref="AL1413:AL1416"/>
    <mergeCell ref="C477:C480"/>
    <mergeCell ref="AO1973:AO1976"/>
    <mergeCell ref="D621:D624"/>
    <mergeCell ref="AL1529:AL1532"/>
    <mergeCell ref="AM301:AM304"/>
    <mergeCell ref="AO1233:AO1236"/>
    <mergeCell ref="B1813:B1816"/>
    <mergeCell ref="A189:A192"/>
    <mergeCell ref="AM1685:AM1688"/>
    <mergeCell ref="B417:B420"/>
    <mergeCell ref="AN457:AN460"/>
    <mergeCell ref="C2033:C2036"/>
    <mergeCell ref="A1377:A1380"/>
    <mergeCell ref="AP1961:AP1964"/>
    <mergeCell ref="A653:A656"/>
    <mergeCell ref="AM145:AM148"/>
    <mergeCell ref="AN1645:AN1648"/>
    <mergeCell ref="AK2037:AK2040"/>
    <mergeCell ref="AN373:AN376"/>
    <mergeCell ref="AO417:AO420"/>
    <mergeCell ref="A829:A832"/>
    <mergeCell ref="C2049:C2052"/>
    <mergeCell ref="AK2009:AK2012"/>
    <mergeCell ref="AQ293:AQ296"/>
    <mergeCell ref="D821:D824"/>
    <mergeCell ref="C1325:C1328"/>
    <mergeCell ref="B809:B812"/>
    <mergeCell ref="AL85:AL88"/>
    <mergeCell ref="D649:D652"/>
    <mergeCell ref="AL1657:AL1660"/>
    <mergeCell ref="B333:B336"/>
    <mergeCell ref="AL261:AL264"/>
    <mergeCell ref="AK765:AK768"/>
    <mergeCell ref="AM1985:AM1988"/>
    <mergeCell ref="AM529:AM532"/>
    <mergeCell ref="AM241:AM244"/>
    <mergeCell ref="AQ1201:AQ1204"/>
    <mergeCell ref="D209:D212"/>
    <mergeCell ref="D757:D760"/>
    <mergeCell ref="B469:B472"/>
    <mergeCell ref="AP249:AP252"/>
    <mergeCell ref="AP1905:AP1908"/>
    <mergeCell ref="AL1029:AL1032"/>
    <mergeCell ref="AM1437:AM1440"/>
    <mergeCell ref="AQ521:AQ524"/>
    <mergeCell ref="C1553:C1556"/>
    <mergeCell ref="AN53:AN56"/>
    <mergeCell ref="D1673:D1676"/>
    <mergeCell ref="AL313:AL316"/>
    <mergeCell ref="AO33:AO36"/>
    <mergeCell ref="D153:D156"/>
    <mergeCell ref="AL325:AL328"/>
    <mergeCell ref="AO929:AO932"/>
    <mergeCell ref="AK993:AK996"/>
    <mergeCell ref="B597:B600"/>
    <mergeCell ref="AO233:AO236"/>
    <mergeCell ref="B1493:B1496"/>
    <mergeCell ref="D437:D440"/>
    <mergeCell ref="AQ2077:AQ2080"/>
    <mergeCell ref="D985:D988"/>
    <mergeCell ref="AK553:AK556"/>
    <mergeCell ref="AK1761:AK1764"/>
    <mergeCell ref="B645:B648"/>
    <mergeCell ref="AN73:AN76"/>
    <mergeCell ref="AQ1413:AQ1416"/>
    <mergeCell ref="AQ65:AQ68"/>
    <mergeCell ref="AQ1613:AQ1616"/>
    <mergeCell ref="AP1641:AP1644"/>
    <mergeCell ref="AQ1001:AQ1004"/>
    <mergeCell ref="C577:C580"/>
    <mergeCell ref="AK749:AK752"/>
    <mergeCell ref="AO2073:AO2076"/>
    <mergeCell ref="AQ1797:AQ1800"/>
    <mergeCell ref="D805:D808"/>
    <mergeCell ref="AO1845:AO1848"/>
    <mergeCell ref="AM1741:AM1744"/>
    <mergeCell ref="A1841:A1844"/>
    <mergeCell ref="AM1433:AM1436"/>
    <mergeCell ref="B1885:B1888"/>
    <mergeCell ref="C109:C112"/>
    <mergeCell ref="C1781:C1784"/>
    <mergeCell ref="AQ1197:AQ1200"/>
    <mergeCell ref="D1725:D1728"/>
    <mergeCell ref="AK397:AK400"/>
    <mergeCell ref="A2017:A2020"/>
    <mergeCell ref="AN1653:AN1656"/>
    <mergeCell ref="AK945:AK948"/>
    <mergeCell ref="AM669:AM672"/>
    <mergeCell ref="B789:B792"/>
    <mergeCell ref="A1293:A1296"/>
    <mergeCell ref="AM785:AM788"/>
    <mergeCell ref="AK1221:AK1224"/>
    <mergeCell ref="AO1057:AO1060"/>
    <mergeCell ref="AL1273:AL1276"/>
    <mergeCell ref="AN765:AN768"/>
    <mergeCell ref="A1469:A1472"/>
    <mergeCell ref="AK1057:AK1060"/>
    <mergeCell ref="AP705:AP708"/>
    <mergeCell ref="AQ933:AQ936"/>
    <mergeCell ref="B1737:B1740"/>
    <mergeCell ref="AN1041:AN1044"/>
    <mergeCell ref="C1965:C1968"/>
    <mergeCell ref="AN965:AN968"/>
    <mergeCell ref="AL725:AL728"/>
    <mergeCell ref="D1289:D1292"/>
    <mergeCell ref="A1605:A1608"/>
    <mergeCell ref="AQ925:AQ928"/>
    <mergeCell ref="AN201:AN204"/>
    <mergeCell ref="AP1665:AP1668"/>
    <mergeCell ref="AN1269:AN1272"/>
    <mergeCell ref="AM285:AM288"/>
    <mergeCell ref="A177:A180"/>
    <mergeCell ref="AM1121:AM1124"/>
    <mergeCell ref="AL953:AL956"/>
    <mergeCell ref="AK1457:AK1460"/>
    <mergeCell ref="A1833:A1836"/>
    <mergeCell ref="AK837:AK840"/>
    <mergeCell ref="AQ1809:AQ1812"/>
    <mergeCell ref="AN1341:AN1344"/>
    <mergeCell ref="AK1633:AK1636"/>
    <mergeCell ref="AN829:AN832"/>
    <mergeCell ref="B1237:B1240"/>
    <mergeCell ref="AO873:AO876"/>
    <mergeCell ref="AK113:AK116"/>
    <mergeCell ref="AP305:AP308"/>
    <mergeCell ref="B1337:B1340"/>
    <mergeCell ref="AK781:AK784"/>
    <mergeCell ref="AK609:AK612"/>
    <mergeCell ref="A881:A884"/>
    <mergeCell ref="B1109:B1112"/>
    <mergeCell ref="AM1105:AM1108"/>
    <mergeCell ref="C1153:C1156"/>
    <mergeCell ref="AN1149:AN1152"/>
    <mergeCell ref="AQ345:AQ348"/>
    <mergeCell ref="D1049:D1052"/>
    <mergeCell ref="D1497:D1500"/>
    <mergeCell ref="AK169:AK172"/>
    <mergeCell ref="AL213:AL216"/>
    <mergeCell ref="AN1425:AN1428"/>
    <mergeCell ref="AK717:AK720"/>
    <mergeCell ref="AO1:AQ1"/>
    <mergeCell ref="B273:B276"/>
    <mergeCell ref="AQ281:AQ284"/>
    <mergeCell ref="AP949:AP952"/>
    <mergeCell ref="A77:A80"/>
    <mergeCell ref="AL73:AL76"/>
    <mergeCell ref="AN13:AN16"/>
    <mergeCell ref="AL1729:AL1732"/>
    <mergeCell ref="AN1221:AN1224"/>
    <mergeCell ref="AQ2009:AQ2012"/>
    <mergeCell ref="B521:B524"/>
    <mergeCell ref="A1025:A1028"/>
    <mergeCell ref="AQ1213:AQ1216"/>
    <mergeCell ref="D221:D224"/>
    <mergeCell ref="AN1505:AN1508"/>
    <mergeCell ref="A389:A392"/>
    <mergeCell ref="D397:D400"/>
    <mergeCell ref="AP1893:AP1896"/>
    <mergeCell ref="D845:D848"/>
    <mergeCell ref="AK1685:AK1688"/>
    <mergeCell ref="AQ665:AQ668"/>
    <mergeCell ref="A577:A580"/>
    <mergeCell ref="AM1561:AM1564"/>
    <mergeCell ref="A1969:A1972"/>
    <mergeCell ref="AN1605:AN1608"/>
    <mergeCell ref="D1953:D1956"/>
    <mergeCell ref="AL569:AL572"/>
    <mergeCell ref="AQ217:AQ220"/>
    <mergeCell ref="B841:B844"/>
    <mergeCell ref="AQ1425:AQ1428"/>
    <mergeCell ref="AK1249:AK1252"/>
    <mergeCell ref="A1521:A1524"/>
    <mergeCell ref="AL1957:AL1960"/>
    <mergeCell ref="AL577:AL580"/>
    <mergeCell ref="C181:C184"/>
    <mergeCell ref="AP2085:AP2088"/>
    <mergeCell ref="AO1677:AO1680"/>
    <mergeCell ref="B685:B688"/>
    <mergeCell ref="D125:D128"/>
    <mergeCell ref="D1245:D1248"/>
    <mergeCell ref="AO221:AO224"/>
    <mergeCell ref="AQ857:AQ860"/>
    <mergeCell ref="A1253:A1256"/>
    <mergeCell ref="D449:D452"/>
    <mergeCell ref="AQ61:AQ64"/>
    <mergeCell ref="AQ2065:AQ2068"/>
    <mergeCell ref="AK241:AK244"/>
    <mergeCell ref="AK1913:AK1916"/>
    <mergeCell ref="A1529:A1532"/>
    <mergeCell ref="AM117:AM120"/>
    <mergeCell ref="B933:B936"/>
    <mergeCell ref="AP1397:AP1400"/>
    <mergeCell ref="AQ169:AQ172"/>
    <mergeCell ref="C365:C368"/>
    <mergeCell ref="AN277:AN280"/>
    <mergeCell ref="AM1789:AM1792"/>
    <mergeCell ref="AQ1617:AQ1620"/>
    <mergeCell ref="AN1909:AN1912"/>
    <mergeCell ref="AQ269:AQ272"/>
    <mergeCell ref="C565:C568"/>
    <mergeCell ref="AO2061:AO2064"/>
    <mergeCell ref="B1069:B1072"/>
    <mergeCell ref="A2069:A2072"/>
    <mergeCell ref="B293:B296"/>
    <mergeCell ref="AK85:AK88"/>
    <mergeCell ref="AK1205:AK1208"/>
    <mergeCell ref="AO237:AO240"/>
    <mergeCell ref="A2029:A2032"/>
    <mergeCell ref="AL529:AL532"/>
    <mergeCell ref="AO521:AO524"/>
    <mergeCell ref="D1913:D1916"/>
    <mergeCell ref="AL1361:AL1364"/>
    <mergeCell ref="D353:D356"/>
    <mergeCell ref="AQ909:AQ912"/>
    <mergeCell ref="AP501:AP504"/>
    <mergeCell ref="A1481:A1484"/>
    <mergeCell ref="B1709:B1712"/>
    <mergeCell ref="AN1201:AN1204"/>
    <mergeCell ref="B913:B916"/>
    <mergeCell ref="D1473:D1476"/>
    <mergeCell ref="AL713:AL716"/>
    <mergeCell ref="D1301:D1304"/>
    <mergeCell ref="AP129:AP132"/>
    <mergeCell ref="AO633:AO636"/>
    <mergeCell ref="AM345:AM348"/>
    <mergeCell ref="AL849:AL852"/>
    <mergeCell ref="A1665:A1668"/>
    <mergeCell ref="AQ1853:AQ1856"/>
    <mergeCell ref="AN1961:AN1964"/>
    <mergeCell ref="AQ397:AQ400"/>
    <mergeCell ref="C593:C596"/>
    <mergeCell ref="AP229:AP232"/>
    <mergeCell ref="AO733:AO736"/>
    <mergeCell ref="B1297:B1300"/>
    <mergeCell ref="A1801:A1804"/>
    <mergeCell ref="C621:C624"/>
    <mergeCell ref="AO1373:AO1376"/>
    <mergeCell ref="B281:B284"/>
    <mergeCell ref="B1937:B1940"/>
    <mergeCell ref="AN1429:AN1432"/>
    <mergeCell ref="AM1933:AM1936"/>
    <mergeCell ref="AQ849:AQ852"/>
    <mergeCell ref="D1777:D1780"/>
    <mergeCell ref="AN705:AN708"/>
    <mergeCell ref="AK1445:AK1448"/>
    <mergeCell ref="D1529:D1532"/>
    <mergeCell ref="AP181:AP184"/>
    <mergeCell ref="AO685:AO688"/>
    <mergeCell ref="AQ409:AQ412"/>
    <mergeCell ref="AL977:AL980"/>
    <mergeCell ref="C821:C824"/>
    <mergeCell ref="AO861:AO864"/>
    <mergeCell ref="A1081:A1084"/>
    <mergeCell ref="AL1077:AL1080"/>
    <mergeCell ref="A1893:A1896"/>
    <mergeCell ref="D1089:D1092"/>
    <mergeCell ref="AQ701:AQ704"/>
    <mergeCell ref="AO961:AO964"/>
    <mergeCell ref="AN1465:AN1468"/>
    <mergeCell ref="AO1565:AO1568"/>
    <mergeCell ref="D1685:D1688"/>
    <mergeCell ref="AO185:AO188"/>
    <mergeCell ref="AK357:AK360"/>
    <mergeCell ref="AN1697:AN1700"/>
    <mergeCell ref="AM745:AM748"/>
    <mergeCell ref="AQ985:AQ988"/>
    <mergeCell ref="A1697:A1700"/>
    <mergeCell ref="AQ1161:AQ1164"/>
    <mergeCell ref="C2109:C2112"/>
    <mergeCell ref="AO1601:AO1604"/>
    <mergeCell ref="AN2105:AN2108"/>
    <mergeCell ref="A201:A204"/>
    <mergeCell ref="C761:C764"/>
    <mergeCell ref="AK1049:AK1052"/>
    <mergeCell ref="D85:D88"/>
    <mergeCell ref="AL1169:AL1172"/>
    <mergeCell ref="AQ1477:AQ1480"/>
    <mergeCell ref="B1441:B1444"/>
    <mergeCell ref="AO1161:AO1164"/>
    <mergeCell ref="AL1269:AL1272"/>
    <mergeCell ref="AM41:AM44"/>
    <mergeCell ref="AO913:AO916"/>
    <mergeCell ref="A2121:A2124"/>
    <mergeCell ref="AO1809:AO1812"/>
    <mergeCell ref="C1049:C1052"/>
    <mergeCell ref="B1553:B1556"/>
    <mergeCell ref="AN1045:AN1048"/>
    <mergeCell ref="A53:A56"/>
    <mergeCell ref="B97:B100"/>
    <mergeCell ref="AK313:AK316"/>
    <mergeCell ref="AP1317:AP1320"/>
    <mergeCell ref="C325:C328"/>
    <mergeCell ref="AM1425:AM1428"/>
    <mergeCell ref="A585:A588"/>
    <mergeCell ref="D1941:D1944"/>
    <mergeCell ref="AQ1585:AQ1588"/>
    <mergeCell ref="AK1433:AK1436"/>
    <mergeCell ref="AK1261:AK1264"/>
    <mergeCell ref="AM985:AM988"/>
    <mergeCell ref="D2077:D2080"/>
    <mergeCell ref="AK2129:AK2132"/>
    <mergeCell ref="D1273:D1276"/>
    <mergeCell ref="AL901:AL904"/>
    <mergeCell ref="AO97:AO100"/>
    <mergeCell ref="AQ1541:AQ1544"/>
    <mergeCell ref="AN2121:AN2124"/>
    <mergeCell ref="A1129:A1132"/>
    <mergeCell ref="B337:B340"/>
    <mergeCell ref="AP41:AP44"/>
    <mergeCell ref="A841:A844"/>
    <mergeCell ref="AM333:AM336"/>
    <mergeCell ref="A1005:A1008"/>
    <mergeCell ref="C605:C608"/>
    <mergeCell ref="AO2101:AO2104"/>
    <mergeCell ref="D725:D728"/>
    <mergeCell ref="C1229:C1232"/>
    <mergeCell ref="AQ2041:AQ2044"/>
    <mergeCell ref="AL1669:AL1672"/>
    <mergeCell ref="B1285:B1288"/>
    <mergeCell ref="AO921:AO924"/>
    <mergeCell ref="AM2061:AM2064"/>
    <mergeCell ref="AK45:AK48"/>
    <mergeCell ref="C57:C60"/>
    <mergeCell ref="B561:B564"/>
    <mergeCell ref="D285:D288"/>
    <mergeCell ref="A393:A396"/>
    <mergeCell ref="B545:B548"/>
    <mergeCell ref="AM541:AM544"/>
    <mergeCell ref="AQ1393:AQ1396"/>
    <mergeCell ref="AO1829:AO1832"/>
    <mergeCell ref="AL1945:AL1948"/>
    <mergeCell ref="AP425:AP428"/>
    <mergeCell ref="AM13:AM16"/>
    <mergeCell ref="AL517:AL520"/>
    <mergeCell ref="C1741:C1744"/>
    <mergeCell ref="AL501:AL504"/>
    <mergeCell ref="C361:C364"/>
    <mergeCell ref="D513:D516"/>
    <mergeCell ref="AP2009:AP2012"/>
    <mergeCell ref="C1017:C1020"/>
    <mergeCell ref="AO509:AO512"/>
    <mergeCell ref="A621:A624"/>
    <mergeCell ref="AP653:AP656"/>
    <mergeCell ref="AP629:AP632"/>
    <mergeCell ref="AM769:AM772"/>
    <mergeCell ref="AN889:AN892"/>
    <mergeCell ref="AQ1657:AQ1660"/>
    <mergeCell ref="AK457:AK460"/>
    <mergeCell ref="AP2037:AP2040"/>
    <mergeCell ref="AM1677:AM1680"/>
    <mergeCell ref="B225:B228"/>
    <mergeCell ref="AN1721:AN1724"/>
    <mergeCell ref="AM221:AM224"/>
    <mergeCell ref="AN37:AN40"/>
    <mergeCell ref="D1669:D1672"/>
    <mergeCell ref="AQ1305:AQ1308"/>
    <mergeCell ref="AO309:AO312"/>
    <mergeCell ref="B837:B840"/>
    <mergeCell ref="C1065:C1068"/>
    <mergeCell ref="AL1397:AL1400"/>
    <mergeCell ref="AK1901:AK1904"/>
    <mergeCell ref="AO1389:AO1392"/>
    <mergeCell ref="B397:B400"/>
    <mergeCell ref="AN1893:AN1896"/>
    <mergeCell ref="AQ313:AQ316"/>
    <mergeCell ref="B1949:B1952"/>
    <mergeCell ref="B1925:B1928"/>
    <mergeCell ref="AK685:AK688"/>
    <mergeCell ref="D1501:D1504"/>
    <mergeCell ref="A957:A960"/>
    <mergeCell ref="AN677:AN680"/>
    <mergeCell ref="AN57:AN60"/>
    <mergeCell ref="AM561:AM564"/>
    <mergeCell ref="AN505:AN508"/>
    <mergeCell ref="AP1065:AP1068"/>
    <mergeCell ref="AK245:AK248"/>
    <mergeCell ref="A1357:A1360"/>
    <mergeCell ref="A1069:A1072"/>
    <mergeCell ref="B1477:B1480"/>
    <mergeCell ref="C1629:C1632"/>
    <mergeCell ref="C1457:C1460"/>
    <mergeCell ref="AO109:AO112"/>
    <mergeCell ref="A629:A632"/>
    <mergeCell ref="B109:B112"/>
    <mergeCell ref="AM105:AM108"/>
    <mergeCell ref="AN149:AN152"/>
    <mergeCell ref="AP1369:AP1372"/>
    <mergeCell ref="C377:C380"/>
    <mergeCell ref="D497:D500"/>
    <mergeCell ref="AQ1489:AQ1492"/>
    <mergeCell ref="B1781:B1784"/>
    <mergeCell ref="C553:C556"/>
    <mergeCell ref="B1057:B1060"/>
    <mergeCell ref="AO693:AO696"/>
    <mergeCell ref="AL1605:AL1608"/>
    <mergeCell ref="AK1737:AK1740"/>
    <mergeCell ref="B2117:B2120"/>
    <mergeCell ref="A1709:A1712"/>
    <mergeCell ref="AL1705:AL1708"/>
    <mergeCell ref="AN1345:AN1348"/>
    <mergeCell ref="A253:A256"/>
    <mergeCell ref="AP945:AP948"/>
    <mergeCell ref="C1573:C1576"/>
    <mergeCell ref="AQ1353:AQ1356"/>
    <mergeCell ref="AK1533:AK1536"/>
    <mergeCell ref="B1977:B1980"/>
    <mergeCell ref="D1617:D1620"/>
    <mergeCell ref="D1593:D1596"/>
    <mergeCell ref="AO1613:AO1616"/>
    <mergeCell ref="C2097:C2100"/>
    <mergeCell ref="D73:D76"/>
    <mergeCell ref="D1729:D1732"/>
    <mergeCell ref="B1413:B1416"/>
    <mergeCell ref="AM1409:AM1412"/>
    <mergeCell ref="AQ1997:AQ2000"/>
    <mergeCell ref="AQ725:AQ728"/>
    <mergeCell ref="AM789:AM792"/>
    <mergeCell ref="C1757:C1760"/>
    <mergeCell ref="AK1961:AK1964"/>
    <mergeCell ref="D1801:D1804"/>
    <mergeCell ref="AK473:AK476"/>
    <mergeCell ref="C301:C304"/>
    <mergeCell ref="D1181:D1184"/>
    <mergeCell ref="AO1177:AO1180"/>
    <mergeCell ref="AP1329:AP1332"/>
    <mergeCell ref="AN357:AN360"/>
    <mergeCell ref="AL453:AL456"/>
    <mergeCell ref="AM861:AM864"/>
    <mergeCell ref="AQ969:AQ972"/>
    <mergeCell ref="A765:A768"/>
    <mergeCell ref="AQ953:AQ956"/>
    <mergeCell ref="AL1521:AL1524"/>
    <mergeCell ref="AQ1501:AQ1504"/>
    <mergeCell ref="AK1325:AK1328"/>
    <mergeCell ref="C1913:C1916"/>
    <mergeCell ref="D137:D140"/>
    <mergeCell ref="AM1089:AM1092"/>
    <mergeCell ref="A1597:A1600"/>
    <mergeCell ref="AL1593:AL1596"/>
    <mergeCell ref="AL1577:AL1580"/>
    <mergeCell ref="B1029:B1032"/>
    <mergeCell ref="AN1145:AN1148"/>
    <mergeCell ref="AL957:AL960"/>
    <mergeCell ref="AK1461:AK1464"/>
    <mergeCell ref="AP1705:AP1708"/>
    <mergeCell ref="AM1225:AM1228"/>
    <mergeCell ref="B801:B804"/>
    <mergeCell ref="AN841:AN844"/>
    <mergeCell ref="D457:D460"/>
    <mergeCell ref="A857:A860"/>
    <mergeCell ref="AQ177:AQ180"/>
    <mergeCell ref="AP681:AP684"/>
    <mergeCell ref="AL745:AL748"/>
    <mergeCell ref="AN493:AN496"/>
    <mergeCell ref="AM997:AM1000"/>
    <mergeCell ref="AM973:AM976"/>
    <mergeCell ref="AN1117:AN1120"/>
    <mergeCell ref="AK1233:AK1236"/>
    <mergeCell ref="B1093:B1096"/>
    <mergeCell ref="C1245:C1248"/>
    <mergeCell ref="AK33:AK36"/>
    <mergeCell ref="AP1137:AP1140"/>
    <mergeCell ref="A381:A384"/>
    <mergeCell ref="AK1689:AK1692"/>
    <mergeCell ref="C941:C944"/>
    <mergeCell ref="C1701:C1704"/>
    <mergeCell ref="D473:D476"/>
    <mergeCell ref="AP1969:AP1972"/>
    <mergeCell ref="AM2077:AM2080"/>
    <mergeCell ref="AK1141:AK1144"/>
    <mergeCell ref="AL1193:AL1196"/>
    <mergeCell ref="AP1321:AP1324"/>
    <mergeCell ref="AN1133:AN1136"/>
    <mergeCell ref="AM1637:AM1640"/>
    <mergeCell ref="B85:B88"/>
    <mergeCell ref="AN961:AN964"/>
    <mergeCell ref="AK417:AK420"/>
    <mergeCell ref="AP1521:AP1524"/>
    <mergeCell ref="B1749:B1752"/>
    <mergeCell ref="AP881:AP884"/>
    <mergeCell ref="D1365:D1368"/>
    <mergeCell ref="AO1385:AO1388"/>
    <mergeCell ref="A125:A128"/>
    <mergeCell ref="AO2065:AO2068"/>
    <mergeCell ref="AL2053:AL2056"/>
    <mergeCell ref="D1993:D1996"/>
    <mergeCell ref="AM1213:AM1216"/>
    <mergeCell ref="AL1717:AL1720"/>
    <mergeCell ref="AP197:AP200"/>
    <mergeCell ref="AN1657:AN1660"/>
    <mergeCell ref="AM1533:AM1536"/>
    <mergeCell ref="AL33:AL36"/>
    <mergeCell ref="AP93:AP96"/>
    <mergeCell ref="AP17:AP20"/>
    <mergeCell ref="D525:D528"/>
    <mergeCell ref="AP2021:AP2024"/>
    <mergeCell ref="AQ137:AQ140"/>
    <mergeCell ref="AP641:AP644"/>
    <mergeCell ref="C1205:C1208"/>
    <mergeCell ref="D1149:D1152"/>
    <mergeCell ref="AN1161:AN1164"/>
    <mergeCell ref="A169:A172"/>
    <mergeCell ref="AN1809:AN1812"/>
    <mergeCell ref="D1425:D1428"/>
    <mergeCell ref="AM209:AM212"/>
    <mergeCell ref="AK2101:AK2104"/>
    <mergeCell ref="AK97:AK100"/>
    <mergeCell ref="AM1865:AM1868"/>
    <mergeCell ref="AQ1693:AQ1696"/>
    <mergeCell ref="AN1985:AN1988"/>
    <mergeCell ref="AM485:AM488"/>
    <mergeCell ref="AL77:AL80"/>
    <mergeCell ref="AP1585:AP1588"/>
    <mergeCell ref="B325:B328"/>
    <mergeCell ref="AN1845:AN1848"/>
    <mergeCell ref="AK1377:AK1380"/>
    <mergeCell ref="D189:D192"/>
    <mergeCell ref="AL149:AL152"/>
    <mergeCell ref="AQ1805:AQ1808"/>
    <mergeCell ref="D737:D740"/>
    <mergeCell ref="AK1661:AK1664"/>
    <mergeCell ref="AK1553:AK1556"/>
    <mergeCell ref="AN749:AN752"/>
    <mergeCell ref="C869:C872"/>
    <mergeCell ref="B2129:B2132"/>
    <mergeCell ref="A1721:A1724"/>
    <mergeCell ref="AQ1041:AQ1044"/>
    <mergeCell ref="C1445:C1448"/>
    <mergeCell ref="C1561:C1564"/>
    <mergeCell ref="AL1017:AL1020"/>
    <mergeCell ref="AO213:AO216"/>
    <mergeCell ref="D1605:D1608"/>
    <mergeCell ref="D333:D336"/>
    <mergeCell ref="AQ1325:AQ1328"/>
    <mergeCell ref="AQ601:AQ604"/>
    <mergeCell ref="AM665:AM668"/>
    <mergeCell ref="AN893:AN896"/>
    <mergeCell ref="AK1001:AK1004"/>
    <mergeCell ref="AL1153:AL1156"/>
    <mergeCell ref="AP2005:AP2008"/>
    <mergeCell ref="D1165:D1168"/>
    <mergeCell ref="AQ777:AQ780"/>
    <mergeCell ref="B1501:B1504"/>
    <mergeCell ref="AO1037:AO1040"/>
    <mergeCell ref="AN1541:AN1544"/>
    <mergeCell ref="AP485:AP488"/>
    <mergeCell ref="AK1833:AK1836"/>
    <mergeCell ref="A2105:A2108"/>
    <mergeCell ref="AK2117:AK2120"/>
    <mergeCell ref="AN445:AN448"/>
    <mergeCell ref="AO597:AO600"/>
    <mergeCell ref="AK1109:AK1112"/>
    <mergeCell ref="A1009:A1012"/>
    <mergeCell ref="AO425:AO428"/>
    <mergeCell ref="A1457:A1460"/>
    <mergeCell ref="AK1385:AK1388"/>
    <mergeCell ref="D13:D16"/>
    <mergeCell ref="D2017:D2020"/>
    <mergeCell ref="B1729:B1732"/>
    <mergeCell ref="AP1509:AP1512"/>
    <mergeCell ref="AN1769:AN1772"/>
    <mergeCell ref="AK789:AK792"/>
    <mergeCell ref="AL833:AL836"/>
    <mergeCell ref="AK1337:AK1340"/>
    <mergeCell ref="AM1177:AM1180"/>
    <mergeCell ref="B385:B388"/>
    <mergeCell ref="AN1329:AN1332"/>
    <mergeCell ref="AQ1773:AQ1776"/>
    <mergeCell ref="AO1449:AO1452"/>
    <mergeCell ref="AO653:AO656"/>
    <mergeCell ref="AN1157:AN1160"/>
    <mergeCell ref="AM2009:AM2012"/>
    <mergeCell ref="AP1097:AP1100"/>
    <mergeCell ref="AQ1149:AQ1152"/>
    <mergeCell ref="B45:B48"/>
    <mergeCell ref="AM37:AM40"/>
    <mergeCell ref="AN1829:AN1832"/>
    <mergeCell ref="C1397:C1400"/>
    <mergeCell ref="AN481:AN484"/>
    <mergeCell ref="AK13:AK16"/>
    <mergeCell ref="D829:D832"/>
    <mergeCell ref="D1377:D1380"/>
    <mergeCell ref="AP869:AP872"/>
    <mergeCell ref="AM437:AM440"/>
    <mergeCell ref="AL1649:AL1652"/>
    <mergeCell ref="AK697:AK700"/>
    <mergeCell ref="AM421:AM424"/>
    <mergeCell ref="AP1777:AP1780"/>
    <mergeCell ref="A2089:A2092"/>
    <mergeCell ref="AP1109:AP1112"/>
    <mergeCell ref="D161:D164"/>
    <mergeCell ref="AO157:AO160"/>
    <mergeCell ref="AQ1553:AQ1556"/>
    <mergeCell ref="D277:D280"/>
    <mergeCell ref="C1789:C1792"/>
    <mergeCell ref="AK1749:AK1752"/>
    <mergeCell ref="AN945:AN948"/>
    <mergeCell ref="D561:D564"/>
    <mergeCell ref="AK1237:AK1240"/>
    <mergeCell ref="AO1065:AO1068"/>
    <mergeCell ref="A2097:A2100"/>
    <mergeCell ref="AK2025:AK2028"/>
    <mergeCell ref="AQ829:AQ832"/>
    <mergeCell ref="AP1333:AP1336"/>
    <mergeCell ref="A129:A132"/>
    <mergeCell ref="AN1121:AN1124"/>
    <mergeCell ref="AM1625:AM1628"/>
    <mergeCell ref="AK1885:AK1888"/>
    <mergeCell ref="C1897:C1900"/>
    <mergeCell ref="A837:A840"/>
    <mergeCell ref="A397:A400"/>
    <mergeCell ref="AN2037:AN2040"/>
    <mergeCell ref="AQ2045:AQ2048"/>
    <mergeCell ref="AO809:AO812"/>
    <mergeCell ref="AP241:AP244"/>
    <mergeCell ref="A1221:A1224"/>
    <mergeCell ref="AL1217:AL1220"/>
    <mergeCell ref="AK809:AK812"/>
    <mergeCell ref="AL377:AL380"/>
    <mergeCell ref="AQ2033:AQ2036"/>
    <mergeCell ref="AK2077:AK2080"/>
    <mergeCell ref="AO1293:AO1296"/>
    <mergeCell ref="AN1797:AN1800"/>
    <mergeCell ref="AP65:AP68"/>
    <mergeCell ref="AP1737:AP1740"/>
    <mergeCell ref="D2069:D2072"/>
    <mergeCell ref="AP1561:AP1564"/>
    <mergeCell ref="A357:A360"/>
    <mergeCell ref="AM1853:AM1856"/>
    <mergeCell ref="AN1997:AN2000"/>
    <mergeCell ref="AQ333:AQ336"/>
    <mergeCell ref="AN625:AN628"/>
    <mergeCell ref="D1697:D1700"/>
    <mergeCell ref="C745:C748"/>
    <mergeCell ref="AL961:AL964"/>
    <mergeCell ref="AQ1965:AQ1968"/>
    <mergeCell ref="AK1641:AK1644"/>
    <mergeCell ref="AK1565:AK1568"/>
    <mergeCell ref="B409:B412"/>
    <mergeCell ref="AL1793:AL1796"/>
    <mergeCell ref="A241:A244"/>
    <mergeCell ref="A1913:A1916"/>
    <mergeCell ref="AN1633:AN1636"/>
    <mergeCell ref="AM1117:AM1120"/>
    <mergeCell ref="B2065:B2068"/>
    <mergeCell ref="A565:A568"/>
    <mergeCell ref="D1009:D1012"/>
    <mergeCell ref="AQ1277:AQ1280"/>
    <mergeCell ref="AN1385:AN1388"/>
    <mergeCell ref="C117:C120"/>
    <mergeCell ref="D1041:D1044"/>
    <mergeCell ref="AL2049:AL2052"/>
    <mergeCell ref="AQ2017:AQ2020"/>
    <mergeCell ref="D1025:D1028"/>
    <mergeCell ref="B1361:B1364"/>
    <mergeCell ref="AK121:AK124"/>
    <mergeCell ref="B89:B92"/>
    <mergeCell ref="AN1585:AN1588"/>
    <mergeCell ref="D1201:D1204"/>
    <mergeCell ref="AK1693:AK1696"/>
    <mergeCell ref="AN129:AN132"/>
    <mergeCell ref="AP1061:AP1064"/>
    <mergeCell ref="AQ1469:AQ1472"/>
    <mergeCell ref="AK1869:AK1872"/>
    <mergeCell ref="AN1613:AN1616"/>
    <mergeCell ref="C245:C248"/>
    <mergeCell ref="A1417:A1420"/>
    <mergeCell ref="AQ1605:AQ1608"/>
    <mergeCell ref="C345:C348"/>
    <mergeCell ref="AO1841:AO1844"/>
    <mergeCell ref="AK1429:AK1432"/>
    <mergeCell ref="B849:B852"/>
    <mergeCell ref="AL1581:AL1584"/>
    <mergeCell ref="AK1977:AK1980"/>
    <mergeCell ref="AQ1781:AQ1784"/>
    <mergeCell ref="D789:D792"/>
    <mergeCell ref="AM905:AM908"/>
    <mergeCell ref="B473:B476"/>
    <mergeCell ref="AN1969:AN1972"/>
    <mergeCell ref="B1601:B1604"/>
    <mergeCell ref="AN1601:AN1604"/>
    <mergeCell ref="AN253:AN256"/>
    <mergeCell ref="A781:A784"/>
    <mergeCell ref="A1405:A1408"/>
    <mergeCell ref="B33:B36"/>
    <mergeCell ref="D1253:D1256"/>
    <mergeCell ref="AL593:AL596"/>
    <mergeCell ref="AN1813:AN1816"/>
    <mergeCell ref="A821:A824"/>
    <mergeCell ref="AN433:AN436"/>
    <mergeCell ref="AL693:AL696"/>
    <mergeCell ref="B1:K1"/>
    <mergeCell ref="AQ1697:AQ1700"/>
    <mergeCell ref="D705:D708"/>
    <mergeCell ref="AO1793:AO1796"/>
    <mergeCell ref="C297:C300"/>
    <mergeCell ref="AO413:AO416"/>
    <mergeCell ref="AM225:AM228"/>
    <mergeCell ref="AQ973:AQ976"/>
    <mergeCell ref="C573:C576"/>
    <mergeCell ref="AO2069:AO2072"/>
    <mergeCell ref="AN569:AN572"/>
    <mergeCell ref="B977:B980"/>
    <mergeCell ref="AO613:AO616"/>
    <mergeCell ref="AP841:AP844"/>
    <mergeCell ref="AL253:AL256"/>
    <mergeCell ref="A1645:A1648"/>
    <mergeCell ref="AQ1833:AQ1836"/>
    <mergeCell ref="AK1657:AK1660"/>
    <mergeCell ref="B1077:B1080"/>
    <mergeCell ref="AO137:AO140"/>
    <mergeCell ref="C1521:C1524"/>
    <mergeCell ref="AL1637:AL1640"/>
    <mergeCell ref="B701:B704"/>
    <mergeCell ref="A1205:A1208"/>
    <mergeCell ref="AP117:AP120"/>
    <mergeCell ref="A2109:A2112"/>
    <mergeCell ref="AO705:AO708"/>
    <mergeCell ref="AQ817:AQ820"/>
    <mergeCell ref="AK665:AK668"/>
    <mergeCell ref="D1481:D1484"/>
    <mergeCell ref="AQ1093:AQ1096"/>
    <mergeCell ref="B1717:B1720"/>
    <mergeCell ref="AQ1749:AQ1752"/>
    <mergeCell ref="AL645:AL648"/>
    <mergeCell ref="AN369:AN372"/>
    <mergeCell ref="D1657:D1660"/>
    <mergeCell ref="AK777:AK780"/>
    <mergeCell ref="AL921:AL924"/>
    <mergeCell ref="AP757:AP760"/>
    <mergeCell ref="AL821:AL824"/>
    <mergeCell ref="AO17:AO20"/>
    <mergeCell ref="AP137:AP140"/>
    <mergeCell ref="A1049:A1052"/>
    <mergeCell ref="B1277:B1280"/>
    <mergeCell ref="C1321:C1324"/>
    <mergeCell ref="AN1317:AN1320"/>
    <mergeCell ref="AP933:AP936"/>
    <mergeCell ref="AQ405:AQ408"/>
    <mergeCell ref="AL81:AL84"/>
    <mergeCell ref="C1437:C1440"/>
    <mergeCell ref="AO641:AO644"/>
    <mergeCell ref="AQ389:AQ392"/>
    <mergeCell ref="A1873:A1876"/>
    <mergeCell ref="B1305:B1308"/>
    <mergeCell ref="AP1069:AP1072"/>
    <mergeCell ref="B2101:B2104"/>
    <mergeCell ref="AL193:AL196"/>
    <mergeCell ref="A45:A48"/>
    <mergeCell ref="AN1437:AN1440"/>
    <mergeCell ref="B1945:B1948"/>
    <mergeCell ref="B489:B492"/>
    <mergeCell ref="AL1121:AL1124"/>
    <mergeCell ref="C541:C544"/>
    <mergeCell ref="AM1101:AM1104"/>
    <mergeCell ref="AK1653:AK1656"/>
    <mergeCell ref="AP985:AP988"/>
    <mergeCell ref="AO1489:AO1492"/>
    <mergeCell ref="AO869:AO872"/>
    <mergeCell ref="B1505:B1508"/>
    <mergeCell ref="B1397:B1400"/>
    <mergeCell ref="C1649:C1652"/>
    <mergeCell ref="B2053:B2056"/>
    <mergeCell ref="C169:C172"/>
    <mergeCell ref="AO1665:AO1668"/>
    <mergeCell ref="B673:B676"/>
    <mergeCell ref="AK813:AK816"/>
    <mergeCell ref="D1893:D1896"/>
    <mergeCell ref="AL709:AL712"/>
    <mergeCell ref="D149:D152"/>
    <mergeCell ref="A2037:A2040"/>
    <mergeCell ref="AO1801:AO1804"/>
    <mergeCell ref="AK1389:AK1392"/>
    <mergeCell ref="AL1333:AL1336"/>
    <mergeCell ref="C937:C940"/>
    <mergeCell ref="AP573:AP576"/>
    <mergeCell ref="AM865:AM868"/>
    <mergeCell ref="AN753:AN756"/>
    <mergeCell ref="B1377:B1380"/>
    <mergeCell ref="AM461:AM464"/>
    <mergeCell ref="AL2109:AL2112"/>
    <mergeCell ref="B725:B728"/>
    <mergeCell ref="AQ85:AQ88"/>
    <mergeCell ref="AL653:AL656"/>
    <mergeCell ref="AO1097:AO1100"/>
    <mergeCell ref="AP1325:AP1328"/>
    <mergeCell ref="D201:D204"/>
    <mergeCell ref="AO1993:AO1996"/>
    <mergeCell ref="AQ1593:AQ1596"/>
    <mergeCell ref="AK1441:AK1444"/>
    <mergeCell ref="B161:B164"/>
    <mergeCell ref="AM157:AM160"/>
    <mergeCell ref="AM917:AM920"/>
    <mergeCell ref="AN1037:AN1040"/>
    <mergeCell ref="AQ1045:AQ1048"/>
    <mergeCell ref="C1265:C1268"/>
    <mergeCell ref="B1669:B1672"/>
    <mergeCell ref="AO1305:AO1308"/>
    <mergeCell ref="AQ1029:AQ1032"/>
    <mergeCell ref="AP1533:AP1536"/>
    <mergeCell ref="AM2005:AM2008"/>
    <mergeCell ref="AL1597:AL1600"/>
    <mergeCell ref="C2061:C2064"/>
    <mergeCell ref="AQ1529:AQ1532"/>
    <mergeCell ref="AL2093:AL2096"/>
    <mergeCell ref="AK1161:AK1164"/>
    <mergeCell ref="AN581:AN584"/>
    <mergeCell ref="AQ589:AQ592"/>
    <mergeCell ref="AO401:AO404"/>
    <mergeCell ref="D853:D856"/>
    <mergeCell ref="AO849:AO852"/>
    <mergeCell ref="AO229:AO232"/>
    <mergeCell ref="AP105:AP108"/>
    <mergeCell ref="AO1609:AO1612"/>
    <mergeCell ref="D265:D268"/>
    <mergeCell ref="AP1761:AP1764"/>
    <mergeCell ref="C769:C772"/>
    <mergeCell ref="AP381:AP384"/>
    <mergeCell ref="C945:C948"/>
    <mergeCell ref="AK1853:AK1856"/>
    <mergeCell ref="AL1997:AL2000"/>
    <mergeCell ref="AL1973:AL1976"/>
    <mergeCell ref="AL625:AL628"/>
    <mergeCell ref="AK109:AK112"/>
    <mergeCell ref="AP1213:AP1216"/>
    <mergeCell ref="A1837:A1840"/>
    <mergeCell ref="A457:A460"/>
    <mergeCell ref="AN1773:AN1776"/>
    <mergeCell ref="C221:C224"/>
    <mergeCell ref="AO1717:AO1720"/>
    <mergeCell ref="A1433:A1436"/>
    <mergeCell ref="A1261:A1264"/>
    <mergeCell ref="C985:C988"/>
    <mergeCell ref="B1489:B1492"/>
    <mergeCell ref="AP621:AP624"/>
    <mergeCell ref="C1533:C1536"/>
    <mergeCell ref="AO1025:AO1028"/>
    <mergeCell ref="AM409:AM412"/>
    <mergeCell ref="AP1789:AP1792"/>
    <mergeCell ref="B529:B532"/>
    <mergeCell ref="C681:C684"/>
    <mergeCell ref="D801:D804"/>
    <mergeCell ref="AP293:AP296"/>
    <mergeCell ref="AO797:AO800"/>
    <mergeCell ref="AQ2049:AQ2052"/>
    <mergeCell ref="AK225:AK228"/>
    <mergeCell ref="C789:C792"/>
    <mergeCell ref="D1853:D1856"/>
    <mergeCell ref="AM2069:AM2072"/>
    <mergeCell ref="A473:A476"/>
    <mergeCell ref="AM613:AM616"/>
    <mergeCell ref="AN2113:AN2116"/>
    <mergeCell ref="AQ2121:AQ2124"/>
    <mergeCell ref="AP333:AP336"/>
    <mergeCell ref="C861:C864"/>
    <mergeCell ref="B1365:B1368"/>
    <mergeCell ref="AL1293:AL1296"/>
    <mergeCell ref="AK885:AK888"/>
    <mergeCell ref="AN221:AN224"/>
    <mergeCell ref="A1233:A1236"/>
    <mergeCell ref="AM725:AM728"/>
    <mergeCell ref="AK409:AK412"/>
    <mergeCell ref="C997:C1000"/>
    <mergeCell ref="D1117:D1120"/>
    <mergeCell ref="AO1113:AO1116"/>
    <mergeCell ref="AM797:AM800"/>
    <mergeCell ref="AM1557:AM1560"/>
    <mergeCell ref="B1677:B1680"/>
    <mergeCell ref="AO1397:AO1400"/>
    <mergeCell ref="AP1441:AP1444"/>
    <mergeCell ref="C449:C452"/>
    <mergeCell ref="AO1945:AO1948"/>
    <mergeCell ref="A685:A688"/>
    <mergeCell ref="D677:D680"/>
    <mergeCell ref="AL881:AL884"/>
    <mergeCell ref="AP1553:AP1556"/>
    <mergeCell ref="AK17:AK20"/>
    <mergeCell ref="D1345:D1348"/>
    <mergeCell ref="A1533:A1536"/>
    <mergeCell ref="B1905:B1908"/>
    <mergeCell ref="AM405:AM408"/>
    <mergeCell ref="A913:A916"/>
    <mergeCell ref="AL909:AL912"/>
    <mergeCell ref="AM1061:AM1064"/>
    <mergeCell ref="AK89:AK92"/>
    <mergeCell ref="B1181:B1184"/>
    <mergeCell ref="AP397:AP400"/>
    <mergeCell ref="D905:D908"/>
    <mergeCell ref="AO901:AO904"/>
    <mergeCell ref="AN385:AN388"/>
    <mergeCell ref="AO793:AO796"/>
    <mergeCell ref="A1313:A1316"/>
    <mergeCell ref="AQ377:AQ380"/>
    <mergeCell ref="AL57:AL60"/>
    <mergeCell ref="AM177:AM180"/>
    <mergeCell ref="AQ37:AQ40"/>
    <mergeCell ref="AP169:AP172"/>
    <mergeCell ref="AP61:AP64"/>
    <mergeCell ref="AQ149:AQ152"/>
    <mergeCell ref="D57:D60"/>
    <mergeCell ref="C561:C564"/>
    <mergeCell ref="A245:A248"/>
    <mergeCell ref="AQ1821:AQ1824"/>
    <mergeCell ref="AK173:AK176"/>
    <mergeCell ref="AL1789:AL1792"/>
    <mergeCell ref="AP1625:AP1628"/>
    <mergeCell ref="C633:C636"/>
    <mergeCell ref="AN1389:AN1392"/>
    <mergeCell ref="D25:D28"/>
    <mergeCell ref="AQ1017:AQ1020"/>
    <mergeCell ref="AK865:AK868"/>
    <mergeCell ref="C1429:C1432"/>
    <mergeCell ref="AK693:AK696"/>
    <mergeCell ref="AM1253:AM1256"/>
    <mergeCell ref="B461:B464"/>
    <mergeCell ref="A965:A968"/>
    <mergeCell ref="AN685:AN688"/>
    <mergeCell ref="C2077:C2080"/>
    <mergeCell ref="AO729:AO732"/>
    <mergeCell ref="AK1813:AK1816"/>
    <mergeCell ref="AN1233:AN1236"/>
    <mergeCell ref="A1761:A1764"/>
    <mergeCell ref="A1249:A1252"/>
    <mergeCell ref="B1657:B1660"/>
    <mergeCell ref="A1141:A1144"/>
    <mergeCell ref="AL1137:AL1140"/>
    <mergeCell ref="AQ569:AQ572"/>
    <mergeCell ref="AM1365:AM1368"/>
    <mergeCell ref="D1133:D1136"/>
    <mergeCell ref="C1637:C1640"/>
    <mergeCell ref="D409:D412"/>
    <mergeCell ref="D961:D964"/>
    <mergeCell ref="AQ677:AQ680"/>
    <mergeCell ref="AK1077:AK1080"/>
    <mergeCell ref="C1089:C1092"/>
    <mergeCell ref="AN173:AN176"/>
    <mergeCell ref="AM677:AM680"/>
    <mergeCell ref="AO1237:AO1240"/>
    <mergeCell ref="A1349:A1352"/>
    <mergeCell ref="AL1345:AL1348"/>
    <mergeCell ref="A2101:A2104"/>
    <mergeCell ref="AM1593:AM1596"/>
    <mergeCell ref="AL2097:AL2100"/>
    <mergeCell ref="AQ833:AQ836"/>
    <mergeCell ref="AK1277:AK1280"/>
    <mergeCell ref="C1865:C1868"/>
    <mergeCell ref="B77:B80"/>
    <mergeCell ref="D637:D640"/>
    <mergeCell ref="AP1409:AP1412"/>
    <mergeCell ref="A205:A208"/>
    <mergeCell ref="AK1305:AK1308"/>
    <mergeCell ref="B149:B152"/>
    <mergeCell ref="B1821:B1824"/>
    <mergeCell ref="AN1313:AN1316"/>
    <mergeCell ref="A1661:A1664"/>
    <mergeCell ref="AL1573:AL1576"/>
    <mergeCell ref="AM1693:AM1696"/>
    <mergeCell ref="D2081:D2084"/>
    <mergeCell ref="AP2081:AP2084"/>
    <mergeCell ref="AM1465:AM1468"/>
    <mergeCell ref="AP669:AP672"/>
    <mergeCell ref="AP561:AP564"/>
    <mergeCell ref="AN273:AN276"/>
    <mergeCell ref="B1593:B1596"/>
    <mergeCell ref="AP1457:AP1460"/>
    <mergeCell ref="AQ889:AQ892"/>
    <mergeCell ref="A1461:A1464"/>
    <mergeCell ref="B1869:B1872"/>
    <mergeCell ref="AL1457:AL1460"/>
    <mergeCell ref="AM953:AM956"/>
    <mergeCell ref="D1469:D1472"/>
    <mergeCell ref="AK637:AK640"/>
    <mergeCell ref="AM1317:AM1320"/>
    <mergeCell ref="AL1437:AL1440"/>
    <mergeCell ref="AK921:AK924"/>
    <mergeCell ref="A1989:A1992"/>
    <mergeCell ref="AM1481:AM1484"/>
    <mergeCell ref="AL1985:AL1988"/>
    <mergeCell ref="AK1577:AK1580"/>
    <mergeCell ref="A1193:A1196"/>
    <mergeCell ref="B1421:B1424"/>
    <mergeCell ref="AN913:AN916"/>
    <mergeCell ref="AK2041:AK2044"/>
    <mergeCell ref="AN1461:AN1464"/>
    <mergeCell ref="A469:A472"/>
    <mergeCell ref="C193:C196"/>
    <mergeCell ref="AO1357:AO1360"/>
    <mergeCell ref="D1809:D1812"/>
    <mergeCell ref="A97:A100"/>
    <mergeCell ref="AM229:AM232"/>
    <mergeCell ref="AM1941:AM1944"/>
    <mergeCell ref="AO1781:AO1784"/>
    <mergeCell ref="A273:A276"/>
    <mergeCell ref="AM1769:AM1772"/>
    <mergeCell ref="AL269:AL272"/>
    <mergeCell ref="AN2025:AN2028"/>
    <mergeCell ref="AO1869:AO1872"/>
    <mergeCell ref="AO1813:AO1816"/>
    <mergeCell ref="AL1821:AL1824"/>
    <mergeCell ref="A553:A556"/>
    <mergeCell ref="C1257:C1260"/>
    <mergeCell ref="AO749:AO752"/>
    <mergeCell ref="B1761:B1764"/>
    <mergeCell ref="AN1253:AN1256"/>
    <mergeCell ref="AQ25:AQ28"/>
    <mergeCell ref="A945:A948"/>
    <mergeCell ref="AK425:AK428"/>
    <mergeCell ref="C1817:C1820"/>
    <mergeCell ref="D589:D592"/>
    <mergeCell ref="AN1765:AN1768"/>
    <mergeCell ref="A697:A700"/>
    <mergeCell ref="C421:C424"/>
    <mergeCell ref="AN417:AN420"/>
    <mergeCell ref="AN2089:AN2092"/>
    <mergeCell ref="D2037:D2040"/>
    <mergeCell ref="AK709:AK712"/>
    <mergeCell ref="AQ1857:AQ1860"/>
    <mergeCell ref="AP1565:AP1568"/>
    <mergeCell ref="AM1097:AM1100"/>
    <mergeCell ref="AQ337:AQ340"/>
    <mergeCell ref="AM1753:AM1756"/>
    <mergeCell ref="C1369:C1372"/>
    <mergeCell ref="AO1369:AO1372"/>
    <mergeCell ref="B377:B380"/>
    <mergeCell ref="A1889:A1892"/>
    <mergeCell ref="AP1637:AP1640"/>
    <mergeCell ref="C645:C648"/>
    <mergeCell ref="A433:A436"/>
    <mergeCell ref="AM1929:AM1932"/>
    <mergeCell ref="B2049:B2052"/>
    <mergeCell ref="AK893:AK896"/>
    <mergeCell ref="AL241:AL244"/>
    <mergeCell ref="AQ1345:AQ1348"/>
    <mergeCell ref="D253:D256"/>
    <mergeCell ref="AP1749:AP1752"/>
    <mergeCell ref="C757:C760"/>
    <mergeCell ref="AO141:AO144"/>
    <mergeCell ref="AQ253:AQ256"/>
    <mergeCell ref="AN645:AN648"/>
    <mergeCell ref="A1173:A1176"/>
    <mergeCell ref="AL329:AL332"/>
    <mergeCell ref="C665:C668"/>
    <mergeCell ref="D893:D896"/>
    <mergeCell ref="A1001:A1004"/>
    <mergeCell ref="AQ529:AQ532"/>
    <mergeCell ref="B1153:B1156"/>
    <mergeCell ref="AQ365:AQ368"/>
    <mergeCell ref="C1597:C1600"/>
    <mergeCell ref="AM2121:AM2124"/>
    <mergeCell ref="AK213:AK216"/>
    <mergeCell ref="D1541:D1544"/>
    <mergeCell ref="AL1829:AL1832"/>
    <mergeCell ref="AN97:AN100"/>
    <mergeCell ref="B605:B608"/>
    <mergeCell ref="AN2101:AN2104"/>
    <mergeCell ref="A1109:A1112"/>
    <mergeCell ref="AM601:AM604"/>
    <mergeCell ref="AO325:AO328"/>
    <mergeCell ref="D445:D448"/>
    <mergeCell ref="D1101:D1104"/>
    <mergeCell ref="AP593:AP596"/>
    <mergeCell ref="AQ713:AQ716"/>
    <mergeCell ref="AQ1473:AQ1476"/>
    <mergeCell ref="AQ1921:AQ1924"/>
    <mergeCell ref="D1277:D1280"/>
    <mergeCell ref="AK1769:AK1772"/>
    <mergeCell ref="AQ1573:AQ1576"/>
    <mergeCell ref="AP2077:AP2080"/>
    <mergeCell ref="A1885:A1888"/>
    <mergeCell ref="AM537:AM540"/>
    <mergeCell ref="C1825:C1828"/>
    <mergeCell ref="AO2049:AO2052"/>
    <mergeCell ref="A789:A792"/>
    <mergeCell ref="A1337:A1340"/>
    <mergeCell ref="AN1057:AN1060"/>
    <mergeCell ref="AQ1525:AQ1528"/>
    <mergeCell ref="AQ145:AQ148"/>
    <mergeCell ref="D1329:D1332"/>
    <mergeCell ref="D709:D712"/>
    <mergeCell ref="C1213:C1216"/>
    <mergeCell ref="D1157:D1160"/>
    <mergeCell ref="AN1889:AN1892"/>
    <mergeCell ref="AK1997:AK2000"/>
    <mergeCell ref="C2009:C2012"/>
    <mergeCell ref="AN509:AN512"/>
    <mergeCell ref="AL769:AL772"/>
    <mergeCell ref="AK1273:AK1276"/>
    <mergeCell ref="AO777:AO780"/>
    <mergeCell ref="AM201:AM204"/>
    <mergeCell ref="AM1873:AM1876"/>
    <mergeCell ref="AQ1709:AQ1712"/>
    <mergeCell ref="AP209:AP212"/>
    <mergeCell ref="AL541:AL544"/>
    <mergeCell ref="AK1945:AK1948"/>
    <mergeCell ref="AN1141:AN1144"/>
    <mergeCell ref="AM1545:AM1548"/>
    <mergeCell ref="AM189:AM192"/>
    <mergeCell ref="AP393:AP396"/>
    <mergeCell ref="AK1093:AK1096"/>
    <mergeCell ref="AK369:AK372"/>
    <mergeCell ref="B17:B20"/>
    <mergeCell ref="D129:D132"/>
    <mergeCell ref="AN1513:AN1516"/>
    <mergeCell ref="B465:B468"/>
    <mergeCell ref="D1785:D1788"/>
    <mergeCell ref="AQ1397:AQ1400"/>
    <mergeCell ref="D405:D408"/>
    <mergeCell ref="AP1901:AP1904"/>
    <mergeCell ref="AO1493:AO1496"/>
    <mergeCell ref="D1613:D1616"/>
    <mergeCell ref="AQ1881:AQ1884"/>
    <mergeCell ref="AK1181:AK1184"/>
    <mergeCell ref="AO1017:AO1020"/>
    <mergeCell ref="AK1729:AK1732"/>
    <mergeCell ref="AN65:AN68"/>
    <mergeCell ref="AO397:AO400"/>
    <mergeCell ref="A1429:A1432"/>
    <mergeCell ref="AM657:AM660"/>
    <mergeCell ref="B1581:B1584"/>
    <mergeCell ref="AQ1405:AQ1408"/>
    <mergeCell ref="AP665:AP668"/>
    <mergeCell ref="AQ785:AQ788"/>
    <mergeCell ref="AQ709:AQ712"/>
    <mergeCell ref="B1609:B1612"/>
    <mergeCell ref="AM1605:AM1608"/>
    <mergeCell ref="AO1877:AO1880"/>
    <mergeCell ref="AQ821:AQ824"/>
    <mergeCell ref="AL1409:AL1412"/>
    <mergeCell ref="AO605:AO608"/>
    <mergeCell ref="AL613:AL616"/>
    <mergeCell ref="D625:D628"/>
    <mergeCell ref="AK1117:AK1120"/>
    <mergeCell ref="C49:C52"/>
    <mergeCell ref="AP1953:AP1956"/>
    <mergeCell ref="A749:A752"/>
    <mergeCell ref="AK1929:AK1932"/>
    <mergeCell ref="AP2129:AP2132"/>
    <mergeCell ref="C1137:C1140"/>
    <mergeCell ref="B729:B732"/>
    <mergeCell ref="AM25:AM28"/>
    <mergeCell ref="AM1697:AM1700"/>
    <mergeCell ref="AQ2109:AQ2112"/>
    <mergeCell ref="AN1749:AN1752"/>
    <mergeCell ref="AK1957:AK1960"/>
    <mergeCell ref="AQ837:AQ840"/>
    <mergeCell ref="AO1173:AO1176"/>
    <mergeCell ref="AN1677:AN1680"/>
    <mergeCell ref="A933:A936"/>
    <mergeCell ref="D1401:D1404"/>
    <mergeCell ref="C1905:C1908"/>
    <mergeCell ref="AP1517:AP1520"/>
    <mergeCell ref="AQ1669:AQ1672"/>
    <mergeCell ref="C409:C412"/>
    <mergeCell ref="AP45:AP48"/>
    <mergeCell ref="C2081:C2084"/>
    <mergeCell ref="AO833:AO836"/>
    <mergeCell ref="AN1337:AN1340"/>
    <mergeCell ref="AK1345:AK1348"/>
    <mergeCell ref="AL117:AL120"/>
    <mergeCell ref="D1585:D1588"/>
    <mergeCell ref="AQ1221:AQ1224"/>
    <mergeCell ref="D1969:D1972"/>
    <mergeCell ref="A2113:A2116"/>
    <mergeCell ref="D1997:D2000"/>
    <mergeCell ref="AM77:AM80"/>
    <mergeCell ref="AL581:AL584"/>
    <mergeCell ref="AN521:AN524"/>
    <mergeCell ref="AP245:AP248"/>
    <mergeCell ref="A761:A764"/>
    <mergeCell ref="AL757:AL760"/>
    <mergeCell ref="AQ1861:AQ1864"/>
    <mergeCell ref="AN621:AN624"/>
    <mergeCell ref="B1865:B1868"/>
    <mergeCell ref="B517:B520"/>
    <mergeCell ref="AN2013:AN2016"/>
    <mergeCell ref="AN1905:AN1908"/>
    <mergeCell ref="C637:C640"/>
    <mergeCell ref="AO129:AO132"/>
    <mergeCell ref="AN633:AN636"/>
    <mergeCell ref="AK1545:AK1548"/>
    <mergeCell ref="C2133:C2136"/>
    <mergeCell ref="AP1745:AP1748"/>
    <mergeCell ref="C737:C740"/>
    <mergeCell ref="AK1745:AK1748"/>
    <mergeCell ref="A2093:A2096"/>
    <mergeCell ref="AK1573:AK1576"/>
    <mergeCell ref="AL1801:AL1804"/>
    <mergeCell ref="AL345:AL348"/>
    <mergeCell ref="AP1853:AP1856"/>
    <mergeCell ref="AN1565:AN1568"/>
    <mergeCell ref="AO1685:AO1688"/>
    <mergeCell ref="AP1837:AP1840"/>
    <mergeCell ref="AP457:AP460"/>
    <mergeCell ref="D1813:D1816"/>
    <mergeCell ref="AM841:AM844"/>
    <mergeCell ref="B961:B964"/>
    <mergeCell ref="AN121:AN124"/>
    <mergeCell ref="AO529:AO532"/>
    <mergeCell ref="AL2029:AL2032"/>
    <mergeCell ref="AK529:AK532"/>
    <mergeCell ref="D369:D372"/>
    <mergeCell ref="AL573:AL576"/>
    <mergeCell ref="D2041:D2044"/>
    <mergeCell ref="AM801:AM804"/>
    <mergeCell ref="AO1913:AO1916"/>
    <mergeCell ref="B921:B924"/>
    <mergeCell ref="C1073:C1076"/>
    <mergeCell ref="AP685:AP688"/>
    <mergeCell ref="AO1189:AO1192"/>
    <mergeCell ref="AQ133:AQ136"/>
    <mergeCell ref="AO393:AO396"/>
    <mergeCell ref="AQ117:AQ120"/>
    <mergeCell ref="D1317:D1320"/>
    <mergeCell ref="AL133:AL136"/>
    <mergeCell ref="AQ1789:AQ1792"/>
    <mergeCell ref="B1753:B1756"/>
    <mergeCell ref="AM253:AM256"/>
    <mergeCell ref="AQ893:AQ896"/>
    <mergeCell ref="AO1229:AO1232"/>
    <mergeCell ref="AP1049:AP1052"/>
    <mergeCell ref="AQ1169:AQ1172"/>
    <mergeCell ref="B1793:B1796"/>
    <mergeCell ref="AP877:AP880"/>
    <mergeCell ref="AN561:AN564"/>
    <mergeCell ref="AM153:AM156"/>
    <mergeCell ref="C1441:C1444"/>
    <mergeCell ref="D213:D216"/>
    <mergeCell ref="AM1241:AM1244"/>
    <mergeCell ref="AP125:AP128"/>
    <mergeCell ref="AL189:AL192"/>
    <mergeCell ref="AM705:AM708"/>
    <mergeCell ref="AP473:AP476"/>
    <mergeCell ref="AO977:AO980"/>
    <mergeCell ref="AN461:AN464"/>
    <mergeCell ref="AQ2089:AQ2092"/>
    <mergeCell ref="C689:C692"/>
    <mergeCell ref="AO181:AO184"/>
    <mergeCell ref="A1389:A1392"/>
    <mergeCell ref="AP301:AP304"/>
    <mergeCell ref="C865:C868"/>
    <mergeCell ref="B1369:B1372"/>
    <mergeCell ref="AN861:AN864"/>
    <mergeCell ref="AL1917:AL1920"/>
    <mergeCell ref="C965:C968"/>
    <mergeCell ref="A665:A668"/>
    <mergeCell ref="B893:B896"/>
    <mergeCell ref="A1641:A1644"/>
    <mergeCell ref="A293:A296"/>
    <mergeCell ref="A1053:A1056"/>
    <mergeCell ref="A1125:A1128"/>
    <mergeCell ref="AK1501:AK1504"/>
    <mergeCell ref="AN697:AN700"/>
    <mergeCell ref="A1401:A1404"/>
    <mergeCell ref="C1513:C1516"/>
    <mergeCell ref="AO717:AO720"/>
    <mergeCell ref="AN873:AN876"/>
    <mergeCell ref="AM1377:AM1380"/>
    <mergeCell ref="AK405:AK408"/>
    <mergeCell ref="AK1061:AK1064"/>
    <mergeCell ref="D1121:D1124"/>
    <mergeCell ref="B2109:B2112"/>
    <mergeCell ref="AM533:AM536"/>
    <mergeCell ref="AL1037:AL1040"/>
    <mergeCell ref="B653:B656"/>
    <mergeCell ref="AL665:AL668"/>
    <mergeCell ref="C85:C88"/>
    <mergeCell ref="AK1169:AK1172"/>
    <mergeCell ref="AP1149:AP1152"/>
    <mergeCell ref="AL1213:AL1216"/>
    <mergeCell ref="AK1717:AK1720"/>
    <mergeCell ref="A1441:A1444"/>
    <mergeCell ref="AP353:AP356"/>
    <mergeCell ref="C1713:C1716"/>
    <mergeCell ref="AO1205:AO1208"/>
    <mergeCell ref="AN1709:AN1712"/>
    <mergeCell ref="AM1193:AM1196"/>
    <mergeCell ref="B213:B216"/>
    <mergeCell ref="AK329:AK332"/>
    <mergeCell ref="AK2001:AK2004"/>
    <mergeCell ref="D1145:D1148"/>
    <mergeCell ref="AO1033:AO1036"/>
    <mergeCell ref="AM717:AM720"/>
    <mergeCell ref="C2005:C2008"/>
    <mergeCell ref="B1597:B1600"/>
    <mergeCell ref="AP89:AP92"/>
    <mergeCell ref="AO593:AO596"/>
    <mergeCell ref="D1985:D1988"/>
    <mergeCell ref="A1625:A1628"/>
    <mergeCell ref="AP637:AP640"/>
    <mergeCell ref="AM853:AM856"/>
    <mergeCell ref="C1101:C1104"/>
    <mergeCell ref="AP737:AP740"/>
    <mergeCell ref="AO6:AQ6"/>
    <mergeCell ref="D1885:D1888"/>
    <mergeCell ref="AP1377:AP1380"/>
    <mergeCell ref="AO1881:AO1884"/>
    <mergeCell ref="AM1669:AM1672"/>
    <mergeCell ref="B1789:B1792"/>
    <mergeCell ref="B441:B444"/>
    <mergeCell ref="AN1937:AN1940"/>
    <mergeCell ref="AM945:AM948"/>
    <mergeCell ref="D1389:D1392"/>
    <mergeCell ref="B153:B156"/>
    <mergeCell ref="AO2057:AO2060"/>
    <mergeCell ref="AM149:AM152"/>
    <mergeCell ref="B269:B272"/>
    <mergeCell ref="AP1489:AP1492"/>
    <mergeCell ref="AK1505:AK1508"/>
    <mergeCell ref="AL1449:AL1452"/>
    <mergeCell ref="AL1725:AL1728"/>
    <mergeCell ref="C1329:C1332"/>
    <mergeCell ref="AO821:AO824"/>
    <mergeCell ref="AN1325:AN1328"/>
    <mergeCell ref="AP941:AP944"/>
    <mergeCell ref="B1997:B2000"/>
    <mergeCell ref="AQ1209:AQ1212"/>
    <mergeCell ref="AQ1193:AQ1196"/>
    <mergeCell ref="AL1761:AL1764"/>
    <mergeCell ref="AK769:AK772"/>
    <mergeCell ref="D1773:D1776"/>
    <mergeCell ref="AP1077:AP1080"/>
    <mergeCell ref="AQ69:AQ72"/>
    <mergeCell ref="AM1029:AM1032"/>
    <mergeCell ref="AL1533:AL1536"/>
    <mergeCell ref="D2113:D2116"/>
    <mergeCell ref="AK785:AK788"/>
    <mergeCell ref="AO2109:AO2112"/>
    <mergeCell ref="C613:C616"/>
    <mergeCell ref="D841:D844"/>
    <mergeCell ref="AM1173:AM1176"/>
    <mergeCell ref="AL1677:AL1680"/>
    <mergeCell ref="B1293:B1296"/>
    <mergeCell ref="A885:A888"/>
    <mergeCell ref="AQ1985:AQ1988"/>
    <mergeCell ref="C725:C728"/>
    <mergeCell ref="AK1733:AK1736"/>
    <mergeCell ref="A409:A412"/>
    <mergeCell ref="AN45:AN48"/>
    <mergeCell ref="A2081:A2084"/>
    <mergeCell ref="AP993:AP996"/>
    <mergeCell ref="AM1285:AM1288"/>
    <mergeCell ref="C1557:C1560"/>
    <mergeCell ref="B57:B60"/>
    <mergeCell ref="B2061:B2064"/>
    <mergeCell ref="AN1553:AN1556"/>
    <mergeCell ref="AP1169:AP1172"/>
    <mergeCell ref="C177:C180"/>
    <mergeCell ref="AO1673:AO1676"/>
    <mergeCell ref="D329:D332"/>
    <mergeCell ref="AK1121:AK1124"/>
    <mergeCell ref="AK1105:AK1108"/>
    <mergeCell ref="AK997:AK1000"/>
    <mergeCell ref="AL1513:AL1516"/>
    <mergeCell ref="AP1305:AP1308"/>
    <mergeCell ref="C313:C316"/>
    <mergeCell ref="AL1265:AL1268"/>
    <mergeCell ref="AM129:AM132"/>
    <mergeCell ref="A637:A640"/>
    <mergeCell ref="AP2017:AP2020"/>
    <mergeCell ref="AN109:AN112"/>
    <mergeCell ref="AN1781:AN1784"/>
    <mergeCell ref="AP1221:AP1224"/>
    <mergeCell ref="C229:C232"/>
    <mergeCell ref="AO1725:AO1728"/>
    <mergeCell ref="A2021:A2024"/>
    <mergeCell ref="AP497:AP500"/>
    <mergeCell ref="AK1845:AK1848"/>
    <mergeCell ref="C513:C516"/>
    <mergeCell ref="C405:C408"/>
    <mergeCell ref="B909:B912"/>
    <mergeCell ref="C1061:C1064"/>
    <mergeCell ref="AM1621:AM1624"/>
    <mergeCell ref="AL1741:AL1744"/>
    <mergeCell ref="AK501:AK504"/>
    <mergeCell ref="C1969:C1972"/>
    <mergeCell ref="A225:A228"/>
    <mergeCell ref="AM1721:AM1724"/>
    <mergeCell ref="AN989:AN992"/>
    <mergeCell ref="AM1493:AM1496"/>
    <mergeCell ref="B1613:B1616"/>
    <mergeCell ref="A1537:A1540"/>
    <mergeCell ref="AO621:AO624"/>
    <mergeCell ref="D1545:D1548"/>
    <mergeCell ref="A1653:A1656"/>
    <mergeCell ref="B1805:B1808"/>
    <mergeCell ref="AM305:AM308"/>
    <mergeCell ref="AO1417:AO1420"/>
    <mergeCell ref="B425:B428"/>
    <mergeCell ref="AK2073:AK2076"/>
    <mergeCell ref="AK801:AK804"/>
    <mergeCell ref="C1365:C1368"/>
    <mergeCell ref="AL449:AL452"/>
    <mergeCell ref="AP285:AP288"/>
    <mergeCell ref="AO1789:AO1792"/>
    <mergeCell ref="AP1833:AP1836"/>
    <mergeCell ref="A1077:A1080"/>
    <mergeCell ref="B1229:B1232"/>
    <mergeCell ref="C677:C680"/>
    <mergeCell ref="AP313:AP316"/>
    <mergeCell ref="AQ541:AQ544"/>
    <mergeCell ref="B1345:B1348"/>
    <mergeCell ref="D1069:D1072"/>
    <mergeCell ref="C1465:C1468"/>
    <mergeCell ref="AK289:AK292"/>
    <mergeCell ref="AL1357:AL1360"/>
    <mergeCell ref="AL1905:AL1908"/>
    <mergeCell ref="AQ1873:AQ1876"/>
    <mergeCell ref="AQ1849:AQ1852"/>
    <mergeCell ref="AN1921:AN1924"/>
    <mergeCell ref="AK541:AK544"/>
    <mergeCell ref="AL1817:AL1820"/>
    <mergeCell ref="D1645:D1648"/>
    <mergeCell ref="AL437:AL440"/>
    <mergeCell ref="AP849:AP852"/>
    <mergeCell ref="AL361:AL364"/>
    <mergeCell ref="AM481:AM484"/>
    <mergeCell ref="AL985:AL988"/>
    <mergeCell ref="AO1701:AO1704"/>
    <mergeCell ref="B709:B712"/>
    <mergeCell ref="C1625:C1628"/>
    <mergeCell ref="C2029:C2032"/>
    <mergeCell ref="AK645:AK648"/>
    <mergeCell ref="AK1193:AK1196"/>
    <mergeCell ref="AP1501:AP1504"/>
    <mergeCell ref="B1913:B1916"/>
    <mergeCell ref="AM445:AM448"/>
    <mergeCell ref="AQ273:AQ276"/>
    <mergeCell ref="AN565:AN568"/>
    <mergeCell ref="A369:A372"/>
    <mergeCell ref="C1317:C1320"/>
    <mergeCell ref="AQ449:AQ452"/>
    <mergeCell ref="AP953:AP956"/>
    <mergeCell ref="C1481:C1484"/>
    <mergeCell ref="B1985:B1988"/>
    <mergeCell ref="A1577:A1580"/>
    <mergeCell ref="AN1189:AN1192"/>
    <mergeCell ref="A197:A200"/>
    <mergeCell ref="AN637:AN640"/>
    <mergeCell ref="C969:C972"/>
    <mergeCell ref="AK233:AK236"/>
    <mergeCell ref="D1537:D1540"/>
    <mergeCell ref="AK1045:AK1048"/>
    <mergeCell ref="AK1029:AK1032"/>
    <mergeCell ref="AQ633:AQ636"/>
    <mergeCell ref="AN949:AN952"/>
    <mergeCell ref="AM1453:AM1456"/>
    <mergeCell ref="AL461:AL464"/>
    <mergeCell ref="AP617:AP620"/>
    <mergeCell ref="AQ769:AQ772"/>
    <mergeCell ref="AP1273:AP1276"/>
    <mergeCell ref="A865:A868"/>
    <mergeCell ref="AM1005:AM1008"/>
    <mergeCell ref="C2121:C2124"/>
    <mergeCell ref="A213:A216"/>
    <mergeCell ref="AM1709:AM1712"/>
    <mergeCell ref="AM353:AM356"/>
    <mergeCell ref="AQ1313:AQ1316"/>
    <mergeCell ref="AP1693:AP1696"/>
    <mergeCell ref="A489:A492"/>
    <mergeCell ref="D753:D756"/>
    <mergeCell ref="AQ465:AQ468"/>
    <mergeCell ref="D133:D136"/>
    <mergeCell ref="A321:A324"/>
    <mergeCell ref="AK1497:AK1500"/>
    <mergeCell ref="AK149:AK152"/>
    <mergeCell ref="AO737:AO740"/>
    <mergeCell ref="D1661:D1664"/>
    <mergeCell ref="A1769:A1772"/>
    <mergeCell ref="AN1589:AN1592"/>
    <mergeCell ref="AO1533:AO1536"/>
    <mergeCell ref="B541:B544"/>
    <mergeCell ref="AP1005:AP1008"/>
    <mergeCell ref="AM1297:AM1300"/>
    <mergeCell ref="AO1021:AO1024"/>
    <mergeCell ref="A2053:A2056"/>
    <mergeCell ref="D1141:D1144"/>
    <mergeCell ref="A597:A600"/>
    <mergeCell ref="C1545:C1548"/>
    <mergeCell ref="AP1181:AP1184"/>
    <mergeCell ref="C189:C192"/>
    <mergeCell ref="AQ1409:AQ1412"/>
    <mergeCell ref="D1973:D1976"/>
    <mergeCell ref="D2089:D2092"/>
    <mergeCell ref="AP741:AP744"/>
    <mergeCell ref="AM2037:AM2040"/>
    <mergeCell ref="B669:B672"/>
    <mergeCell ref="AP1957:AP1960"/>
    <mergeCell ref="AN1641:AN1644"/>
    <mergeCell ref="A625:A628"/>
    <mergeCell ref="AN261:AN264"/>
    <mergeCell ref="AO965:AO968"/>
    <mergeCell ref="AK2049:AK2052"/>
    <mergeCell ref="D1889:D1892"/>
    <mergeCell ref="A1997:A2000"/>
    <mergeCell ref="D509:D512"/>
    <mergeCell ref="A825:A828"/>
    <mergeCell ref="AO241:AO244"/>
    <mergeCell ref="B769:B772"/>
    <mergeCell ref="A1273:A1276"/>
    <mergeCell ref="AQ1461:AQ1464"/>
    <mergeCell ref="C201:C204"/>
    <mergeCell ref="AN297:AN300"/>
    <mergeCell ref="D2025:D2028"/>
    <mergeCell ref="AQ1637:AQ1640"/>
    <mergeCell ref="D645:D648"/>
    <mergeCell ref="AK1485:AK1488"/>
    <mergeCell ref="AM325:AM328"/>
    <mergeCell ref="AQ913:AQ916"/>
    <mergeCell ref="AM1085:AM1088"/>
    <mergeCell ref="AN1205:AN1208"/>
    <mergeCell ref="AL1465:AL1468"/>
    <mergeCell ref="AP969:AP972"/>
    <mergeCell ref="AO1473:AO1476"/>
    <mergeCell ref="AM237:AM240"/>
    <mergeCell ref="AQ1089:AQ1092"/>
    <mergeCell ref="AP1593:AP1596"/>
    <mergeCell ref="AK57:AK60"/>
    <mergeCell ref="AO469:AO472"/>
    <mergeCell ref="C2001:C2004"/>
    <mergeCell ref="AN1257:AN1260"/>
    <mergeCell ref="D873:D876"/>
    <mergeCell ref="C1377:C1380"/>
    <mergeCell ref="AO29:AO32"/>
    <mergeCell ref="AP149:AP152"/>
    <mergeCell ref="AQ1141:AQ1144"/>
    <mergeCell ref="AP1645:AP1648"/>
    <mergeCell ref="AN1433:AN1436"/>
    <mergeCell ref="A441:A444"/>
    <mergeCell ref="AM1937:AM1940"/>
    <mergeCell ref="AQ417:AQ420"/>
    <mergeCell ref="AO205:AO208"/>
    <mergeCell ref="AK1621:AK1624"/>
    <mergeCell ref="C1449:C1452"/>
    <mergeCell ref="A1237:A1240"/>
    <mergeCell ref="AP1929:AP1932"/>
    <mergeCell ref="AP1821:AP1824"/>
    <mergeCell ref="C829:C832"/>
    <mergeCell ref="D97:D100"/>
    <mergeCell ref="AN1305:AN1308"/>
    <mergeCell ref="AN69:AN72"/>
    <mergeCell ref="AQ861:AQ864"/>
    <mergeCell ref="C1893:C1896"/>
    <mergeCell ref="AN977:AN980"/>
    <mergeCell ref="AM1681:AM1684"/>
    <mergeCell ref="AP101:AP104"/>
    <mergeCell ref="AQ221:AQ224"/>
    <mergeCell ref="C1253:C1256"/>
    <mergeCell ref="B845:B848"/>
    <mergeCell ref="AM2129:AM2132"/>
    <mergeCell ref="AM781:AM784"/>
    <mergeCell ref="AP201:AP204"/>
    <mergeCell ref="AL265:AL268"/>
    <mergeCell ref="AQ573:AQ576"/>
    <mergeCell ref="AM1989:AM1992"/>
    <mergeCell ref="C1605:C1608"/>
    <mergeCell ref="AO257:AO260"/>
    <mergeCell ref="AN761:AN764"/>
    <mergeCell ref="AP377:AP380"/>
    <mergeCell ref="B1409:B1412"/>
    <mergeCell ref="AP1873:AP1876"/>
    <mergeCell ref="C881:C884"/>
    <mergeCell ref="AQ97:AQ100"/>
    <mergeCell ref="AQ2101:AQ2104"/>
    <mergeCell ref="B897:B900"/>
    <mergeCell ref="AQ645:AQ648"/>
    <mergeCell ref="AN937:AN940"/>
    <mergeCell ref="D1285:D1288"/>
    <mergeCell ref="AQ921:AQ924"/>
    <mergeCell ref="AQ757:AQ760"/>
    <mergeCell ref="AK1953:AK1956"/>
    <mergeCell ref="AN313:AN316"/>
    <mergeCell ref="AL101:AL104"/>
    <mergeCell ref="AL2105:AL2108"/>
    <mergeCell ref="AK605:AK608"/>
    <mergeCell ref="AN325:AN328"/>
    <mergeCell ref="B997:B1000"/>
    <mergeCell ref="AN489:AN492"/>
    <mergeCell ref="AM993:AM996"/>
    <mergeCell ref="AL585:AL588"/>
    <mergeCell ref="AQ209:AQ212"/>
    <mergeCell ref="A173:A176"/>
    <mergeCell ref="AL949:AL952"/>
    <mergeCell ref="AN1897:AN1900"/>
    <mergeCell ref="D1513:D1516"/>
    <mergeCell ref="C2017:C2020"/>
    <mergeCell ref="AN441:AN444"/>
    <mergeCell ref="AP1653:AP1656"/>
    <mergeCell ref="AO669:AO672"/>
    <mergeCell ref="AM929:AM932"/>
    <mergeCell ref="AO769:AO772"/>
    <mergeCell ref="AK833:AK836"/>
    <mergeCell ref="AO661:AO664"/>
    <mergeCell ref="AQ261:AQ264"/>
    <mergeCell ref="AN553:AN556"/>
    <mergeCell ref="A1181:A1184"/>
    <mergeCell ref="B1225:B1228"/>
    <mergeCell ref="A1729:A1732"/>
    <mergeCell ref="AM1221:AM1224"/>
    <mergeCell ref="AN1449:AN1452"/>
    <mergeCell ref="D825:D828"/>
    <mergeCell ref="AQ437:AQ440"/>
    <mergeCell ref="C657:C660"/>
    <mergeCell ref="D1721:D1724"/>
    <mergeCell ref="AL885:AL888"/>
    <mergeCell ref="A877:A880"/>
    <mergeCell ref="C429:C432"/>
    <mergeCell ref="AO457:AO460"/>
    <mergeCell ref="AP1733:AP1736"/>
    <mergeCell ref="C741:C744"/>
    <mergeCell ref="AO781:AO784"/>
    <mergeCell ref="A1813:A1816"/>
    <mergeCell ref="D1233:D1236"/>
    <mergeCell ref="AO65:AO68"/>
    <mergeCell ref="D1741:D1744"/>
    <mergeCell ref="D1565:D1568"/>
    <mergeCell ref="C2069:C2072"/>
    <mergeCell ref="A1857:A1860"/>
    <mergeCell ref="AL357:AL360"/>
    <mergeCell ref="D733:D736"/>
    <mergeCell ref="AL1177:AL1180"/>
    <mergeCell ref="AK1681:AK1684"/>
    <mergeCell ref="AN2125:AN2128"/>
    <mergeCell ref="A1133:A1136"/>
    <mergeCell ref="AN745:AN748"/>
    <mergeCell ref="AO897:AO900"/>
    <mergeCell ref="AL1005:AL1008"/>
    <mergeCell ref="D1017:D1020"/>
    <mergeCell ref="A1929:A1932"/>
    <mergeCell ref="AQ1285:AQ1288"/>
    <mergeCell ref="AN1501:AN1504"/>
    <mergeCell ref="AQ489:AQ492"/>
    <mergeCell ref="C1697:C1700"/>
    <mergeCell ref="B1289:B1292"/>
    <mergeCell ref="AO925:AO928"/>
    <mergeCell ref="AL565:AL568"/>
    <mergeCell ref="A1957:A1960"/>
    <mergeCell ref="AQ1421:AQ1424"/>
    <mergeCell ref="D1949:D1952"/>
    <mergeCell ref="AO449:AO452"/>
    <mergeCell ref="C161:C164"/>
    <mergeCell ref="AK1245:AK1248"/>
    <mergeCell ref="C1833:C1836"/>
    <mergeCell ref="AM1009:AM1012"/>
    <mergeCell ref="AP429:AP432"/>
    <mergeCell ref="AO2113:AO2116"/>
    <mergeCell ref="AL1645:AL1648"/>
    <mergeCell ref="A301:A304"/>
    <mergeCell ref="AL297:AL300"/>
    <mergeCell ref="AQ1953:AQ1956"/>
    <mergeCell ref="AM417:AM420"/>
    <mergeCell ref="B1917:B1920"/>
    <mergeCell ref="AM1913:AM1916"/>
    <mergeCell ref="AQ1925:AQ1928"/>
    <mergeCell ref="AO1637:AO1640"/>
    <mergeCell ref="AL125:AL128"/>
    <mergeCell ref="AK977:AK980"/>
    <mergeCell ref="D121:D124"/>
    <mergeCell ref="AO117:AO120"/>
    <mergeCell ref="A413:A416"/>
    <mergeCell ref="B2029:B2032"/>
    <mergeCell ref="AQ2061:AQ2064"/>
    <mergeCell ref="C801:C804"/>
    <mergeCell ref="AM1361:AM1364"/>
    <mergeCell ref="AK1909:AK1912"/>
    <mergeCell ref="AM1477:AM1480"/>
    <mergeCell ref="AO1225:AO1228"/>
    <mergeCell ref="B133:B136"/>
    <mergeCell ref="AN1629:AN1632"/>
    <mergeCell ref="C253:C256"/>
    <mergeCell ref="AO1749:AO1752"/>
    <mergeCell ref="AN249:AN252"/>
    <mergeCell ref="B581:B584"/>
    <mergeCell ref="D1977:D1980"/>
    <mergeCell ref="D521:D524"/>
    <mergeCell ref="AQ1513:AQ1516"/>
    <mergeCell ref="AP1505:AP1508"/>
    <mergeCell ref="AM33:AM36"/>
    <mergeCell ref="B1533:B1536"/>
    <mergeCell ref="C305:C308"/>
    <mergeCell ref="AN301:AN304"/>
    <mergeCell ref="AP25:AP28"/>
    <mergeCell ref="AL89:AL92"/>
    <mergeCell ref="AK593:AK596"/>
    <mergeCell ref="AM233:AM236"/>
    <mergeCell ref="AL737:AL740"/>
    <mergeCell ref="AQ1741:AQ1744"/>
    <mergeCell ref="B437:B440"/>
    <mergeCell ref="AN1957:AN1960"/>
    <mergeCell ref="AO2077:AO2080"/>
    <mergeCell ref="C589:C592"/>
    <mergeCell ref="C481:C484"/>
    <mergeCell ref="AO1977:AO1980"/>
    <mergeCell ref="B985:B988"/>
    <mergeCell ref="D749:D752"/>
    <mergeCell ref="C617:C620"/>
    <mergeCell ref="C113:C116"/>
    <mergeCell ref="AP1381:AP1384"/>
    <mergeCell ref="AO1885:AO1888"/>
    <mergeCell ref="AK1297:AK1300"/>
    <mergeCell ref="AL69:AL72"/>
    <mergeCell ref="D2013:D2016"/>
    <mergeCell ref="AQ1725:AQ1728"/>
    <mergeCell ref="AO513:AO516"/>
    <mergeCell ref="AQ1649:AQ1652"/>
    <mergeCell ref="D633:D636"/>
    <mergeCell ref="B1689:B1692"/>
    <mergeCell ref="AN1181:AN1184"/>
    <mergeCell ref="AK1473:AK1476"/>
    <mergeCell ref="AK81:AK84"/>
    <mergeCell ref="AL489:AL492"/>
    <mergeCell ref="D1709:D1712"/>
    <mergeCell ref="AM469:AM472"/>
    <mergeCell ref="A2001:A2004"/>
    <mergeCell ref="B1349:B1352"/>
    <mergeCell ref="AM645:AM648"/>
    <mergeCell ref="AL1149:AL1152"/>
    <mergeCell ref="AO1617:AO1620"/>
    <mergeCell ref="D1161:D1164"/>
    <mergeCell ref="C753:C756"/>
    <mergeCell ref="B873:B876"/>
    <mergeCell ref="AO245:AO248"/>
    <mergeCell ref="AL1433:AL1436"/>
    <mergeCell ref="C853:C856"/>
    <mergeCell ref="AK1937:AK1940"/>
    <mergeCell ref="AK481:AK484"/>
    <mergeCell ref="AM205:AM208"/>
    <mergeCell ref="D1297:D1300"/>
    <mergeCell ref="AM1413:AM1416"/>
    <mergeCell ref="AN1821:AN1824"/>
    <mergeCell ref="A1773:A1776"/>
    <mergeCell ref="AL245:AL248"/>
    <mergeCell ref="A1745:A1748"/>
    <mergeCell ref="AM1861:AM1864"/>
    <mergeCell ref="AL1453:AL1456"/>
    <mergeCell ref="B1801:B1804"/>
    <mergeCell ref="B345:B348"/>
    <mergeCell ref="AN1841:AN1844"/>
    <mergeCell ref="A1517:A1520"/>
    <mergeCell ref="AN1129:AN1132"/>
    <mergeCell ref="AM721:AM724"/>
    <mergeCell ref="C37:C40"/>
    <mergeCell ref="AP1429:AP1432"/>
    <mergeCell ref="AM2053:AM2056"/>
    <mergeCell ref="A1945:A1948"/>
    <mergeCell ref="AL553:AL556"/>
    <mergeCell ref="C1669:C1672"/>
    <mergeCell ref="AO437:AO440"/>
    <mergeCell ref="C149:C152"/>
    <mergeCell ref="AK1257:AK1260"/>
    <mergeCell ref="AM697:AM700"/>
    <mergeCell ref="A1505:A1508"/>
    <mergeCell ref="D577:D580"/>
    <mergeCell ref="AP2073:AP2076"/>
    <mergeCell ref="AO573:AO576"/>
    <mergeCell ref="AP693:AP696"/>
    <mergeCell ref="AQ845:AQ848"/>
    <mergeCell ref="C1877:C1880"/>
    <mergeCell ref="D1325:D1328"/>
    <mergeCell ref="AQ961:AQ964"/>
    <mergeCell ref="AM85:AM88"/>
    <mergeCell ref="AK1877:AK1880"/>
    <mergeCell ref="AM433:AM436"/>
    <mergeCell ref="AL937:AL940"/>
    <mergeCell ref="D1525:D1528"/>
    <mergeCell ref="AL141:AL144"/>
    <mergeCell ref="AM261:AM264"/>
    <mergeCell ref="AL765:AL768"/>
    <mergeCell ref="C533:C536"/>
    <mergeCell ref="B1037:B1040"/>
    <mergeCell ref="AO757:AO760"/>
    <mergeCell ref="AL965:AL968"/>
    <mergeCell ref="AP801:AP804"/>
    <mergeCell ref="AM1109:AM1112"/>
    <mergeCell ref="B1989:B1992"/>
    <mergeCell ref="AM489:AM492"/>
    <mergeCell ref="AN1481:AN1484"/>
    <mergeCell ref="AM313:AM316"/>
    <mergeCell ref="AL1165:AL1168"/>
    <mergeCell ref="AK1669:AK1672"/>
    <mergeCell ref="D1829:D1832"/>
    <mergeCell ref="AP481:AP484"/>
    <mergeCell ref="A1105:A1108"/>
    <mergeCell ref="B1513:B1516"/>
    <mergeCell ref="C285:C288"/>
    <mergeCell ref="AP233:AP236"/>
    <mergeCell ref="C1045:C1048"/>
    <mergeCell ref="AQ461:AQ464"/>
    <mergeCell ref="B1265:B1268"/>
    <mergeCell ref="C1493:C1496"/>
    <mergeCell ref="AP289:AP292"/>
    <mergeCell ref="B1321:B1324"/>
    <mergeCell ref="B1213:B1216"/>
    <mergeCell ref="A1717:A1720"/>
    <mergeCell ref="AQ1905:AQ1908"/>
    <mergeCell ref="AM837:AM840"/>
    <mergeCell ref="AO561:AO564"/>
    <mergeCell ref="AO1109:AO1112"/>
    <mergeCell ref="D1337:D1340"/>
    <mergeCell ref="B1125:B1128"/>
    <mergeCell ref="A1629:A1632"/>
    <mergeCell ref="D1769:D1772"/>
    <mergeCell ref="AP1261:AP1264"/>
    <mergeCell ref="AO853:AO856"/>
    <mergeCell ref="AL385:AL388"/>
    <mergeCell ref="AP37:AP40"/>
    <mergeCell ref="AQ1537:AQ1540"/>
    <mergeCell ref="C1949:C1952"/>
    <mergeCell ref="AO1441:AO1444"/>
    <mergeCell ref="AN1945:AN1948"/>
    <mergeCell ref="B449:B452"/>
    <mergeCell ref="AO1989:AO1992"/>
    <mergeCell ref="D721:D724"/>
    <mergeCell ref="AM1749:AM1752"/>
    <mergeCell ref="AL1009:AL1012"/>
    <mergeCell ref="AQ193:AQ196"/>
    <mergeCell ref="AK41:AK44"/>
    <mergeCell ref="AN1397:AN1400"/>
    <mergeCell ref="AM1885:AM1888"/>
    <mergeCell ref="A289:A292"/>
    <mergeCell ref="AQ1389:AQ1392"/>
    <mergeCell ref="AQ1101:AQ1104"/>
    <mergeCell ref="AK1789:AK1792"/>
    <mergeCell ref="AP1769:AP1772"/>
    <mergeCell ref="AL1833:AL1836"/>
    <mergeCell ref="C165:C168"/>
    <mergeCell ref="AO1661:AO1664"/>
    <mergeCell ref="D109:D112"/>
    <mergeCell ref="D1781:D1784"/>
    <mergeCell ref="AO1653:AO1656"/>
    <mergeCell ref="B661:B664"/>
    <mergeCell ref="AP1881:AP1884"/>
    <mergeCell ref="AL1393:AL1396"/>
    <mergeCell ref="C813:C816"/>
    <mergeCell ref="A1845:A1848"/>
    <mergeCell ref="AM1337:AM1340"/>
    <mergeCell ref="AL1841:AL1844"/>
    <mergeCell ref="AL1961:AL1964"/>
    <mergeCell ref="A617:A620"/>
    <mergeCell ref="AM2113:AM2116"/>
    <mergeCell ref="AP2121:AP2124"/>
    <mergeCell ref="AQ1329:AQ1332"/>
    <mergeCell ref="D337:D340"/>
    <mergeCell ref="AP1997:AP2000"/>
    <mergeCell ref="C1005:C1008"/>
    <mergeCell ref="C841:C844"/>
    <mergeCell ref="AK1925:AK1928"/>
    <mergeCell ref="AM1565:AM1568"/>
    <mergeCell ref="AK453:AK456"/>
    <mergeCell ref="C1117:C1120"/>
    <mergeCell ref="AK2125:AK2128"/>
    <mergeCell ref="AM45:AM48"/>
    <mergeCell ref="A801:A804"/>
    <mergeCell ref="AP1385:AP1388"/>
    <mergeCell ref="AL1221:AL1224"/>
    <mergeCell ref="AP709:AP712"/>
    <mergeCell ref="AO1213:AO1216"/>
    <mergeCell ref="AO1761:AO1764"/>
    <mergeCell ref="A501:A504"/>
    <mergeCell ref="D1965:D1968"/>
    <mergeCell ref="B1777:B1780"/>
    <mergeCell ref="AQ1601:AQ1604"/>
    <mergeCell ref="AP1193:AP1196"/>
    <mergeCell ref="AO665:AO668"/>
    <mergeCell ref="AL781:AL784"/>
    <mergeCell ref="AK1285:AK1288"/>
    <mergeCell ref="AM925:AM928"/>
    <mergeCell ref="A161:A164"/>
    <mergeCell ref="A1733:A1736"/>
    <mergeCell ref="A745:A748"/>
    <mergeCell ref="AP677:AP680"/>
    <mergeCell ref="AL741:AL744"/>
    <mergeCell ref="AK573:AK576"/>
    <mergeCell ref="AO2081:AO2084"/>
    <mergeCell ref="B1089:B1092"/>
    <mergeCell ref="B1637:B1640"/>
    <mergeCell ref="D1361:D1364"/>
    <mergeCell ref="D565:D568"/>
    <mergeCell ref="AP2061:AP2064"/>
    <mergeCell ref="C1069:C1072"/>
    <mergeCell ref="AN365:AN368"/>
    <mergeCell ref="AK681:AK684"/>
    <mergeCell ref="AM521:AM524"/>
    <mergeCell ref="AO1393:AO1396"/>
    <mergeCell ref="AP1621:AP1624"/>
    <mergeCell ref="AO13:AO16"/>
    <mergeCell ref="AP165:AP168"/>
    <mergeCell ref="B277:B280"/>
    <mergeCell ref="AM273:AM276"/>
    <mergeCell ref="AN501:AN504"/>
    <mergeCell ref="AP1613:AP1616"/>
    <mergeCell ref="AM1905:AM1908"/>
    <mergeCell ref="B1473:B1476"/>
    <mergeCell ref="B389:B392"/>
    <mergeCell ref="D949:D952"/>
    <mergeCell ref="C1453:C1456"/>
    <mergeCell ref="AM1977:AM1980"/>
    <mergeCell ref="AK69:AK72"/>
    <mergeCell ref="AK1741:AK1744"/>
    <mergeCell ref="AL513:AL516"/>
    <mergeCell ref="AK345:AK348"/>
    <mergeCell ref="C857:C860"/>
    <mergeCell ref="AP493:AP496"/>
    <mergeCell ref="D977:D980"/>
    <mergeCell ref="AQ613:AQ616"/>
    <mergeCell ref="AP1017:AP1020"/>
    <mergeCell ref="AN729:AN732"/>
    <mergeCell ref="AM1233:AM1236"/>
    <mergeCell ref="D1077:D1080"/>
    <mergeCell ref="B1701:B1704"/>
    <mergeCell ref="AP1117:AP1120"/>
    <mergeCell ref="AK297:AK300"/>
    <mergeCell ref="B1529:B1532"/>
    <mergeCell ref="AM61:AM64"/>
    <mergeCell ref="C1681:C1684"/>
    <mergeCell ref="AN181:AN184"/>
    <mergeCell ref="C957:C960"/>
    <mergeCell ref="AP1949:AP1952"/>
    <mergeCell ref="AQ173:AQ176"/>
    <mergeCell ref="AQ285:AQ288"/>
    <mergeCell ref="AQ385:AQ388"/>
    <mergeCell ref="AQ1217:AQ1220"/>
    <mergeCell ref="AN1733:AN1736"/>
    <mergeCell ref="C357:C360"/>
    <mergeCell ref="AO1853:AO1856"/>
    <mergeCell ref="AM1037:AM1040"/>
    <mergeCell ref="AK721:AK724"/>
    <mergeCell ref="C1309:C1312"/>
    <mergeCell ref="AP921:AP924"/>
    <mergeCell ref="AO1425:AO1428"/>
    <mergeCell ref="D81:D84"/>
    <mergeCell ref="AP1577:AP1580"/>
    <mergeCell ref="C585:C588"/>
    <mergeCell ref="AQ17:AQ20"/>
    <mergeCell ref="AN1577:AN1580"/>
    <mergeCell ref="AQ2021:AQ2024"/>
    <mergeCell ref="D1029:D1032"/>
    <mergeCell ref="C1085:C1088"/>
    <mergeCell ref="AN1753:AN1756"/>
    <mergeCell ref="D1205:D1208"/>
    <mergeCell ref="C1709:C1712"/>
    <mergeCell ref="AO1201:AO1204"/>
    <mergeCell ref="AP1345:AP1348"/>
    <mergeCell ref="AP1245:AP1248"/>
    <mergeCell ref="C1873:C1876"/>
    <mergeCell ref="AM1461:AM1464"/>
    <mergeCell ref="C237:C240"/>
    <mergeCell ref="AK1321:AK1324"/>
    <mergeCell ref="D1305:D1308"/>
    <mergeCell ref="AK525:AK528"/>
    <mergeCell ref="C353:C356"/>
    <mergeCell ref="AL753:AL756"/>
    <mergeCell ref="C1433:C1436"/>
    <mergeCell ref="AM913:AM916"/>
    <mergeCell ref="AM1809:AM1812"/>
    <mergeCell ref="C1185:C1188"/>
    <mergeCell ref="D1413:D1416"/>
    <mergeCell ref="AP905:AP908"/>
    <mergeCell ref="AO1409:AO1412"/>
    <mergeCell ref="AQ1025:AQ1028"/>
    <mergeCell ref="AO789:AO792"/>
    <mergeCell ref="AQ229:AQ232"/>
    <mergeCell ref="AP733:AP736"/>
    <mergeCell ref="AM473:AM476"/>
    <mergeCell ref="AQ885:AQ888"/>
    <mergeCell ref="AK29:AK32"/>
    <mergeCell ref="AP1133:AP1136"/>
    <mergeCell ref="A1757:A1760"/>
    <mergeCell ref="AQ1077:AQ1080"/>
    <mergeCell ref="B1877:B1880"/>
    <mergeCell ref="AN1369:AN1372"/>
    <mergeCell ref="D1641:D1644"/>
    <mergeCell ref="C141:C144"/>
    <mergeCell ref="D261:D264"/>
    <mergeCell ref="AP1757:AP1760"/>
    <mergeCell ref="AK937:AK940"/>
    <mergeCell ref="A2049:A2052"/>
    <mergeCell ref="AM701:AM704"/>
    <mergeCell ref="AL1205:AL1208"/>
    <mergeCell ref="B821:B824"/>
    <mergeCell ref="AN821:AN824"/>
    <mergeCell ref="AK1037:AK1040"/>
    <mergeCell ref="AL1081:AL1084"/>
    <mergeCell ref="AO1089:AO1092"/>
    <mergeCell ref="AN681:AN684"/>
    <mergeCell ref="A873:A876"/>
    <mergeCell ref="A1705:A1708"/>
    <mergeCell ref="A1821:A1824"/>
    <mergeCell ref="D1589:D1592"/>
    <mergeCell ref="C89:C92"/>
    <mergeCell ref="AO1585:AO1588"/>
    <mergeCell ref="AL853:AL856"/>
    <mergeCell ref="C1297:C1300"/>
    <mergeCell ref="AP357:AP360"/>
    <mergeCell ref="AO845:AO848"/>
    <mergeCell ref="AM1857:AM1860"/>
    <mergeCell ref="AN629:AN632"/>
    <mergeCell ref="B2105:B2108"/>
    <mergeCell ref="A605:A608"/>
    <mergeCell ref="AM2101:AM2104"/>
    <mergeCell ref="AQ581:AQ584"/>
    <mergeCell ref="AQ1317:AQ1320"/>
    <mergeCell ref="D325:D328"/>
    <mergeCell ref="AO2041:AO2044"/>
    <mergeCell ref="AK1165:AK1168"/>
    <mergeCell ref="C993:C996"/>
    <mergeCell ref="B585:B588"/>
    <mergeCell ref="A1437:A1440"/>
    <mergeCell ref="A165:A168"/>
    <mergeCell ref="A57:A60"/>
    <mergeCell ref="AN1049:AN1052"/>
    <mergeCell ref="AM1661:AM1664"/>
    <mergeCell ref="AM1553:AM1556"/>
    <mergeCell ref="AK1265:AK1268"/>
    <mergeCell ref="AL1145:AL1148"/>
    <mergeCell ref="AN1705:AN1708"/>
    <mergeCell ref="D2053:D2056"/>
    <mergeCell ref="AP1545:AP1548"/>
    <mergeCell ref="D1257:D1260"/>
    <mergeCell ref="AN1185:AN1188"/>
    <mergeCell ref="AM1689:AM1692"/>
    <mergeCell ref="B321:B324"/>
    <mergeCell ref="AL869:AL872"/>
    <mergeCell ref="AK1373:AK1376"/>
    <mergeCell ref="C1937:C1940"/>
    <mergeCell ref="AP1573:AP1576"/>
    <mergeCell ref="AQ1801:AQ1804"/>
    <mergeCell ref="AM1761:AM1764"/>
    <mergeCell ref="AK1549:AK1552"/>
    <mergeCell ref="AO2093:AO2096"/>
    <mergeCell ref="AN305:AN308"/>
    <mergeCell ref="A109:A112"/>
    <mergeCell ref="AM109:AM112"/>
    <mergeCell ref="D553:D556"/>
    <mergeCell ref="AQ189:AQ192"/>
    <mergeCell ref="AN377:AN380"/>
    <mergeCell ref="AK669:AK672"/>
    <mergeCell ref="AM1889:AM1892"/>
    <mergeCell ref="AM1781:AM1784"/>
    <mergeCell ref="AQ1717:AQ1720"/>
    <mergeCell ref="A105:A108"/>
    <mergeCell ref="AN2033:AN2036"/>
    <mergeCell ref="AN2009:AN2012"/>
    <mergeCell ref="A941:A944"/>
    <mergeCell ref="AM1057:AM1060"/>
    <mergeCell ref="B373:B376"/>
    <mergeCell ref="C781:C784"/>
    <mergeCell ref="AQ197:AQ200"/>
    <mergeCell ref="D901:D904"/>
    <mergeCell ref="AO1657:AO1660"/>
    <mergeCell ref="C609:C612"/>
    <mergeCell ref="AM1917:AM1920"/>
    <mergeCell ref="D761:D764"/>
    <mergeCell ref="AK221:AK224"/>
    <mergeCell ref="AQ2029:AQ2032"/>
    <mergeCell ref="D1037:D1040"/>
    <mergeCell ref="AN1321:AN1324"/>
    <mergeCell ref="D937:D940"/>
    <mergeCell ref="B721:B724"/>
    <mergeCell ref="AL201:AL204"/>
    <mergeCell ref="AO1541:AO1544"/>
    <mergeCell ref="AM161:AM164"/>
    <mergeCell ref="AK861:AK864"/>
    <mergeCell ref="AL317:AL320"/>
    <mergeCell ref="AL293:AL296"/>
    <mergeCell ref="AL1129:AL1132"/>
    <mergeCell ref="AM337:AM340"/>
    <mergeCell ref="AL841:AL844"/>
    <mergeCell ref="B565:B568"/>
    <mergeCell ref="AN2061:AN2064"/>
    <mergeCell ref="B1113:B1116"/>
    <mergeCell ref="AN605:AN608"/>
    <mergeCell ref="AP2001:AP2004"/>
    <mergeCell ref="AN93:AN96"/>
    <mergeCell ref="C545:C548"/>
    <mergeCell ref="D953:D956"/>
    <mergeCell ref="AK1629:AK1632"/>
    <mergeCell ref="A1269:A1272"/>
    <mergeCell ref="A1245:A1248"/>
    <mergeCell ref="AP157:AP160"/>
    <mergeCell ref="AN881:AN884"/>
    <mergeCell ref="AK157:AK160"/>
    <mergeCell ref="AO313:AO316"/>
    <mergeCell ref="C1633:C1636"/>
    <mergeCell ref="AO285:AO288"/>
    <mergeCell ref="AK285:AK288"/>
    <mergeCell ref="B1425:B1428"/>
    <mergeCell ref="AO385:AO388"/>
    <mergeCell ref="A557:A560"/>
    <mergeCell ref="C281:C284"/>
    <mergeCell ref="B949:B952"/>
    <mergeCell ref="A1453:A1456"/>
    <mergeCell ref="AL429:AL432"/>
    <mergeCell ref="B61:B64"/>
    <mergeCell ref="AM389:AM392"/>
    <mergeCell ref="C1497:C1500"/>
    <mergeCell ref="D1905:D1908"/>
    <mergeCell ref="AN833:AN836"/>
    <mergeCell ref="A89:A92"/>
    <mergeCell ref="AL1069:AL1072"/>
    <mergeCell ref="AO265:AO268"/>
    <mergeCell ref="D385:D388"/>
    <mergeCell ref="AP385:AP388"/>
    <mergeCell ref="AQ1377:AQ1380"/>
    <mergeCell ref="B1417:B1420"/>
    <mergeCell ref="AO1061:AO1064"/>
    <mergeCell ref="B69:B72"/>
    <mergeCell ref="AQ653:AQ656"/>
    <mergeCell ref="AO441:AO444"/>
    <mergeCell ref="AK1857:AK1860"/>
    <mergeCell ref="C1685:C1688"/>
    <mergeCell ref="A1473:A1476"/>
    <mergeCell ref="AM1613:AM1616"/>
    <mergeCell ref="AL629:AL632"/>
    <mergeCell ref="B245:B248"/>
    <mergeCell ref="D1217:D1220"/>
    <mergeCell ref="AN1017:AN1020"/>
    <mergeCell ref="D1841:D1844"/>
    <mergeCell ref="AK513:AK516"/>
    <mergeCell ref="B1013:B1016"/>
    <mergeCell ref="AO649:AO652"/>
    <mergeCell ref="AO625:AO628"/>
    <mergeCell ref="AN1153:AN1156"/>
    <mergeCell ref="A1681:A1684"/>
    <mergeCell ref="AL181:AL184"/>
    <mergeCell ref="C2089:C2092"/>
    <mergeCell ref="AN1173:AN1176"/>
    <mergeCell ref="A181:A184"/>
    <mergeCell ref="AL857:AL860"/>
    <mergeCell ref="AK1361:AK1364"/>
    <mergeCell ref="AN1245:AN1248"/>
    <mergeCell ref="A237:A240"/>
    <mergeCell ref="AO677:AO680"/>
    <mergeCell ref="A1909:A1912"/>
    <mergeCell ref="AM1113:AM1116"/>
    <mergeCell ref="AN1521:AN1524"/>
    <mergeCell ref="AP1121:AP1124"/>
    <mergeCell ref="C1361:C1364"/>
    <mergeCell ref="AN1381:AN1384"/>
    <mergeCell ref="AP997:AP1000"/>
    <mergeCell ref="AO1501:AO1504"/>
    <mergeCell ref="AK913:AK916"/>
    <mergeCell ref="D1629:D1632"/>
    <mergeCell ref="D273:D276"/>
    <mergeCell ref="D1897:D1900"/>
    <mergeCell ref="AP1389:AP1392"/>
    <mergeCell ref="C397:C400"/>
    <mergeCell ref="AN1825:AN1828"/>
    <mergeCell ref="AO1769:AO1772"/>
    <mergeCell ref="C929:C932"/>
    <mergeCell ref="AK2013:AK2016"/>
    <mergeCell ref="AP541:AP544"/>
    <mergeCell ref="AO193:AO196"/>
    <mergeCell ref="AO1865:AO1868"/>
    <mergeCell ref="AP1809:AP1812"/>
    <mergeCell ref="AK989:AK992"/>
    <mergeCell ref="AL981:AL984"/>
    <mergeCell ref="AN17:AN20"/>
    <mergeCell ref="C469:C472"/>
    <mergeCell ref="AP1861:AP1864"/>
    <mergeCell ref="AO1345:AO1348"/>
    <mergeCell ref="B353:B356"/>
    <mergeCell ref="AQ1841:AQ1844"/>
    <mergeCell ref="C2137:C2140"/>
    <mergeCell ref="AN1473:AN1476"/>
    <mergeCell ref="AL1185:AL1188"/>
    <mergeCell ref="AK1589:AK1592"/>
    <mergeCell ref="AO905:AO908"/>
    <mergeCell ref="AK969:AK972"/>
    <mergeCell ref="A1937:A1940"/>
    <mergeCell ref="AN1573:AN1576"/>
    <mergeCell ref="A481:A484"/>
    <mergeCell ref="AK1865:AK1868"/>
    <mergeCell ref="AL1845:AL1848"/>
    <mergeCell ref="D1857:D1860"/>
    <mergeCell ref="B189:B192"/>
    <mergeCell ref="AN1685:AN1688"/>
    <mergeCell ref="C233:C236"/>
    <mergeCell ref="AO1729:AO1732"/>
    <mergeCell ref="B737:B740"/>
    <mergeCell ref="D1957:D1960"/>
    <mergeCell ref="A793:A796"/>
    <mergeCell ref="D2133:D2136"/>
    <mergeCell ref="AO1289:AO1292"/>
    <mergeCell ref="AP1233:AP1236"/>
    <mergeCell ref="C241:C244"/>
    <mergeCell ref="AK1801:AK1804"/>
    <mergeCell ref="AO493:AO496"/>
    <mergeCell ref="A1701:A1704"/>
    <mergeCell ref="AM21:AM24"/>
    <mergeCell ref="AL2037:AL2040"/>
    <mergeCell ref="AO1133:AO1136"/>
    <mergeCell ref="B141:B144"/>
    <mergeCell ref="D701:D704"/>
    <mergeCell ref="AO409:AO412"/>
    <mergeCell ref="AK2093:AK2096"/>
    <mergeCell ref="B937:B940"/>
    <mergeCell ref="AQ1521:AQ1524"/>
    <mergeCell ref="D2085:D2088"/>
    <mergeCell ref="A921:A924"/>
    <mergeCell ref="B965:B968"/>
    <mergeCell ref="C1193:C1196"/>
    <mergeCell ref="AO1317:AO1320"/>
    <mergeCell ref="AP1461:AP1464"/>
    <mergeCell ref="AL1525:AL1528"/>
    <mergeCell ref="AK2137:AK2140"/>
    <mergeCell ref="AK2029:AK2032"/>
    <mergeCell ref="AM2041:AM2044"/>
    <mergeCell ref="A81:A84"/>
    <mergeCell ref="AL1633:AL1636"/>
    <mergeCell ref="AP113:AP116"/>
    <mergeCell ref="B1981:B1984"/>
    <mergeCell ref="B525:B528"/>
    <mergeCell ref="AO1517:AO1520"/>
    <mergeCell ref="AN2021:AN2024"/>
    <mergeCell ref="D613:D616"/>
    <mergeCell ref="AL1697:AL1700"/>
    <mergeCell ref="AO1117:AO1120"/>
    <mergeCell ref="AP613:AP616"/>
    <mergeCell ref="B1645:B1648"/>
    <mergeCell ref="AQ1677:AQ1680"/>
    <mergeCell ref="D2101:D2104"/>
    <mergeCell ref="AP753:AP756"/>
    <mergeCell ref="B1165:B1168"/>
    <mergeCell ref="AM249:AM252"/>
    <mergeCell ref="AQ77:AQ80"/>
    <mergeCell ref="C1109:C1112"/>
    <mergeCell ref="AN1865:AN1868"/>
    <mergeCell ref="AL1541:AL1544"/>
    <mergeCell ref="AN485:AN488"/>
    <mergeCell ref="D641:D644"/>
    <mergeCell ref="AO637:AO640"/>
    <mergeCell ref="AO1545:AO1548"/>
    <mergeCell ref="AO89:AO92"/>
    <mergeCell ref="A309:A312"/>
    <mergeCell ref="AM1805:AM1808"/>
    <mergeCell ref="AL305:AL308"/>
    <mergeCell ref="C1421:C1424"/>
    <mergeCell ref="AM349:AM352"/>
    <mergeCell ref="AP1813:AP1816"/>
    <mergeCell ref="B553:B556"/>
    <mergeCell ref="AP1689:AP1692"/>
    <mergeCell ref="C697:C700"/>
    <mergeCell ref="AO189:AO192"/>
    <mergeCell ref="AL481:AL484"/>
    <mergeCell ref="AK985:AK988"/>
    <mergeCell ref="A1257:A1260"/>
    <mergeCell ref="C873:C876"/>
    <mergeCell ref="AQ1969:AQ1972"/>
    <mergeCell ref="AN2077:AN2080"/>
    <mergeCell ref="AQ2069:AQ2072"/>
    <mergeCell ref="AM1657:AM1660"/>
    <mergeCell ref="A709:A712"/>
    <mergeCell ref="A41:A44"/>
    <mergeCell ref="AM1537:AM1540"/>
    <mergeCell ref="D1505:D1508"/>
    <mergeCell ref="AQ1665:AQ1668"/>
    <mergeCell ref="C1885:C1888"/>
    <mergeCell ref="AM441:AM444"/>
    <mergeCell ref="AL1493:AL1496"/>
    <mergeCell ref="AN421:AN424"/>
    <mergeCell ref="AO829:AO832"/>
    <mergeCell ref="AP981:AP984"/>
    <mergeCell ref="B1393:B1396"/>
    <mergeCell ref="AQ305:AQ308"/>
    <mergeCell ref="A1897:A1900"/>
    <mergeCell ref="AM1389:AM1392"/>
    <mergeCell ref="AP809:AP812"/>
    <mergeCell ref="AQ2085:AQ2088"/>
    <mergeCell ref="C1373:C1376"/>
    <mergeCell ref="AP369:AP372"/>
    <mergeCell ref="AL433:AL436"/>
    <mergeCell ref="AL1329:AL1332"/>
    <mergeCell ref="AO1773:AO1776"/>
    <mergeCell ref="AL533:AL536"/>
    <mergeCell ref="AM653:AM656"/>
    <mergeCell ref="AN805:AN808"/>
    <mergeCell ref="C925:C928"/>
    <mergeCell ref="AP645:AP648"/>
    <mergeCell ref="AK1213:AK1216"/>
    <mergeCell ref="A1485:A1488"/>
    <mergeCell ref="AM213:AM216"/>
    <mergeCell ref="B1605:B1608"/>
    <mergeCell ref="AM137:AM140"/>
    <mergeCell ref="AK2045:AK2048"/>
    <mergeCell ref="C2113:C2116"/>
    <mergeCell ref="D885:D888"/>
    <mergeCell ref="AL1173:AL1176"/>
    <mergeCell ref="AQ1153:AQ1156"/>
    <mergeCell ref="AL1721:AL1724"/>
    <mergeCell ref="AN1445:AN1448"/>
    <mergeCell ref="A453:A456"/>
    <mergeCell ref="C1565:C1568"/>
    <mergeCell ref="AM1153:AM1156"/>
    <mergeCell ref="C217:C220"/>
    <mergeCell ref="AO1713:AO1716"/>
    <mergeCell ref="AO1093:AO1096"/>
    <mergeCell ref="A2125:A2128"/>
    <mergeCell ref="AP1037:AP1040"/>
    <mergeCell ref="C45:C48"/>
    <mergeCell ref="AM777:AM780"/>
    <mergeCell ref="D197:D200"/>
    <mergeCell ref="AQ1481:AQ1484"/>
    <mergeCell ref="C1677:C1680"/>
    <mergeCell ref="AN209:AN212"/>
    <mergeCell ref="D1945:D1948"/>
    <mergeCell ref="AP597:AP600"/>
    <mergeCell ref="AO1101:AO1104"/>
    <mergeCell ref="AL1557:AL1560"/>
    <mergeCell ref="AK2061:AK2064"/>
    <mergeCell ref="B1009:B1012"/>
    <mergeCell ref="D1281:D1284"/>
    <mergeCell ref="AO1277:AO1280"/>
    <mergeCell ref="A1497:A1500"/>
    <mergeCell ref="AL1385:AL1388"/>
    <mergeCell ref="AK2121:AK2124"/>
    <mergeCell ref="AN193:AN196"/>
    <mergeCell ref="C2065:C2068"/>
    <mergeCell ref="D289:D292"/>
    <mergeCell ref="D181:D184"/>
    <mergeCell ref="C685:C688"/>
    <mergeCell ref="AM1993:AM1996"/>
    <mergeCell ref="AP329:AP332"/>
    <mergeCell ref="AO1833:AO1836"/>
    <mergeCell ref="AL1125:AL1128"/>
    <mergeCell ref="B741:B744"/>
    <mergeCell ref="D1113:D1116"/>
    <mergeCell ref="D317:D320"/>
    <mergeCell ref="AL1401:AL1404"/>
    <mergeCell ref="AP1237:AP1240"/>
    <mergeCell ref="AM1345:AM1348"/>
    <mergeCell ref="AN117:AN120"/>
    <mergeCell ref="AK1905:AK1908"/>
    <mergeCell ref="AM1629:AM1632"/>
    <mergeCell ref="AL2025:AL2028"/>
    <mergeCell ref="AP1885:AP1888"/>
    <mergeCell ref="AL677:AL680"/>
    <mergeCell ref="AP1265:AP1268"/>
    <mergeCell ref="C273:C276"/>
    <mergeCell ref="D501:D504"/>
    <mergeCell ref="AL1509:AL1512"/>
    <mergeCell ref="AL129:AL132"/>
    <mergeCell ref="AN1061:AN1064"/>
    <mergeCell ref="AO1469:AO1472"/>
    <mergeCell ref="AL1785:AL1788"/>
    <mergeCell ref="AM1729:AM1732"/>
    <mergeCell ref="D1333:D1336"/>
    <mergeCell ref="AO1329:AO1332"/>
    <mergeCell ref="AL1621:AL1624"/>
    <mergeCell ref="AN2137:AN2140"/>
    <mergeCell ref="A1145:A1148"/>
    <mergeCell ref="AM637:AM640"/>
    <mergeCell ref="AQ429:AQ432"/>
    <mergeCell ref="AM17:AM20"/>
    <mergeCell ref="AK277:AK280"/>
    <mergeCell ref="A1321:A1324"/>
    <mergeCell ref="AL1317:AL1320"/>
    <mergeCell ref="AO1785:AO1788"/>
    <mergeCell ref="A525:A528"/>
    <mergeCell ref="AP557:AP560"/>
    <mergeCell ref="B1589:B1592"/>
    <mergeCell ref="AQ501:AQ504"/>
    <mergeCell ref="AM89:AM92"/>
    <mergeCell ref="B969:B972"/>
    <mergeCell ref="C1021:C1024"/>
    <mergeCell ref="C913:C916"/>
    <mergeCell ref="D1357:D1360"/>
    <mergeCell ref="AM1581:AM1584"/>
    <mergeCell ref="D1341:D1344"/>
    <mergeCell ref="C1845:C1848"/>
    <mergeCell ref="AK461:AK464"/>
    <mergeCell ref="AK2133:AK2136"/>
    <mergeCell ref="C473:C476"/>
    <mergeCell ref="AO1969:AO1972"/>
    <mergeCell ref="AL2077:AL2080"/>
    <mergeCell ref="AM401:AM404"/>
    <mergeCell ref="B853:B856"/>
    <mergeCell ref="AM849:AM852"/>
    <mergeCell ref="AM1609:AM1612"/>
    <mergeCell ref="D453:D456"/>
    <mergeCell ref="AK21:AK24"/>
    <mergeCell ref="C2073:C2076"/>
    <mergeCell ref="AL809:AL812"/>
    <mergeCell ref="C701:C704"/>
    <mergeCell ref="B1205:B1208"/>
    <mergeCell ref="AQ565:AQ568"/>
    <mergeCell ref="A1037:A1040"/>
    <mergeCell ref="AL1133:AL1136"/>
    <mergeCell ref="B1081:B1084"/>
    <mergeCell ref="B569:B572"/>
    <mergeCell ref="AQ393:AQ396"/>
    <mergeCell ref="AQ317:AQ320"/>
    <mergeCell ref="AK141:AK144"/>
    <mergeCell ref="AK797:AK800"/>
    <mergeCell ref="D957:D960"/>
    <mergeCell ref="AP449:AP452"/>
    <mergeCell ref="AO953:AO956"/>
    <mergeCell ref="B1193:B1196"/>
    <mergeCell ref="AP1601:AP1604"/>
    <mergeCell ref="AO1997:AO2000"/>
    <mergeCell ref="AQ1721:AQ1724"/>
    <mergeCell ref="AP221:AP224"/>
    <mergeCell ref="D629:D632"/>
    <mergeCell ref="AQ265:AQ268"/>
    <mergeCell ref="AP769:AP772"/>
    <mergeCell ref="D729:D732"/>
    <mergeCell ref="AL1813:AL1816"/>
    <mergeCell ref="C1233:C1236"/>
    <mergeCell ref="AM1957:AM1960"/>
    <mergeCell ref="AM1965:AM1968"/>
    <mergeCell ref="A297:A300"/>
    <mergeCell ref="AM1793:AM1796"/>
    <mergeCell ref="AO1733:AO1736"/>
    <mergeCell ref="AQ181:AQ184"/>
    <mergeCell ref="AL749:AL752"/>
    <mergeCell ref="AQ729:AQ732"/>
    <mergeCell ref="AM793:AM796"/>
    <mergeCell ref="C1761:C1764"/>
    <mergeCell ref="AO2:AQ2"/>
    <mergeCell ref="A1549:A1552"/>
    <mergeCell ref="D745:D748"/>
    <mergeCell ref="C1141:C1144"/>
    <mergeCell ref="AP861:AP864"/>
    <mergeCell ref="AP785:AP788"/>
    <mergeCell ref="B1817:B1820"/>
    <mergeCell ref="AK413:AK416"/>
    <mergeCell ref="A29:A32"/>
    <mergeCell ref="AQ1129:AQ1132"/>
    <mergeCell ref="AQ841:AQ844"/>
    <mergeCell ref="D1369:D1372"/>
    <mergeCell ref="AQ1005:AQ1008"/>
    <mergeCell ref="AK589:AK592"/>
    <mergeCell ref="A937:A940"/>
    <mergeCell ref="AL933:AL936"/>
    <mergeCell ref="AN573:AN576"/>
    <mergeCell ref="AN133:AN136"/>
    <mergeCell ref="AQ109:AQ112"/>
    <mergeCell ref="A681:A684"/>
    <mergeCell ref="AQ869:AQ872"/>
    <mergeCell ref="A1741:A1744"/>
    <mergeCell ref="AO1605:AO1608"/>
    <mergeCell ref="AO1529:AO1532"/>
    <mergeCell ref="B513:B516"/>
    <mergeCell ref="AO1505:AO1508"/>
    <mergeCell ref="AQ1081:AQ1084"/>
    <mergeCell ref="B201:B204"/>
    <mergeCell ref="C1477:C1480"/>
    <mergeCell ref="B1873:B1876"/>
    <mergeCell ref="D1597:D1600"/>
    <mergeCell ref="AP1089:AP1092"/>
    <mergeCell ref="AO1593:AO1596"/>
    <mergeCell ref="AL1049:AL1052"/>
    <mergeCell ref="AM1277:AM1280"/>
    <mergeCell ref="AQ1069:AQ1072"/>
    <mergeCell ref="D77:D80"/>
    <mergeCell ref="AK917:AK920"/>
    <mergeCell ref="AO753:AO756"/>
    <mergeCell ref="AO133:AO136"/>
    <mergeCell ref="A1165:A1168"/>
    <mergeCell ref="AM1305:AM1308"/>
    <mergeCell ref="AN1457:AN1460"/>
    <mergeCell ref="AP401:AP404"/>
    <mergeCell ref="B1433:B1436"/>
    <mergeCell ref="C1661:C1664"/>
    <mergeCell ref="AQ793:AQ796"/>
    <mergeCell ref="D1805:D1808"/>
    <mergeCell ref="AP1297:AP1300"/>
    <mergeCell ref="C205:C208"/>
    <mergeCell ref="AQ621:AQ624"/>
    <mergeCell ref="AN361:AN364"/>
    <mergeCell ref="AL621:AL624"/>
    <mergeCell ref="AK1101:AK1104"/>
    <mergeCell ref="C1689:C1692"/>
    <mergeCell ref="AN189:AN192"/>
    <mergeCell ref="AP749:AP752"/>
    <mergeCell ref="AQ1453:AQ1456"/>
    <mergeCell ref="D461:D464"/>
    <mergeCell ref="A669:A672"/>
    <mergeCell ref="C1889:C1892"/>
    <mergeCell ref="AK705:AK708"/>
    <mergeCell ref="AP1525:AP1528"/>
    <mergeCell ref="D2033:D2036"/>
    <mergeCell ref="AO2029:AO2032"/>
    <mergeCell ref="AN241:AN244"/>
    <mergeCell ref="C1057:C1060"/>
    <mergeCell ref="AM1093:AM1096"/>
    <mergeCell ref="AK1329:AK1332"/>
    <mergeCell ref="AM921:AM924"/>
    <mergeCell ref="AO1481:AO1484"/>
    <mergeCell ref="D689:D692"/>
    <mergeCell ref="AL1773:AL1776"/>
    <mergeCell ref="AP913:AP916"/>
    <mergeCell ref="AN701:AN704"/>
    <mergeCell ref="AQ957:AQ960"/>
    <mergeCell ref="A257:A260"/>
    <mergeCell ref="C1989:C1992"/>
    <mergeCell ref="AL1369:AL1372"/>
    <mergeCell ref="C2013:C2016"/>
    <mergeCell ref="AN1701:AN1704"/>
    <mergeCell ref="AK1917:AK1920"/>
    <mergeCell ref="AO1929:AO1932"/>
    <mergeCell ref="B297:B300"/>
    <mergeCell ref="C417:C420"/>
    <mergeCell ref="AQ881:AQ884"/>
    <mergeCell ref="AQ1265:AQ1268"/>
    <mergeCell ref="AQ1037:AQ1040"/>
    <mergeCell ref="AM749:AM752"/>
    <mergeCell ref="AL1253:AL1256"/>
    <mergeCell ref="AK737:AK740"/>
    <mergeCell ref="C2117:C2120"/>
    <mergeCell ref="A101:A104"/>
    <mergeCell ref="AN2005:AN2008"/>
    <mergeCell ref="AL877:AL880"/>
    <mergeCell ref="B493:B496"/>
    <mergeCell ref="AN1989:AN1992"/>
    <mergeCell ref="A997:A1000"/>
    <mergeCell ref="D93:D96"/>
    <mergeCell ref="AN1265:AN1268"/>
    <mergeCell ref="D881:D884"/>
    <mergeCell ref="AK1557:AK1560"/>
    <mergeCell ref="AN469:AN472"/>
    <mergeCell ref="AL153:AL156"/>
    <mergeCell ref="AL1825:AL1828"/>
    <mergeCell ref="AM1945:AM1948"/>
    <mergeCell ref="AK37:AK40"/>
    <mergeCell ref="AM597:AM600"/>
    <mergeCell ref="A285:A288"/>
    <mergeCell ref="D441:D444"/>
    <mergeCell ref="AL2001:AL2004"/>
    <mergeCell ref="B429:B432"/>
    <mergeCell ref="D1649:D1652"/>
    <mergeCell ref="A485:A488"/>
    <mergeCell ref="B713:B716"/>
    <mergeCell ref="AK1765:AK1768"/>
    <mergeCell ref="D1825:D1828"/>
    <mergeCell ref="A2013:A2016"/>
    <mergeCell ref="AL2009:AL2012"/>
    <mergeCell ref="D305:D308"/>
    <mergeCell ref="AL1389:AL1392"/>
    <mergeCell ref="AK421:AK424"/>
    <mergeCell ref="AN865:AN868"/>
    <mergeCell ref="C885:C888"/>
    <mergeCell ref="AO377:AO380"/>
    <mergeCell ref="AK337:AK340"/>
    <mergeCell ref="AM1733:AM1736"/>
    <mergeCell ref="D1153:D1156"/>
    <mergeCell ref="B941:B944"/>
    <mergeCell ref="A1445:A1448"/>
    <mergeCell ref="AQ765:AQ768"/>
    <mergeCell ref="AK1993:AK1996"/>
    <mergeCell ref="AK1969:AK1972"/>
    <mergeCell ref="AO1209:AO1212"/>
    <mergeCell ref="AL45:AL48"/>
    <mergeCell ref="AQ1597:AQ1600"/>
    <mergeCell ref="AP97:AP100"/>
    <mergeCell ref="AO1309:AO1312"/>
    <mergeCell ref="B317:B320"/>
    <mergeCell ref="AP2101:AP2104"/>
    <mergeCell ref="A721:A724"/>
    <mergeCell ref="AK649:AK652"/>
    <mergeCell ref="AP1937:AP1940"/>
    <mergeCell ref="AO1421:AO1424"/>
    <mergeCell ref="AO149:AO152"/>
    <mergeCell ref="AO73:AO76"/>
    <mergeCell ref="AP1141:AP1144"/>
    <mergeCell ref="AQ1261:AQ1264"/>
    <mergeCell ref="AP309:AP312"/>
    <mergeCell ref="AQ1369:AQ1372"/>
    <mergeCell ref="AO1081:AO1084"/>
    <mergeCell ref="C433:C436"/>
    <mergeCell ref="D377:D380"/>
    <mergeCell ref="AN1761:AN1764"/>
    <mergeCell ref="A693:A696"/>
    <mergeCell ref="AP2117:AP2120"/>
    <mergeCell ref="AO329:AO332"/>
    <mergeCell ref="B957:B960"/>
    <mergeCell ref="A1361:A1364"/>
    <mergeCell ref="AN997:AN1000"/>
    <mergeCell ref="AK1289:AK1292"/>
    <mergeCell ref="A741:A744"/>
    <mergeCell ref="AO429:AO432"/>
    <mergeCell ref="A1637:A1640"/>
    <mergeCell ref="AK565:AK568"/>
    <mergeCell ref="AP873:AP876"/>
    <mergeCell ref="C1401:C1404"/>
    <mergeCell ref="C1113:C1116"/>
    <mergeCell ref="AN1109:AN1112"/>
    <mergeCell ref="AK53:AK56"/>
    <mergeCell ref="D1381:D1384"/>
    <mergeCell ref="A1673:A1676"/>
    <mergeCell ref="AL173:AL176"/>
    <mergeCell ref="AK677:AK680"/>
    <mergeCell ref="B445:B448"/>
    <mergeCell ref="AN1941:AN1944"/>
    <mergeCell ref="AO57:AO60"/>
    <mergeCell ref="AN669:AN672"/>
    <mergeCell ref="AO713:AO716"/>
    <mergeCell ref="AP1781:AP1784"/>
    <mergeCell ref="D833:D836"/>
    <mergeCell ref="AK401:AK404"/>
    <mergeCell ref="AK1609:AK1612"/>
    <mergeCell ref="A1225:A1228"/>
    <mergeCell ref="AL381:AL384"/>
    <mergeCell ref="D945:D948"/>
    <mergeCell ref="AP1889:AP1892"/>
    <mergeCell ref="AQ2105:AQ2108"/>
    <mergeCell ref="AN1637:AN1640"/>
    <mergeCell ref="AM1229:AM1232"/>
    <mergeCell ref="C1577:C1580"/>
    <mergeCell ref="AO1069:AO1072"/>
    <mergeCell ref="C121:C124"/>
    <mergeCell ref="AQ1009:AQ1012"/>
    <mergeCell ref="C2041:C2044"/>
    <mergeCell ref="B1633:B1636"/>
    <mergeCell ref="A2137:A2140"/>
    <mergeCell ref="AQ1457:AQ1460"/>
    <mergeCell ref="B253:B256"/>
    <mergeCell ref="AK393:AK396"/>
    <mergeCell ref="D2021:D2024"/>
    <mergeCell ref="AP673:AP676"/>
    <mergeCell ref="AK1481:AK1484"/>
    <mergeCell ref="B1085:B1088"/>
    <mergeCell ref="AK1341:AK1344"/>
    <mergeCell ref="AL1461:AL1464"/>
    <mergeCell ref="AO657:AO660"/>
    <mergeCell ref="D1581:D1584"/>
    <mergeCell ref="B1185:B1188"/>
    <mergeCell ref="A1689:A1692"/>
    <mergeCell ref="A233:A236"/>
    <mergeCell ref="AO1453:AO1456"/>
    <mergeCell ref="D1573:D1576"/>
    <mergeCell ref="A1865:A1868"/>
    <mergeCell ref="AK793:AK796"/>
    <mergeCell ref="AL1021:AL1024"/>
    <mergeCell ref="AN2133:AN2136"/>
    <mergeCell ref="AL225:AL228"/>
    <mergeCell ref="A345:A348"/>
    <mergeCell ref="AL2101:AL2104"/>
    <mergeCell ref="B205:B208"/>
    <mergeCell ref="C1805:C1808"/>
    <mergeCell ref="B305:B308"/>
    <mergeCell ref="AN1801:AN1804"/>
    <mergeCell ref="C425:C428"/>
    <mergeCell ref="AO1921:AO1924"/>
    <mergeCell ref="C349:C352"/>
    <mergeCell ref="AP69:AP72"/>
    <mergeCell ref="AP1741:AP1744"/>
    <mergeCell ref="AL865:AL868"/>
    <mergeCell ref="A985:A988"/>
    <mergeCell ref="C461:C464"/>
    <mergeCell ref="AO1405:AO1408"/>
    <mergeCell ref="AO25:AO28"/>
    <mergeCell ref="A1817:A1820"/>
    <mergeCell ref="AO1681:AO1684"/>
    <mergeCell ref="B589:B592"/>
    <mergeCell ref="C1657:C1660"/>
    <mergeCell ref="A1917:A1920"/>
    <mergeCell ref="AP1925:AP1928"/>
    <mergeCell ref="B689:B692"/>
    <mergeCell ref="C809:C812"/>
    <mergeCell ref="AK1097:AK1100"/>
    <mergeCell ref="AL1249:AL1252"/>
    <mergeCell ref="AK1753:AK1756"/>
    <mergeCell ref="B1845:B1848"/>
    <mergeCell ref="AN613:AN616"/>
    <mergeCell ref="AK905:AK908"/>
    <mergeCell ref="AP885:AP888"/>
    <mergeCell ref="A1177:A1180"/>
    <mergeCell ref="C901:C904"/>
    <mergeCell ref="AP21:AP24"/>
    <mergeCell ref="AO1525:AO1528"/>
    <mergeCell ref="B433:B436"/>
    <mergeCell ref="AN1929:AN1932"/>
    <mergeCell ref="AP297:AP300"/>
    <mergeCell ref="B1329:B1332"/>
    <mergeCell ref="AQ1913:AQ1916"/>
    <mergeCell ref="B1157:B1160"/>
    <mergeCell ref="AL1889:AL1892"/>
    <mergeCell ref="A373:A376"/>
    <mergeCell ref="AL369:AL372"/>
    <mergeCell ref="AO1709:AO1712"/>
    <mergeCell ref="AK1773:AK1776"/>
    <mergeCell ref="B641:B644"/>
    <mergeCell ref="D365:D368"/>
    <mergeCell ref="AO253:AO256"/>
    <mergeCell ref="D193:D196"/>
    <mergeCell ref="AO1909:AO1912"/>
    <mergeCell ref="B917:B920"/>
    <mergeCell ref="B817:B820"/>
    <mergeCell ref="AQ1509:AQ1512"/>
    <mergeCell ref="AN1617:AN1620"/>
    <mergeCell ref="AQ129:AQ132"/>
    <mergeCell ref="AO389:AO392"/>
    <mergeCell ref="AM1421:AM1424"/>
    <mergeCell ref="AQ1793:AQ1796"/>
    <mergeCell ref="C21:C24"/>
    <mergeCell ref="AQ1877:AQ1880"/>
    <mergeCell ref="B1405:B1408"/>
    <mergeCell ref="AN789:AN792"/>
    <mergeCell ref="AM1293:AM1296"/>
    <mergeCell ref="D1137:D1140"/>
    <mergeCell ref="AK1825:AK1828"/>
    <mergeCell ref="AO481:AO484"/>
    <mergeCell ref="D1981:D1984"/>
    <mergeCell ref="AL597:AL600"/>
    <mergeCell ref="AQ1701:AQ1704"/>
    <mergeCell ref="B945:B948"/>
    <mergeCell ref="D421:D424"/>
    <mergeCell ref="AL1505:AL1508"/>
    <mergeCell ref="A1649:A1652"/>
    <mergeCell ref="D2093:D2096"/>
    <mergeCell ref="AQ357:AQ360"/>
    <mergeCell ref="AK537:AK540"/>
    <mergeCell ref="C549:C552"/>
    <mergeCell ref="AM1649:AM1652"/>
    <mergeCell ref="AK653:AK656"/>
    <mergeCell ref="AM377:AM380"/>
    <mergeCell ref="AL185:AL188"/>
    <mergeCell ref="AK1981:AK1984"/>
    <mergeCell ref="D1793:D1796"/>
    <mergeCell ref="AP1285:AP1288"/>
    <mergeCell ref="AL409:AL412"/>
    <mergeCell ref="AN925:AN928"/>
    <mergeCell ref="AL609:AL612"/>
    <mergeCell ref="AK1113:AK1116"/>
    <mergeCell ref="C1125:C1128"/>
    <mergeCell ref="AQ553:AQ556"/>
    <mergeCell ref="AM1997:AM2000"/>
    <mergeCell ref="AK1785:AK1788"/>
    <mergeCell ref="B629:B632"/>
    <mergeCell ref="AL557:AL560"/>
    <mergeCell ref="AO201:AO204"/>
    <mergeCell ref="AK265:AK268"/>
    <mergeCell ref="D2009:D2012"/>
    <mergeCell ref="AQ1645:AQ1648"/>
    <mergeCell ref="AL825:AL828"/>
    <mergeCell ref="AN2045:AN2048"/>
    <mergeCell ref="AO709:AO712"/>
    <mergeCell ref="AN1213:AN1216"/>
    <mergeCell ref="AL925:AL928"/>
    <mergeCell ref="AP937:AP940"/>
    <mergeCell ref="B1969:B1972"/>
    <mergeCell ref="AN1197:AN1200"/>
    <mergeCell ref="AP141:AP144"/>
    <mergeCell ref="AQ1205:AQ1208"/>
    <mergeCell ref="A1677:A1680"/>
    <mergeCell ref="AP689:AP692"/>
    <mergeCell ref="AM329:AM332"/>
    <mergeCell ref="D1445:D1448"/>
    <mergeCell ref="B1209:B1212"/>
    <mergeCell ref="AL1733:AL1736"/>
    <mergeCell ref="AP213:AP216"/>
    <mergeCell ref="A1013:A1016"/>
    <mergeCell ref="C777:C780"/>
    <mergeCell ref="B1281:B1284"/>
    <mergeCell ref="AO893:AO896"/>
    <mergeCell ref="AP349:AP352"/>
    <mergeCell ref="AP325:AP328"/>
    <mergeCell ref="AQ469:AQ472"/>
    <mergeCell ref="AN585:AN588"/>
    <mergeCell ref="C1501:C1504"/>
    <mergeCell ref="AP525:AP528"/>
    <mergeCell ref="AO1029:AO1032"/>
    <mergeCell ref="AK153:AK156"/>
    <mergeCell ref="AM713:AM716"/>
    <mergeCell ref="AQ1145:AQ1148"/>
    <mergeCell ref="AL1061:AL1064"/>
    <mergeCell ref="AO945:AO948"/>
    <mergeCell ref="AN537:AN540"/>
    <mergeCell ref="A1241:A1244"/>
    <mergeCell ref="AL1261:AL1264"/>
    <mergeCell ref="AL1237:AL1240"/>
    <mergeCell ref="AP553:AP556"/>
    <mergeCell ref="B1509:B1512"/>
    <mergeCell ref="AN813:AN816"/>
    <mergeCell ref="B129:B132"/>
    <mergeCell ref="AP577:AP580"/>
    <mergeCell ref="D1061:D1064"/>
    <mergeCell ref="B1785:B1788"/>
    <mergeCell ref="AQ697:AQ700"/>
    <mergeCell ref="B1621:B1624"/>
    <mergeCell ref="C1765:C1768"/>
    <mergeCell ref="AO1257:AO1260"/>
    <mergeCell ref="B265:B268"/>
    <mergeCell ref="AK381:AK384"/>
    <mergeCell ref="AM941:AM944"/>
    <mergeCell ref="AL1445:AL1448"/>
    <mergeCell ref="AO533:AO536"/>
    <mergeCell ref="AQ1417:AQ1420"/>
    <mergeCell ref="AO1313:AO1316"/>
    <mergeCell ref="AQ153:AQ156"/>
    <mergeCell ref="AM825:AM828"/>
    <mergeCell ref="AQ141:AQ144"/>
    <mergeCell ref="A513:A516"/>
    <mergeCell ref="C1173:C1176"/>
    <mergeCell ref="B765:B768"/>
    <mergeCell ref="B657:B660"/>
    <mergeCell ref="A13:A16"/>
    <mergeCell ref="AL2013:AL2016"/>
    <mergeCell ref="A461:A464"/>
    <mergeCell ref="A2133:A2136"/>
    <mergeCell ref="C401:C404"/>
    <mergeCell ref="AO1897:AO1900"/>
    <mergeCell ref="B905:B908"/>
    <mergeCell ref="AK1021:AK1024"/>
    <mergeCell ref="C1609:C1612"/>
    <mergeCell ref="D381:D384"/>
    <mergeCell ref="AP1877:AP1880"/>
    <mergeCell ref="B65:B68"/>
    <mergeCell ref="AL1565:AL1568"/>
    <mergeCell ref="AL2113:AL2116"/>
    <mergeCell ref="AP781:AP784"/>
    <mergeCell ref="A49:A52"/>
    <mergeCell ref="AO2105:AO2108"/>
    <mergeCell ref="B1849:B1852"/>
    <mergeCell ref="C1793:C1796"/>
    <mergeCell ref="AK1405:AK1408"/>
    <mergeCell ref="AO1009:AO1012"/>
    <mergeCell ref="AN601:AN604"/>
    <mergeCell ref="AP989:AP992"/>
    <mergeCell ref="AL1053:AL1056"/>
    <mergeCell ref="AM1281:AM1284"/>
    <mergeCell ref="B1401:B1404"/>
    <mergeCell ref="AN1441:AN1444"/>
    <mergeCell ref="AP1165:AP1168"/>
    <mergeCell ref="C173:C176"/>
    <mergeCell ref="AO1669:AO1672"/>
    <mergeCell ref="D877:D880"/>
    <mergeCell ref="C1381:C1384"/>
    <mergeCell ref="AQ45:AQ48"/>
    <mergeCell ref="B1133:B1136"/>
    <mergeCell ref="AM289:AM292"/>
    <mergeCell ref="AO1401:AO1404"/>
    <mergeCell ref="AP1629:AP1632"/>
    <mergeCell ref="D1521:D1524"/>
    <mergeCell ref="B393:B396"/>
    <mergeCell ref="A797:A800"/>
    <mergeCell ref="B2041:B2044"/>
    <mergeCell ref="AN2081:AN2084"/>
    <mergeCell ref="AM1673:AM1676"/>
    <mergeCell ref="D2137:D2140"/>
    <mergeCell ref="AP273:AP276"/>
    <mergeCell ref="AN2065:AN2068"/>
    <mergeCell ref="A1073:A1076"/>
    <mergeCell ref="D1517:D1520"/>
    <mergeCell ref="C17:C20"/>
    <mergeCell ref="C2021:C2024"/>
    <mergeCell ref="AO1513:AO1516"/>
    <mergeCell ref="D169:D172"/>
    <mergeCell ref="A277:A280"/>
    <mergeCell ref="AN545:AN548"/>
    <mergeCell ref="AQ1901:AQ1904"/>
    <mergeCell ref="AQ1885:AQ1888"/>
    <mergeCell ref="AL1901:AL1904"/>
    <mergeCell ref="AN1741:AN1744"/>
    <mergeCell ref="AM1333:AM1336"/>
    <mergeCell ref="AN1453:AN1456"/>
    <mergeCell ref="AM501:AM504"/>
    <mergeCell ref="AP1217:AP1220"/>
    <mergeCell ref="C225:C228"/>
    <mergeCell ref="AO1721:AO1724"/>
    <mergeCell ref="AQ629:AQ632"/>
    <mergeCell ref="A1101:A1104"/>
    <mergeCell ref="AN737:AN740"/>
    <mergeCell ref="AQ1837:AQ1840"/>
    <mergeCell ref="AP337:AP340"/>
    <mergeCell ref="B633:B636"/>
    <mergeCell ref="AM629:AM632"/>
    <mergeCell ref="AQ457:AQ460"/>
    <mergeCell ref="A1301:A1304"/>
    <mergeCell ref="B749:B752"/>
    <mergeCell ref="D1021:D1024"/>
    <mergeCell ref="AP513:AP516"/>
    <mergeCell ref="AL1929:AL1932"/>
    <mergeCell ref="AM2073:AM2076"/>
    <mergeCell ref="AL2129:AL2132"/>
    <mergeCell ref="AN49:AN52"/>
    <mergeCell ref="AK341:AK344"/>
    <mergeCell ref="AO1849:AO1852"/>
    <mergeCell ref="AN1681:AN1684"/>
    <mergeCell ref="A689:A692"/>
    <mergeCell ref="AM181:AM184"/>
    <mergeCell ref="AM729:AM732"/>
    <mergeCell ref="AO453:AO456"/>
    <mergeCell ref="AO1949:AO1952"/>
    <mergeCell ref="D573:D576"/>
    <mergeCell ref="AP2069:AP2072"/>
    <mergeCell ref="D1229:D1232"/>
    <mergeCell ref="AP721:AP724"/>
    <mergeCell ref="AL1517:AL1520"/>
    <mergeCell ref="AQ1049:AQ1052"/>
    <mergeCell ref="AQ201:AQ204"/>
    <mergeCell ref="AQ1433:AQ1436"/>
  </mergeCells>
  <conditionalFormatting sqref="E13:E2140">
    <cfRule type="cellIs" dxfId="374" priority="387" stopIfTrue="1" operator="equal">
      <formula>0</formula>
    </cfRule>
  </conditionalFormatting>
  <conditionalFormatting sqref="F8:AJ52">
    <cfRule type="expression" dxfId="373" priority="385">
      <formula>F$10=1</formula>
    </cfRule>
    <cfRule type="expression" dxfId="372" priority="386">
      <formula>F$9&gt;=6</formula>
    </cfRule>
  </conditionalFormatting>
  <conditionalFormatting sqref="F53:AJ92">
    <cfRule type="expression" dxfId="371" priority="383">
      <formula>F$10=1</formula>
    </cfRule>
    <cfRule type="expression" dxfId="370" priority="384">
      <formula>F$9&gt;=6</formula>
    </cfRule>
  </conditionalFormatting>
  <conditionalFormatting sqref="F93:AJ104">
    <cfRule type="expression" dxfId="369" priority="381">
      <formula>F$10=1</formula>
    </cfRule>
    <cfRule type="expression" dxfId="368" priority="382">
      <formula>F$9&gt;=6</formula>
    </cfRule>
  </conditionalFormatting>
  <conditionalFormatting sqref="F345:AJ356">
    <cfRule type="expression" dxfId="367" priority="359">
      <formula>F$10=1</formula>
    </cfRule>
    <cfRule type="expression" dxfId="366" priority="360">
      <formula>F$9&gt;=6</formula>
    </cfRule>
  </conditionalFormatting>
  <conditionalFormatting sqref="F357:AJ368 F489:AJ492 F613:AJ616 F737:AJ740 F861:AJ864">
    <cfRule type="expression" dxfId="365" priority="357">
      <formula>F$10=1</formula>
    </cfRule>
    <cfRule type="expression" dxfId="364" priority="358">
      <formula>F$9&gt;=6</formula>
    </cfRule>
  </conditionalFormatting>
  <conditionalFormatting sqref="F321:AJ332">
    <cfRule type="expression" dxfId="363" priority="355">
      <formula>F$10=1</formula>
    </cfRule>
    <cfRule type="expression" dxfId="362" priority="356">
      <formula>F$9&gt;=6</formula>
    </cfRule>
  </conditionalFormatting>
  <conditionalFormatting sqref="F333:AJ344">
    <cfRule type="expression" dxfId="361" priority="353">
      <formula>F$10=1</formula>
    </cfRule>
    <cfRule type="expression" dxfId="360" priority="354">
      <formula>F$9&gt;=6</formula>
    </cfRule>
  </conditionalFormatting>
  <conditionalFormatting sqref="F297:AJ308">
    <cfRule type="expression" dxfId="359" priority="351">
      <formula>F$10=1</formula>
    </cfRule>
    <cfRule type="expression" dxfId="358" priority="352">
      <formula>F$9&gt;=6</formula>
    </cfRule>
  </conditionalFormatting>
  <conditionalFormatting sqref="F309:AJ320">
    <cfRule type="expression" dxfId="357" priority="349">
      <formula>F$10=1</formula>
    </cfRule>
    <cfRule type="expression" dxfId="356" priority="350">
      <formula>F$9&gt;=6</formula>
    </cfRule>
  </conditionalFormatting>
  <conditionalFormatting sqref="F273:AJ284">
    <cfRule type="expression" dxfId="355" priority="347">
      <formula>F$10=1</formula>
    </cfRule>
    <cfRule type="expression" dxfId="354" priority="348">
      <formula>F$9&gt;=6</formula>
    </cfRule>
  </conditionalFormatting>
  <conditionalFormatting sqref="F285:AJ296">
    <cfRule type="expression" dxfId="353" priority="345">
      <formula>F$10=1</formula>
    </cfRule>
    <cfRule type="expression" dxfId="352" priority="346">
      <formula>F$9&gt;=6</formula>
    </cfRule>
  </conditionalFormatting>
  <conditionalFormatting sqref="F249:AJ260">
    <cfRule type="expression" dxfId="351" priority="343">
      <formula>F$10=1</formula>
    </cfRule>
    <cfRule type="expression" dxfId="350" priority="344">
      <formula>F$9&gt;=6</formula>
    </cfRule>
  </conditionalFormatting>
  <conditionalFormatting sqref="F261:AJ272">
    <cfRule type="expression" dxfId="349" priority="341">
      <formula>F$10=1</formula>
    </cfRule>
    <cfRule type="expression" dxfId="348" priority="342">
      <formula>F$9&gt;=6</formula>
    </cfRule>
  </conditionalFormatting>
  <conditionalFormatting sqref="F225:AJ236">
    <cfRule type="expression" dxfId="347" priority="339">
      <formula>F$10=1</formula>
    </cfRule>
    <cfRule type="expression" dxfId="346" priority="340">
      <formula>F$9&gt;=6</formula>
    </cfRule>
  </conditionalFormatting>
  <conditionalFormatting sqref="F237:AJ248">
    <cfRule type="expression" dxfId="345" priority="337">
      <formula>F$10=1</formula>
    </cfRule>
    <cfRule type="expression" dxfId="344" priority="338">
      <formula>F$9&gt;=6</formula>
    </cfRule>
  </conditionalFormatting>
  <conditionalFormatting sqref="F201:AJ212">
    <cfRule type="expression" dxfId="343" priority="335">
      <formula>F$10=1</formula>
    </cfRule>
    <cfRule type="expression" dxfId="342" priority="336">
      <formula>F$9&gt;=6</formula>
    </cfRule>
  </conditionalFormatting>
  <conditionalFormatting sqref="F213:AJ224">
    <cfRule type="expression" dxfId="341" priority="333">
      <formula>F$10=1</formula>
    </cfRule>
    <cfRule type="expression" dxfId="340" priority="334">
      <formula>F$9&gt;=6</formula>
    </cfRule>
  </conditionalFormatting>
  <conditionalFormatting sqref="F177:AJ188">
    <cfRule type="expression" dxfId="339" priority="331">
      <formula>F$10=1</formula>
    </cfRule>
    <cfRule type="expression" dxfId="338" priority="332">
      <formula>F$9&gt;=6</formula>
    </cfRule>
  </conditionalFormatting>
  <conditionalFormatting sqref="F189:AJ200">
    <cfRule type="expression" dxfId="337" priority="329">
      <formula>F$10=1</formula>
    </cfRule>
    <cfRule type="expression" dxfId="336" priority="330">
      <formula>F$9&gt;=6</formula>
    </cfRule>
  </conditionalFormatting>
  <conditionalFormatting sqref="F153:AJ164">
    <cfRule type="expression" dxfId="335" priority="327">
      <formula>F$10=1</formula>
    </cfRule>
    <cfRule type="expression" dxfId="334" priority="328">
      <formula>F$9&gt;=6</formula>
    </cfRule>
  </conditionalFormatting>
  <conditionalFormatting sqref="F165:AJ176">
    <cfRule type="expression" dxfId="333" priority="325">
      <formula>F$10=1</formula>
    </cfRule>
    <cfRule type="expression" dxfId="332" priority="326">
      <formula>F$9&gt;=6</formula>
    </cfRule>
  </conditionalFormatting>
  <conditionalFormatting sqref="F129:AJ140">
    <cfRule type="expression" dxfId="331" priority="323">
      <formula>F$10=1</formula>
    </cfRule>
    <cfRule type="expression" dxfId="330" priority="324">
      <formula>F$9&gt;=6</formula>
    </cfRule>
  </conditionalFormatting>
  <conditionalFormatting sqref="F141:AJ152">
    <cfRule type="expression" dxfId="329" priority="321">
      <formula>F$10=1</formula>
    </cfRule>
    <cfRule type="expression" dxfId="328" priority="322">
      <formula>F$9&gt;=6</formula>
    </cfRule>
  </conditionalFormatting>
  <conditionalFormatting sqref="F105:AJ116">
    <cfRule type="expression" dxfId="327" priority="319">
      <formula>F$10=1</formula>
    </cfRule>
    <cfRule type="expression" dxfId="326" priority="320">
      <formula>F$9&gt;=6</formula>
    </cfRule>
  </conditionalFormatting>
  <conditionalFormatting sqref="F117:AJ128">
    <cfRule type="expression" dxfId="325" priority="317">
      <formula>F$10=1</formula>
    </cfRule>
    <cfRule type="expression" dxfId="324" priority="318">
      <formula>F$9&gt;=6</formula>
    </cfRule>
  </conditionalFormatting>
  <conditionalFormatting sqref="F1513:AJ1524">
    <cfRule type="expression" dxfId="323" priority="315">
      <formula>F$10=1</formula>
    </cfRule>
    <cfRule type="expression" dxfId="322" priority="316">
      <formula>F$9&gt;=6</formula>
    </cfRule>
  </conditionalFormatting>
  <conditionalFormatting sqref="F1525:AJ1536 F1661:AJ1664 F2093:AJ2096">
    <cfRule type="expression" dxfId="321" priority="313">
      <formula>F$10=1</formula>
    </cfRule>
    <cfRule type="expression" dxfId="320" priority="314">
      <formula>F$9&gt;=6</formula>
    </cfRule>
  </conditionalFormatting>
  <conditionalFormatting sqref="F1489:AJ1500">
    <cfRule type="expression" dxfId="319" priority="311">
      <formula>F$10=1</formula>
    </cfRule>
    <cfRule type="expression" dxfId="318" priority="312">
      <formula>F$9&gt;=6</formula>
    </cfRule>
  </conditionalFormatting>
  <conditionalFormatting sqref="F1501:AJ1512">
    <cfRule type="expression" dxfId="317" priority="309">
      <formula>F$10=1</formula>
    </cfRule>
    <cfRule type="expression" dxfId="316" priority="310">
      <formula>F$9&gt;=6</formula>
    </cfRule>
  </conditionalFormatting>
  <conditionalFormatting sqref="F913:AJ924">
    <cfRule type="expression" dxfId="315" priority="307">
      <formula>F$10=1</formula>
    </cfRule>
    <cfRule type="expression" dxfId="314" priority="308">
      <formula>F$9&gt;=6</formula>
    </cfRule>
  </conditionalFormatting>
  <conditionalFormatting sqref="F1477:AJ1488">
    <cfRule type="expression" dxfId="313" priority="305">
      <formula>F$10=1</formula>
    </cfRule>
    <cfRule type="expression" dxfId="312" priority="306">
      <formula>F$9&gt;=6</formula>
    </cfRule>
  </conditionalFormatting>
  <conditionalFormatting sqref="F889:AJ900">
    <cfRule type="expression" dxfId="311" priority="303">
      <formula>F$10=1</formula>
    </cfRule>
    <cfRule type="expression" dxfId="310" priority="304">
      <formula>F$9&gt;=6</formula>
    </cfRule>
  </conditionalFormatting>
  <conditionalFormatting sqref="F901:AJ912">
    <cfRule type="expression" dxfId="309" priority="301">
      <formula>F$10=1</formula>
    </cfRule>
    <cfRule type="expression" dxfId="308" priority="302">
      <formula>F$9&gt;=6</formula>
    </cfRule>
  </conditionalFormatting>
  <conditionalFormatting sqref="F865:AJ876">
    <cfRule type="expression" dxfId="307" priority="299">
      <formula>F$10=1</formula>
    </cfRule>
    <cfRule type="expression" dxfId="306" priority="300">
      <formula>F$9&gt;=6</formula>
    </cfRule>
  </conditionalFormatting>
  <conditionalFormatting sqref="F877:AJ888">
    <cfRule type="expression" dxfId="305" priority="297">
      <formula>F$10=1</formula>
    </cfRule>
    <cfRule type="expression" dxfId="304" priority="298">
      <formula>F$9&gt;=6</formula>
    </cfRule>
  </conditionalFormatting>
  <conditionalFormatting sqref="F837:AJ848">
    <cfRule type="expression" dxfId="303" priority="295">
      <formula>F$10=1</formula>
    </cfRule>
    <cfRule type="expression" dxfId="302" priority="296">
      <formula>F$9&gt;=6</formula>
    </cfRule>
  </conditionalFormatting>
  <conditionalFormatting sqref="F849:AJ860">
    <cfRule type="expression" dxfId="301" priority="293">
      <formula>F$10=1</formula>
    </cfRule>
    <cfRule type="expression" dxfId="300" priority="294">
      <formula>F$9&gt;=6</formula>
    </cfRule>
  </conditionalFormatting>
  <conditionalFormatting sqref="F813:AJ824">
    <cfRule type="expression" dxfId="299" priority="291">
      <formula>F$10=1</formula>
    </cfRule>
    <cfRule type="expression" dxfId="298" priority="292">
      <formula>F$9&gt;=6</formula>
    </cfRule>
  </conditionalFormatting>
  <conditionalFormatting sqref="F825:AJ836">
    <cfRule type="expression" dxfId="297" priority="289">
      <formula>F$10=1</formula>
    </cfRule>
    <cfRule type="expression" dxfId="296" priority="290">
      <formula>F$9&gt;=6</formula>
    </cfRule>
  </conditionalFormatting>
  <conditionalFormatting sqref="F789:AJ800">
    <cfRule type="expression" dxfId="295" priority="287">
      <formula>F$10=1</formula>
    </cfRule>
    <cfRule type="expression" dxfId="294" priority="288">
      <formula>F$9&gt;=6</formula>
    </cfRule>
  </conditionalFormatting>
  <conditionalFormatting sqref="F801:AJ812">
    <cfRule type="expression" dxfId="293" priority="285">
      <formula>F$10=1</formula>
    </cfRule>
    <cfRule type="expression" dxfId="292" priority="286">
      <formula>F$9&gt;=6</formula>
    </cfRule>
  </conditionalFormatting>
  <conditionalFormatting sqref="F765:AJ776">
    <cfRule type="expression" dxfId="291" priority="283">
      <formula>F$10=1</formula>
    </cfRule>
    <cfRule type="expression" dxfId="290" priority="284">
      <formula>F$9&gt;=6</formula>
    </cfRule>
  </conditionalFormatting>
  <conditionalFormatting sqref="F777:AJ788">
    <cfRule type="expression" dxfId="289" priority="281">
      <formula>F$10=1</formula>
    </cfRule>
    <cfRule type="expression" dxfId="288" priority="282">
      <formula>F$9&gt;=6</formula>
    </cfRule>
  </conditionalFormatting>
  <conditionalFormatting sqref="F741:AJ752">
    <cfRule type="expression" dxfId="287" priority="279">
      <formula>F$10=1</formula>
    </cfRule>
    <cfRule type="expression" dxfId="286" priority="280">
      <formula>F$9&gt;=6</formula>
    </cfRule>
  </conditionalFormatting>
  <conditionalFormatting sqref="F753:AJ764">
    <cfRule type="expression" dxfId="285" priority="277">
      <formula>F$10=1</formula>
    </cfRule>
    <cfRule type="expression" dxfId="284" priority="278">
      <formula>F$9&gt;=6</formula>
    </cfRule>
  </conditionalFormatting>
  <conditionalFormatting sqref="F713:AJ724">
    <cfRule type="expression" dxfId="283" priority="275">
      <formula>F$10=1</formula>
    </cfRule>
    <cfRule type="expression" dxfId="282" priority="276">
      <formula>F$9&gt;=6</formula>
    </cfRule>
  </conditionalFormatting>
  <conditionalFormatting sqref="F725:AJ736">
    <cfRule type="expression" dxfId="281" priority="273">
      <formula>F$10=1</formula>
    </cfRule>
    <cfRule type="expression" dxfId="280" priority="274">
      <formula>F$9&gt;=6</formula>
    </cfRule>
  </conditionalFormatting>
  <conditionalFormatting sqref="F689:AJ700">
    <cfRule type="expression" dxfId="279" priority="271">
      <formula>F$10=1</formula>
    </cfRule>
    <cfRule type="expression" dxfId="278" priority="272">
      <formula>F$9&gt;=6</formula>
    </cfRule>
  </conditionalFormatting>
  <conditionalFormatting sqref="F701:AJ712">
    <cfRule type="expression" dxfId="277" priority="269">
      <formula>F$10=1</formula>
    </cfRule>
    <cfRule type="expression" dxfId="276" priority="270">
      <formula>F$9&gt;=6</formula>
    </cfRule>
  </conditionalFormatting>
  <conditionalFormatting sqref="F665:AJ676">
    <cfRule type="expression" dxfId="275" priority="267">
      <formula>F$10=1</formula>
    </cfRule>
    <cfRule type="expression" dxfId="274" priority="268">
      <formula>F$9&gt;=6</formula>
    </cfRule>
  </conditionalFormatting>
  <conditionalFormatting sqref="F677:AJ688">
    <cfRule type="expression" dxfId="273" priority="265">
      <formula>F$10=1</formula>
    </cfRule>
    <cfRule type="expression" dxfId="272" priority="266">
      <formula>F$9&gt;=6</formula>
    </cfRule>
  </conditionalFormatting>
  <conditionalFormatting sqref="F641:AJ652">
    <cfRule type="expression" dxfId="271" priority="263">
      <formula>F$10=1</formula>
    </cfRule>
    <cfRule type="expression" dxfId="270" priority="264">
      <formula>F$9&gt;=6</formula>
    </cfRule>
  </conditionalFormatting>
  <conditionalFormatting sqref="F653:AJ664">
    <cfRule type="expression" dxfId="269" priority="261">
      <formula>F$10=1</formula>
    </cfRule>
    <cfRule type="expression" dxfId="268" priority="262">
      <formula>F$9&gt;=6</formula>
    </cfRule>
  </conditionalFormatting>
  <conditionalFormatting sqref="F617:AJ628">
    <cfRule type="expression" dxfId="267" priority="259">
      <formula>F$10=1</formula>
    </cfRule>
    <cfRule type="expression" dxfId="266" priority="260">
      <formula>F$9&gt;=6</formula>
    </cfRule>
  </conditionalFormatting>
  <conditionalFormatting sqref="F629:AJ640">
    <cfRule type="expression" dxfId="265" priority="257">
      <formula>F$10=1</formula>
    </cfRule>
    <cfRule type="expression" dxfId="264" priority="258">
      <formula>F$9&gt;=6</formula>
    </cfRule>
  </conditionalFormatting>
  <conditionalFormatting sqref="F589:AJ600">
    <cfRule type="expression" dxfId="263" priority="255">
      <formula>F$10=1</formula>
    </cfRule>
    <cfRule type="expression" dxfId="262" priority="256">
      <formula>F$9&gt;=6</formula>
    </cfRule>
  </conditionalFormatting>
  <conditionalFormatting sqref="F601:AJ612">
    <cfRule type="expression" dxfId="261" priority="253">
      <formula>F$10=1</formula>
    </cfRule>
    <cfRule type="expression" dxfId="260" priority="254">
      <formula>F$9&gt;=6</formula>
    </cfRule>
  </conditionalFormatting>
  <conditionalFormatting sqref="F565:AJ576">
    <cfRule type="expression" dxfId="259" priority="251">
      <formula>F$10=1</formula>
    </cfRule>
    <cfRule type="expression" dxfId="258" priority="252">
      <formula>F$9&gt;=6</formula>
    </cfRule>
  </conditionalFormatting>
  <conditionalFormatting sqref="F577:AJ588">
    <cfRule type="expression" dxfId="257" priority="249">
      <formula>F$10=1</formula>
    </cfRule>
    <cfRule type="expression" dxfId="256" priority="250">
      <formula>F$9&gt;=6</formula>
    </cfRule>
  </conditionalFormatting>
  <conditionalFormatting sqref="F541:AJ552">
    <cfRule type="expression" dxfId="255" priority="247">
      <formula>F$10=1</formula>
    </cfRule>
    <cfRule type="expression" dxfId="254" priority="248">
      <formula>F$9&gt;=6</formula>
    </cfRule>
  </conditionalFormatting>
  <conditionalFormatting sqref="F553:AJ564">
    <cfRule type="expression" dxfId="253" priority="245">
      <formula>F$10=1</formula>
    </cfRule>
    <cfRule type="expression" dxfId="252" priority="246">
      <formula>F$9&gt;=6</formula>
    </cfRule>
  </conditionalFormatting>
  <conditionalFormatting sqref="F517:AJ528">
    <cfRule type="expression" dxfId="251" priority="243">
      <formula>F$10=1</formula>
    </cfRule>
    <cfRule type="expression" dxfId="250" priority="244">
      <formula>F$9&gt;=6</formula>
    </cfRule>
  </conditionalFormatting>
  <conditionalFormatting sqref="F529:AJ540">
    <cfRule type="expression" dxfId="249" priority="241">
      <formula>F$10=1</formula>
    </cfRule>
    <cfRule type="expression" dxfId="248" priority="242">
      <formula>F$9&gt;=6</formula>
    </cfRule>
  </conditionalFormatting>
  <conditionalFormatting sqref="F493:AJ504">
    <cfRule type="expression" dxfId="247" priority="239">
      <formula>F$10=1</formula>
    </cfRule>
    <cfRule type="expression" dxfId="246" priority="240">
      <formula>F$9&gt;=6</formula>
    </cfRule>
  </conditionalFormatting>
  <conditionalFormatting sqref="F505:AJ516">
    <cfRule type="expression" dxfId="245" priority="237">
      <formula>F$10=1</formula>
    </cfRule>
    <cfRule type="expression" dxfId="244" priority="238">
      <formula>F$9&gt;=6</formula>
    </cfRule>
  </conditionalFormatting>
  <conditionalFormatting sqref="F465:AJ476">
    <cfRule type="expression" dxfId="243" priority="235">
      <formula>F$10=1</formula>
    </cfRule>
    <cfRule type="expression" dxfId="242" priority="236">
      <formula>F$9&gt;=6</formula>
    </cfRule>
  </conditionalFormatting>
  <conditionalFormatting sqref="F477:AJ488">
    <cfRule type="expression" dxfId="241" priority="233">
      <formula>F$10=1</formula>
    </cfRule>
    <cfRule type="expression" dxfId="240" priority="234">
      <formula>F$9&gt;=6</formula>
    </cfRule>
  </conditionalFormatting>
  <conditionalFormatting sqref="F441:AJ452">
    <cfRule type="expression" dxfId="239" priority="231">
      <formula>F$10=1</formula>
    </cfRule>
    <cfRule type="expression" dxfId="238" priority="232">
      <formula>F$9&gt;=6</formula>
    </cfRule>
  </conditionalFormatting>
  <conditionalFormatting sqref="F453:AJ464">
    <cfRule type="expression" dxfId="237" priority="229">
      <formula>F$10=1</formula>
    </cfRule>
    <cfRule type="expression" dxfId="236" priority="230">
      <formula>F$9&gt;=6</formula>
    </cfRule>
  </conditionalFormatting>
  <conditionalFormatting sqref="F417:AJ428">
    <cfRule type="expression" dxfId="235" priority="227">
      <formula>F$10=1</formula>
    </cfRule>
    <cfRule type="expression" dxfId="234" priority="228">
      <formula>F$9&gt;=6</formula>
    </cfRule>
  </conditionalFormatting>
  <conditionalFormatting sqref="F429:AJ440">
    <cfRule type="expression" dxfId="233" priority="225">
      <formula>F$10=1</formula>
    </cfRule>
    <cfRule type="expression" dxfId="232" priority="226">
      <formula>F$9&gt;=6</formula>
    </cfRule>
  </conditionalFormatting>
  <conditionalFormatting sqref="F393:AJ404">
    <cfRule type="expression" dxfId="231" priority="223">
      <formula>F$10=1</formula>
    </cfRule>
    <cfRule type="expression" dxfId="230" priority="224">
      <formula>F$9&gt;=6</formula>
    </cfRule>
  </conditionalFormatting>
  <conditionalFormatting sqref="F405:AJ416">
    <cfRule type="expression" dxfId="229" priority="221">
      <formula>F$10=1</formula>
    </cfRule>
    <cfRule type="expression" dxfId="228" priority="222">
      <formula>F$9&gt;=6</formula>
    </cfRule>
  </conditionalFormatting>
  <conditionalFormatting sqref="F369:AJ380">
    <cfRule type="expression" dxfId="227" priority="219">
      <formula>F$10=1</formula>
    </cfRule>
    <cfRule type="expression" dxfId="226" priority="220">
      <formula>F$9&gt;=6</formula>
    </cfRule>
  </conditionalFormatting>
  <conditionalFormatting sqref="F381:AJ392">
    <cfRule type="expression" dxfId="225" priority="217">
      <formula>F$10=1</formula>
    </cfRule>
    <cfRule type="expression" dxfId="224" priority="218">
      <formula>F$9&gt;=6</formula>
    </cfRule>
  </conditionalFormatting>
  <conditionalFormatting sqref="F1453:AJ1464">
    <cfRule type="expression" dxfId="223" priority="215">
      <formula>F$10=1</formula>
    </cfRule>
    <cfRule type="expression" dxfId="222" priority="216">
      <formula>F$9&gt;=6</formula>
    </cfRule>
  </conditionalFormatting>
  <conditionalFormatting sqref="F1465:AJ1476">
    <cfRule type="expression" dxfId="221" priority="213">
      <formula>F$10=1</formula>
    </cfRule>
    <cfRule type="expression" dxfId="220" priority="214">
      <formula>F$9&gt;=6</formula>
    </cfRule>
  </conditionalFormatting>
  <conditionalFormatting sqref="F1429:AJ1440">
    <cfRule type="expression" dxfId="219" priority="211">
      <formula>F$10=1</formula>
    </cfRule>
    <cfRule type="expression" dxfId="218" priority="212">
      <formula>F$9&gt;=6</formula>
    </cfRule>
  </conditionalFormatting>
  <conditionalFormatting sqref="F1441:AJ1452">
    <cfRule type="expression" dxfId="217" priority="209">
      <formula>F$10=1</formula>
    </cfRule>
    <cfRule type="expression" dxfId="216" priority="210">
      <formula>F$9&gt;=6</formula>
    </cfRule>
  </conditionalFormatting>
  <conditionalFormatting sqref="F1405:AJ1416">
    <cfRule type="expression" dxfId="215" priority="207">
      <formula>F$10=1</formula>
    </cfRule>
    <cfRule type="expression" dxfId="214" priority="208">
      <formula>F$9&gt;=6</formula>
    </cfRule>
  </conditionalFormatting>
  <conditionalFormatting sqref="F1417:AJ1428">
    <cfRule type="expression" dxfId="213" priority="205">
      <formula>F$10=1</formula>
    </cfRule>
    <cfRule type="expression" dxfId="212" priority="206">
      <formula>F$9&gt;=6</formula>
    </cfRule>
  </conditionalFormatting>
  <conditionalFormatting sqref="F1381:AJ1392">
    <cfRule type="expression" dxfId="211" priority="203">
      <formula>F$10=1</formula>
    </cfRule>
    <cfRule type="expression" dxfId="210" priority="204">
      <formula>F$9&gt;=6</formula>
    </cfRule>
  </conditionalFormatting>
  <conditionalFormatting sqref="F1393:AJ1404">
    <cfRule type="expression" dxfId="209" priority="201">
      <formula>F$10=1</formula>
    </cfRule>
    <cfRule type="expression" dxfId="208" priority="202">
      <formula>F$9&gt;=6</formula>
    </cfRule>
  </conditionalFormatting>
  <conditionalFormatting sqref="F1357:AJ1368">
    <cfRule type="expression" dxfId="207" priority="199">
      <formula>F$10=1</formula>
    </cfRule>
    <cfRule type="expression" dxfId="206" priority="200">
      <formula>F$9&gt;=6</formula>
    </cfRule>
  </conditionalFormatting>
  <conditionalFormatting sqref="F1369:AJ1380">
    <cfRule type="expression" dxfId="205" priority="197">
      <formula>F$10=1</formula>
    </cfRule>
    <cfRule type="expression" dxfId="204" priority="198">
      <formula>F$9&gt;=6</formula>
    </cfRule>
  </conditionalFormatting>
  <conditionalFormatting sqref="F1353:AJ1356">
    <cfRule type="expression" dxfId="203" priority="195">
      <formula>F$10=1</formula>
    </cfRule>
    <cfRule type="expression" dxfId="202" priority="196">
      <formula>F$9&gt;=6</formula>
    </cfRule>
  </conditionalFormatting>
  <conditionalFormatting sqref="F1329:AJ1340">
    <cfRule type="expression" dxfId="201" priority="193">
      <formula>F$10=1</formula>
    </cfRule>
    <cfRule type="expression" dxfId="200" priority="194">
      <formula>F$9&gt;=6</formula>
    </cfRule>
  </conditionalFormatting>
  <conditionalFormatting sqref="F1341:AJ1352">
    <cfRule type="expression" dxfId="199" priority="191">
      <formula>F$10=1</formula>
    </cfRule>
    <cfRule type="expression" dxfId="198" priority="192">
      <formula>F$9&gt;=6</formula>
    </cfRule>
  </conditionalFormatting>
  <conditionalFormatting sqref="F1305:AJ1316">
    <cfRule type="expression" dxfId="197" priority="189">
      <formula>F$10=1</formula>
    </cfRule>
    <cfRule type="expression" dxfId="196" priority="190">
      <formula>F$9&gt;=6</formula>
    </cfRule>
  </conditionalFormatting>
  <conditionalFormatting sqref="F1317:AJ1328">
    <cfRule type="expression" dxfId="195" priority="187">
      <formula>F$10=1</formula>
    </cfRule>
    <cfRule type="expression" dxfId="194" priority="188">
      <formula>F$9&gt;=6</formula>
    </cfRule>
  </conditionalFormatting>
  <conditionalFormatting sqref="F1293:AJ1304">
    <cfRule type="expression" dxfId="193" priority="185">
      <formula>F$10=1</formula>
    </cfRule>
    <cfRule type="expression" dxfId="192" priority="186">
      <formula>F$9&gt;=6</formula>
    </cfRule>
  </conditionalFormatting>
  <conditionalFormatting sqref="F1269:AJ1280">
    <cfRule type="expression" dxfId="191" priority="183">
      <formula>F$10=1</formula>
    </cfRule>
    <cfRule type="expression" dxfId="190" priority="184">
      <formula>F$9&gt;=6</formula>
    </cfRule>
  </conditionalFormatting>
  <conditionalFormatting sqref="F1281:AJ1292">
    <cfRule type="expression" dxfId="189" priority="181">
      <formula>F$10=1</formula>
    </cfRule>
    <cfRule type="expression" dxfId="188" priority="182">
      <formula>F$9&gt;=6</formula>
    </cfRule>
  </conditionalFormatting>
  <conditionalFormatting sqref="F1245:AJ1256">
    <cfRule type="expression" dxfId="187" priority="179">
      <formula>F$10=1</formula>
    </cfRule>
    <cfRule type="expression" dxfId="186" priority="180">
      <formula>F$9&gt;=6</formula>
    </cfRule>
  </conditionalFormatting>
  <conditionalFormatting sqref="F1257:AJ1268">
    <cfRule type="expression" dxfId="185" priority="177">
      <formula>F$10=1</formula>
    </cfRule>
    <cfRule type="expression" dxfId="184" priority="178">
      <formula>F$9&gt;=6</formula>
    </cfRule>
  </conditionalFormatting>
  <conditionalFormatting sqref="F1221:AJ1232">
    <cfRule type="expression" dxfId="183" priority="175">
      <formula>F$10=1</formula>
    </cfRule>
    <cfRule type="expression" dxfId="182" priority="176">
      <formula>F$9&gt;=6</formula>
    </cfRule>
  </conditionalFormatting>
  <conditionalFormatting sqref="F1233:AJ1244">
    <cfRule type="expression" dxfId="181" priority="173">
      <formula>F$10=1</formula>
    </cfRule>
    <cfRule type="expression" dxfId="180" priority="174">
      <formula>F$9&gt;=6</formula>
    </cfRule>
  </conditionalFormatting>
  <conditionalFormatting sqref="F1197:AJ1208">
    <cfRule type="expression" dxfId="179" priority="171">
      <formula>F$10=1</formula>
    </cfRule>
    <cfRule type="expression" dxfId="178" priority="172">
      <formula>F$9&gt;=6</formula>
    </cfRule>
  </conditionalFormatting>
  <conditionalFormatting sqref="F1209:AJ1220">
    <cfRule type="expression" dxfId="177" priority="169">
      <formula>F$10=1</formula>
    </cfRule>
    <cfRule type="expression" dxfId="176" priority="170">
      <formula>F$9&gt;=6</formula>
    </cfRule>
  </conditionalFormatting>
  <conditionalFormatting sqref="F1173:AJ1184">
    <cfRule type="expression" dxfId="175" priority="167">
      <formula>F$10=1</formula>
    </cfRule>
    <cfRule type="expression" dxfId="174" priority="168">
      <formula>F$9&gt;=6</formula>
    </cfRule>
  </conditionalFormatting>
  <conditionalFormatting sqref="F1185:AJ1196">
    <cfRule type="expression" dxfId="173" priority="165">
      <formula>F$10=1</formula>
    </cfRule>
    <cfRule type="expression" dxfId="172" priority="166">
      <formula>F$9&gt;=6</formula>
    </cfRule>
  </conditionalFormatting>
  <conditionalFormatting sqref="F1169:AJ1172">
    <cfRule type="expression" dxfId="171" priority="163">
      <formula>F$10=1</formula>
    </cfRule>
    <cfRule type="expression" dxfId="170" priority="164">
      <formula>F$9&gt;=6</formula>
    </cfRule>
  </conditionalFormatting>
  <conditionalFormatting sqref="F1145:AJ1156">
    <cfRule type="expression" dxfId="169" priority="161">
      <formula>F$10=1</formula>
    </cfRule>
    <cfRule type="expression" dxfId="168" priority="162">
      <formula>F$9&gt;=6</formula>
    </cfRule>
  </conditionalFormatting>
  <conditionalFormatting sqref="F1157:AJ1168">
    <cfRule type="expression" dxfId="167" priority="159">
      <formula>F$10=1</formula>
    </cfRule>
    <cfRule type="expression" dxfId="166" priority="160">
      <formula>F$9&gt;=6</formula>
    </cfRule>
  </conditionalFormatting>
  <conditionalFormatting sqref="F1121:AJ1132">
    <cfRule type="expression" dxfId="165" priority="157">
      <formula>F$10=1</formula>
    </cfRule>
    <cfRule type="expression" dxfId="164" priority="158">
      <formula>F$9&gt;=6</formula>
    </cfRule>
  </conditionalFormatting>
  <conditionalFormatting sqref="F1133:AJ1144">
    <cfRule type="expression" dxfId="163" priority="155">
      <formula>F$10=1</formula>
    </cfRule>
    <cfRule type="expression" dxfId="162" priority="156">
      <formula>F$9&gt;=6</formula>
    </cfRule>
  </conditionalFormatting>
  <conditionalFormatting sqref="F1109:AJ1120">
    <cfRule type="expression" dxfId="161" priority="153">
      <formula>F$10=1</formula>
    </cfRule>
    <cfRule type="expression" dxfId="160" priority="154">
      <formula>F$9&gt;=6</formula>
    </cfRule>
  </conditionalFormatting>
  <conditionalFormatting sqref="F1085:AJ1096">
    <cfRule type="expression" dxfId="159" priority="151">
      <formula>F$10=1</formula>
    </cfRule>
    <cfRule type="expression" dxfId="158" priority="152">
      <formula>F$9&gt;=6</formula>
    </cfRule>
  </conditionalFormatting>
  <conditionalFormatting sqref="F1097:AJ1108">
    <cfRule type="expression" dxfId="157" priority="149">
      <formula>F$10=1</formula>
    </cfRule>
    <cfRule type="expression" dxfId="156" priority="150">
      <formula>F$9&gt;=6</formula>
    </cfRule>
  </conditionalFormatting>
  <conditionalFormatting sqref="F1061:AJ1072">
    <cfRule type="expression" dxfId="155" priority="147">
      <formula>F$10=1</formula>
    </cfRule>
    <cfRule type="expression" dxfId="154" priority="148">
      <formula>F$9&gt;=6</formula>
    </cfRule>
  </conditionalFormatting>
  <conditionalFormatting sqref="F1073:AJ1084">
    <cfRule type="expression" dxfId="153" priority="145">
      <formula>F$10=1</formula>
    </cfRule>
    <cfRule type="expression" dxfId="152" priority="146">
      <formula>F$9&gt;=6</formula>
    </cfRule>
  </conditionalFormatting>
  <conditionalFormatting sqref="F1037:AJ1048">
    <cfRule type="expression" dxfId="151" priority="143">
      <formula>F$10=1</formula>
    </cfRule>
    <cfRule type="expression" dxfId="150" priority="144">
      <formula>F$9&gt;=6</formula>
    </cfRule>
  </conditionalFormatting>
  <conditionalFormatting sqref="F1049:AJ1060">
    <cfRule type="expression" dxfId="149" priority="141">
      <formula>F$10=1</formula>
    </cfRule>
    <cfRule type="expression" dxfId="148" priority="142">
      <formula>F$9&gt;=6</formula>
    </cfRule>
  </conditionalFormatting>
  <conditionalFormatting sqref="F1013:AJ1024">
    <cfRule type="expression" dxfId="147" priority="139">
      <formula>F$10=1</formula>
    </cfRule>
    <cfRule type="expression" dxfId="146" priority="140">
      <formula>F$9&gt;=6</formula>
    </cfRule>
  </conditionalFormatting>
  <conditionalFormatting sqref="F1025:AJ1036">
    <cfRule type="expression" dxfId="145" priority="137">
      <formula>F$10=1</formula>
    </cfRule>
    <cfRule type="expression" dxfId="144" priority="138">
      <formula>F$9&gt;=6</formula>
    </cfRule>
  </conditionalFormatting>
  <conditionalFormatting sqref="F989:AJ1000">
    <cfRule type="expression" dxfId="143" priority="135">
      <formula>F$10=1</formula>
    </cfRule>
    <cfRule type="expression" dxfId="142" priority="136">
      <formula>F$9&gt;=6</formula>
    </cfRule>
  </conditionalFormatting>
  <conditionalFormatting sqref="F1001:AJ1012">
    <cfRule type="expression" dxfId="141" priority="133">
      <formula>F$10=1</formula>
    </cfRule>
    <cfRule type="expression" dxfId="140" priority="134">
      <formula>F$9&gt;=6</formula>
    </cfRule>
  </conditionalFormatting>
  <conditionalFormatting sqref="F985:AJ988">
    <cfRule type="expression" dxfId="139" priority="131">
      <formula>F$10=1</formula>
    </cfRule>
    <cfRule type="expression" dxfId="138" priority="132">
      <formula>F$9&gt;=6</formula>
    </cfRule>
  </conditionalFormatting>
  <conditionalFormatting sqref="F961:AJ972">
    <cfRule type="expression" dxfId="137" priority="129">
      <formula>F$10=1</formula>
    </cfRule>
    <cfRule type="expression" dxfId="136" priority="130">
      <formula>F$9&gt;=6</formula>
    </cfRule>
  </conditionalFormatting>
  <conditionalFormatting sqref="F973:AJ984">
    <cfRule type="expression" dxfId="135" priority="127">
      <formula>F$10=1</formula>
    </cfRule>
    <cfRule type="expression" dxfId="134" priority="128">
      <formula>F$9&gt;=6</formula>
    </cfRule>
  </conditionalFormatting>
  <conditionalFormatting sqref="F937:AJ948">
    <cfRule type="expression" dxfId="133" priority="125">
      <formula>F$10=1</formula>
    </cfRule>
    <cfRule type="expression" dxfId="132" priority="126">
      <formula>F$9&gt;=6</formula>
    </cfRule>
  </conditionalFormatting>
  <conditionalFormatting sqref="F949:AJ960">
    <cfRule type="expression" dxfId="131" priority="123">
      <formula>F$10=1</formula>
    </cfRule>
    <cfRule type="expression" dxfId="130" priority="124">
      <formula>F$9&gt;=6</formula>
    </cfRule>
  </conditionalFormatting>
  <conditionalFormatting sqref="F925:AJ936">
    <cfRule type="expression" dxfId="129" priority="121">
      <formula>F$10=1</formula>
    </cfRule>
    <cfRule type="expression" dxfId="128" priority="122">
      <formula>F$9&gt;=6</formula>
    </cfRule>
  </conditionalFormatting>
  <conditionalFormatting sqref="F2125:AJ2136">
    <cfRule type="expression" dxfId="127" priority="107">
      <formula>F$10=1</formula>
    </cfRule>
    <cfRule type="expression" dxfId="126" priority="108">
      <formula>F$9&gt;=6</formula>
    </cfRule>
  </conditionalFormatting>
  <conditionalFormatting sqref="F2137:AJ2140">
    <cfRule type="expression" dxfId="125" priority="105">
      <formula>F$10=1</formula>
    </cfRule>
    <cfRule type="expression" dxfId="124" priority="106">
      <formula>F$9&gt;=6</formula>
    </cfRule>
  </conditionalFormatting>
  <conditionalFormatting sqref="F2101:AJ2112">
    <cfRule type="expression" dxfId="123" priority="103">
      <formula>F$10=1</formula>
    </cfRule>
    <cfRule type="expression" dxfId="122" priority="104">
      <formula>F$9&gt;=6</formula>
    </cfRule>
  </conditionalFormatting>
  <conditionalFormatting sqref="F2113:AJ2124">
    <cfRule type="expression" dxfId="121" priority="101">
      <formula>F$10=1</formula>
    </cfRule>
    <cfRule type="expression" dxfId="120" priority="102">
      <formula>F$9&gt;=6</formula>
    </cfRule>
  </conditionalFormatting>
  <conditionalFormatting sqref="F2097:AJ2100">
    <cfRule type="expression" dxfId="119" priority="99">
      <formula>F$10=1</formula>
    </cfRule>
    <cfRule type="expression" dxfId="118" priority="100">
      <formula>F$9&gt;=6</formula>
    </cfRule>
  </conditionalFormatting>
  <conditionalFormatting sqref="F2069:AJ2080">
    <cfRule type="expression" dxfId="117" priority="97">
      <formula>F$10=1</formula>
    </cfRule>
    <cfRule type="expression" dxfId="116" priority="98">
      <formula>F$9&gt;=6</formula>
    </cfRule>
  </conditionalFormatting>
  <conditionalFormatting sqref="F2081:AJ2092">
    <cfRule type="expression" dxfId="115" priority="95">
      <formula>F$10=1</formula>
    </cfRule>
    <cfRule type="expression" dxfId="114" priority="96">
      <formula>F$9&gt;=6</formula>
    </cfRule>
  </conditionalFormatting>
  <conditionalFormatting sqref="F2045:AJ2056">
    <cfRule type="expression" dxfId="113" priority="93">
      <formula>F$10=1</formula>
    </cfRule>
    <cfRule type="expression" dxfId="112" priority="94">
      <formula>F$9&gt;=6</formula>
    </cfRule>
  </conditionalFormatting>
  <conditionalFormatting sqref="F2057:AJ2068">
    <cfRule type="expression" dxfId="111" priority="91">
      <formula>F$10=1</formula>
    </cfRule>
    <cfRule type="expression" dxfId="110" priority="92">
      <formula>F$9&gt;=6</formula>
    </cfRule>
  </conditionalFormatting>
  <conditionalFormatting sqref="F1717:AJ1728">
    <cfRule type="expression" dxfId="109" priority="89">
      <formula>F$10=1</formula>
    </cfRule>
    <cfRule type="expression" dxfId="108" priority="90">
      <formula>F$9&gt;=6</formula>
    </cfRule>
  </conditionalFormatting>
  <conditionalFormatting sqref="F1729:AJ1740">
    <cfRule type="expression" dxfId="107" priority="87">
      <formula>F$10=1</formula>
    </cfRule>
    <cfRule type="expression" dxfId="106" priority="88">
      <formula>F$9&gt;=6</formula>
    </cfRule>
  </conditionalFormatting>
  <conditionalFormatting sqref="F1693:AJ1704">
    <cfRule type="expression" dxfId="105" priority="85">
      <formula>F$10=1</formula>
    </cfRule>
    <cfRule type="expression" dxfId="104" priority="86">
      <formula>F$9&gt;=6</formula>
    </cfRule>
  </conditionalFormatting>
  <conditionalFormatting sqref="F1705:AJ1716">
    <cfRule type="expression" dxfId="103" priority="83">
      <formula>F$10=1</formula>
    </cfRule>
    <cfRule type="expression" dxfId="102" priority="84">
      <formula>F$9&gt;=6</formula>
    </cfRule>
  </conditionalFormatting>
  <conditionalFormatting sqref="F1669:AJ1680">
    <cfRule type="expression" dxfId="101" priority="81">
      <formula>F$10=1</formula>
    </cfRule>
    <cfRule type="expression" dxfId="100" priority="82">
      <formula>F$9&gt;=6</formula>
    </cfRule>
  </conditionalFormatting>
  <conditionalFormatting sqref="F1681:AJ1692">
    <cfRule type="expression" dxfId="99" priority="79">
      <formula>F$10=1</formula>
    </cfRule>
    <cfRule type="expression" dxfId="98" priority="80">
      <formula>F$9&gt;=6</formula>
    </cfRule>
  </conditionalFormatting>
  <conditionalFormatting sqref="F1665:AJ1668">
    <cfRule type="expression" dxfId="97" priority="77">
      <formula>F$10=1</formula>
    </cfRule>
    <cfRule type="expression" dxfId="96" priority="78">
      <formula>F$9&gt;=6</formula>
    </cfRule>
  </conditionalFormatting>
  <conditionalFormatting sqref="F1637:AJ1648">
    <cfRule type="expression" dxfId="95" priority="75">
      <formula>F$10=1</formula>
    </cfRule>
    <cfRule type="expression" dxfId="94" priority="76">
      <formula>F$9&gt;=6</formula>
    </cfRule>
  </conditionalFormatting>
  <conditionalFormatting sqref="F1649:AJ1660">
    <cfRule type="expression" dxfId="93" priority="73">
      <formula>F$10=1</formula>
    </cfRule>
    <cfRule type="expression" dxfId="92" priority="74">
      <formula>F$9&gt;=6</formula>
    </cfRule>
  </conditionalFormatting>
  <conditionalFormatting sqref="F1613:AJ1624">
    <cfRule type="expression" dxfId="91" priority="71">
      <formula>F$10=1</formula>
    </cfRule>
    <cfRule type="expression" dxfId="90" priority="72">
      <formula>F$9&gt;=6</formula>
    </cfRule>
  </conditionalFormatting>
  <conditionalFormatting sqref="F1625:AJ1636">
    <cfRule type="expression" dxfId="89" priority="69">
      <formula>F$10=1</formula>
    </cfRule>
    <cfRule type="expression" dxfId="88" priority="70">
      <formula>F$9&gt;=6</formula>
    </cfRule>
  </conditionalFormatting>
  <conditionalFormatting sqref="F1589:AJ1600">
    <cfRule type="expression" dxfId="87" priority="67">
      <formula>F$10=1</formula>
    </cfRule>
    <cfRule type="expression" dxfId="86" priority="68">
      <formula>F$9&gt;=6</formula>
    </cfRule>
  </conditionalFormatting>
  <conditionalFormatting sqref="F1601:AJ1612">
    <cfRule type="expression" dxfId="85" priority="65">
      <formula>F$10=1</formula>
    </cfRule>
    <cfRule type="expression" dxfId="84" priority="66">
      <formula>F$9&gt;=6</formula>
    </cfRule>
  </conditionalFormatting>
  <conditionalFormatting sqref="F1565:AJ1576">
    <cfRule type="expression" dxfId="83" priority="63">
      <formula>F$10=1</formula>
    </cfRule>
    <cfRule type="expression" dxfId="82" priority="64">
      <formula>F$9&gt;=6</formula>
    </cfRule>
  </conditionalFormatting>
  <conditionalFormatting sqref="F1577:AJ1588">
    <cfRule type="expression" dxfId="81" priority="61">
      <formula>F$10=1</formula>
    </cfRule>
    <cfRule type="expression" dxfId="80" priority="62">
      <formula>F$9&gt;=6</formula>
    </cfRule>
  </conditionalFormatting>
  <conditionalFormatting sqref="F1541:AJ1552">
    <cfRule type="expression" dxfId="79" priority="59">
      <formula>F$10=1</formula>
    </cfRule>
    <cfRule type="expression" dxfId="78" priority="60">
      <formula>F$9&gt;=6</formula>
    </cfRule>
  </conditionalFormatting>
  <conditionalFormatting sqref="F1553:AJ1564">
    <cfRule type="expression" dxfId="77" priority="57">
      <formula>F$10=1</formula>
    </cfRule>
    <cfRule type="expression" dxfId="76" priority="58">
      <formula>F$9&gt;=6</formula>
    </cfRule>
  </conditionalFormatting>
  <conditionalFormatting sqref="F1537:AJ1540">
    <cfRule type="expression" dxfId="75" priority="55">
      <formula>F$10=1</formula>
    </cfRule>
    <cfRule type="expression" dxfId="74" priority="56">
      <formula>F$9&gt;=6</formula>
    </cfRule>
  </conditionalFormatting>
  <conditionalFormatting sqref="F2021:AJ2032">
    <cfRule type="expression" dxfId="73" priority="53">
      <formula>F$10=1</formula>
    </cfRule>
    <cfRule type="expression" dxfId="72" priority="54">
      <formula>F$9&gt;=6</formula>
    </cfRule>
  </conditionalFormatting>
  <conditionalFormatting sqref="F2033:AJ2044">
    <cfRule type="expression" dxfId="71" priority="51">
      <formula>F$10=1</formula>
    </cfRule>
    <cfRule type="expression" dxfId="70" priority="52">
      <formula>F$9&gt;=6</formula>
    </cfRule>
  </conditionalFormatting>
  <conditionalFormatting sqref="F1997:AJ2008">
    <cfRule type="expression" dxfId="69" priority="49">
      <formula>F$10=1</formula>
    </cfRule>
    <cfRule type="expression" dxfId="68" priority="50">
      <formula>F$9&gt;=6</formula>
    </cfRule>
  </conditionalFormatting>
  <conditionalFormatting sqref="F2009:AJ2020">
    <cfRule type="expression" dxfId="67" priority="47">
      <formula>F$10=1</formula>
    </cfRule>
    <cfRule type="expression" dxfId="66" priority="48">
      <formula>F$9&gt;=6</formula>
    </cfRule>
  </conditionalFormatting>
  <conditionalFormatting sqref="F1973:AJ1984">
    <cfRule type="expression" dxfId="65" priority="45">
      <formula>F$10=1</formula>
    </cfRule>
    <cfRule type="expression" dxfId="64" priority="46">
      <formula>F$9&gt;=6</formula>
    </cfRule>
  </conditionalFormatting>
  <conditionalFormatting sqref="F1985:AJ1996">
    <cfRule type="expression" dxfId="63" priority="43">
      <formula>F$10=1</formula>
    </cfRule>
    <cfRule type="expression" dxfId="62" priority="44">
      <formula>F$9&gt;=6</formula>
    </cfRule>
  </conditionalFormatting>
  <conditionalFormatting sqref="F1949:AJ1960">
    <cfRule type="expression" dxfId="61" priority="41">
      <formula>F$10=1</formula>
    </cfRule>
    <cfRule type="expression" dxfId="60" priority="42">
      <formula>F$9&gt;=6</formula>
    </cfRule>
  </conditionalFormatting>
  <conditionalFormatting sqref="F1961:AJ1972">
    <cfRule type="expression" dxfId="59" priority="39">
      <formula>F$10=1</formula>
    </cfRule>
    <cfRule type="expression" dxfId="58" priority="40">
      <formula>F$9&gt;=6</formula>
    </cfRule>
  </conditionalFormatting>
  <conditionalFormatting sqref="F1925:AJ1936">
    <cfRule type="expression" dxfId="57" priority="37">
      <formula>F$10=1</formula>
    </cfRule>
    <cfRule type="expression" dxfId="56" priority="38">
      <formula>F$9&gt;=6</formula>
    </cfRule>
  </conditionalFormatting>
  <conditionalFormatting sqref="F1937:AJ1948">
    <cfRule type="expression" dxfId="55" priority="35">
      <formula>F$10=1</formula>
    </cfRule>
    <cfRule type="expression" dxfId="54" priority="36">
      <formula>F$9&gt;=6</formula>
    </cfRule>
  </conditionalFormatting>
  <conditionalFormatting sqref="F1921:AJ1924">
    <cfRule type="expression" dxfId="53" priority="33">
      <formula>F$10=1</formula>
    </cfRule>
    <cfRule type="expression" dxfId="52" priority="34">
      <formula>F$9&gt;=6</formula>
    </cfRule>
  </conditionalFormatting>
  <conditionalFormatting sqref="F1789:AJ1792 F1917:AJ1920">
    <cfRule type="expression" dxfId="51" priority="31">
      <formula>F$10=1</formula>
    </cfRule>
    <cfRule type="expression" dxfId="50" priority="32">
      <formula>F$9&gt;=6</formula>
    </cfRule>
  </conditionalFormatting>
  <conditionalFormatting sqref="F1893:AJ1904">
    <cfRule type="expression" dxfId="49" priority="29">
      <formula>F$10=1</formula>
    </cfRule>
    <cfRule type="expression" dxfId="48" priority="30">
      <formula>F$9&gt;=6</formula>
    </cfRule>
  </conditionalFormatting>
  <conditionalFormatting sqref="F1905:AJ1916">
    <cfRule type="expression" dxfId="47" priority="27">
      <formula>F$10=1</formula>
    </cfRule>
    <cfRule type="expression" dxfId="46" priority="28">
      <formula>F$9&gt;=6</formula>
    </cfRule>
  </conditionalFormatting>
  <conditionalFormatting sqref="F1869:AJ1880">
    <cfRule type="expression" dxfId="45" priority="25">
      <formula>F$10=1</formula>
    </cfRule>
    <cfRule type="expression" dxfId="44" priority="26">
      <formula>F$9&gt;=6</formula>
    </cfRule>
  </conditionalFormatting>
  <conditionalFormatting sqref="F1881:AJ1892">
    <cfRule type="expression" dxfId="43" priority="23">
      <formula>F$10=1</formula>
    </cfRule>
    <cfRule type="expression" dxfId="42" priority="24">
      <formula>F$9&gt;=6</formula>
    </cfRule>
  </conditionalFormatting>
  <conditionalFormatting sqref="F1845:AJ1856">
    <cfRule type="expression" dxfId="41" priority="21">
      <formula>F$10=1</formula>
    </cfRule>
    <cfRule type="expression" dxfId="40" priority="22">
      <formula>F$9&gt;=6</formula>
    </cfRule>
  </conditionalFormatting>
  <conditionalFormatting sqref="F1857:AJ1868">
    <cfRule type="expression" dxfId="39" priority="19">
      <formula>F$10=1</formula>
    </cfRule>
    <cfRule type="expression" dxfId="38" priority="20">
      <formula>F$9&gt;=6</formula>
    </cfRule>
  </conditionalFormatting>
  <conditionalFormatting sqref="F1821:AJ1832">
    <cfRule type="expression" dxfId="37" priority="17">
      <formula>F$10=1</formula>
    </cfRule>
    <cfRule type="expression" dxfId="36" priority="18">
      <formula>F$9&gt;=6</formula>
    </cfRule>
  </conditionalFormatting>
  <conditionalFormatting sqref="F1833:AJ1844">
    <cfRule type="expression" dxfId="35" priority="15">
      <formula>F$10=1</formula>
    </cfRule>
    <cfRule type="expression" dxfId="34" priority="16">
      <formula>F$9&gt;=6</formula>
    </cfRule>
  </conditionalFormatting>
  <conditionalFormatting sqref="F1797:AJ1808">
    <cfRule type="expression" dxfId="33" priority="13">
      <formula>F$10=1</formula>
    </cfRule>
    <cfRule type="expression" dxfId="32" priority="14">
      <formula>F$9&gt;=6</formula>
    </cfRule>
  </conditionalFormatting>
  <conditionalFormatting sqref="F1809:AJ1820">
    <cfRule type="expression" dxfId="31" priority="11">
      <formula>F$10=1</formula>
    </cfRule>
    <cfRule type="expression" dxfId="30" priority="12">
      <formula>F$9&gt;=6</formula>
    </cfRule>
  </conditionalFormatting>
  <conditionalFormatting sqref="F1793:AJ1796">
    <cfRule type="expression" dxfId="29" priority="9">
      <formula>F$10=1</formula>
    </cfRule>
    <cfRule type="expression" dxfId="28" priority="10">
      <formula>F$9&gt;=6</formula>
    </cfRule>
  </conditionalFormatting>
  <conditionalFormatting sqref="F1765:AJ1776">
    <cfRule type="expression" dxfId="27" priority="7">
      <formula>F$10=1</formula>
    </cfRule>
    <cfRule type="expression" dxfId="26" priority="8">
      <formula>F$9&gt;=6</formula>
    </cfRule>
  </conditionalFormatting>
  <conditionalFormatting sqref="F1777:AJ1788">
    <cfRule type="expression" dxfId="25" priority="5">
      <formula>F$10=1</formula>
    </cfRule>
    <cfRule type="expression" dxfId="24" priority="6">
      <formula>F$9&gt;=6</formula>
    </cfRule>
  </conditionalFormatting>
  <conditionalFormatting sqref="F1741:AJ1752">
    <cfRule type="expression" dxfId="23" priority="3">
      <formula>F$10=1</formula>
    </cfRule>
    <cfRule type="expression" dxfId="22" priority="4">
      <formula>F$9&gt;=6</formula>
    </cfRule>
  </conditionalFormatting>
  <conditionalFormatting sqref="F1753:AJ1764">
    <cfRule type="expression" dxfId="21" priority="1">
      <formula>F$10=1</formula>
    </cfRule>
    <cfRule type="expression" dxfId="20" priority="2">
      <formula>F$9&gt;=6</formula>
    </cfRule>
  </conditionalFormatting>
  <pageMargins left="0.15748031496062989" right="0.15748031496062989" top="0.74803149606299213" bottom="0.51181102362204722" header="0.31496062992125978" footer="0.31496062992125978"/>
  <pageSetup paperSize="9" scale="97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52"/>
  <sheetViews>
    <sheetView zoomScale="160" zoomScaleNormal="160" zoomScaleSheetLayoutView="160" workbookViewId="0">
      <pane xSplit="5" ySplit="12" topLeftCell="F13" activePane="bottomRight" state="frozen"/>
      <selection pane="topRight" activeCell="G1" sqref="G1"/>
      <selection pane="bottomLeft" activeCell="A11" sqref="A11"/>
      <selection pane="bottomRight" activeCell="A8" sqref="A8:XFD12"/>
    </sheetView>
  </sheetViews>
  <sheetFormatPr defaultColWidth="9.140625" defaultRowHeight="9.75" outlineLevelCol="1" x14ac:dyDescent="0.2"/>
  <cols>
    <col min="1" max="1" width="2.85546875" style="87" customWidth="1"/>
    <col min="2" max="2" width="4.85546875" style="87" customWidth="1"/>
    <col min="3" max="3" width="9.7109375" style="87" customWidth="1"/>
    <col min="4" max="4" width="8" style="87" customWidth="1" outlineLevel="1"/>
    <col min="5" max="5" width="8.85546875" style="87" customWidth="1" outlineLevel="1"/>
    <col min="6" max="6" width="2.7109375" style="87" customWidth="1"/>
    <col min="7" max="7" width="2.42578125" style="87" customWidth="1"/>
    <col min="8" max="21" width="2.7109375" style="87" customWidth="1"/>
    <col min="22" max="22" width="3.42578125" style="87" customWidth="1"/>
    <col min="23" max="36" width="2.7109375" style="87" customWidth="1"/>
    <col min="37" max="37" width="3" style="87" customWidth="1"/>
    <col min="38" max="38" width="3.140625" style="87" customWidth="1"/>
    <col min="39" max="39" width="2.85546875" style="87" customWidth="1"/>
    <col min="40" max="41" width="2.5703125" style="87" bestFit="1" customWidth="1"/>
    <col min="42" max="42" width="7" style="87" customWidth="1"/>
    <col min="43" max="43" width="11" style="87" customWidth="1"/>
    <col min="44" max="46" width="9.140625" style="87" customWidth="1"/>
    <col min="47" max="16384" width="9.140625" style="87"/>
  </cols>
  <sheetData>
    <row r="1" spans="1:43" ht="14.25" customHeight="1" x14ac:dyDescent="0.2">
      <c r="B1" s="198" t="s">
        <v>0</v>
      </c>
      <c r="C1" s="167"/>
      <c r="D1" s="167"/>
      <c r="E1" s="167"/>
      <c r="F1" s="167"/>
      <c r="G1" s="167"/>
      <c r="H1" s="167"/>
      <c r="I1" s="167"/>
      <c r="J1" s="167"/>
      <c r="K1" s="167"/>
      <c r="L1" s="38" t="s">
        <v>1</v>
      </c>
      <c r="M1" s="197" t="s">
        <v>657</v>
      </c>
      <c r="N1" s="167"/>
      <c r="O1" s="167"/>
      <c r="P1" s="197">
        <v>2024</v>
      </c>
      <c r="Q1" s="167"/>
      <c r="R1" s="167"/>
      <c r="U1" s="38" t="s">
        <v>3</v>
      </c>
      <c r="AG1" s="185"/>
      <c r="AH1" s="186"/>
      <c r="AI1" s="186"/>
      <c r="AJ1" s="186"/>
      <c r="AK1" s="186"/>
      <c r="AL1" s="186"/>
      <c r="AO1" s="185"/>
      <c r="AP1" s="186"/>
      <c r="AQ1" s="186"/>
    </row>
    <row r="2" spans="1:43" ht="12.75" customHeight="1" x14ac:dyDescent="0.2">
      <c r="C2" s="38"/>
      <c r="AC2" s="38"/>
      <c r="AG2" s="172" t="s">
        <v>4</v>
      </c>
      <c r="AH2" s="173"/>
      <c r="AI2" s="173"/>
      <c r="AJ2" s="173"/>
      <c r="AK2" s="173"/>
      <c r="AL2" s="173"/>
      <c r="AM2" s="88"/>
      <c r="AN2" s="88"/>
      <c r="AO2" s="166" t="s">
        <v>5</v>
      </c>
      <c r="AP2" s="167"/>
      <c r="AQ2" s="167"/>
    </row>
    <row r="3" spans="1:43" x14ac:dyDescent="0.2">
      <c r="C3" s="38" t="s">
        <v>6</v>
      </c>
      <c r="L3" s="39" t="s">
        <v>7</v>
      </c>
      <c r="M3" s="40"/>
      <c r="N3" s="40"/>
      <c r="O3" s="40"/>
      <c r="P3" s="40"/>
      <c r="Q3" s="40"/>
      <c r="R3" s="40"/>
      <c r="S3" s="40"/>
      <c r="T3" s="40"/>
      <c r="U3" s="40"/>
      <c r="V3" s="40"/>
      <c r="AJ3" s="38"/>
    </row>
    <row r="5" spans="1:43" ht="10.5" customHeight="1" x14ac:dyDescent="0.2">
      <c r="U5" s="38" t="s">
        <v>8</v>
      </c>
      <c r="AG5" s="185"/>
      <c r="AH5" s="186"/>
      <c r="AI5" s="186"/>
      <c r="AJ5" s="186"/>
      <c r="AK5" s="186"/>
      <c r="AL5" s="186"/>
      <c r="AO5" s="185"/>
      <c r="AP5" s="186"/>
      <c r="AQ5" s="186"/>
    </row>
    <row r="6" spans="1:43" ht="10.5" customHeight="1" x14ac:dyDescent="0.2">
      <c r="AG6" s="172" t="s">
        <v>4</v>
      </c>
      <c r="AH6" s="173"/>
      <c r="AI6" s="173"/>
      <c r="AJ6" s="173"/>
      <c r="AK6" s="173"/>
      <c r="AL6" s="173"/>
      <c r="AM6" s="88"/>
      <c r="AN6" s="88"/>
      <c r="AO6" s="172" t="s">
        <v>5</v>
      </c>
      <c r="AP6" s="173"/>
      <c r="AQ6" s="173"/>
    </row>
    <row r="7" spans="1:43" ht="9.75" customHeight="1" thickBot="1" x14ac:dyDescent="0.25">
      <c r="AP7" s="89"/>
      <c r="AQ7" s="89"/>
    </row>
    <row r="8" spans="1:43" ht="89.25" customHeight="1" thickBot="1" x14ac:dyDescent="0.25">
      <c r="A8" s="41" t="s">
        <v>9</v>
      </c>
      <c r="B8" s="42" t="s">
        <v>10</v>
      </c>
      <c r="C8" s="42" t="s">
        <v>11</v>
      </c>
      <c r="D8" s="42" t="s">
        <v>12</v>
      </c>
      <c r="E8" s="92"/>
      <c r="F8" s="43">
        <f>IF(VLOOKUP($M$1&amp;" "&amp;$P$1,'Вспомогательная таблица'!$C:$BQ,37,0)=0," ",VLOOKUP($M$1&amp;" "&amp;$P$1,'Вспомогательная таблица'!$C:$BQ,37,0))</f>
        <v>1</v>
      </c>
      <c r="G8" s="44">
        <f>IF(VLOOKUP($M$1&amp;" "&amp;$P$1,'Вспомогательная таблица'!$C:$BQ,38,0)=0," ",VLOOKUP($M$1&amp;" "&amp;$P$1,'Вспомогательная таблица'!$C:$BQ,38,0))</f>
        <v>2</v>
      </c>
      <c r="H8" s="44">
        <f>IF(VLOOKUP($M$1&amp;" "&amp;$P$1,'Вспомогательная таблица'!$C:$BQ,39,0)=0," ",VLOOKUP($M$1&amp;" "&amp;$P$1,'Вспомогательная таблица'!$C:$BQ,39,0))</f>
        <v>3</v>
      </c>
      <c r="I8" s="44">
        <f>IF(VLOOKUP($M$1&amp;" "&amp;$P$1,'Вспомогательная таблица'!$C:$BQ,40,0)=0," ",VLOOKUP($M$1&amp;" "&amp;$P$1,'Вспомогательная таблица'!$C:$BQ,40,0))</f>
        <v>4</v>
      </c>
      <c r="J8" s="44">
        <f>IF(VLOOKUP($M$1&amp;" "&amp;$P$1,'Вспомогательная таблица'!$C:$BQ,41,0)=0," ",VLOOKUP($M$1&amp;" "&amp;$P$1,'Вспомогательная таблица'!$C:$BQ,41,0))</f>
        <v>5</v>
      </c>
      <c r="K8" s="44">
        <f>IF(VLOOKUP($M$1&amp;" "&amp;$P$1,'Вспомогательная таблица'!$C:$BQ,42,0)=0," ",VLOOKUP($M$1&amp;" "&amp;$P$1,'Вспомогательная таблица'!$C:$BQ,42,0))</f>
        <v>6</v>
      </c>
      <c r="L8" s="44">
        <f>IF(VLOOKUP($M$1&amp;" "&amp;$P$1,'Вспомогательная таблица'!$C:$BQ,43,0)=0," ",VLOOKUP($M$1&amp;" "&amp;$P$1,'Вспомогательная таблица'!$C:$BQ,43,0))</f>
        <v>7</v>
      </c>
      <c r="M8" s="44">
        <f>IF(VLOOKUP($M$1&amp;" "&amp;$P$1,'Вспомогательная таблица'!$C:$BQ,44,0)=0," ",VLOOKUP($M$1&amp;" "&amp;$P$1,'Вспомогательная таблица'!$C:$BQ,44,0))</f>
        <v>8</v>
      </c>
      <c r="N8" s="44">
        <f>IF(VLOOKUP($M$1&amp;" "&amp;$P$1,'Вспомогательная таблица'!$C:$BQ,45,0)=0," ",VLOOKUP($M$1&amp;" "&amp;$P$1,'Вспомогательная таблица'!$C:$BQ,45,0))</f>
        <v>9</v>
      </c>
      <c r="O8" s="44">
        <f>IF(VLOOKUP($M$1&amp;" "&amp;$P$1,'Вспомогательная таблица'!$C:$BQ,46,0)=0," ",VLOOKUP($M$1&amp;" "&amp;$P$1,'Вспомогательная таблица'!$C:$BQ,46,0))</f>
        <v>10</v>
      </c>
      <c r="P8" s="44">
        <f>IF(VLOOKUP($M$1&amp;" "&amp;$P$1,'Вспомогательная таблица'!$C:$BQ,47,0)=0," ",VLOOKUP($M$1&amp;" "&amp;$P$1,'Вспомогательная таблица'!$C:$BQ,47,0))</f>
        <v>11</v>
      </c>
      <c r="Q8" s="44">
        <f>IF(VLOOKUP($M$1&amp;" "&amp;$P$1,'Вспомогательная таблица'!$C:$BQ,48,0)=0," ",VLOOKUP($M$1&amp;" "&amp;$P$1,'Вспомогательная таблица'!$C:$BQ,48,0))</f>
        <v>12</v>
      </c>
      <c r="R8" s="44">
        <f>IF(VLOOKUP($M$1&amp;" "&amp;$P$1,'Вспомогательная таблица'!$C:$BQ,49,0)=0," ",VLOOKUP($M$1&amp;" "&amp;$P$1,'Вспомогательная таблица'!$C:$BQ,49,0))</f>
        <v>13</v>
      </c>
      <c r="S8" s="44">
        <f>IF(VLOOKUP($M$1&amp;" "&amp;$P$1,'Вспомогательная таблица'!$C:$BQ,50,0)=0," ",VLOOKUP($M$1&amp;" "&amp;$P$1,'Вспомогательная таблица'!$C:$BQ,50,0))</f>
        <v>14</v>
      </c>
      <c r="T8" s="44">
        <f>IF(VLOOKUP($M$1&amp;" "&amp;$P$1,'Вспомогательная таблица'!$C:$BQ,51,0)=0," ",VLOOKUP($M$1&amp;" "&amp;$P$1,'Вспомогательная таблица'!$C:$BQ,51,0))</f>
        <v>15</v>
      </c>
      <c r="U8" s="44">
        <f>IF(VLOOKUP($M$1&amp;" "&amp;$P$1,'Вспомогательная таблица'!$C:$BQ,52,0)=0," ",VLOOKUP($M$1&amp;" "&amp;$P$1,'Вспомогательная таблица'!$C:$BQ,52,0))</f>
        <v>16</v>
      </c>
      <c r="V8" s="44">
        <f>IF(VLOOKUP($M$1&amp;" "&amp;$P$1,'Вспомогательная таблица'!$C:$BQ,53,0)=0," ",VLOOKUP($M$1&amp;" "&amp;$P$1,'Вспомогательная таблица'!$C:$BQ,53,0))</f>
        <v>17</v>
      </c>
      <c r="W8" s="44">
        <f>IF(VLOOKUP($M$1&amp;" "&amp;$P$1,'Вспомогательная таблица'!$C:$BQ,54,0)=0," ",VLOOKUP($M$1&amp;" "&amp;$P$1,'Вспомогательная таблица'!$C:$BQ,54,0))</f>
        <v>18</v>
      </c>
      <c r="X8" s="44">
        <f>IF(VLOOKUP($M$1&amp;" "&amp;$P$1,'Вспомогательная таблица'!$C:$BQ,55,0)=0," ",VLOOKUP($M$1&amp;" "&amp;$P$1,'Вспомогательная таблица'!$C:$BQ,55,0))</f>
        <v>19</v>
      </c>
      <c r="Y8" s="44">
        <f>IF(VLOOKUP($M$1&amp;" "&amp;$P$1,'Вспомогательная таблица'!$C:$BQ,56,0)=0," ",VLOOKUP($M$1&amp;" "&amp;$P$1,'Вспомогательная таблица'!$C:$BQ,56,0))</f>
        <v>20</v>
      </c>
      <c r="Z8" s="44">
        <f>IF(VLOOKUP($M$1&amp;" "&amp;$P$1,'Вспомогательная таблица'!$C:$BQ,57,0)=0," ",VLOOKUP($M$1&amp;" "&amp;$P$1,'Вспомогательная таблица'!$C:$BQ,57,0))</f>
        <v>21</v>
      </c>
      <c r="AA8" s="44">
        <f>IF(VLOOKUP($M$1&amp;" "&amp;$P$1,'Вспомогательная таблица'!$C:$BQ,58,0)=0," ",VLOOKUP($M$1&amp;" "&amp;$P$1,'Вспомогательная таблица'!$C:$BQ,58,0))</f>
        <v>22</v>
      </c>
      <c r="AB8" s="44">
        <f>IF(VLOOKUP($M$1&amp;" "&amp;$P$1,'Вспомогательная таблица'!$C:$BQ,59,0)=0," ",VLOOKUP($M$1&amp;" "&amp;$P$1,'Вспомогательная таблица'!$C:$BQ,59,0))</f>
        <v>23</v>
      </c>
      <c r="AC8" s="44">
        <f>IF(VLOOKUP($M$1&amp;" "&amp;$P$1,'Вспомогательная таблица'!$C:$BQ,60,0)=0," ",VLOOKUP($M$1&amp;" "&amp;$P$1,'Вспомогательная таблица'!$C:$BQ,60,0))</f>
        <v>24</v>
      </c>
      <c r="AD8" s="44">
        <f>IF(VLOOKUP($M$1&amp;" "&amp;$P$1,'Вспомогательная таблица'!$C:$BQ,61,0)=0," ",VLOOKUP($M$1&amp;" "&amp;$P$1,'Вспомогательная таблица'!$C:$BQ,61,0))</f>
        <v>25</v>
      </c>
      <c r="AE8" s="44">
        <f>IF(VLOOKUP($M$1&amp;" "&amp;$P$1,'Вспомогательная таблица'!$C:$BQ,62,0)=0," ",VLOOKUP($M$1&amp;" "&amp;$P$1,'Вспомогательная таблица'!$C:$BQ,62,0))</f>
        <v>26</v>
      </c>
      <c r="AF8" s="44">
        <f>IF(VLOOKUP($M$1&amp;" "&amp;$P$1,'Вспомогательная таблица'!$C:$BQ,63,0)=0," ",VLOOKUP($M$1&amp;" "&amp;$P$1,'Вспомогательная таблица'!$C:$BQ,63,0))</f>
        <v>27</v>
      </c>
      <c r="AG8" s="44">
        <f>IF(VLOOKUP($M$1&amp;" "&amp;$P$1,'Вспомогательная таблица'!$C:$BQ,64,0)=0," ",VLOOKUP($M$1&amp;" "&amp;$P$1,'Вспомогательная таблица'!$C:$BQ,64,0))</f>
        <v>28</v>
      </c>
      <c r="AH8" s="44">
        <f>IF(VLOOKUP($M$1&amp;" "&amp;$P$1,'Вспомогательная таблица'!$C:$BQ,65,0)=0," ",VLOOKUP($M$1&amp;" "&amp;$P$1,'Вспомогательная таблица'!$C:$BQ,65,0))</f>
        <v>29</v>
      </c>
      <c r="AI8" s="44">
        <f>IF(VLOOKUP($M$1&amp;" "&amp;$P$1,'Вспомогательная таблица'!$C:$BQ,66,0)=0," ",VLOOKUP($M$1&amp;" "&amp;$P$1,'Вспомогательная таблица'!$C:$BQ,66,0))</f>
        <v>30</v>
      </c>
      <c r="AJ8" s="45">
        <f>IF(VLOOKUP($M$1&amp;" "&amp;$P$1,'Вспомогательная таблица'!$C:$BQ,67,0)=0," ",VLOOKUP($M$1&amp;" "&amp;$P$1,'Вспомогательная таблица'!$C:$BQ,67,0))</f>
        <v>31</v>
      </c>
      <c r="AK8" s="46" t="s">
        <v>13</v>
      </c>
      <c r="AL8" s="42" t="s">
        <v>14</v>
      </c>
      <c r="AM8" s="42" t="s">
        <v>15</v>
      </c>
      <c r="AN8" s="42" t="s">
        <v>16</v>
      </c>
      <c r="AO8" s="42" t="s">
        <v>17</v>
      </c>
      <c r="AP8" s="42" t="s">
        <v>18</v>
      </c>
      <c r="AQ8" s="47" t="s">
        <v>19</v>
      </c>
    </row>
    <row r="9" spans="1:43" ht="10.15" hidden="1" customHeight="1" x14ac:dyDescent="0.2">
      <c r="A9" s="98"/>
      <c r="B9" s="99"/>
      <c r="C9" s="99"/>
      <c r="D9" s="99"/>
      <c r="E9" s="100"/>
      <c r="F9" s="48">
        <f>IF(ISERROR(WEEKDAY(F8&amp;"/"&amp;HLOOKUP($M$1,АЗАМАТ!$E$2:$P$5,4,0)&amp;"/"&amp;$P$1,2)),"",WEEKDAY(F8&amp;"/"&amp;HLOOKUP($M$1,АЗАМАТ!$E$2:$P$5,4,0)&amp;"/"&amp;$P$1,2))</f>
        <v>1</v>
      </c>
      <c r="G9" s="48">
        <f>IF(ISERROR(WEEKDAY(G8&amp;"/"&amp;HLOOKUP($M$1,АЗАМАТ!$E$2:$P$5,4,0)&amp;"/"&amp;$P$1,2)),"",WEEKDAY(G8&amp;"/"&amp;HLOOKUP($M$1,АЗАМАТ!$E$2:$P$5,4,0)&amp;"/"&amp;$P$1,2))</f>
        <v>2</v>
      </c>
      <c r="H9" s="48">
        <f>IF(ISERROR(WEEKDAY(H8&amp;"/"&amp;HLOOKUP($M$1,АЗАМАТ!$E$2:$P$5,4,0)&amp;"/"&amp;$P$1,2)),"",WEEKDAY(H8&amp;"/"&amp;HLOOKUP($M$1,АЗАМАТ!$E$2:$P$5,4,0)&amp;"/"&amp;$P$1,2))</f>
        <v>3</v>
      </c>
      <c r="I9" s="48">
        <f>IF(ISERROR(WEEKDAY(I8&amp;"/"&amp;HLOOKUP($M$1,АЗАМАТ!$E$2:$P$5,4,0)&amp;"/"&amp;$P$1,2)),"",WEEKDAY(I8&amp;"/"&amp;HLOOKUP($M$1,АЗАМАТ!$E$2:$P$5,4,0)&amp;"/"&amp;$P$1,2))</f>
        <v>4</v>
      </c>
      <c r="J9" s="48">
        <f>IF(ISERROR(WEEKDAY(J8&amp;"/"&amp;HLOOKUP($M$1,АЗАМАТ!$E$2:$P$5,4,0)&amp;"/"&amp;$P$1,2)),"",WEEKDAY(J8&amp;"/"&amp;HLOOKUP($M$1,АЗАМАТ!$E$2:$P$5,4,0)&amp;"/"&amp;$P$1,2))</f>
        <v>5</v>
      </c>
      <c r="K9" s="48">
        <f>IF(ISERROR(WEEKDAY(K8&amp;"/"&amp;HLOOKUP($M$1,АЗАМАТ!$E$2:$P$5,4,0)&amp;"/"&amp;$P$1,2)),"",WEEKDAY(K8&amp;"/"&amp;HLOOKUP($M$1,АЗАМАТ!$E$2:$P$5,4,0)&amp;"/"&amp;$P$1,2))</f>
        <v>6</v>
      </c>
      <c r="L9" s="48">
        <f>IF(ISERROR(WEEKDAY(L8&amp;"/"&amp;HLOOKUP($M$1,АЗАМАТ!$E$2:$P$5,4,0)&amp;"/"&amp;$P$1,2)),"",WEEKDAY(L8&amp;"/"&amp;HLOOKUP($M$1,АЗАМАТ!$E$2:$P$5,4,0)&amp;"/"&amp;$P$1,2))</f>
        <v>7</v>
      </c>
      <c r="M9" s="48">
        <f>IF(ISERROR(WEEKDAY(M8&amp;"/"&amp;HLOOKUP($M$1,АЗАМАТ!$E$2:$P$5,4,0)&amp;"/"&amp;$P$1,2)),"",WEEKDAY(M8&amp;"/"&amp;HLOOKUP($M$1,АЗАМАТ!$E$2:$P$5,4,0)&amp;"/"&amp;$P$1,2))</f>
        <v>1</v>
      </c>
      <c r="N9" s="48">
        <f>IF(ISERROR(WEEKDAY(N8&amp;"/"&amp;HLOOKUP($M$1,АЗАМАТ!$E$2:$P$5,4,0)&amp;"/"&amp;$P$1,2)),"",WEEKDAY(N8&amp;"/"&amp;HLOOKUP($M$1,АЗАМАТ!$E$2:$P$5,4,0)&amp;"/"&amp;$P$1,2))</f>
        <v>2</v>
      </c>
      <c r="O9" s="48">
        <f>IF(ISERROR(WEEKDAY(O8&amp;"/"&amp;HLOOKUP($M$1,АЗАМАТ!$E$2:$P$5,4,0)&amp;"/"&amp;$P$1,2)),"",WEEKDAY(O8&amp;"/"&amp;HLOOKUP($M$1,АЗАМАТ!$E$2:$P$5,4,0)&amp;"/"&amp;$P$1,2))</f>
        <v>3</v>
      </c>
      <c r="P9" s="48">
        <f>IF(ISERROR(WEEKDAY(P8&amp;"/"&amp;HLOOKUP($M$1,АЗАМАТ!$E$2:$P$5,4,0)&amp;"/"&amp;$P$1,2)),"",WEEKDAY(P8&amp;"/"&amp;HLOOKUP($M$1,АЗАМАТ!$E$2:$P$5,4,0)&amp;"/"&amp;$P$1,2))</f>
        <v>4</v>
      </c>
      <c r="Q9" s="48">
        <f>IF(ISERROR(WEEKDAY(Q8&amp;"/"&amp;HLOOKUP($M$1,АЗАМАТ!$E$2:$P$5,4,0)&amp;"/"&amp;$P$1,2)),"",WEEKDAY(Q8&amp;"/"&amp;HLOOKUP($M$1,АЗАМАТ!$E$2:$P$5,4,0)&amp;"/"&amp;$P$1,2))</f>
        <v>5</v>
      </c>
      <c r="R9" s="48">
        <f>IF(ISERROR(WEEKDAY(R8&amp;"/"&amp;HLOOKUP($M$1,АЗАМАТ!$E$2:$P$5,4,0)&amp;"/"&amp;$P$1,2)),"",WEEKDAY(R8&amp;"/"&amp;HLOOKUP($M$1,АЗАМАТ!$E$2:$P$5,4,0)&amp;"/"&amp;$P$1,2))</f>
        <v>6</v>
      </c>
      <c r="S9" s="48">
        <f>IF(ISERROR(WEEKDAY(S8&amp;"/"&amp;HLOOKUP($M$1,АЗАМАТ!$E$2:$P$5,4,0)&amp;"/"&amp;$P$1,2)),"",WEEKDAY(S8&amp;"/"&amp;HLOOKUP($M$1,АЗАМАТ!$E$2:$P$5,4,0)&amp;"/"&amp;$P$1,2))</f>
        <v>7</v>
      </c>
      <c r="T9" s="48">
        <f>IF(ISERROR(WEEKDAY(T8&amp;"/"&amp;HLOOKUP($M$1,АЗАМАТ!$E$2:$P$5,4,0)&amp;"/"&amp;$P$1,2)),"",WEEKDAY(T8&amp;"/"&amp;HLOOKUP($M$1,АЗАМАТ!$E$2:$P$5,4,0)&amp;"/"&amp;$P$1,2))</f>
        <v>1</v>
      </c>
      <c r="U9" s="48">
        <f>IF(ISERROR(WEEKDAY(U8&amp;"/"&amp;HLOOKUP($M$1,АЗАМАТ!$E$2:$P$5,4,0)&amp;"/"&amp;$P$1,2)),"",WEEKDAY(U8&amp;"/"&amp;HLOOKUP($M$1,АЗАМАТ!$E$2:$P$5,4,0)&amp;"/"&amp;$P$1,2))</f>
        <v>2</v>
      </c>
      <c r="V9" s="48">
        <f>IF(ISERROR(WEEKDAY(V8&amp;"/"&amp;HLOOKUP($M$1,АЗАМАТ!$E$2:$P$5,4,0)&amp;"/"&amp;$P$1,2)),"",WEEKDAY(V8&amp;"/"&amp;HLOOKUP($M$1,АЗАМАТ!$E$2:$P$5,4,0)&amp;"/"&amp;$P$1,2))</f>
        <v>3</v>
      </c>
      <c r="W9" s="48">
        <f>IF(ISERROR(WEEKDAY(W8&amp;"/"&amp;HLOOKUP($M$1,АЗАМАТ!$E$2:$P$5,4,0)&amp;"/"&amp;$P$1,2)),"",WEEKDAY(W8&amp;"/"&amp;HLOOKUP($M$1,АЗАМАТ!$E$2:$P$5,4,0)&amp;"/"&amp;$P$1,2))</f>
        <v>4</v>
      </c>
      <c r="X9" s="48">
        <f>IF(ISERROR(WEEKDAY(X8&amp;"/"&amp;HLOOKUP($M$1,АЗАМАТ!$E$2:$P$5,4,0)&amp;"/"&amp;$P$1,2)),"",WEEKDAY(X8&amp;"/"&amp;HLOOKUP($M$1,АЗАМАТ!$E$2:$P$5,4,0)&amp;"/"&amp;$P$1,2))</f>
        <v>5</v>
      </c>
      <c r="Y9" s="48">
        <f>IF(ISERROR(WEEKDAY(Y8&amp;"/"&amp;HLOOKUP($M$1,АЗАМАТ!$E$2:$P$5,4,0)&amp;"/"&amp;$P$1,2)),"",WEEKDAY(Y8&amp;"/"&amp;HLOOKUP($M$1,АЗАМАТ!$E$2:$P$5,4,0)&amp;"/"&amp;$P$1,2))</f>
        <v>6</v>
      </c>
      <c r="Z9" s="48">
        <f>IF(ISERROR(WEEKDAY(Z8&amp;"/"&amp;HLOOKUP($M$1,АЗАМАТ!$E$2:$P$5,4,0)&amp;"/"&amp;$P$1,2)),"",WEEKDAY(Z8&amp;"/"&amp;HLOOKUP($M$1,АЗАМАТ!$E$2:$P$5,4,0)&amp;"/"&amp;$P$1,2))</f>
        <v>7</v>
      </c>
      <c r="AA9" s="48">
        <f>IF(ISERROR(WEEKDAY(AA8&amp;"/"&amp;HLOOKUP($M$1,АЗАМАТ!$E$2:$P$5,4,0)&amp;"/"&amp;$P$1,2)),"",WEEKDAY(AA8&amp;"/"&amp;HLOOKUP($M$1,АЗАМАТ!$E$2:$P$5,4,0)&amp;"/"&amp;$P$1,2))</f>
        <v>1</v>
      </c>
      <c r="AB9" s="48">
        <f>IF(ISERROR(WEEKDAY(AB8&amp;"/"&amp;HLOOKUP($M$1,АЗАМАТ!$E$2:$P$5,4,0)&amp;"/"&amp;$P$1,2)),"",WEEKDAY(AB8&amp;"/"&amp;HLOOKUP($M$1,АЗАМАТ!$E$2:$P$5,4,0)&amp;"/"&amp;$P$1,2))</f>
        <v>2</v>
      </c>
      <c r="AC9" s="48">
        <f>IF(ISERROR(WEEKDAY(AC8&amp;"/"&amp;HLOOKUP($M$1,АЗАМАТ!$E$2:$P$5,4,0)&amp;"/"&amp;$P$1,2)),"",WEEKDAY(AC8&amp;"/"&amp;HLOOKUP($M$1,АЗАМАТ!$E$2:$P$5,4,0)&amp;"/"&amp;$P$1,2))</f>
        <v>3</v>
      </c>
      <c r="AD9" s="48">
        <f>IF(ISERROR(WEEKDAY(AD8&amp;"/"&amp;HLOOKUP($M$1,АЗАМАТ!$E$2:$P$5,4,0)&amp;"/"&amp;$P$1,2)),"",WEEKDAY(AD8&amp;"/"&amp;HLOOKUP($M$1,АЗАМАТ!$E$2:$P$5,4,0)&amp;"/"&amp;$P$1,2))</f>
        <v>4</v>
      </c>
      <c r="AE9" s="48">
        <f>IF(ISERROR(WEEKDAY(AE8&amp;"/"&amp;HLOOKUP($M$1,АЗАМАТ!$E$2:$P$5,4,0)&amp;"/"&amp;$P$1,2)),"",WEEKDAY(AE8&amp;"/"&amp;HLOOKUP($M$1,АЗАМАТ!$E$2:$P$5,4,0)&amp;"/"&amp;$P$1,2))</f>
        <v>5</v>
      </c>
      <c r="AF9" s="48">
        <f>IF(ISERROR(WEEKDAY(AF8&amp;"/"&amp;HLOOKUP($M$1,АЗАМАТ!$E$2:$P$5,4,0)&amp;"/"&amp;$P$1,2)),"",WEEKDAY(AF8&amp;"/"&amp;HLOOKUP($M$1,АЗАМАТ!$E$2:$P$5,4,0)&amp;"/"&amp;$P$1,2))</f>
        <v>6</v>
      </c>
      <c r="AG9" s="48">
        <f>IF(ISERROR(WEEKDAY(AG8&amp;"/"&amp;HLOOKUP($M$1,АЗАМАТ!$E$2:$P$5,4,0)&amp;"/"&amp;$P$1,2)),"",WEEKDAY(AG8&amp;"/"&amp;HLOOKUP($M$1,АЗАМАТ!$E$2:$P$5,4,0)&amp;"/"&amp;$P$1,2))</f>
        <v>7</v>
      </c>
      <c r="AH9" s="48">
        <f>IF(ISERROR(WEEKDAY(AH8&amp;"/"&amp;HLOOKUP($M$1,АЗАМАТ!$E$2:$P$5,4,0)&amp;"/"&amp;$P$1,2)),"",WEEKDAY(AH8&amp;"/"&amp;HLOOKUP($M$1,АЗАМАТ!$E$2:$P$5,4,0)&amp;"/"&amp;$P$1,2))</f>
        <v>1</v>
      </c>
      <c r="AI9" s="48">
        <f>IF(ISERROR(WEEKDAY(AI8&amp;"/"&amp;HLOOKUP($M$1,АЗАМАТ!$E$2:$P$5,4,0)&amp;"/"&amp;$P$1,2)),"",WEEKDAY(AI8&amp;"/"&amp;HLOOKUP($M$1,АЗАМАТ!$E$2:$P$5,4,0)&amp;"/"&amp;$P$1,2))</f>
        <v>2</v>
      </c>
      <c r="AJ9" s="48">
        <f>IF(ISERROR(WEEKDAY(AJ8&amp;"/"&amp;HLOOKUP($M$1,АЗАМАТ!$E$2:$P$5,4,0)&amp;"/"&amp;$P$1,2)),"",WEEKDAY(AJ8&amp;"/"&amp;HLOOKUP($M$1,АЗАМАТ!$E$2:$P$5,4,0)&amp;"/"&amp;$P$1,2))</f>
        <v>3</v>
      </c>
      <c r="AK9" s="49"/>
      <c r="AL9" s="50"/>
      <c r="AM9" s="50"/>
      <c r="AN9" s="50"/>
      <c r="AO9" s="50"/>
      <c r="AP9" s="50"/>
      <c r="AQ9" s="51"/>
    </row>
    <row r="10" spans="1:43" ht="10.15" hidden="1" customHeight="1" x14ac:dyDescent="0.2">
      <c r="A10" s="104"/>
      <c r="B10" s="105"/>
      <c r="C10" s="105"/>
      <c r="D10" s="105"/>
      <c r="E10" s="106"/>
      <c r="F10" s="52">
        <f>IF(OR(M1="январь", M1="май"), 1, 0)</f>
        <v>1</v>
      </c>
      <c r="G10" s="52">
        <f>IF(M1="январь",1,0)</f>
        <v>1</v>
      </c>
      <c r="H10" s="52">
        <v>0</v>
      </c>
      <c r="I10" s="52"/>
      <c r="J10" s="52"/>
      <c r="K10" s="52">
        <f>IF(M1="июль",1,0)</f>
        <v>0</v>
      </c>
      <c r="L10" s="52">
        <f>IF(OR(M1="январь", M1="май"), 1, 0)</f>
        <v>1</v>
      </c>
      <c r="M10" s="52">
        <f>IF(OR(M1="март", M1="июль"),1,0)</f>
        <v>0</v>
      </c>
      <c r="N10" s="52">
        <f>IF(M1="май",1,0)</f>
        <v>0</v>
      </c>
      <c r="O10" s="52"/>
      <c r="P10" s="52"/>
      <c r="Q10" s="52"/>
      <c r="R10" s="52"/>
      <c r="S10" s="52"/>
      <c r="T10" s="52"/>
      <c r="U10" s="52">
        <f>IF(M1="декабрь",1,0)</f>
        <v>0</v>
      </c>
      <c r="V10" s="52">
        <f>IF(AND(M1="июнь",P1=2024),1,0)</f>
        <v>0</v>
      </c>
      <c r="W10" s="52"/>
      <c r="X10" s="52"/>
      <c r="Y10" s="52"/>
      <c r="Z10" s="52">
        <f>IF(M1="март",1,0)</f>
        <v>0</v>
      </c>
      <c r="AA10" s="52">
        <f>IF(M1="март",1,0)</f>
        <v>0</v>
      </c>
      <c r="AB10" s="52">
        <f>IF(M1="март",1,0)</f>
        <v>0</v>
      </c>
      <c r="AC10" s="52"/>
      <c r="AD10" s="52">
        <f>IF(OR(M1="март", M1="октябрь"),1,0)</f>
        <v>0</v>
      </c>
      <c r="AE10" s="52"/>
      <c r="AF10" s="52"/>
      <c r="AG10" s="52"/>
      <c r="AH10" s="52"/>
      <c r="AI10" s="52">
        <f>IF(M1="август",1,0)</f>
        <v>0</v>
      </c>
      <c r="AJ10" s="52"/>
      <c r="AK10" s="53"/>
      <c r="AL10" s="54"/>
      <c r="AM10" s="54"/>
      <c r="AN10" s="54"/>
      <c r="AO10" s="54"/>
      <c r="AP10" s="54"/>
      <c r="AQ10" s="55"/>
    </row>
    <row r="11" spans="1:43" ht="10.9" hidden="1" customHeight="1" thickBot="1" x14ac:dyDescent="0.25">
      <c r="A11" s="110"/>
      <c r="B11" s="111"/>
      <c r="C11" s="111"/>
      <c r="D11" s="111"/>
      <c r="E11" s="112"/>
      <c r="F11" s="56" t="str">
        <f>IF(ISERROR(HLOOKUP(F9,АЗАМАТ!$R$1:$X$2,2,0)),"",HLOOKUP(F9,АЗАМАТ!$R$1:$X$2,2,0))</f>
        <v>Пн</v>
      </c>
      <c r="G11" s="56" t="str">
        <f>IF(ISERROR(HLOOKUP(G9,АЗАМАТ!$R$1:$X$2,2,0)),"",HLOOKUP(G9,АЗАМАТ!$R$1:$X$2,2,0))</f>
        <v>Вт</v>
      </c>
      <c r="H11" s="56" t="str">
        <f>IF(ISERROR(HLOOKUP(H9,АЗАМАТ!$R$1:$X$2,2,0)),"",HLOOKUP(H9,АЗАМАТ!$R$1:$X$2,2,0))</f>
        <v>Ср</v>
      </c>
      <c r="I11" s="56" t="str">
        <f>IF(ISERROR(HLOOKUP(I9,АЗАМАТ!$R$1:$X$2,2,0)),"",HLOOKUP(I9,АЗАМАТ!$R$1:$X$2,2,0))</f>
        <v>Чт</v>
      </c>
      <c r="J11" s="56" t="str">
        <f>IF(ISERROR(HLOOKUP(J9,АЗАМАТ!$R$1:$X$2,2,0)),"",HLOOKUP(J9,АЗАМАТ!$R$1:$X$2,2,0))</f>
        <v>Пт</v>
      </c>
      <c r="K11" s="56" t="str">
        <f>IF(ISERROR(HLOOKUP(K9,АЗАМАТ!$R$1:$X$2,2,0)),"",HLOOKUP(K9,АЗАМАТ!$R$1:$X$2,2,0))</f>
        <v>Сб</v>
      </c>
      <c r="L11" s="56" t="str">
        <f>IF(ISERROR(HLOOKUP(L9,АЗАМАТ!$R$1:$X$2,2,0)),"",HLOOKUP(L9,АЗАМАТ!$R$1:$X$2,2,0))</f>
        <v>Вс</v>
      </c>
      <c r="M11" s="56" t="str">
        <f>IF(ISERROR(HLOOKUP(M9,АЗАМАТ!$R$1:$X$2,2,0)),"",HLOOKUP(M9,АЗАМАТ!$R$1:$X$2,2,0))</f>
        <v>Пн</v>
      </c>
      <c r="N11" s="56" t="str">
        <f>IF(ISERROR(HLOOKUP(N9,АЗАМАТ!$R$1:$X$2,2,0)),"",HLOOKUP(N9,АЗАМАТ!$R$1:$X$2,2,0))</f>
        <v>Вт</v>
      </c>
      <c r="O11" s="56" t="str">
        <f>IF(ISERROR(HLOOKUP(O9,АЗАМАТ!$R$1:$X$2,2,0)),"",HLOOKUP(O9,АЗАМАТ!$R$1:$X$2,2,0))</f>
        <v>Ср</v>
      </c>
      <c r="P11" s="56" t="str">
        <f>IF(ISERROR(HLOOKUP(P9,АЗАМАТ!$R$1:$X$2,2,0)),"",HLOOKUP(P9,АЗАМАТ!$R$1:$X$2,2,0))</f>
        <v>Чт</v>
      </c>
      <c r="Q11" s="56" t="str">
        <f>IF(ISERROR(HLOOKUP(Q9,АЗАМАТ!$R$1:$X$2,2,0)),"",HLOOKUP(Q9,АЗАМАТ!$R$1:$X$2,2,0))</f>
        <v>Пт</v>
      </c>
      <c r="R11" s="56" t="str">
        <f>IF(ISERROR(HLOOKUP(R9,АЗАМАТ!$R$1:$X$2,2,0)),"",HLOOKUP(R9,АЗАМАТ!$R$1:$X$2,2,0))</f>
        <v>Сб</v>
      </c>
      <c r="S11" s="56" t="str">
        <f>IF(ISERROR(HLOOKUP(S9,АЗАМАТ!$R$1:$X$2,2,0)),"",HLOOKUP(S9,АЗАМАТ!$R$1:$X$2,2,0))</f>
        <v>Вс</v>
      </c>
      <c r="T11" s="56" t="str">
        <f>IF(ISERROR(HLOOKUP(T9,АЗАМАТ!$R$1:$X$2,2,0)),"",HLOOKUP(T9,АЗАМАТ!$R$1:$X$2,2,0))</f>
        <v>Пн</v>
      </c>
      <c r="U11" s="56" t="str">
        <f>IF(ISERROR(HLOOKUP(U9,АЗАМАТ!$R$1:$X$2,2,0)),"",HLOOKUP(U9,АЗАМАТ!$R$1:$X$2,2,0))</f>
        <v>Вт</v>
      </c>
      <c r="V11" s="56" t="str">
        <f>IF(ISERROR(HLOOKUP(V9,АЗАМАТ!$R$1:$X$2,2,0)),"",HLOOKUP(V9,АЗАМАТ!$R$1:$X$2,2,0))</f>
        <v>Ср</v>
      </c>
      <c r="W11" s="56" t="str">
        <f>IF(ISERROR(HLOOKUP(W9,АЗАМАТ!$R$1:$X$2,2,0)),"",HLOOKUP(W9,АЗАМАТ!$R$1:$X$2,2,0))</f>
        <v>Чт</v>
      </c>
      <c r="X11" s="56" t="str">
        <f>IF(ISERROR(HLOOKUP(X9,АЗАМАТ!$R$1:$X$2,2,0)),"",HLOOKUP(X9,АЗАМАТ!$R$1:$X$2,2,0))</f>
        <v>Пт</v>
      </c>
      <c r="Y11" s="56" t="str">
        <f>IF(ISERROR(HLOOKUP(Y9,АЗАМАТ!$R$1:$X$2,2,0)),"",HLOOKUP(Y9,АЗАМАТ!$R$1:$X$2,2,0))</f>
        <v>Сб</v>
      </c>
      <c r="Z11" s="56" t="str">
        <f>IF(ISERROR(HLOOKUP(Z9,АЗАМАТ!$R$1:$X$2,2,0)),"",HLOOKUP(Z9,АЗАМАТ!$R$1:$X$2,2,0))</f>
        <v>Вс</v>
      </c>
      <c r="AA11" s="56" t="str">
        <f>IF(ISERROR(HLOOKUP(AA9,АЗАМАТ!$R$1:$X$2,2,0)),"",HLOOKUP(AA9,АЗАМАТ!$R$1:$X$2,2,0))</f>
        <v>Пн</v>
      </c>
      <c r="AB11" s="56" t="str">
        <f>IF(ISERROR(HLOOKUP(AB9,АЗАМАТ!$R$1:$X$2,2,0)),"",HLOOKUP(AB9,АЗАМАТ!$R$1:$X$2,2,0))</f>
        <v>Вт</v>
      </c>
      <c r="AC11" s="56" t="str">
        <f>IF(ISERROR(HLOOKUP(AC9,АЗАМАТ!$R$1:$X$2,2,0)),"",HLOOKUP(AC9,АЗАМАТ!$R$1:$X$2,2,0))</f>
        <v>Ср</v>
      </c>
      <c r="AD11" s="56" t="str">
        <f>IF(ISERROR(HLOOKUP(AD9,АЗАМАТ!$R$1:$X$2,2,0)),"",HLOOKUP(AD9,АЗАМАТ!$R$1:$X$2,2,0))</f>
        <v>Чт</v>
      </c>
      <c r="AE11" s="56" t="str">
        <f>IF(ISERROR(HLOOKUP(AE9,АЗАМАТ!$R$1:$X$2,2,0)),"",HLOOKUP(AE9,АЗАМАТ!$R$1:$X$2,2,0))</f>
        <v>Пт</v>
      </c>
      <c r="AF11" s="56" t="str">
        <f>IF(ISERROR(HLOOKUP(AF9,АЗАМАТ!$R$1:$X$2,2,0)),"",HLOOKUP(AF9,АЗАМАТ!$R$1:$X$2,2,0))</f>
        <v>Сб</v>
      </c>
      <c r="AG11" s="56" t="str">
        <f>IF(ISERROR(HLOOKUP(AG9,АЗАМАТ!$R$1:$X$2,2,0)),"",HLOOKUP(AG9,АЗАМАТ!$R$1:$X$2,2,0))</f>
        <v>Вс</v>
      </c>
      <c r="AH11" s="56" t="str">
        <f>IF(ISERROR(HLOOKUP(AH9,АЗАМАТ!$R$1:$X$2,2,0)),"",HLOOKUP(AH9,АЗАМАТ!$R$1:$X$2,2,0))</f>
        <v>Пн</v>
      </c>
      <c r="AI11" s="56" t="str">
        <f>IF(ISERROR(HLOOKUP(AI9,АЗАМАТ!$R$1:$X$2,2,0)),"",HLOOKUP(AI9,АЗАМАТ!$R$1:$X$2,2,0))</f>
        <v>Вт</v>
      </c>
      <c r="AJ11" s="56" t="str">
        <f>IF(ISERROR(HLOOKUP(AJ9,АЗАМАТ!$R$1:$X$2,2,0)),"",HLOOKUP(AJ9,АЗАМАТ!$R$1:$X$2,2,0))</f>
        <v>Ср</v>
      </c>
      <c r="AK11" s="57"/>
      <c r="AL11" s="58"/>
      <c r="AM11" s="58"/>
      <c r="AN11" s="58"/>
      <c r="AO11" s="58"/>
      <c r="AP11" s="58"/>
      <c r="AQ11" s="59"/>
    </row>
    <row r="12" spans="1:43" ht="10.5" customHeight="1" thickBot="1" x14ac:dyDescent="0.25">
      <c r="A12" s="116"/>
      <c r="B12" s="117"/>
      <c r="C12" s="117"/>
      <c r="D12" s="117"/>
      <c r="E12" s="118"/>
      <c r="F12" s="60" t="str">
        <f>IF(VLOOKUP($M$1&amp;" "&amp;$P$1,'Вспомогательная таблица'!$C:$CV,68,0)=0," ",VLOOKUP($M$1&amp;" "&amp;$P$1,'Вспомогательная таблица'!$C:$CV,68,0))</f>
        <v>Пн</v>
      </c>
      <c r="G12" s="61" t="str">
        <f>IF(VLOOKUP($M$1&amp;" "&amp;$P$1,'Вспомогательная таблица'!$C:$CV,69,0)=0," ",VLOOKUP($M$1&amp;" "&amp;$P$1,'Вспомогательная таблица'!$C:$CV,69,0))</f>
        <v>Вт</v>
      </c>
      <c r="H12" s="61" t="str">
        <f>IF(VLOOKUP($M$1&amp;" "&amp;$P$1,'Вспомогательная таблица'!$C:$CV,70,0)=0," ",VLOOKUP($M$1&amp;" "&amp;$P$1,'Вспомогательная таблица'!$C:$CV,70,0))</f>
        <v>Ср</v>
      </c>
      <c r="I12" s="61" t="str">
        <f>IF(VLOOKUP($M$1&amp;" "&amp;$P$1,'Вспомогательная таблица'!$C:$CV,71,0)=0," ",VLOOKUP($M$1&amp;" "&amp;$P$1,'Вспомогательная таблица'!$C:$CV,71,0))</f>
        <v>Чт</v>
      </c>
      <c r="J12" s="61" t="str">
        <f>IF(VLOOKUP($M$1&amp;" "&amp;$P$1,'Вспомогательная таблица'!$C:$CV,72,0)=0," ",VLOOKUP($M$1&amp;" "&amp;$P$1,'Вспомогательная таблица'!$C:$CV,72,0))</f>
        <v>Пт</v>
      </c>
      <c r="K12" s="61" t="str">
        <f>IF(VLOOKUP($M$1&amp;" "&amp;$P$1,'Вспомогательная таблица'!$C:$CV,73,0)=0," ",VLOOKUP($M$1&amp;" "&amp;$P$1,'Вспомогательная таблица'!$C:$CV,73,0))</f>
        <v>Сб</v>
      </c>
      <c r="L12" s="61" t="str">
        <f>IF(VLOOKUP($M$1&amp;" "&amp;$P$1,'Вспомогательная таблица'!$C:$CV,74,0)=0," ",VLOOKUP($M$1&amp;" "&amp;$P$1,'Вспомогательная таблица'!$C:$CV,74,0))</f>
        <v>Вс</v>
      </c>
      <c r="M12" s="61" t="str">
        <f>IF(VLOOKUP($M$1&amp;" "&amp;$P$1,'Вспомогательная таблица'!$C:$CV,75,0)=0," ",VLOOKUP($M$1&amp;" "&amp;$P$1,'Вспомогательная таблица'!$C:$CV,75,0))</f>
        <v>Пн</v>
      </c>
      <c r="N12" s="61" t="str">
        <f>IF(VLOOKUP($M$1&amp;" "&amp;$P$1,'Вспомогательная таблица'!$C:$CV,76,0)=0," ",VLOOKUP($M$1&amp;" "&amp;$P$1,'Вспомогательная таблица'!$C:$CV,76,0))</f>
        <v>Вт</v>
      </c>
      <c r="O12" s="61" t="str">
        <f>IF(VLOOKUP($M$1&amp;" "&amp;$P$1,'Вспомогательная таблица'!$C:$CV,77,0)=0," ",VLOOKUP($M$1&amp;" "&amp;$P$1,'Вспомогательная таблица'!$C:$CV,77,0))</f>
        <v>Ср</v>
      </c>
      <c r="P12" s="61" t="str">
        <f>IF(VLOOKUP($M$1&amp;" "&amp;$P$1,'Вспомогательная таблица'!$C:$CV,78,0)=0," ",VLOOKUP($M$1&amp;" "&amp;$P$1,'Вспомогательная таблица'!$C:$CV,78,0))</f>
        <v>Чт</v>
      </c>
      <c r="Q12" s="61" t="str">
        <f>IF(VLOOKUP($M$1&amp;" "&amp;$P$1,'Вспомогательная таблица'!$C:$CV,79,0)=0," ",VLOOKUP($M$1&amp;" "&amp;$P$1,'Вспомогательная таблица'!$C:$CV,79,0))</f>
        <v>Пт</v>
      </c>
      <c r="R12" s="61" t="str">
        <f>IF(VLOOKUP($M$1&amp;" "&amp;$P$1,'Вспомогательная таблица'!$C:$CV,80,0)=0," ",VLOOKUP($M$1&amp;" "&amp;$P$1,'Вспомогательная таблица'!$C:$CV,80,0))</f>
        <v>Сб</v>
      </c>
      <c r="S12" s="61" t="str">
        <f>IF(VLOOKUP($M$1&amp;" "&amp;$P$1,'Вспомогательная таблица'!$C:$CV,81,0)=0," ",VLOOKUP($M$1&amp;" "&amp;$P$1,'Вспомогательная таблица'!$C:$CV,81,0))</f>
        <v>Вс</v>
      </c>
      <c r="T12" s="61" t="str">
        <f>IF(VLOOKUP($M$1&amp;" "&amp;$P$1,'Вспомогательная таблица'!$C:$CV,82,0)=0," ",VLOOKUP($M$1&amp;" "&amp;$P$1,'Вспомогательная таблица'!$C:$CV,82,0))</f>
        <v>Пн</v>
      </c>
      <c r="U12" s="61" t="str">
        <f>IF(VLOOKUP($M$1&amp;" "&amp;$P$1,'Вспомогательная таблица'!$C:$CV,83,0)=0," ",VLOOKUP($M$1&amp;" "&amp;$P$1,'Вспомогательная таблица'!$C:$CV,83,0))</f>
        <v>Вт</v>
      </c>
      <c r="V12" s="61" t="str">
        <f>IF(VLOOKUP($M$1&amp;" "&amp;$P$1,'Вспомогательная таблица'!$C:$CV,84,0)=0," ",VLOOKUP($M$1&amp;" "&amp;$P$1,'Вспомогательная таблица'!$C:$CV,84,0))</f>
        <v>Ср</v>
      </c>
      <c r="W12" s="61" t="str">
        <f>IF(VLOOKUP($M$1&amp;" "&amp;$P$1,'Вспомогательная таблица'!$C:$CV,85,0)=0," ",VLOOKUP($M$1&amp;" "&amp;$P$1,'Вспомогательная таблица'!$C:$CV,85,0))</f>
        <v>Чт</v>
      </c>
      <c r="X12" s="61" t="str">
        <f>IF(VLOOKUP($M$1&amp;" "&amp;$P$1,'Вспомогательная таблица'!$C:$CV,86,0)=0," ",VLOOKUP($M$1&amp;" "&amp;$P$1,'Вспомогательная таблица'!$C:$CV,86,0))</f>
        <v>Пт</v>
      </c>
      <c r="Y12" s="61" t="str">
        <f>IF(VLOOKUP($M$1&amp;" "&amp;$P$1,'Вспомогательная таблица'!$C:$CV,87,0)=0," ",VLOOKUP($M$1&amp;" "&amp;$P$1,'Вспомогательная таблица'!$C:$CV,87,0))</f>
        <v>Сб</v>
      </c>
      <c r="Z12" s="61" t="str">
        <f>IF(VLOOKUP($M$1&amp;" "&amp;$P$1,'Вспомогательная таблица'!$C:$CV,88,0)=0," ",VLOOKUP($M$1&amp;" "&amp;$P$1,'Вспомогательная таблица'!$C:$CV,88,0))</f>
        <v>Вс</v>
      </c>
      <c r="AA12" s="61" t="str">
        <f>IF(VLOOKUP($M$1&amp;" "&amp;$P$1,'Вспомогательная таблица'!$C:$CV,89,0)=0," ",VLOOKUP($M$1&amp;" "&amp;$P$1,'Вспомогательная таблица'!$C:$CV,89,0))</f>
        <v>Пн</v>
      </c>
      <c r="AB12" s="61" t="str">
        <f>IF(VLOOKUP($M$1&amp;" "&amp;$P$1,'Вспомогательная таблица'!$C:$CV,90,0)=0," ",VLOOKUP($M$1&amp;" "&amp;$P$1,'Вспомогательная таблица'!$C:$CV,90,0))</f>
        <v>Вт</v>
      </c>
      <c r="AC12" s="61" t="str">
        <f>IF(VLOOKUP($M$1&amp;" "&amp;$P$1,'Вспомогательная таблица'!$C:$CV,91,0)=0," ",VLOOKUP($M$1&amp;" "&amp;$P$1,'Вспомогательная таблица'!$C:$CV,91,0))</f>
        <v>Ср</v>
      </c>
      <c r="AD12" s="61" t="str">
        <f>IF(VLOOKUP($M$1&amp;" "&amp;$P$1,'Вспомогательная таблица'!$C:$CV,92,0)=0," ",VLOOKUP($M$1&amp;" "&amp;$P$1,'Вспомогательная таблица'!$C:$CV,92,0))</f>
        <v>Чт</v>
      </c>
      <c r="AE12" s="61" t="str">
        <f>IF(VLOOKUP($M$1&amp;" "&amp;$P$1,'Вспомогательная таблица'!$C:$CV,93,0)=0," ",VLOOKUP($M$1&amp;" "&amp;$P$1,'Вспомогательная таблица'!$C:$CV,93,0))</f>
        <v>Пт</v>
      </c>
      <c r="AF12" s="61" t="str">
        <f>IF(VLOOKUP($M$1&amp;" "&amp;$P$1,'Вспомогательная таблица'!$C:$CV,94,0)=0," ",VLOOKUP($M$1&amp;" "&amp;$P$1,'Вспомогательная таблица'!$C:$CV,94,0))</f>
        <v>Сб</v>
      </c>
      <c r="AG12" s="61" t="str">
        <f>IF(VLOOKUP($M$1&amp;" "&amp;$P$1,'Вспомогательная таблица'!$C:$CV,95,0)=0," ",VLOOKUP($M$1&amp;" "&amp;$P$1,'Вспомогательная таблица'!$C:$CV,95,0))</f>
        <v>Вс</v>
      </c>
      <c r="AH12" s="61" t="str">
        <f>IF(VLOOKUP($M$1&amp;" "&amp;$P$1,'Вспомогательная таблица'!$C:$CV,96,0)=0," ",VLOOKUP($M$1&amp;" "&amp;$P$1,'Вспомогательная таблица'!$C:$CV,96,0))</f>
        <v>Пн</v>
      </c>
      <c r="AI12" s="61" t="str">
        <f>IF(VLOOKUP($M$1&amp;" "&amp;$P$1,'Вспомогательная таблица'!$C:$CV,97,0)=0," ",VLOOKUP($M$1&amp;" "&amp;$P$1,'Вспомогательная таблица'!$C:$CV,97,0))</f>
        <v>Вт</v>
      </c>
      <c r="AJ12" s="62" t="str">
        <f>IF(VLOOKUP($M$1&amp;" "&amp;$P$1,'Вспомогательная таблица'!$C:$CV,98,0)=0," ",VLOOKUP($M$1&amp;" "&amp;$P$1,'Вспомогательная таблица'!$C:$CV,98,0))</f>
        <v>Ср</v>
      </c>
      <c r="AK12" s="63">
        <f>SUM(AK49:AK52)</f>
        <v>0</v>
      </c>
      <c r="AL12" s="64">
        <f>SUM(AL49:AL52)</f>
        <v>0</v>
      </c>
      <c r="AM12" s="64">
        <f>SUM(AM49:AM52)</f>
        <v>0</v>
      </c>
      <c r="AN12" s="64">
        <f>SUM(AN49:AN52)</f>
        <v>0</v>
      </c>
      <c r="AO12" s="64">
        <f>SUM(AO49:AO52)</f>
        <v>0</v>
      </c>
      <c r="AP12" s="64"/>
      <c r="AQ12" s="65"/>
    </row>
    <row r="13" spans="1:43" ht="9" customHeight="1" thickBot="1" x14ac:dyDescent="0.25">
      <c r="A13" s="147">
        <v>1</v>
      </c>
      <c r="B13" s="155"/>
      <c r="C13" s="160"/>
      <c r="D13" s="156"/>
      <c r="E13" s="124" t="s">
        <v>22</v>
      </c>
      <c r="F13" s="66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8"/>
      <c r="AK13" s="153">
        <f>COUNTIF(F13:AJ13,"&gt;0")</f>
        <v>0</v>
      </c>
      <c r="AL13" s="150">
        <f>SUM(F13:AJ13)</f>
        <v>0</v>
      </c>
      <c r="AM13" s="150">
        <f>SUM(F15:AJ15)</f>
        <v>0</v>
      </c>
      <c r="AN13" s="150">
        <f>SUM(F16:AJ16)</f>
        <v>0</v>
      </c>
      <c r="AO13" s="150">
        <f>SUM(F14:AJ14)</f>
        <v>0</v>
      </c>
      <c r="AP13" s="150">
        <f>VLOOKUP($M$1&amp;" "&amp;$P$1&amp;" "&amp;AQ13,'Вспомогательная таблица'!A:AL,38,0)</f>
        <v>176</v>
      </c>
      <c r="AQ13" s="144" t="s">
        <v>43</v>
      </c>
    </row>
    <row r="14" spans="1:43" ht="9" customHeight="1" x14ac:dyDescent="0.2">
      <c r="A14" s="148"/>
      <c r="B14" s="151"/>
      <c r="C14" s="151"/>
      <c r="D14" s="145"/>
      <c r="E14" s="128" t="s">
        <v>24</v>
      </c>
      <c r="F14" s="69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70"/>
      <c r="AK14" s="148"/>
      <c r="AL14" s="151"/>
      <c r="AM14" s="151"/>
      <c r="AN14" s="151"/>
      <c r="AO14" s="151"/>
      <c r="AP14" s="151"/>
      <c r="AQ14" s="145"/>
    </row>
    <row r="15" spans="1:43" ht="9" customHeight="1" x14ac:dyDescent="0.2">
      <c r="A15" s="148"/>
      <c r="B15" s="151"/>
      <c r="C15" s="151"/>
      <c r="D15" s="145"/>
      <c r="E15" s="128" t="s">
        <v>25</v>
      </c>
      <c r="F15" s="69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70"/>
      <c r="AK15" s="148"/>
      <c r="AL15" s="151"/>
      <c r="AM15" s="151"/>
      <c r="AN15" s="151"/>
      <c r="AO15" s="151"/>
      <c r="AP15" s="151"/>
      <c r="AQ15" s="145"/>
    </row>
    <row r="16" spans="1:43" ht="9" customHeight="1" thickBot="1" x14ac:dyDescent="0.25">
      <c r="A16" s="149"/>
      <c r="B16" s="152"/>
      <c r="C16" s="152"/>
      <c r="D16" s="146"/>
      <c r="E16" s="131" t="s">
        <v>26</v>
      </c>
      <c r="F16" s="71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3"/>
      <c r="AK16" s="149"/>
      <c r="AL16" s="152"/>
      <c r="AM16" s="152"/>
      <c r="AN16" s="152"/>
      <c r="AO16" s="152"/>
      <c r="AP16" s="152"/>
      <c r="AQ16" s="146"/>
    </row>
    <row r="17" spans="1:43" ht="9" customHeight="1" x14ac:dyDescent="0.2">
      <c r="A17" s="147">
        <v>2</v>
      </c>
      <c r="B17" s="155"/>
      <c r="C17" s="160"/>
      <c r="D17" s="156"/>
      <c r="E17" s="124" t="s">
        <v>22</v>
      </c>
      <c r="F17" s="66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8"/>
      <c r="AK17" s="153">
        <f>COUNTIF(F17:AJ17,"&gt;0")</f>
        <v>0</v>
      </c>
      <c r="AL17" s="150">
        <f>SUM(F17:AJ17)</f>
        <v>0</v>
      </c>
      <c r="AM17" s="150">
        <f>SUM(F19:AJ19)</f>
        <v>0</v>
      </c>
      <c r="AN17" s="150">
        <f>SUM(F20:AJ20)</f>
        <v>0</v>
      </c>
      <c r="AO17" s="150">
        <f>SUM(F18:AJ18)</f>
        <v>0</v>
      </c>
      <c r="AP17" s="150">
        <f>VLOOKUP($M$1&amp;" "&amp;$P$1&amp;" "&amp;AQ17,'Вспомогательная таблица'!A:AL,38,0)</f>
        <v>168</v>
      </c>
      <c r="AQ17" s="144" t="s">
        <v>47</v>
      </c>
    </row>
    <row r="18" spans="1:43" ht="9" customHeight="1" x14ac:dyDescent="0.2">
      <c r="A18" s="148"/>
      <c r="B18" s="151"/>
      <c r="C18" s="151"/>
      <c r="D18" s="145"/>
      <c r="E18" s="128" t="s">
        <v>24</v>
      </c>
      <c r="F18" s="69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70"/>
      <c r="AK18" s="148"/>
      <c r="AL18" s="151"/>
      <c r="AM18" s="151"/>
      <c r="AN18" s="151"/>
      <c r="AO18" s="151"/>
      <c r="AP18" s="151"/>
      <c r="AQ18" s="145"/>
    </row>
    <row r="19" spans="1:43" ht="9" customHeight="1" x14ac:dyDescent="0.2">
      <c r="A19" s="148"/>
      <c r="B19" s="151"/>
      <c r="C19" s="151"/>
      <c r="D19" s="145"/>
      <c r="E19" s="128" t="s">
        <v>25</v>
      </c>
      <c r="F19" s="69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70"/>
      <c r="AK19" s="148"/>
      <c r="AL19" s="151"/>
      <c r="AM19" s="151"/>
      <c r="AN19" s="151"/>
      <c r="AO19" s="151"/>
      <c r="AP19" s="151"/>
      <c r="AQ19" s="145"/>
    </row>
    <row r="20" spans="1:43" ht="9" customHeight="1" thickBot="1" x14ac:dyDescent="0.25">
      <c r="A20" s="149"/>
      <c r="B20" s="152"/>
      <c r="C20" s="152"/>
      <c r="D20" s="146"/>
      <c r="E20" s="131" t="s">
        <v>26</v>
      </c>
      <c r="F20" s="7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3"/>
      <c r="AK20" s="149"/>
      <c r="AL20" s="152"/>
      <c r="AM20" s="152"/>
      <c r="AN20" s="152"/>
      <c r="AO20" s="152"/>
      <c r="AP20" s="152"/>
      <c r="AQ20" s="146"/>
    </row>
    <row r="21" spans="1:43" ht="9" customHeight="1" x14ac:dyDescent="0.2">
      <c r="A21" s="147">
        <v>3</v>
      </c>
      <c r="B21" s="155"/>
      <c r="C21" s="160"/>
      <c r="D21" s="156"/>
      <c r="E21" s="124" t="s">
        <v>22</v>
      </c>
      <c r="F21" s="66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8"/>
      <c r="AK21" s="153">
        <f>COUNTIF(F21:AJ21,"&gt;0")</f>
        <v>0</v>
      </c>
      <c r="AL21" s="150">
        <f>SUM(F21:AJ21)</f>
        <v>0</v>
      </c>
      <c r="AM21" s="150">
        <f>SUM(F23:AJ23)</f>
        <v>0</v>
      </c>
      <c r="AN21" s="150">
        <f>SUM(F24:AJ24)</f>
        <v>0</v>
      </c>
      <c r="AO21" s="150">
        <f>SUM(F22:AJ22)</f>
        <v>0</v>
      </c>
      <c r="AP21" s="150">
        <f>VLOOKUP($M$1&amp;" "&amp;$P$1&amp;" "&amp;AQ21,'Вспомогательная таблица'!A:AL,38,0)</f>
        <v>168</v>
      </c>
      <c r="AQ21" s="144" t="s">
        <v>47</v>
      </c>
    </row>
    <row r="22" spans="1:43" ht="9" customHeight="1" x14ac:dyDescent="0.2">
      <c r="A22" s="148"/>
      <c r="B22" s="151"/>
      <c r="C22" s="151"/>
      <c r="D22" s="145"/>
      <c r="E22" s="128" t="s">
        <v>24</v>
      </c>
      <c r="F22" s="69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70"/>
      <c r="AK22" s="148"/>
      <c r="AL22" s="151"/>
      <c r="AM22" s="151"/>
      <c r="AN22" s="151"/>
      <c r="AO22" s="151"/>
      <c r="AP22" s="151"/>
      <c r="AQ22" s="145"/>
    </row>
    <row r="23" spans="1:43" ht="9" customHeight="1" x14ac:dyDescent="0.2">
      <c r="A23" s="148"/>
      <c r="B23" s="151"/>
      <c r="C23" s="151"/>
      <c r="D23" s="145"/>
      <c r="E23" s="128" t="s">
        <v>25</v>
      </c>
      <c r="F23" s="69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70"/>
      <c r="AK23" s="148"/>
      <c r="AL23" s="151"/>
      <c r="AM23" s="151"/>
      <c r="AN23" s="151"/>
      <c r="AO23" s="151"/>
      <c r="AP23" s="151"/>
      <c r="AQ23" s="145"/>
    </row>
    <row r="24" spans="1:43" ht="9" customHeight="1" thickBot="1" x14ac:dyDescent="0.25">
      <c r="A24" s="149"/>
      <c r="B24" s="152"/>
      <c r="C24" s="152"/>
      <c r="D24" s="146"/>
      <c r="E24" s="131" t="s">
        <v>26</v>
      </c>
      <c r="F24" s="71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3"/>
      <c r="AK24" s="149"/>
      <c r="AL24" s="152"/>
      <c r="AM24" s="152"/>
      <c r="AN24" s="152"/>
      <c r="AO24" s="152"/>
      <c r="AP24" s="152"/>
      <c r="AQ24" s="146"/>
    </row>
    <row r="25" spans="1:43" ht="9" customHeight="1" x14ac:dyDescent="0.2">
      <c r="A25" s="147">
        <v>4</v>
      </c>
      <c r="B25" s="155"/>
      <c r="C25" s="160"/>
      <c r="D25" s="156"/>
      <c r="E25" s="124" t="s">
        <v>22</v>
      </c>
      <c r="F25" s="66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8"/>
      <c r="AK25" s="153">
        <f>COUNTIF(F25:AJ25,"&gt;0")</f>
        <v>0</v>
      </c>
      <c r="AL25" s="150">
        <f>SUM(F25:AJ25)</f>
        <v>0</v>
      </c>
      <c r="AM25" s="150">
        <f>SUM(F27:AJ27)</f>
        <v>0</v>
      </c>
      <c r="AN25" s="150">
        <f>SUM(F28:AJ28)</f>
        <v>0</v>
      </c>
      <c r="AO25" s="150">
        <f>SUM(F26:AJ26)</f>
        <v>0</v>
      </c>
      <c r="AP25" s="150">
        <f>VLOOKUP($M$1&amp;" "&amp;$P$1&amp;" "&amp;AQ25,'Вспомогательная таблица'!A:AL,38,0)</f>
        <v>168</v>
      </c>
      <c r="AQ25" s="144" t="s">
        <v>47</v>
      </c>
    </row>
    <row r="26" spans="1:43" ht="9" customHeight="1" x14ac:dyDescent="0.2">
      <c r="A26" s="148"/>
      <c r="B26" s="151"/>
      <c r="C26" s="151"/>
      <c r="D26" s="145"/>
      <c r="E26" s="128" t="s">
        <v>24</v>
      </c>
      <c r="F26" s="69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70"/>
      <c r="AK26" s="148"/>
      <c r="AL26" s="151"/>
      <c r="AM26" s="151"/>
      <c r="AN26" s="151"/>
      <c r="AO26" s="151"/>
      <c r="AP26" s="151"/>
      <c r="AQ26" s="145"/>
    </row>
    <row r="27" spans="1:43" ht="9" customHeight="1" x14ac:dyDescent="0.2">
      <c r="A27" s="148"/>
      <c r="B27" s="151"/>
      <c r="C27" s="151"/>
      <c r="D27" s="145"/>
      <c r="E27" s="128" t="s">
        <v>25</v>
      </c>
      <c r="F27" s="69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70"/>
      <c r="AK27" s="148"/>
      <c r="AL27" s="151"/>
      <c r="AM27" s="151"/>
      <c r="AN27" s="151"/>
      <c r="AO27" s="151"/>
      <c r="AP27" s="151"/>
      <c r="AQ27" s="145"/>
    </row>
    <row r="28" spans="1:43" ht="9" customHeight="1" thickBot="1" x14ac:dyDescent="0.25">
      <c r="A28" s="149"/>
      <c r="B28" s="152"/>
      <c r="C28" s="152"/>
      <c r="D28" s="146"/>
      <c r="E28" s="131" t="s">
        <v>26</v>
      </c>
      <c r="F28" s="71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3"/>
      <c r="AK28" s="149"/>
      <c r="AL28" s="152"/>
      <c r="AM28" s="152"/>
      <c r="AN28" s="152"/>
      <c r="AO28" s="152"/>
      <c r="AP28" s="152"/>
      <c r="AQ28" s="146"/>
    </row>
    <row r="29" spans="1:43" ht="9" customHeight="1" x14ac:dyDescent="0.2">
      <c r="A29" s="147">
        <v>5</v>
      </c>
      <c r="B29" s="155"/>
      <c r="C29" s="160"/>
      <c r="D29" s="156"/>
      <c r="E29" s="124" t="s">
        <v>22</v>
      </c>
      <c r="F29" s="66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8"/>
      <c r="AK29" s="153">
        <f>COUNTIF(F29:AJ29,"&gt;0")</f>
        <v>0</v>
      </c>
      <c r="AL29" s="150">
        <f>SUM(F29:AJ29)</f>
        <v>0</v>
      </c>
      <c r="AM29" s="150">
        <f>SUM(F31:AJ31)</f>
        <v>0</v>
      </c>
      <c r="AN29" s="150">
        <f>SUM(F32:AJ32)</f>
        <v>0</v>
      </c>
      <c r="AO29" s="150">
        <f>SUM(F30:AJ30)</f>
        <v>0</v>
      </c>
      <c r="AP29" s="150">
        <f>VLOOKUP($M$1&amp;" "&amp;$P$1&amp;" "&amp;AQ29,'Вспомогательная таблица'!A:AL,38,0)</f>
        <v>168</v>
      </c>
      <c r="AQ29" s="144" t="s">
        <v>47</v>
      </c>
    </row>
    <row r="30" spans="1:43" ht="9" customHeight="1" x14ac:dyDescent="0.2">
      <c r="A30" s="148"/>
      <c r="B30" s="151"/>
      <c r="C30" s="151"/>
      <c r="D30" s="145"/>
      <c r="E30" s="128" t="s">
        <v>24</v>
      </c>
      <c r="F30" s="69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70"/>
      <c r="AK30" s="148"/>
      <c r="AL30" s="151"/>
      <c r="AM30" s="151"/>
      <c r="AN30" s="151"/>
      <c r="AO30" s="151"/>
      <c r="AP30" s="151"/>
      <c r="AQ30" s="145"/>
    </row>
    <row r="31" spans="1:43" ht="9" customHeight="1" x14ac:dyDescent="0.2">
      <c r="A31" s="148"/>
      <c r="B31" s="151"/>
      <c r="C31" s="151"/>
      <c r="D31" s="145"/>
      <c r="E31" s="128" t="s">
        <v>25</v>
      </c>
      <c r="F31" s="69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70"/>
      <c r="AK31" s="148"/>
      <c r="AL31" s="151"/>
      <c r="AM31" s="151"/>
      <c r="AN31" s="151"/>
      <c r="AO31" s="151"/>
      <c r="AP31" s="151"/>
      <c r="AQ31" s="145"/>
    </row>
    <row r="32" spans="1:43" ht="9" customHeight="1" thickBot="1" x14ac:dyDescent="0.25">
      <c r="A32" s="149"/>
      <c r="B32" s="152"/>
      <c r="C32" s="152"/>
      <c r="D32" s="146"/>
      <c r="E32" s="131" t="s">
        <v>26</v>
      </c>
      <c r="F32" s="71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3"/>
      <c r="AK32" s="149"/>
      <c r="AL32" s="152"/>
      <c r="AM32" s="152"/>
      <c r="AN32" s="152"/>
      <c r="AO32" s="152"/>
      <c r="AP32" s="152"/>
      <c r="AQ32" s="146"/>
    </row>
    <row r="33" spans="1:43" ht="9" customHeight="1" x14ac:dyDescent="0.2">
      <c r="A33" s="147">
        <v>6</v>
      </c>
      <c r="B33" s="155"/>
      <c r="C33" s="160"/>
      <c r="D33" s="156"/>
      <c r="E33" s="124" t="s">
        <v>22</v>
      </c>
      <c r="F33" s="66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8"/>
      <c r="AK33" s="153">
        <f>COUNTIF(F33:AJ33,"&gt;0")</f>
        <v>0</v>
      </c>
      <c r="AL33" s="150">
        <f>SUM(F33:AJ33)</f>
        <v>0</v>
      </c>
      <c r="AM33" s="150">
        <f>SUM(F35:AJ35)</f>
        <v>0</v>
      </c>
      <c r="AN33" s="150">
        <f>SUM(F36:AJ36)</f>
        <v>0</v>
      </c>
      <c r="AO33" s="150">
        <f>SUM(F34:AJ34)</f>
        <v>0</v>
      </c>
      <c r="AP33" s="150">
        <f>VLOOKUP($M$1&amp;" "&amp;$P$1&amp;" "&amp;AQ33,'Вспомогательная таблица'!A:AL,38,0)</f>
        <v>168</v>
      </c>
      <c r="AQ33" s="144" t="s">
        <v>47</v>
      </c>
    </row>
    <row r="34" spans="1:43" ht="9" customHeight="1" x14ac:dyDescent="0.2">
      <c r="A34" s="148"/>
      <c r="B34" s="151"/>
      <c r="C34" s="151"/>
      <c r="D34" s="145"/>
      <c r="E34" s="128" t="s">
        <v>24</v>
      </c>
      <c r="F34" s="69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70"/>
      <c r="AK34" s="148"/>
      <c r="AL34" s="151"/>
      <c r="AM34" s="151"/>
      <c r="AN34" s="151"/>
      <c r="AO34" s="151"/>
      <c r="AP34" s="151"/>
      <c r="AQ34" s="145"/>
    </row>
    <row r="35" spans="1:43" ht="9" customHeight="1" x14ac:dyDescent="0.2">
      <c r="A35" s="148"/>
      <c r="B35" s="151"/>
      <c r="C35" s="151"/>
      <c r="D35" s="145"/>
      <c r="E35" s="128" t="s">
        <v>25</v>
      </c>
      <c r="F35" s="69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70"/>
      <c r="AK35" s="148"/>
      <c r="AL35" s="151"/>
      <c r="AM35" s="151"/>
      <c r="AN35" s="151"/>
      <c r="AO35" s="151"/>
      <c r="AP35" s="151"/>
      <c r="AQ35" s="145"/>
    </row>
    <row r="36" spans="1:43" ht="9" customHeight="1" thickBot="1" x14ac:dyDescent="0.25">
      <c r="A36" s="149"/>
      <c r="B36" s="152"/>
      <c r="C36" s="152"/>
      <c r="D36" s="146"/>
      <c r="E36" s="131" t="s">
        <v>26</v>
      </c>
      <c r="F36" s="71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3"/>
      <c r="AK36" s="149"/>
      <c r="AL36" s="152"/>
      <c r="AM36" s="152"/>
      <c r="AN36" s="152"/>
      <c r="AO36" s="152"/>
      <c r="AP36" s="152"/>
      <c r="AQ36" s="146"/>
    </row>
    <row r="37" spans="1:43" ht="9" customHeight="1" x14ac:dyDescent="0.2">
      <c r="A37" s="147">
        <v>7</v>
      </c>
      <c r="B37" s="155"/>
      <c r="C37" s="160"/>
      <c r="D37" s="156"/>
      <c r="E37" s="124" t="s">
        <v>22</v>
      </c>
      <c r="F37" s="66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K37" s="153">
        <f>COUNTIF(F37:AJ37,"&gt;0")</f>
        <v>0</v>
      </c>
      <c r="AL37" s="150">
        <f>SUM(F37:AJ37)</f>
        <v>0</v>
      </c>
      <c r="AM37" s="150">
        <f>SUM(F39:AJ39)</f>
        <v>0</v>
      </c>
      <c r="AN37" s="150">
        <f>SUM(F40:AJ40)</f>
        <v>0</v>
      </c>
      <c r="AO37" s="150">
        <f>SUM(F38:AJ38)</f>
        <v>0</v>
      </c>
      <c r="AP37" s="150">
        <f>VLOOKUP($M$1&amp;" "&amp;$P$1&amp;" "&amp;AQ37,'Вспомогательная таблица'!A:AL,38,0)</f>
        <v>168</v>
      </c>
      <c r="AQ37" s="144" t="s">
        <v>47</v>
      </c>
    </row>
    <row r="38" spans="1:43" ht="9" customHeight="1" x14ac:dyDescent="0.2">
      <c r="A38" s="148"/>
      <c r="B38" s="151"/>
      <c r="C38" s="151"/>
      <c r="D38" s="145"/>
      <c r="E38" s="128" t="s">
        <v>24</v>
      </c>
      <c r="F38" s="69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70"/>
      <c r="AK38" s="148"/>
      <c r="AL38" s="151"/>
      <c r="AM38" s="151"/>
      <c r="AN38" s="151"/>
      <c r="AO38" s="151"/>
      <c r="AP38" s="151"/>
      <c r="AQ38" s="145"/>
    </row>
    <row r="39" spans="1:43" ht="9" customHeight="1" x14ac:dyDescent="0.2">
      <c r="A39" s="148"/>
      <c r="B39" s="151"/>
      <c r="C39" s="151"/>
      <c r="D39" s="145"/>
      <c r="E39" s="128" t="s">
        <v>25</v>
      </c>
      <c r="F39" s="69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70"/>
      <c r="AK39" s="148"/>
      <c r="AL39" s="151"/>
      <c r="AM39" s="151"/>
      <c r="AN39" s="151"/>
      <c r="AO39" s="151"/>
      <c r="AP39" s="151"/>
      <c r="AQ39" s="145"/>
    </row>
    <row r="40" spans="1:43" ht="9" customHeight="1" thickBot="1" x14ac:dyDescent="0.25">
      <c r="A40" s="149"/>
      <c r="B40" s="152"/>
      <c r="C40" s="152"/>
      <c r="D40" s="146"/>
      <c r="E40" s="131" t="s">
        <v>26</v>
      </c>
      <c r="F40" s="71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3"/>
      <c r="AK40" s="149"/>
      <c r="AL40" s="152"/>
      <c r="AM40" s="152"/>
      <c r="AN40" s="152"/>
      <c r="AO40" s="152"/>
      <c r="AP40" s="152"/>
      <c r="AQ40" s="146"/>
    </row>
    <row r="41" spans="1:43" ht="9" customHeight="1" x14ac:dyDescent="0.2">
      <c r="A41" s="147">
        <v>8</v>
      </c>
      <c r="B41" s="155"/>
      <c r="C41" s="160"/>
      <c r="D41" s="156"/>
      <c r="E41" s="124" t="s">
        <v>22</v>
      </c>
      <c r="F41" s="66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  <c r="AK41" s="153">
        <f>COUNTIF(F41:AJ41,"&gt;0")</f>
        <v>0</v>
      </c>
      <c r="AL41" s="150">
        <f>SUM(F41:AJ41)</f>
        <v>0</v>
      </c>
      <c r="AM41" s="150">
        <f>SUM(F43:AJ43)</f>
        <v>0</v>
      </c>
      <c r="AN41" s="150">
        <f>SUM(F44:AJ44)</f>
        <v>0</v>
      </c>
      <c r="AO41" s="150">
        <f>SUM(F42:AJ42)</f>
        <v>0</v>
      </c>
      <c r="AP41" s="150">
        <f>VLOOKUP($M$1&amp;" "&amp;$P$1&amp;" "&amp;AQ41,'Вспомогательная таблица'!A:AL,38,0)</f>
        <v>168</v>
      </c>
      <c r="AQ41" s="144" t="s">
        <v>47</v>
      </c>
    </row>
    <row r="42" spans="1:43" ht="9" customHeight="1" x14ac:dyDescent="0.2">
      <c r="A42" s="148"/>
      <c r="B42" s="151"/>
      <c r="C42" s="151"/>
      <c r="D42" s="145"/>
      <c r="E42" s="128" t="s">
        <v>24</v>
      </c>
      <c r="F42" s="69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70"/>
      <c r="AK42" s="148"/>
      <c r="AL42" s="151"/>
      <c r="AM42" s="151"/>
      <c r="AN42" s="151"/>
      <c r="AO42" s="151"/>
      <c r="AP42" s="151"/>
      <c r="AQ42" s="145"/>
    </row>
    <row r="43" spans="1:43" ht="9" customHeight="1" x14ac:dyDescent="0.2">
      <c r="A43" s="148"/>
      <c r="B43" s="151"/>
      <c r="C43" s="151"/>
      <c r="D43" s="145"/>
      <c r="E43" s="128" t="s">
        <v>25</v>
      </c>
      <c r="F43" s="69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70"/>
      <c r="AK43" s="148"/>
      <c r="AL43" s="151"/>
      <c r="AM43" s="151"/>
      <c r="AN43" s="151"/>
      <c r="AO43" s="151"/>
      <c r="AP43" s="151"/>
      <c r="AQ43" s="145"/>
    </row>
    <row r="44" spans="1:43" ht="9" customHeight="1" thickBot="1" x14ac:dyDescent="0.25">
      <c r="A44" s="149"/>
      <c r="B44" s="152"/>
      <c r="C44" s="152"/>
      <c r="D44" s="146"/>
      <c r="E44" s="131" t="s">
        <v>26</v>
      </c>
      <c r="F44" s="71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3"/>
      <c r="AK44" s="149"/>
      <c r="AL44" s="152"/>
      <c r="AM44" s="152"/>
      <c r="AN44" s="152"/>
      <c r="AO44" s="152"/>
      <c r="AP44" s="152"/>
      <c r="AQ44" s="146"/>
    </row>
    <row r="45" spans="1:43" ht="9" customHeight="1" x14ac:dyDescent="0.2">
      <c r="A45" s="147">
        <v>9</v>
      </c>
      <c r="B45" s="155"/>
      <c r="C45" s="160"/>
      <c r="D45" s="156"/>
      <c r="E45" s="124" t="s">
        <v>22</v>
      </c>
      <c r="F45" s="66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8"/>
      <c r="AK45" s="153">
        <f>COUNTIF(F45:AJ45,"&gt;0")</f>
        <v>0</v>
      </c>
      <c r="AL45" s="150">
        <f>SUM(F45:AJ45)</f>
        <v>0</v>
      </c>
      <c r="AM45" s="150">
        <f>SUM(F47:AJ47)</f>
        <v>0</v>
      </c>
      <c r="AN45" s="150">
        <f>SUM(F48:AJ48)</f>
        <v>0</v>
      </c>
      <c r="AO45" s="150">
        <f>SUM(F46:AJ46)</f>
        <v>0</v>
      </c>
      <c r="AP45" s="150">
        <f>VLOOKUP($M$1&amp;" "&amp;$P$1&amp;" "&amp;AQ45,'Вспомогательная таблица'!A:AL,38,0)</f>
        <v>168</v>
      </c>
      <c r="AQ45" s="144" t="s">
        <v>47</v>
      </c>
    </row>
    <row r="46" spans="1:43" ht="9" customHeight="1" x14ac:dyDescent="0.2">
      <c r="A46" s="148"/>
      <c r="B46" s="151"/>
      <c r="C46" s="151"/>
      <c r="D46" s="145"/>
      <c r="E46" s="128" t="s">
        <v>24</v>
      </c>
      <c r="F46" s="69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70"/>
      <c r="AK46" s="148"/>
      <c r="AL46" s="151"/>
      <c r="AM46" s="151"/>
      <c r="AN46" s="151"/>
      <c r="AO46" s="151"/>
      <c r="AP46" s="151"/>
      <c r="AQ46" s="145"/>
    </row>
    <row r="47" spans="1:43" ht="9" customHeight="1" x14ac:dyDescent="0.2">
      <c r="A47" s="148"/>
      <c r="B47" s="151"/>
      <c r="C47" s="151"/>
      <c r="D47" s="145"/>
      <c r="E47" s="128" t="s">
        <v>25</v>
      </c>
      <c r="F47" s="69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70"/>
      <c r="AK47" s="148"/>
      <c r="AL47" s="151"/>
      <c r="AM47" s="151"/>
      <c r="AN47" s="151"/>
      <c r="AO47" s="151"/>
      <c r="AP47" s="151"/>
      <c r="AQ47" s="145"/>
    </row>
    <row r="48" spans="1:43" ht="9" customHeight="1" thickBot="1" x14ac:dyDescent="0.25">
      <c r="A48" s="149"/>
      <c r="B48" s="152"/>
      <c r="C48" s="152"/>
      <c r="D48" s="146"/>
      <c r="E48" s="131" t="s">
        <v>26</v>
      </c>
      <c r="F48" s="71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3"/>
      <c r="AK48" s="149"/>
      <c r="AL48" s="152"/>
      <c r="AM48" s="152"/>
      <c r="AN48" s="152"/>
      <c r="AO48" s="152"/>
      <c r="AP48" s="152"/>
      <c r="AQ48" s="146"/>
    </row>
    <row r="49" spans="1:43" ht="9" customHeight="1" x14ac:dyDescent="0.2">
      <c r="A49" s="147">
        <v>10</v>
      </c>
      <c r="B49" s="155"/>
      <c r="C49" s="160"/>
      <c r="D49" s="156"/>
      <c r="E49" s="124" t="s">
        <v>22</v>
      </c>
      <c r="F49" s="66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8"/>
      <c r="AK49" s="153">
        <f>COUNTIF(F49:AJ49,"&gt;0")</f>
        <v>0</v>
      </c>
      <c r="AL49" s="150">
        <f>SUM(F49:AJ49)</f>
        <v>0</v>
      </c>
      <c r="AM49" s="150">
        <f>SUM(F51:AJ51)</f>
        <v>0</v>
      </c>
      <c r="AN49" s="150">
        <f>SUM(F52:AJ52)</f>
        <v>0</v>
      </c>
      <c r="AO49" s="150">
        <f>SUM(F50:AJ50)</f>
        <v>0</v>
      </c>
      <c r="AP49" s="150">
        <f>VLOOKUP($M$1&amp;" "&amp;$P$1&amp;" "&amp;AQ49,'Вспомогательная таблица'!A:AL,38,0)</f>
        <v>168</v>
      </c>
      <c r="AQ49" s="144" t="s">
        <v>47</v>
      </c>
    </row>
    <row r="50" spans="1:43" ht="9" customHeight="1" x14ac:dyDescent="0.2">
      <c r="A50" s="148"/>
      <c r="B50" s="151"/>
      <c r="C50" s="151"/>
      <c r="D50" s="145"/>
      <c r="E50" s="128" t="s">
        <v>24</v>
      </c>
      <c r="F50" s="69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70"/>
      <c r="AK50" s="148"/>
      <c r="AL50" s="151"/>
      <c r="AM50" s="151"/>
      <c r="AN50" s="151"/>
      <c r="AO50" s="151"/>
      <c r="AP50" s="151"/>
      <c r="AQ50" s="145"/>
    </row>
    <row r="51" spans="1:43" ht="9" customHeight="1" x14ac:dyDescent="0.2">
      <c r="A51" s="148"/>
      <c r="B51" s="151"/>
      <c r="C51" s="151"/>
      <c r="D51" s="145"/>
      <c r="E51" s="128" t="s">
        <v>25</v>
      </c>
      <c r="F51" s="69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70"/>
      <c r="AK51" s="148"/>
      <c r="AL51" s="151"/>
      <c r="AM51" s="151"/>
      <c r="AN51" s="151"/>
      <c r="AO51" s="151"/>
      <c r="AP51" s="151"/>
      <c r="AQ51" s="145"/>
    </row>
    <row r="52" spans="1:43" ht="9" customHeight="1" thickBot="1" x14ac:dyDescent="0.25">
      <c r="A52" s="149"/>
      <c r="B52" s="152"/>
      <c r="C52" s="152"/>
      <c r="D52" s="146"/>
      <c r="E52" s="131" t="s">
        <v>26</v>
      </c>
      <c r="F52" s="71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3"/>
      <c r="AK52" s="149"/>
      <c r="AL52" s="152"/>
      <c r="AM52" s="152"/>
      <c r="AN52" s="152"/>
      <c r="AO52" s="152"/>
      <c r="AP52" s="152"/>
      <c r="AQ52" s="146"/>
    </row>
  </sheetData>
  <mergeCells count="121">
    <mergeCell ref="A49:A52"/>
    <mergeCell ref="AO29:AO32"/>
    <mergeCell ref="D41:D44"/>
    <mergeCell ref="AM25:AM28"/>
    <mergeCell ref="AN17:AN20"/>
    <mergeCell ref="AQ33:AQ36"/>
    <mergeCell ref="B37:B40"/>
    <mergeCell ref="AM29:AM32"/>
    <mergeCell ref="AL41:AL44"/>
    <mergeCell ref="AK25:AK28"/>
    <mergeCell ref="AO33:AO36"/>
    <mergeCell ref="C29:C32"/>
    <mergeCell ref="B41:B44"/>
    <mergeCell ref="AL45:AL48"/>
    <mergeCell ref="AP21:AP24"/>
    <mergeCell ref="A13:A16"/>
    <mergeCell ref="B33:B36"/>
    <mergeCell ref="AK49:AK52"/>
    <mergeCell ref="AO49:AO52"/>
    <mergeCell ref="AN33:AN36"/>
    <mergeCell ref="AL37:AL40"/>
    <mergeCell ref="AK17:AK20"/>
    <mergeCell ref="AO1:AQ1"/>
    <mergeCell ref="C21:C24"/>
    <mergeCell ref="AP13:AP16"/>
    <mergeCell ref="A41:A44"/>
    <mergeCell ref="AK21:AK24"/>
    <mergeCell ref="D33:D36"/>
    <mergeCell ref="AM49:AM52"/>
    <mergeCell ref="AK45:AK48"/>
    <mergeCell ref="AG2:AL2"/>
    <mergeCell ref="A21:A24"/>
    <mergeCell ref="B1:K1"/>
    <mergeCell ref="AN13:AN16"/>
    <mergeCell ref="P1:R1"/>
    <mergeCell ref="C49:C52"/>
    <mergeCell ref="AN37:AN40"/>
    <mergeCell ref="A45:A48"/>
    <mergeCell ref="AQ29:AQ32"/>
    <mergeCell ref="A17:A20"/>
    <mergeCell ref="AO45:AO48"/>
    <mergeCell ref="AO21:AO24"/>
    <mergeCell ref="B29:B32"/>
    <mergeCell ref="AL33:AL36"/>
    <mergeCell ref="AP33:AP36"/>
    <mergeCell ref="AP41:AP44"/>
    <mergeCell ref="AO25:AO28"/>
    <mergeCell ref="AM21:AM24"/>
    <mergeCell ref="D37:D40"/>
    <mergeCell ref="AK41:AK44"/>
    <mergeCell ref="AP17:AP20"/>
    <mergeCell ref="AN41:AN44"/>
    <mergeCell ref="AG1:AL1"/>
    <mergeCell ref="AM41:AM44"/>
    <mergeCell ref="M1:O1"/>
    <mergeCell ref="AQ49:AQ52"/>
    <mergeCell ref="AO37:AO40"/>
    <mergeCell ref="AM17:AM20"/>
    <mergeCell ref="AK13:AK16"/>
    <mergeCell ref="C41:C44"/>
    <mergeCell ref="AL25:AL28"/>
    <mergeCell ref="AM45:AM48"/>
    <mergeCell ref="C17:C20"/>
    <mergeCell ref="AG5:AL5"/>
    <mergeCell ref="AP37:AP40"/>
    <mergeCell ref="C45:C48"/>
    <mergeCell ref="AL29:AL32"/>
    <mergeCell ref="AQ25:AQ28"/>
    <mergeCell ref="D13:D16"/>
    <mergeCell ref="AG6:AL6"/>
    <mergeCell ref="B49:B52"/>
    <mergeCell ref="D29:D32"/>
    <mergeCell ref="AQ45:AQ48"/>
    <mergeCell ref="AO6:AQ6"/>
    <mergeCell ref="AO17:AO20"/>
    <mergeCell ref="AM13:AM16"/>
    <mergeCell ref="AN25:AN28"/>
    <mergeCell ref="B21:B24"/>
    <mergeCell ref="C37:C40"/>
    <mergeCell ref="C13:C16"/>
    <mergeCell ref="B25:B28"/>
    <mergeCell ref="B13:B16"/>
    <mergeCell ref="AO5:AQ5"/>
    <mergeCell ref="AQ37:AQ40"/>
    <mergeCell ref="C33:C36"/>
    <mergeCell ref="A29:A32"/>
    <mergeCell ref="AL17:AL20"/>
    <mergeCell ref="D45:D48"/>
    <mergeCell ref="D21:D24"/>
    <mergeCell ref="AL21:AL24"/>
    <mergeCell ref="AK33:AK36"/>
    <mergeCell ref="B17:B20"/>
    <mergeCell ref="AP29:AP32"/>
    <mergeCell ref="AQ13:AQ16"/>
    <mergeCell ref="A33:A36"/>
    <mergeCell ref="D25:D28"/>
    <mergeCell ref="B45:B48"/>
    <mergeCell ref="AK37:AK40"/>
    <mergeCell ref="AQ41:AQ44"/>
    <mergeCell ref="AN29:AN32"/>
    <mergeCell ref="AQ17:AQ20"/>
    <mergeCell ref="A25:A28"/>
    <mergeCell ref="A37:A40"/>
    <mergeCell ref="AQ21:AQ24"/>
    <mergeCell ref="AO41:AO44"/>
    <mergeCell ref="AP45:AP48"/>
    <mergeCell ref="AM33:AM36"/>
    <mergeCell ref="AL13:AL16"/>
    <mergeCell ref="AP49:AP52"/>
    <mergeCell ref="AK29:AK32"/>
    <mergeCell ref="AO2:AQ2"/>
    <mergeCell ref="AO13:AO16"/>
    <mergeCell ref="C25:C28"/>
    <mergeCell ref="AP25:AP28"/>
    <mergeCell ref="AN21:AN24"/>
    <mergeCell ref="D17:D20"/>
    <mergeCell ref="AN45:AN48"/>
    <mergeCell ref="AN49:AN52"/>
    <mergeCell ref="D49:D52"/>
    <mergeCell ref="AL49:AL52"/>
    <mergeCell ref="AM37:AM40"/>
  </mergeCells>
  <conditionalFormatting sqref="E13:E52">
    <cfRule type="cellIs" dxfId="19" priority="3" stopIfTrue="1" operator="equal">
      <formula>0</formula>
    </cfRule>
  </conditionalFormatting>
  <conditionalFormatting sqref="F8:AJ52">
    <cfRule type="expression" dxfId="18" priority="1">
      <formula>F$10=1</formula>
    </cfRule>
    <cfRule type="expression" dxfId="17" priority="2">
      <formula>F$9&gt;=6</formula>
    </cfRule>
  </conditionalFormatting>
  <pageMargins left="0.15748031496062989" right="0.15748031496062989" top="0.74803149606299213" bottom="0.51181102362204722" header="0.31496062992125978" footer="0.31496062992125978"/>
  <pageSetup paperSize="9" scale="97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="130" zoomScaleNormal="130" workbookViewId="0">
      <selection activeCell="B22" sqref="B22"/>
    </sheetView>
  </sheetViews>
  <sheetFormatPr defaultRowHeight="12.75" x14ac:dyDescent="0.2"/>
  <cols>
    <col min="1" max="1" width="12.140625" style="143" customWidth="1"/>
    <col min="2" max="2" width="48" style="143" customWidth="1"/>
    <col min="3" max="3" width="39.28515625" style="143" customWidth="1"/>
  </cols>
  <sheetData>
    <row r="2" spans="1:3" x14ac:dyDescent="0.2">
      <c r="A2" s="2" t="s">
        <v>658</v>
      </c>
      <c r="B2" s="2" t="s">
        <v>659</v>
      </c>
      <c r="C2" s="2" t="s">
        <v>660</v>
      </c>
    </row>
    <row r="3" spans="1:3" x14ac:dyDescent="0.2">
      <c r="A3" s="3" t="s">
        <v>661</v>
      </c>
      <c r="B3" s="3" t="s">
        <v>662</v>
      </c>
      <c r="C3" s="3" t="s">
        <v>663</v>
      </c>
    </row>
    <row r="4" spans="1:3" x14ac:dyDescent="0.2">
      <c r="A4" s="3" t="s">
        <v>664</v>
      </c>
      <c r="B4" s="3" t="s">
        <v>665</v>
      </c>
      <c r="C4" s="3" t="s">
        <v>663</v>
      </c>
    </row>
    <row r="5" spans="1:3" x14ac:dyDescent="0.2">
      <c r="A5" s="3" t="s">
        <v>666</v>
      </c>
      <c r="B5" s="3" t="s">
        <v>667</v>
      </c>
      <c r="C5" s="3" t="s">
        <v>663</v>
      </c>
    </row>
    <row r="6" spans="1:3" x14ac:dyDescent="0.2">
      <c r="A6" s="3" t="s">
        <v>668</v>
      </c>
      <c r="B6" s="3" t="s">
        <v>669</v>
      </c>
      <c r="C6" s="3" t="s">
        <v>663</v>
      </c>
    </row>
    <row r="7" spans="1:3" x14ac:dyDescent="0.2">
      <c r="A7" s="3" t="s">
        <v>670</v>
      </c>
      <c r="B7" s="3" t="s">
        <v>671</v>
      </c>
      <c r="C7" s="3" t="s">
        <v>663</v>
      </c>
    </row>
    <row r="8" spans="1:3" x14ac:dyDescent="0.2">
      <c r="A8" s="3" t="s">
        <v>672</v>
      </c>
      <c r="B8" s="3" t="s">
        <v>673</v>
      </c>
      <c r="C8" s="3" t="s">
        <v>663</v>
      </c>
    </row>
    <row r="9" spans="1:3" x14ac:dyDescent="0.2">
      <c r="A9" s="3" t="s">
        <v>674</v>
      </c>
      <c r="B9" s="3" t="s">
        <v>675</v>
      </c>
      <c r="C9" s="3" t="s">
        <v>676</v>
      </c>
    </row>
    <row r="10" spans="1:3" x14ac:dyDescent="0.2">
      <c r="A10" s="3" t="s">
        <v>677</v>
      </c>
      <c r="B10" s="3" t="s">
        <v>678</v>
      </c>
      <c r="C10" s="3" t="s">
        <v>679</v>
      </c>
    </row>
    <row r="11" spans="1:3" x14ac:dyDescent="0.2">
      <c r="A11" s="3" t="s">
        <v>680</v>
      </c>
      <c r="B11" s="3" t="s">
        <v>681</v>
      </c>
      <c r="C11" s="3" t="s">
        <v>682</v>
      </c>
    </row>
    <row r="12" spans="1:3" x14ac:dyDescent="0.2">
      <c r="A12" s="3" t="s">
        <v>683</v>
      </c>
      <c r="B12" s="3" t="s">
        <v>684</v>
      </c>
      <c r="C12" s="3" t="s">
        <v>682</v>
      </c>
    </row>
    <row r="13" spans="1:3" x14ac:dyDescent="0.2">
      <c r="A13" s="3" t="s">
        <v>685</v>
      </c>
      <c r="B13" s="3" t="s">
        <v>686</v>
      </c>
      <c r="C13" s="3" t="s">
        <v>682</v>
      </c>
    </row>
    <row r="14" spans="1:3" x14ac:dyDescent="0.2">
      <c r="A14" s="3" t="s">
        <v>687</v>
      </c>
      <c r="B14" s="3" t="s">
        <v>688</v>
      </c>
      <c r="C14" s="3" t="s">
        <v>682</v>
      </c>
    </row>
    <row r="15" spans="1:3" x14ac:dyDescent="0.2">
      <c r="A15" s="3" t="s">
        <v>689</v>
      </c>
      <c r="B15" s="3" t="s">
        <v>690</v>
      </c>
      <c r="C15" s="3" t="s">
        <v>682</v>
      </c>
    </row>
    <row r="16" spans="1:3" x14ac:dyDescent="0.2">
      <c r="A16" s="3" t="s">
        <v>691</v>
      </c>
      <c r="B16" s="3" t="s">
        <v>692</v>
      </c>
      <c r="C16" s="3" t="s">
        <v>682</v>
      </c>
    </row>
    <row r="17" spans="1:3" x14ac:dyDescent="0.2">
      <c r="A17" s="3" t="s">
        <v>693</v>
      </c>
      <c r="B17" s="3" t="s">
        <v>694</v>
      </c>
      <c r="C17" s="3" t="s">
        <v>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41"/>
  <sheetViews>
    <sheetView zoomScale="115" zoomScaleNormal="115" workbookViewId="0">
      <selection activeCell="CW205" sqref="CW205:CW241"/>
    </sheetView>
  </sheetViews>
  <sheetFormatPr defaultColWidth="9.140625" defaultRowHeight="12.75" x14ac:dyDescent="0.2"/>
  <cols>
    <col min="1" max="1" width="32.28515625" style="1" customWidth="1"/>
    <col min="2" max="2" width="4.5703125" style="143" bestFit="1" customWidth="1"/>
    <col min="3" max="3" width="13.7109375" style="143" bestFit="1" customWidth="1"/>
    <col min="4" max="5" width="9.7109375" style="143" bestFit="1" customWidth="1"/>
    <col min="6" max="6" width="4.5703125" style="143" bestFit="1" customWidth="1"/>
    <col min="7" max="37" width="2.85546875" style="143" customWidth="1"/>
    <col min="38" max="38" width="8.5703125" style="76" bestFit="1" customWidth="1"/>
    <col min="39" max="39" width="3.42578125" style="143" bestFit="1" customWidth="1"/>
    <col min="40" max="40" width="3.28515625" style="143" bestFit="1" customWidth="1"/>
    <col min="41" max="41" width="3" style="143" bestFit="1" customWidth="1"/>
    <col min="42" max="42" width="3.28515625" style="143" bestFit="1" customWidth="1"/>
    <col min="43" max="44" width="3" style="143" bestFit="1" customWidth="1"/>
    <col min="45" max="45" width="3.42578125" style="143" bestFit="1" customWidth="1"/>
    <col min="46" max="47" width="3.28515625" style="143" bestFit="1" customWidth="1"/>
    <col min="48" max="48" width="3" style="143" bestFit="1" customWidth="1"/>
    <col min="49" max="49" width="3.28515625" style="143" bestFit="1" customWidth="1"/>
    <col min="50" max="51" width="3" style="143" bestFit="1" customWidth="1"/>
    <col min="52" max="52" width="3.42578125" style="143" bestFit="1" customWidth="1"/>
    <col min="53" max="54" width="3.28515625" style="143" bestFit="1" customWidth="1"/>
    <col min="55" max="55" width="3" style="143" bestFit="1" customWidth="1"/>
    <col min="56" max="56" width="3.28515625" style="143" bestFit="1" customWidth="1"/>
    <col min="57" max="58" width="3" style="143" bestFit="1" customWidth="1"/>
    <col min="59" max="59" width="3.42578125" style="143" bestFit="1" customWidth="1"/>
    <col min="60" max="61" width="3.28515625" style="143" bestFit="1" customWidth="1"/>
    <col min="62" max="62" width="3" style="143" bestFit="1" customWidth="1"/>
    <col min="63" max="63" width="3.28515625" style="143" bestFit="1" customWidth="1"/>
    <col min="64" max="65" width="3" style="143" bestFit="1" customWidth="1"/>
    <col min="66" max="66" width="3.42578125" style="143" bestFit="1" customWidth="1"/>
    <col min="67" max="68" width="3.28515625" style="143" bestFit="1" customWidth="1"/>
    <col min="69" max="69" width="3" style="143" bestFit="1" customWidth="1"/>
    <col min="70" max="100" width="3.42578125" style="143" bestFit="1" customWidth="1"/>
    <col min="104" max="105" width="3.28515625" style="143" bestFit="1" customWidth="1"/>
    <col min="108" max="108" width="13.28515625" style="143" bestFit="1" customWidth="1"/>
    <col min="110" max="110" width="18" style="143" bestFit="1" customWidth="1"/>
    <col min="112" max="112" width="13.7109375" style="143" bestFit="1" customWidth="1"/>
  </cols>
  <sheetData>
    <row r="1" spans="1:114" x14ac:dyDescent="0.2">
      <c r="B1" s="3" t="s">
        <v>695</v>
      </c>
      <c r="C1" s="3" t="s">
        <v>695</v>
      </c>
      <c r="D1" s="3" t="s">
        <v>695</v>
      </c>
      <c r="E1" s="3" t="s">
        <v>695</v>
      </c>
      <c r="F1" s="3" t="s">
        <v>695</v>
      </c>
      <c r="G1" s="3" t="s">
        <v>695</v>
      </c>
      <c r="H1" s="3" t="s">
        <v>695</v>
      </c>
      <c r="I1" s="3" t="s">
        <v>695</v>
      </c>
      <c r="J1" s="3" t="s">
        <v>695</v>
      </c>
      <c r="K1" s="3" t="s">
        <v>695</v>
      </c>
      <c r="L1" s="3" t="s">
        <v>695</v>
      </c>
      <c r="M1" s="3" t="s">
        <v>695</v>
      </c>
      <c r="N1" s="3" t="s">
        <v>695</v>
      </c>
      <c r="O1" s="3" t="s">
        <v>695</v>
      </c>
      <c r="P1" s="3" t="s">
        <v>695</v>
      </c>
      <c r="Q1" s="3" t="s">
        <v>695</v>
      </c>
      <c r="R1" s="3" t="s">
        <v>695</v>
      </c>
      <c r="S1" s="3" t="s">
        <v>695</v>
      </c>
      <c r="T1" s="3" t="s">
        <v>695</v>
      </c>
      <c r="U1" s="3" t="s">
        <v>695</v>
      </c>
      <c r="V1" s="3" t="s">
        <v>695</v>
      </c>
      <c r="W1" s="3" t="s">
        <v>695</v>
      </c>
      <c r="X1" s="3" t="s">
        <v>695</v>
      </c>
      <c r="Y1" s="3" t="s">
        <v>695</v>
      </c>
      <c r="Z1" s="3" t="s">
        <v>695</v>
      </c>
      <c r="AA1" s="3" t="s">
        <v>695</v>
      </c>
      <c r="AB1" s="3" t="s">
        <v>695</v>
      </c>
      <c r="AC1" s="3" t="s">
        <v>695</v>
      </c>
      <c r="AD1" s="3" t="s">
        <v>695</v>
      </c>
      <c r="AE1" s="3" t="s">
        <v>695</v>
      </c>
      <c r="AF1" s="3" t="s">
        <v>695</v>
      </c>
      <c r="AG1" s="3" t="s">
        <v>695</v>
      </c>
      <c r="AH1" s="3" t="s">
        <v>695</v>
      </c>
      <c r="AI1" s="3" t="s">
        <v>695</v>
      </c>
      <c r="AJ1" s="3" t="s">
        <v>695</v>
      </c>
      <c r="AK1" s="3" t="s">
        <v>695</v>
      </c>
      <c r="AL1" s="74" t="s">
        <v>696</v>
      </c>
      <c r="AM1" s="3" t="s">
        <v>695</v>
      </c>
      <c r="AN1" s="3" t="s">
        <v>695</v>
      </c>
      <c r="AO1" s="3" t="s">
        <v>695</v>
      </c>
      <c r="AP1" s="3" t="s">
        <v>695</v>
      </c>
      <c r="AQ1" s="3" t="s">
        <v>695</v>
      </c>
      <c r="AR1" s="3" t="s">
        <v>695</v>
      </c>
      <c r="AS1" s="3" t="s">
        <v>695</v>
      </c>
      <c r="AT1" s="3" t="s">
        <v>695</v>
      </c>
      <c r="AU1" s="3" t="s">
        <v>695</v>
      </c>
      <c r="AV1" s="3" t="s">
        <v>695</v>
      </c>
      <c r="AW1" s="3" t="s">
        <v>695</v>
      </c>
      <c r="AX1" s="3" t="s">
        <v>695</v>
      </c>
      <c r="AY1" s="3" t="s">
        <v>695</v>
      </c>
      <c r="AZ1" s="3" t="s">
        <v>695</v>
      </c>
      <c r="BA1" s="3" t="s">
        <v>695</v>
      </c>
      <c r="BB1" s="3" t="s">
        <v>695</v>
      </c>
      <c r="BC1" s="3" t="s">
        <v>695</v>
      </c>
      <c r="BD1" s="3" t="s">
        <v>695</v>
      </c>
      <c r="BE1" s="3" t="s">
        <v>695</v>
      </c>
      <c r="BF1" s="3" t="s">
        <v>695</v>
      </c>
      <c r="BG1" s="3" t="s">
        <v>695</v>
      </c>
      <c r="BH1" s="3" t="s">
        <v>695</v>
      </c>
      <c r="BI1" s="3" t="s">
        <v>695</v>
      </c>
      <c r="BJ1" s="3" t="s">
        <v>695</v>
      </c>
      <c r="BK1" s="3" t="s">
        <v>695</v>
      </c>
      <c r="BL1" s="3" t="s">
        <v>695</v>
      </c>
      <c r="BM1" s="3" t="s">
        <v>695</v>
      </c>
      <c r="BN1" s="3" t="s">
        <v>695</v>
      </c>
      <c r="BO1" s="3" t="s">
        <v>695</v>
      </c>
      <c r="BP1" s="3" t="s">
        <v>695</v>
      </c>
      <c r="BQ1" s="3" t="s">
        <v>695</v>
      </c>
      <c r="BR1" s="3" t="s">
        <v>695</v>
      </c>
      <c r="BS1" s="3" t="s">
        <v>695</v>
      </c>
      <c r="BT1" s="3" t="s">
        <v>695</v>
      </c>
      <c r="BU1" s="3" t="s">
        <v>695</v>
      </c>
      <c r="BV1" s="3" t="s">
        <v>695</v>
      </c>
      <c r="BW1" s="3" t="s">
        <v>695</v>
      </c>
      <c r="BX1" s="3" t="s">
        <v>695</v>
      </c>
      <c r="BY1" s="3" t="s">
        <v>695</v>
      </c>
      <c r="BZ1" s="3" t="s">
        <v>695</v>
      </c>
      <c r="CA1" s="3" t="s">
        <v>695</v>
      </c>
      <c r="CB1" s="3" t="s">
        <v>695</v>
      </c>
      <c r="CC1" s="3" t="s">
        <v>695</v>
      </c>
      <c r="CD1" s="3" t="s">
        <v>695</v>
      </c>
      <c r="CE1" s="3" t="s">
        <v>695</v>
      </c>
      <c r="CF1" s="3" t="s">
        <v>695</v>
      </c>
      <c r="CG1" s="3" t="s">
        <v>695</v>
      </c>
      <c r="CH1" s="3" t="s">
        <v>695</v>
      </c>
      <c r="CI1" s="3" t="s">
        <v>695</v>
      </c>
      <c r="CJ1" s="3" t="s">
        <v>695</v>
      </c>
      <c r="CK1" s="3" t="s">
        <v>695</v>
      </c>
      <c r="CL1" s="3" t="s">
        <v>695</v>
      </c>
      <c r="CM1" s="3" t="s">
        <v>695</v>
      </c>
      <c r="CN1" s="3" t="s">
        <v>695</v>
      </c>
      <c r="CO1" s="3" t="s">
        <v>695</v>
      </c>
      <c r="CP1" s="3" t="s">
        <v>695</v>
      </c>
      <c r="CQ1" s="3" t="s">
        <v>695</v>
      </c>
      <c r="CR1" s="3" t="s">
        <v>695</v>
      </c>
      <c r="CS1" s="3" t="s">
        <v>695</v>
      </c>
      <c r="CT1" s="3" t="s">
        <v>695</v>
      </c>
      <c r="CU1" s="3" t="s">
        <v>695</v>
      </c>
      <c r="CV1" s="3" t="s">
        <v>695</v>
      </c>
      <c r="CZ1" s="75" t="s">
        <v>697</v>
      </c>
      <c r="DA1" s="75" t="s">
        <v>698</v>
      </c>
    </row>
    <row r="2" spans="1:114" x14ac:dyDescent="0.2">
      <c r="A2" s="76" t="str">
        <f t="shared" ref="A2:A65" si="0">C2&amp;" "&amp;D2&amp;" "&amp;E2</f>
        <v>Январь 2024 График 1 Бригада 1</v>
      </c>
      <c r="B2" s="3"/>
      <c r="C2" s="77" t="s">
        <v>699</v>
      </c>
      <c r="D2" s="3" t="s">
        <v>700</v>
      </c>
      <c r="E2" s="3" t="s">
        <v>701</v>
      </c>
      <c r="F2" s="78">
        <v>1</v>
      </c>
      <c r="G2" s="79">
        <v>11</v>
      </c>
      <c r="H2" s="79" t="s">
        <v>702</v>
      </c>
      <c r="I2" s="80"/>
      <c r="J2" s="80"/>
      <c r="K2" s="80">
        <v>11</v>
      </c>
      <c r="L2" s="80" t="s">
        <v>702</v>
      </c>
      <c r="M2" s="79"/>
      <c r="N2" s="80"/>
      <c r="O2" s="80">
        <v>11</v>
      </c>
      <c r="P2" s="80" t="s">
        <v>702</v>
      </c>
      <c r="Q2" s="80"/>
      <c r="R2" s="80"/>
      <c r="S2" s="80">
        <v>11</v>
      </c>
      <c r="T2" s="79" t="s">
        <v>702</v>
      </c>
      <c r="U2" s="80"/>
      <c r="V2" s="80"/>
      <c r="W2" s="80">
        <v>11</v>
      </c>
      <c r="X2" s="80" t="s">
        <v>702</v>
      </c>
      <c r="Y2" s="80"/>
      <c r="Z2" s="80"/>
      <c r="AA2" s="80">
        <v>11</v>
      </c>
      <c r="AB2" s="80" t="s">
        <v>702</v>
      </c>
      <c r="AC2" s="80"/>
      <c r="AD2" s="80"/>
      <c r="AE2" s="80">
        <v>11</v>
      </c>
      <c r="AF2" s="80" t="s">
        <v>702</v>
      </c>
      <c r="AG2" s="80"/>
      <c r="AH2" s="80"/>
      <c r="AI2" s="80">
        <v>11</v>
      </c>
      <c r="AJ2" s="80" t="s">
        <v>702</v>
      </c>
      <c r="AK2" s="80"/>
      <c r="AL2" s="81">
        <v>176</v>
      </c>
      <c r="AM2" s="82">
        <v>1</v>
      </c>
      <c r="AN2" s="82">
        <v>2</v>
      </c>
      <c r="AO2" s="82">
        <v>3</v>
      </c>
      <c r="AP2" s="82">
        <v>4</v>
      </c>
      <c r="AQ2" s="82">
        <v>5</v>
      </c>
      <c r="AR2" s="82">
        <v>6</v>
      </c>
      <c r="AS2" s="82">
        <v>7</v>
      </c>
      <c r="AT2" s="82">
        <v>8</v>
      </c>
      <c r="AU2" s="82">
        <v>9</v>
      </c>
      <c r="AV2" s="82">
        <v>10</v>
      </c>
      <c r="AW2" s="82">
        <v>11</v>
      </c>
      <c r="AX2" s="82">
        <v>12</v>
      </c>
      <c r="AY2" s="82">
        <v>13</v>
      </c>
      <c r="AZ2" s="82">
        <v>14</v>
      </c>
      <c r="BA2" s="82">
        <v>15</v>
      </c>
      <c r="BB2" s="82">
        <v>16</v>
      </c>
      <c r="BC2" s="82">
        <v>17</v>
      </c>
      <c r="BD2" s="82">
        <v>18</v>
      </c>
      <c r="BE2" s="82">
        <v>19</v>
      </c>
      <c r="BF2" s="82">
        <v>20</v>
      </c>
      <c r="BG2" s="82">
        <v>21</v>
      </c>
      <c r="BH2" s="82">
        <v>22</v>
      </c>
      <c r="BI2" s="82">
        <v>23</v>
      </c>
      <c r="BJ2" s="82">
        <v>24</v>
      </c>
      <c r="BK2" s="82">
        <v>25</v>
      </c>
      <c r="BL2" s="82">
        <v>26</v>
      </c>
      <c r="BM2" s="82">
        <v>27</v>
      </c>
      <c r="BN2" s="82">
        <v>28</v>
      </c>
      <c r="BO2" s="82">
        <v>29</v>
      </c>
      <c r="BP2" s="82">
        <v>30</v>
      </c>
      <c r="BQ2" s="82">
        <v>31</v>
      </c>
      <c r="BR2" s="3" t="s">
        <v>703</v>
      </c>
      <c r="BS2" s="3" t="s">
        <v>704</v>
      </c>
      <c r="BT2" s="3" t="s">
        <v>705</v>
      </c>
      <c r="BU2" s="3" t="s">
        <v>706</v>
      </c>
      <c r="BV2" s="3" t="s">
        <v>707</v>
      </c>
      <c r="BW2" s="3" t="s">
        <v>697</v>
      </c>
      <c r="BX2" s="3" t="s">
        <v>698</v>
      </c>
      <c r="BY2" s="3" t="s">
        <v>703</v>
      </c>
      <c r="BZ2" s="3" t="s">
        <v>704</v>
      </c>
      <c r="CA2" s="3" t="s">
        <v>705</v>
      </c>
      <c r="CB2" s="3" t="s">
        <v>706</v>
      </c>
      <c r="CC2" s="3" t="s">
        <v>707</v>
      </c>
      <c r="CD2" s="3" t="s">
        <v>697</v>
      </c>
      <c r="CE2" s="3" t="s">
        <v>698</v>
      </c>
      <c r="CF2" s="3" t="s">
        <v>703</v>
      </c>
      <c r="CG2" s="3" t="s">
        <v>704</v>
      </c>
      <c r="CH2" s="3" t="s">
        <v>705</v>
      </c>
      <c r="CI2" s="3" t="s">
        <v>706</v>
      </c>
      <c r="CJ2" s="3" t="s">
        <v>707</v>
      </c>
      <c r="CK2" s="3" t="s">
        <v>697</v>
      </c>
      <c r="CL2" s="3" t="s">
        <v>698</v>
      </c>
      <c r="CM2" s="3" t="s">
        <v>703</v>
      </c>
      <c r="CN2" s="3" t="s">
        <v>704</v>
      </c>
      <c r="CO2" s="3" t="s">
        <v>705</v>
      </c>
      <c r="CP2" s="3" t="s">
        <v>706</v>
      </c>
      <c r="CQ2" s="3" t="s">
        <v>707</v>
      </c>
      <c r="CR2" s="3" t="s">
        <v>697</v>
      </c>
      <c r="CS2" s="3" t="s">
        <v>698</v>
      </c>
      <c r="CT2" s="3" t="s">
        <v>703</v>
      </c>
      <c r="CU2" s="3" t="s">
        <v>704</v>
      </c>
      <c r="CV2" s="3" t="s">
        <v>705</v>
      </c>
      <c r="CW2" s="3" t="s">
        <v>657</v>
      </c>
      <c r="CX2">
        <v>2024</v>
      </c>
      <c r="DD2" s="1" t="s">
        <v>699</v>
      </c>
      <c r="DF2" t="s">
        <v>43</v>
      </c>
      <c r="DH2" s="1" t="s">
        <v>657</v>
      </c>
      <c r="DJ2">
        <v>2024</v>
      </c>
    </row>
    <row r="3" spans="1:114" x14ac:dyDescent="0.2">
      <c r="A3" s="76" t="str">
        <f t="shared" si="0"/>
        <v>Январь 2024 График 1 Бригада 2</v>
      </c>
      <c r="B3" s="3"/>
      <c r="C3" s="77" t="s">
        <v>699</v>
      </c>
      <c r="D3" s="3" t="s">
        <v>700</v>
      </c>
      <c r="E3" s="3" t="s">
        <v>708</v>
      </c>
      <c r="F3" s="78">
        <v>2</v>
      </c>
      <c r="G3" s="79"/>
      <c r="H3" s="79">
        <v>11</v>
      </c>
      <c r="I3" s="80" t="s">
        <v>702</v>
      </c>
      <c r="J3" s="80"/>
      <c r="K3" s="80"/>
      <c r="L3" s="80">
        <v>11</v>
      </c>
      <c r="M3" s="79" t="s">
        <v>702</v>
      </c>
      <c r="N3" s="80"/>
      <c r="O3" s="80"/>
      <c r="P3" s="80">
        <v>11</v>
      </c>
      <c r="Q3" s="80" t="s">
        <v>702</v>
      </c>
      <c r="R3" s="80"/>
      <c r="S3" s="80"/>
      <c r="T3" s="80">
        <v>11</v>
      </c>
      <c r="U3" s="79" t="s">
        <v>702</v>
      </c>
      <c r="V3" s="80"/>
      <c r="W3" s="80"/>
      <c r="X3" s="80">
        <v>11</v>
      </c>
      <c r="Y3" s="80" t="s">
        <v>702</v>
      </c>
      <c r="Z3" s="80"/>
      <c r="AA3" s="80"/>
      <c r="AB3" s="80">
        <v>11</v>
      </c>
      <c r="AC3" s="80" t="s">
        <v>702</v>
      </c>
      <c r="AD3" s="80"/>
      <c r="AE3" s="80"/>
      <c r="AF3" s="80">
        <v>11</v>
      </c>
      <c r="AG3" s="80" t="s">
        <v>702</v>
      </c>
      <c r="AH3" s="80"/>
      <c r="AI3" s="80"/>
      <c r="AJ3" s="80">
        <v>11</v>
      </c>
      <c r="AK3" s="80" t="s">
        <v>702</v>
      </c>
      <c r="AL3" s="81">
        <v>176</v>
      </c>
      <c r="AM3" s="82">
        <v>1</v>
      </c>
      <c r="AN3" s="82">
        <v>2</v>
      </c>
      <c r="AO3" s="82">
        <v>3</v>
      </c>
      <c r="AP3" s="82">
        <v>4</v>
      </c>
      <c r="AQ3" s="82">
        <v>5</v>
      </c>
      <c r="AR3" s="82">
        <v>6</v>
      </c>
      <c r="AS3" s="82">
        <v>7</v>
      </c>
      <c r="AT3" s="82">
        <v>8</v>
      </c>
      <c r="AU3" s="82">
        <v>9</v>
      </c>
      <c r="AV3" s="82">
        <v>10</v>
      </c>
      <c r="AW3" s="82">
        <v>11</v>
      </c>
      <c r="AX3" s="82">
        <v>12</v>
      </c>
      <c r="AY3" s="82">
        <v>13</v>
      </c>
      <c r="AZ3" s="82">
        <v>14</v>
      </c>
      <c r="BA3" s="82">
        <v>15</v>
      </c>
      <c r="BB3" s="82">
        <v>16</v>
      </c>
      <c r="BC3" s="82">
        <v>17</v>
      </c>
      <c r="BD3" s="82">
        <v>18</v>
      </c>
      <c r="BE3" s="82">
        <v>19</v>
      </c>
      <c r="BF3" s="82">
        <v>20</v>
      </c>
      <c r="BG3" s="82">
        <v>21</v>
      </c>
      <c r="BH3" s="82">
        <v>22</v>
      </c>
      <c r="BI3" s="82">
        <v>23</v>
      </c>
      <c r="BJ3" s="82">
        <v>24</v>
      </c>
      <c r="BK3" s="82">
        <v>25</v>
      </c>
      <c r="BL3" s="82">
        <v>26</v>
      </c>
      <c r="BM3" s="82">
        <v>27</v>
      </c>
      <c r="BN3" s="82">
        <v>28</v>
      </c>
      <c r="BO3" s="82">
        <v>29</v>
      </c>
      <c r="BP3" s="82">
        <v>30</v>
      </c>
      <c r="BQ3" s="82">
        <v>31</v>
      </c>
      <c r="BR3" s="3" t="s">
        <v>703</v>
      </c>
      <c r="BS3" s="3" t="s">
        <v>704</v>
      </c>
      <c r="BT3" s="3" t="s">
        <v>705</v>
      </c>
      <c r="BU3" s="3" t="s">
        <v>706</v>
      </c>
      <c r="BV3" s="3" t="s">
        <v>707</v>
      </c>
      <c r="BW3" s="3" t="s">
        <v>697</v>
      </c>
      <c r="BX3" s="3" t="s">
        <v>698</v>
      </c>
      <c r="BY3" s="3" t="s">
        <v>703</v>
      </c>
      <c r="BZ3" s="3" t="s">
        <v>704</v>
      </c>
      <c r="CA3" s="3" t="s">
        <v>705</v>
      </c>
      <c r="CB3" s="3" t="s">
        <v>706</v>
      </c>
      <c r="CC3" s="3" t="s">
        <v>707</v>
      </c>
      <c r="CD3" s="3" t="s">
        <v>697</v>
      </c>
      <c r="CE3" s="3" t="s">
        <v>698</v>
      </c>
      <c r="CF3" s="3" t="s">
        <v>703</v>
      </c>
      <c r="CG3" s="3" t="s">
        <v>704</v>
      </c>
      <c r="CH3" s="3" t="s">
        <v>705</v>
      </c>
      <c r="CI3" s="3" t="s">
        <v>706</v>
      </c>
      <c r="CJ3" s="3" t="s">
        <v>707</v>
      </c>
      <c r="CK3" s="3" t="s">
        <v>697</v>
      </c>
      <c r="CL3" s="3" t="s">
        <v>698</v>
      </c>
      <c r="CM3" s="3" t="s">
        <v>703</v>
      </c>
      <c r="CN3" s="3" t="s">
        <v>704</v>
      </c>
      <c r="CO3" s="3" t="s">
        <v>705</v>
      </c>
      <c r="CP3" s="3" t="s">
        <v>706</v>
      </c>
      <c r="CQ3" s="3" t="s">
        <v>707</v>
      </c>
      <c r="CR3" s="3" t="s">
        <v>697</v>
      </c>
      <c r="CS3" s="3" t="s">
        <v>698</v>
      </c>
      <c r="CT3" s="3" t="s">
        <v>703</v>
      </c>
      <c r="CU3" s="3" t="s">
        <v>704</v>
      </c>
      <c r="CV3" s="3" t="s">
        <v>705</v>
      </c>
      <c r="CW3" s="3" t="s">
        <v>657</v>
      </c>
      <c r="CX3">
        <v>2024</v>
      </c>
      <c r="DD3" s="1" t="s">
        <v>709</v>
      </c>
      <c r="DF3" t="s">
        <v>51</v>
      </c>
      <c r="DH3" s="1" t="s">
        <v>2</v>
      </c>
      <c r="DJ3">
        <v>2025</v>
      </c>
    </row>
    <row r="4" spans="1:114" x14ac:dyDescent="0.2">
      <c r="A4" s="76" t="str">
        <f t="shared" si="0"/>
        <v>Январь 2024 График 1 Бригада 3</v>
      </c>
      <c r="B4" s="3"/>
      <c r="C4" s="77" t="s">
        <v>699</v>
      </c>
      <c r="D4" s="3" t="s">
        <v>700</v>
      </c>
      <c r="E4" s="3" t="s">
        <v>710</v>
      </c>
      <c r="F4" s="78">
        <v>3</v>
      </c>
      <c r="G4" s="79"/>
      <c r="H4" s="79"/>
      <c r="I4" s="80">
        <v>11</v>
      </c>
      <c r="J4" s="80" t="s">
        <v>702</v>
      </c>
      <c r="K4" s="80"/>
      <c r="L4" s="80"/>
      <c r="M4" s="79">
        <v>11</v>
      </c>
      <c r="N4" s="80" t="s">
        <v>702</v>
      </c>
      <c r="O4" s="80"/>
      <c r="P4" s="80"/>
      <c r="Q4" s="80">
        <v>11</v>
      </c>
      <c r="R4" s="79" t="s">
        <v>702</v>
      </c>
      <c r="S4" s="80"/>
      <c r="T4" s="80"/>
      <c r="U4" s="80">
        <v>11</v>
      </c>
      <c r="V4" s="80" t="s">
        <v>702</v>
      </c>
      <c r="W4" s="80"/>
      <c r="X4" s="80"/>
      <c r="Y4" s="80">
        <v>11</v>
      </c>
      <c r="Z4" s="80" t="s">
        <v>702</v>
      </c>
      <c r="AA4" s="80"/>
      <c r="AB4" s="80"/>
      <c r="AC4" s="80">
        <v>11</v>
      </c>
      <c r="AD4" s="80" t="s">
        <v>702</v>
      </c>
      <c r="AE4" s="80"/>
      <c r="AF4" s="80"/>
      <c r="AG4" s="80">
        <v>11</v>
      </c>
      <c r="AH4" s="80" t="s">
        <v>702</v>
      </c>
      <c r="AI4" s="80"/>
      <c r="AJ4" s="80"/>
      <c r="AK4" s="80">
        <v>11</v>
      </c>
      <c r="AL4" s="81">
        <v>165</v>
      </c>
      <c r="AM4" s="82">
        <v>1</v>
      </c>
      <c r="AN4" s="82">
        <v>2</v>
      </c>
      <c r="AO4" s="82">
        <v>3</v>
      </c>
      <c r="AP4" s="82">
        <v>4</v>
      </c>
      <c r="AQ4" s="82">
        <v>5</v>
      </c>
      <c r="AR4" s="82">
        <v>6</v>
      </c>
      <c r="AS4" s="82">
        <v>7</v>
      </c>
      <c r="AT4" s="82">
        <v>8</v>
      </c>
      <c r="AU4" s="82">
        <v>9</v>
      </c>
      <c r="AV4" s="82">
        <v>10</v>
      </c>
      <c r="AW4" s="82">
        <v>11</v>
      </c>
      <c r="AX4" s="82">
        <v>12</v>
      </c>
      <c r="AY4" s="82">
        <v>13</v>
      </c>
      <c r="AZ4" s="82">
        <v>14</v>
      </c>
      <c r="BA4" s="82">
        <v>15</v>
      </c>
      <c r="BB4" s="82">
        <v>16</v>
      </c>
      <c r="BC4" s="82">
        <v>17</v>
      </c>
      <c r="BD4" s="82">
        <v>18</v>
      </c>
      <c r="BE4" s="82">
        <v>19</v>
      </c>
      <c r="BF4" s="82">
        <v>20</v>
      </c>
      <c r="BG4" s="82">
        <v>21</v>
      </c>
      <c r="BH4" s="82">
        <v>22</v>
      </c>
      <c r="BI4" s="82">
        <v>23</v>
      </c>
      <c r="BJ4" s="82">
        <v>24</v>
      </c>
      <c r="BK4" s="82">
        <v>25</v>
      </c>
      <c r="BL4" s="82">
        <v>26</v>
      </c>
      <c r="BM4" s="82">
        <v>27</v>
      </c>
      <c r="BN4" s="82">
        <v>28</v>
      </c>
      <c r="BO4" s="82">
        <v>29</v>
      </c>
      <c r="BP4" s="82">
        <v>30</v>
      </c>
      <c r="BQ4" s="82">
        <v>31</v>
      </c>
      <c r="BR4" s="3" t="s">
        <v>703</v>
      </c>
      <c r="BS4" s="3" t="s">
        <v>704</v>
      </c>
      <c r="BT4" s="3" t="s">
        <v>705</v>
      </c>
      <c r="BU4" s="3" t="s">
        <v>706</v>
      </c>
      <c r="BV4" s="3" t="s">
        <v>707</v>
      </c>
      <c r="BW4" s="3" t="s">
        <v>697</v>
      </c>
      <c r="BX4" s="3" t="s">
        <v>698</v>
      </c>
      <c r="BY4" s="3" t="s">
        <v>703</v>
      </c>
      <c r="BZ4" s="3" t="s">
        <v>704</v>
      </c>
      <c r="CA4" s="3" t="s">
        <v>705</v>
      </c>
      <c r="CB4" s="3" t="s">
        <v>706</v>
      </c>
      <c r="CC4" s="3" t="s">
        <v>707</v>
      </c>
      <c r="CD4" s="3" t="s">
        <v>697</v>
      </c>
      <c r="CE4" s="3" t="s">
        <v>698</v>
      </c>
      <c r="CF4" s="3" t="s">
        <v>703</v>
      </c>
      <c r="CG4" s="3" t="s">
        <v>704</v>
      </c>
      <c r="CH4" s="3" t="s">
        <v>705</v>
      </c>
      <c r="CI4" s="3" t="s">
        <v>706</v>
      </c>
      <c r="CJ4" s="3" t="s">
        <v>707</v>
      </c>
      <c r="CK4" s="3" t="s">
        <v>697</v>
      </c>
      <c r="CL4" s="3" t="s">
        <v>698</v>
      </c>
      <c r="CM4" s="3" t="s">
        <v>703</v>
      </c>
      <c r="CN4" s="3" t="s">
        <v>704</v>
      </c>
      <c r="CO4" s="3" t="s">
        <v>705</v>
      </c>
      <c r="CP4" s="3" t="s">
        <v>706</v>
      </c>
      <c r="CQ4" s="3" t="s">
        <v>707</v>
      </c>
      <c r="CR4" s="3" t="s">
        <v>697</v>
      </c>
      <c r="CS4" s="3" t="s">
        <v>698</v>
      </c>
      <c r="CT4" s="3" t="s">
        <v>703</v>
      </c>
      <c r="CU4" s="3" t="s">
        <v>704</v>
      </c>
      <c r="CV4" s="3" t="s">
        <v>705</v>
      </c>
      <c r="CW4" s="3" t="s">
        <v>657</v>
      </c>
      <c r="CX4">
        <v>2024</v>
      </c>
      <c r="DD4" s="1" t="s">
        <v>711</v>
      </c>
      <c r="DF4" t="s">
        <v>49</v>
      </c>
      <c r="DH4" s="1" t="s">
        <v>712</v>
      </c>
    </row>
    <row r="5" spans="1:114" x14ac:dyDescent="0.2">
      <c r="A5" s="76" t="str">
        <f t="shared" si="0"/>
        <v>Январь 2024 График 1 Бригада 4</v>
      </c>
      <c r="B5" s="3"/>
      <c r="C5" s="77" t="s">
        <v>699</v>
      </c>
      <c r="D5" s="3" t="s">
        <v>700</v>
      </c>
      <c r="E5" s="3" t="s">
        <v>713</v>
      </c>
      <c r="F5" s="78">
        <v>4</v>
      </c>
      <c r="G5" s="79" t="s">
        <v>702</v>
      </c>
      <c r="H5" s="79"/>
      <c r="I5" s="80"/>
      <c r="J5" s="80">
        <v>11</v>
      </c>
      <c r="K5" s="80" t="s">
        <v>702</v>
      </c>
      <c r="L5" s="80"/>
      <c r="M5" s="79"/>
      <c r="N5" s="80">
        <v>11</v>
      </c>
      <c r="O5" s="79" t="s">
        <v>702</v>
      </c>
      <c r="P5" s="80"/>
      <c r="Q5" s="80"/>
      <c r="R5" s="80">
        <v>11</v>
      </c>
      <c r="S5" s="80" t="s">
        <v>702</v>
      </c>
      <c r="T5" s="80"/>
      <c r="U5" s="80"/>
      <c r="V5" s="80">
        <v>11</v>
      </c>
      <c r="W5" s="80" t="s">
        <v>702</v>
      </c>
      <c r="X5" s="80"/>
      <c r="Y5" s="80"/>
      <c r="Z5" s="80">
        <v>11</v>
      </c>
      <c r="AA5" s="80" t="s">
        <v>702</v>
      </c>
      <c r="AB5" s="80"/>
      <c r="AC5" s="80"/>
      <c r="AD5" s="80">
        <v>11</v>
      </c>
      <c r="AE5" s="80" t="s">
        <v>702</v>
      </c>
      <c r="AF5" s="80"/>
      <c r="AG5" s="80"/>
      <c r="AH5" s="80">
        <v>11</v>
      </c>
      <c r="AI5" s="80" t="s">
        <v>702</v>
      </c>
      <c r="AJ5" s="80"/>
      <c r="AK5" s="80"/>
      <c r="AL5" s="81">
        <v>165</v>
      </c>
      <c r="AM5" s="82">
        <v>1</v>
      </c>
      <c r="AN5" s="82">
        <v>2</v>
      </c>
      <c r="AO5" s="82">
        <v>3</v>
      </c>
      <c r="AP5" s="82">
        <v>4</v>
      </c>
      <c r="AQ5" s="82">
        <v>5</v>
      </c>
      <c r="AR5" s="82">
        <v>6</v>
      </c>
      <c r="AS5" s="82">
        <v>7</v>
      </c>
      <c r="AT5" s="82">
        <v>8</v>
      </c>
      <c r="AU5" s="82">
        <v>9</v>
      </c>
      <c r="AV5" s="82">
        <v>10</v>
      </c>
      <c r="AW5" s="82">
        <v>11</v>
      </c>
      <c r="AX5" s="82">
        <v>12</v>
      </c>
      <c r="AY5" s="82">
        <v>13</v>
      </c>
      <c r="AZ5" s="82">
        <v>14</v>
      </c>
      <c r="BA5" s="82">
        <v>15</v>
      </c>
      <c r="BB5" s="82">
        <v>16</v>
      </c>
      <c r="BC5" s="82">
        <v>17</v>
      </c>
      <c r="BD5" s="82">
        <v>18</v>
      </c>
      <c r="BE5" s="82">
        <v>19</v>
      </c>
      <c r="BF5" s="82">
        <v>20</v>
      </c>
      <c r="BG5" s="82">
        <v>21</v>
      </c>
      <c r="BH5" s="82">
        <v>22</v>
      </c>
      <c r="BI5" s="82">
        <v>23</v>
      </c>
      <c r="BJ5" s="82">
        <v>24</v>
      </c>
      <c r="BK5" s="82">
        <v>25</v>
      </c>
      <c r="BL5" s="82">
        <v>26</v>
      </c>
      <c r="BM5" s="82">
        <v>27</v>
      </c>
      <c r="BN5" s="82">
        <v>28</v>
      </c>
      <c r="BO5" s="82">
        <v>29</v>
      </c>
      <c r="BP5" s="82">
        <v>30</v>
      </c>
      <c r="BQ5" s="82">
        <v>31</v>
      </c>
      <c r="BR5" s="3" t="s">
        <v>703</v>
      </c>
      <c r="BS5" s="3" t="s">
        <v>704</v>
      </c>
      <c r="BT5" s="3" t="s">
        <v>705</v>
      </c>
      <c r="BU5" s="3" t="s">
        <v>706</v>
      </c>
      <c r="BV5" s="3" t="s">
        <v>707</v>
      </c>
      <c r="BW5" s="3" t="s">
        <v>697</v>
      </c>
      <c r="BX5" s="3" t="s">
        <v>698</v>
      </c>
      <c r="BY5" s="3" t="s">
        <v>703</v>
      </c>
      <c r="BZ5" s="3" t="s">
        <v>704</v>
      </c>
      <c r="CA5" s="3" t="s">
        <v>705</v>
      </c>
      <c r="CB5" s="3" t="s">
        <v>706</v>
      </c>
      <c r="CC5" s="3" t="s">
        <v>707</v>
      </c>
      <c r="CD5" s="3" t="s">
        <v>697</v>
      </c>
      <c r="CE5" s="3" t="s">
        <v>698</v>
      </c>
      <c r="CF5" s="3" t="s">
        <v>703</v>
      </c>
      <c r="CG5" s="3" t="s">
        <v>704</v>
      </c>
      <c r="CH5" s="3" t="s">
        <v>705</v>
      </c>
      <c r="CI5" s="3" t="s">
        <v>706</v>
      </c>
      <c r="CJ5" s="3" t="s">
        <v>707</v>
      </c>
      <c r="CK5" s="3" t="s">
        <v>697</v>
      </c>
      <c r="CL5" s="3" t="s">
        <v>698</v>
      </c>
      <c r="CM5" s="3" t="s">
        <v>703</v>
      </c>
      <c r="CN5" s="3" t="s">
        <v>704</v>
      </c>
      <c r="CO5" s="3" t="s">
        <v>705</v>
      </c>
      <c r="CP5" s="3" t="s">
        <v>706</v>
      </c>
      <c r="CQ5" s="3" t="s">
        <v>707</v>
      </c>
      <c r="CR5" s="3" t="s">
        <v>697</v>
      </c>
      <c r="CS5" s="3" t="s">
        <v>698</v>
      </c>
      <c r="CT5" s="3" t="s">
        <v>703</v>
      </c>
      <c r="CU5" s="3" t="s">
        <v>704</v>
      </c>
      <c r="CV5" s="3" t="s">
        <v>705</v>
      </c>
      <c r="CW5" s="3" t="s">
        <v>657</v>
      </c>
      <c r="CX5">
        <v>2024</v>
      </c>
      <c r="DD5" s="1" t="s">
        <v>714</v>
      </c>
      <c r="DF5" t="s">
        <v>53</v>
      </c>
      <c r="DH5" s="1" t="s">
        <v>715</v>
      </c>
    </row>
    <row r="6" spans="1:114" x14ac:dyDescent="0.2">
      <c r="A6" s="76" t="str">
        <f t="shared" si="0"/>
        <v>Февраль 2024 График 1 Бригада 1</v>
      </c>
      <c r="B6" s="3"/>
      <c r="C6" s="77" t="s">
        <v>709</v>
      </c>
      <c r="D6" s="3" t="s">
        <v>700</v>
      </c>
      <c r="E6" s="3" t="s">
        <v>701</v>
      </c>
      <c r="F6" s="78">
        <v>1</v>
      </c>
      <c r="G6" s="80"/>
      <c r="H6" s="79">
        <v>11</v>
      </c>
      <c r="I6" s="80" t="s">
        <v>702</v>
      </c>
      <c r="J6" s="80"/>
      <c r="K6" s="80"/>
      <c r="L6" s="80">
        <v>11</v>
      </c>
      <c r="M6" s="80" t="s">
        <v>702</v>
      </c>
      <c r="N6" s="80"/>
      <c r="O6" s="80"/>
      <c r="P6" s="80">
        <v>11</v>
      </c>
      <c r="Q6" s="80" t="s">
        <v>702</v>
      </c>
      <c r="R6" s="80"/>
      <c r="S6" s="80"/>
      <c r="T6" s="80">
        <v>11</v>
      </c>
      <c r="U6" s="79" t="s">
        <v>702</v>
      </c>
      <c r="V6" s="80"/>
      <c r="W6" s="80"/>
      <c r="X6" s="80">
        <v>11</v>
      </c>
      <c r="Y6" s="80" t="s">
        <v>702</v>
      </c>
      <c r="Z6" s="80"/>
      <c r="AA6" s="80"/>
      <c r="AB6" s="80">
        <v>11</v>
      </c>
      <c r="AC6" s="80" t="s">
        <v>702</v>
      </c>
      <c r="AD6" s="80"/>
      <c r="AE6" s="80"/>
      <c r="AF6" s="80">
        <v>11</v>
      </c>
      <c r="AG6" s="80" t="s">
        <v>702</v>
      </c>
      <c r="AH6" s="80"/>
      <c r="AI6" s="80"/>
      <c r="AJ6" s="80" t="s">
        <v>716</v>
      </c>
      <c r="AK6" s="83" t="s">
        <v>716</v>
      </c>
      <c r="AL6" s="81">
        <v>154</v>
      </c>
      <c r="AM6" s="82">
        <v>1</v>
      </c>
      <c r="AN6" s="82">
        <v>2</v>
      </c>
      <c r="AO6" s="82">
        <v>3</v>
      </c>
      <c r="AP6" s="82">
        <v>4</v>
      </c>
      <c r="AQ6" s="82">
        <v>5</v>
      </c>
      <c r="AR6" s="82">
        <v>6</v>
      </c>
      <c r="AS6" s="82">
        <v>7</v>
      </c>
      <c r="AT6" s="82">
        <v>8</v>
      </c>
      <c r="AU6" s="82">
        <v>9</v>
      </c>
      <c r="AV6" s="82">
        <v>10</v>
      </c>
      <c r="AW6" s="82">
        <v>11</v>
      </c>
      <c r="AX6" s="82">
        <v>12</v>
      </c>
      <c r="AY6" s="82">
        <v>13</v>
      </c>
      <c r="AZ6" s="82">
        <v>14</v>
      </c>
      <c r="BA6" s="82">
        <v>15</v>
      </c>
      <c r="BB6" s="82">
        <v>16</v>
      </c>
      <c r="BC6" s="82">
        <v>17</v>
      </c>
      <c r="BD6" s="82">
        <v>18</v>
      </c>
      <c r="BE6" s="82">
        <v>19</v>
      </c>
      <c r="BF6" s="82">
        <v>20</v>
      </c>
      <c r="BG6" s="82">
        <v>21</v>
      </c>
      <c r="BH6" s="82">
        <v>22</v>
      </c>
      <c r="BI6" s="82">
        <v>23</v>
      </c>
      <c r="BJ6" s="82">
        <v>24</v>
      </c>
      <c r="BK6" s="82">
        <v>25</v>
      </c>
      <c r="BL6" s="82">
        <v>26</v>
      </c>
      <c r="BM6" s="82">
        <v>27</v>
      </c>
      <c r="BN6" s="82">
        <v>28</v>
      </c>
      <c r="BO6" s="82">
        <v>29</v>
      </c>
      <c r="BP6" s="82"/>
      <c r="BQ6" s="82"/>
      <c r="BR6" s="3" t="s">
        <v>706</v>
      </c>
      <c r="BS6" s="3" t="s">
        <v>707</v>
      </c>
      <c r="BT6" s="3" t="s">
        <v>697</v>
      </c>
      <c r="BU6" s="3" t="s">
        <v>698</v>
      </c>
      <c r="BV6" s="3" t="s">
        <v>703</v>
      </c>
      <c r="BW6" s="3" t="s">
        <v>704</v>
      </c>
      <c r="BX6" s="3" t="s">
        <v>705</v>
      </c>
      <c r="BY6" s="3" t="s">
        <v>706</v>
      </c>
      <c r="BZ6" s="3" t="s">
        <v>707</v>
      </c>
      <c r="CA6" s="3" t="s">
        <v>697</v>
      </c>
      <c r="CB6" s="3" t="s">
        <v>698</v>
      </c>
      <c r="CC6" s="3" t="s">
        <v>703</v>
      </c>
      <c r="CD6" s="3" t="s">
        <v>704</v>
      </c>
      <c r="CE6" s="3" t="s">
        <v>705</v>
      </c>
      <c r="CF6" s="3" t="s">
        <v>706</v>
      </c>
      <c r="CG6" s="3" t="s">
        <v>707</v>
      </c>
      <c r="CH6" s="3" t="s">
        <v>697</v>
      </c>
      <c r="CI6" s="3" t="s">
        <v>698</v>
      </c>
      <c r="CJ6" s="3" t="s">
        <v>703</v>
      </c>
      <c r="CK6" s="3" t="s">
        <v>704</v>
      </c>
      <c r="CL6" s="3" t="s">
        <v>705</v>
      </c>
      <c r="CM6" s="3" t="s">
        <v>706</v>
      </c>
      <c r="CN6" s="3" t="s">
        <v>707</v>
      </c>
      <c r="CO6" s="3" t="s">
        <v>697</v>
      </c>
      <c r="CP6" s="3" t="s">
        <v>698</v>
      </c>
      <c r="CQ6" s="3" t="s">
        <v>703</v>
      </c>
      <c r="CR6" s="3" t="s">
        <v>704</v>
      </c>
      <c r="CS6" s="3" t="s">
        <v>705</v>
      </c>
      <c r="CT6" s="3" t="s">
        <v>706</v>
      </c>
      <c r="CU6" s="3" t="s">
        <v>707</v>
      </c>
      <c r="CV6" s="3" t="s">
        <v>697</v>
      </c>
      <c r="CW6" s="3" t="s">
        <v>2</v>
      </c>
      <c r="CX6">
        <v>2024</v>
      </c>
      <c r="DD6" s="1" t="s">
        <v>717</v>
      </c>
      <c r="DF6" t="s">
        <v>245</v>
      </c>
      <c r="DH6" s="1" t="s">
        <v>718</v>
      </c>
    </row>
    <row r="7" spans="1:114" x14ac:dyDescent="0.2">
      <c r="A7" s="76" t="str">
        <f t="shared" si="0"/>
        <v>Февраль 2024 График 1 Бригада 2</v>
      </c>
      <c r="B7" s="3"/>
      <c r="C7" s="77" t="s">
        <v>709</v>
      </c>
      <c r="D7" s="3" t="s">
        <v>700</v>
      </c>
      <c r="E7" s="3" t="s">
        <v>708</v>
      </c>
      <c r="F7" s="78">
        <v>2</v>
      </c>
      <c r="G7" s="80"/>
      <c r="H7" s="80"/>
      <c r="I7" s="80">
        <v>11</v>
      </c>
      <c r="J7" s="80" t="s">
        <v>702</v>
      </c>
      <c r="K7" s="80"/>
      <c r="L7" s="80"/>
      <c r="M7" s="80">
        <v>11</v>
      </c>
      <c r="N7" s="80" t="s">
        <v>702</v>
      </c>
      <c r="O7" s="80"/>
      <c r="P7" s="80"/>
      <c r="Q7" s="80">
        <v>11</v>
      </c>
      <c r="R7" s="79" t="s">
        <v>702</v>
      </c>
      <c r="S7" s="80"/>
      <c r="T7" s="80"/>
      <c r="U7" s="80">
        <v>11</v>
      </c>
      <c r="V7" s="80" t="s">
        <v>702</v>
      </c>
      <c r="W7" s="80"/>
      <c r="X7" s="80"/>
      <c r="Y7" s="80">
        <v>11</v>
      </c>
      <c r="Z7" s="80" t="s">
        <v>702</v>
      </c>
      <c r="AA7" s="80"/>
      <c r="AB7" s="80"/>
      <c r="AC7" s="80">
        <v>11</v>
      </c>
      <c r="AD7" s="80" t="s">
        <v>702</v>
      </c>
      <c r="AE7" s="80"/>
      <c r="AF7" s="80"/>
      <c r="AG7" s="80">
        <v>11</v>
      </c>
      <c r="AH7" s="80" t="s">
        <v>702</v>
      </c>
      <c r="AI7" s="80"/>
      <c r="AJ7" s="80" t="s">
        <v>716</v>
      </c>
      <c r="AK7" s="83" t="s">
        <v>716</v>
      </c>
      <c r="AL7" s="81">
        <v>154</v>
      </c>
      <c r="AM7" s="82">
        <v>1</v>
      </c>
      <c r="AN7" s="82">
        <v>2</v>
      </c>
      <c r="AO7" s="82">
        <v>3</v>
      </c>
      <c r="AP7" s="82">
        <v>4</v>
      </c>
      <c r="AQ7" s="82">
        <v>5</v>
      </c>
      <c r="AR7" s="82">
        <v>6</v>
      </c>
      <c r="AS7" s="82">
        <v>7</v>
      </c>
      <c r="AT7" s="82">
        <v>8</v>
      </c>
      <c r="AU7" s="82">
        <v>9</v>
      </c>
      <c r="AV7" s="82">
        <v>10</v>
      </c>
      <c r="AW7" s="82">
        <v>11</v>
      </c>
      <c r="AX7" s="82">
        <v>12</v>
      </c>
      <c r="AY7" s="82">
        <v>13</v>
      </c>
      <c r="AZ7" s="82">
        <v>14</v>
      </c>
      <c r="BA7" s="82">
        <v>15</v>
      </c>
      <c r="BB7" s="82">
        <v>16</v>
      </c>
      <c r="BC7" s="82">
        <v>17</v>
      </c>
      <c r="BD7" s="82">
        <v>18</v>
      </c>
      <c r="BE7" s="82">
        <v>19</v>
      </c>
      <c r="BF7" s="82">
        <v>20</v>
      </c>
      <c r="BG7" s="82">
        <v>21</v>
      </c>
      <c r="BH7" s="82">
        <v>22</v>
      </c>
      <c r="BI7" s="82">
        <v>23</v>
      </c>
      <c r="BJ7" s="82">
        <v>24</v>
      </c>
      <c r="BK7" s="82">
        <v>25</v>
      </c>
      <c r="BL7" s="82">
        <v>26</v>
      </c>
      <c r="BM7" s="82">
        <v>27</v>
      </c>
      <c r="BN7" s="82">
        <v>28</v>
      </c>
      <c r="BO7" s="82">
        <v>29</v>
      </c>
      <c r="BP7" s="82"/>
      <c r="BQ7" s="82"/>
      <c r="BR7" s="3" t="s">
        <v>706</v>
      </c>
      <c r="BS7" s="3" t="s">
        <v>707</v>
      </c>
      <c r="BT7" s="3" t="s">
        <v>697</v>
      </c>
      <c r="BU7" s="3" t="s">
        <v>698</v>
      </c>
      <c r="BV7" s="3" t="s">
        <v>703</v>
      </c>
      <c r="BW7" s="3" t="s">
        <v>704</v>
      </c>
      <c r="BX7" s="3" t="s">
        <v>705</v>
      </c>
      <c r="BY7" s="3" t="s">
        <v>706</v>
      </c>
      <c r="BZ7" s="3" t="s">
        <v>707</v>
      </c>
      <c r="CA7" s="3" t="s">
        <v>697</v>
      </c>
      <c r="CB7" s="3" t="s">
        <v>698</v>
      </c>
      <c r="CC7" s="3" t="s">
        <v>703</v>
      </c>
      <c r="CD7" s="3" t="s">
        <v>704</v>
      </c>
      <c r="CE7" s="3" t="s">
        <v>705</v>
      </c>
      <c r="CF7" s="3" t="s">
        <v>706</v>
      </c>
      <c r="CG7" s="3" t="s">
        <v>707</v>
      </c>
      <c r="CH7" s="3" t="s">
        <v>697</v>
      </c>
      <c r="CI7" s="3" t="s">
        <v>698</v>
      </c>
      <c r="CJ7" s="3" t="s">
        <v>703</v>
      </c>
      <c r="CK7" s="3" t="s">
        <v>704</v>
      </c>
      <c r="CL7" s="3" t="s">
        <v>705</v>
      </c>
      <c r="CM7" s="3" t="s">
        <v>706</v>
      </c>
      <c r="CN7" s="3" t="s">
        <v>707</v>
      </c>
      <c r="CO7" s="3" t="s">
        <v>697</v>
      </c>
      <c r="CP7" s="3" t="s">
        <v>698</v>
      </c>
      <c r="CQ7" s="3" t="s">
        <v>703</v>
      </c>
      <c r="CR7" s="3" t="s">
        <v>704</v>
      </c>
      <c r="CS7" s="3" t="s">
        <v>705</v>
      </c>
      <c r="CT7" s="3" t="s">
        <v>706</v>
      </c>
      <c r="CU7" s="3" t="s">
        <v>707</v>
      </c>
      <c r="CV7" s="3" t="s">
        <v>697</v>
      </c>
      <c r="CW7" s="3" t="s">
        <v>2</v>
      </c>
      <c r="CX7">
        <v>2024</v>
      </c>
      <c r="DD7" s="1" t="s">
        <v>719</v>
      </c>
      <c r="DF7" t="s">
        <v>720</v>
      </c>
      <c r="DH7" s="1" t="s">
        <v>721</v>
      </c>
    </row>
    <row r="8" spans="1:114" x14ac:dyDescent="0.2">
      <c r="A8" s="76" t="str">
        <f t="shared" si="0"/>
        <v>Февраль 2024 График 1 Бригада 3</v>
      </c>
      <c r="B8" s="3"/>
      <c r="C8" s="77" t="s">
        <v>709</v>
      </c>
      <c r="D8" s="3" t="s">
        <v>700</v>
      </c>
      <c r="E8" s="3" t="s">
        <v>710</v>
      </c>
      <c r="F8" s="78">
        <v>3</v>
      </c>
      <c r="G8" s="80" t="s">
        <v>702</v>
      </c>
      <c r="H8" s="80"/>
      <c r="I8" s="80"/>
      <c r="J8" s="80">
        <v>11</v>
      </c>
      <c r="K8" s="80" t="s">
        <v>702</v>
      </c>
      <c r="L8" s="80"/>
      <c r="M8" s="80"/>
      <c r="N8" s="80">
        <v>11</v>
      </c>
      <c r="O8" s="80" t="s">
        <v>702</v>
      </c>
      <c r="P8" s="80"/>
      <c r="Q8" s="80"/>
      <c r="R8" s="80">
        <v>11</v>
      </c>
      <c r="S8" s="79" t="s">
        <v>702</v>
      </c>
      <c r="T8" s="80"/>
      <c r="U8" s="80"/>
      <c r="V8" s="80">
        <v>11</v>
      </c>
      <c r="W8" s="80" t="s">
        <v>702</v>
      </c>
      <c r="X8" s="80"/>
      <c r="Y8" s="80"/>
      <c r="Z8" s="80">
        <v>11</v>
      </c>
      <c r="AA8" s="80" t="s">
        <v>702</v>
      </c>
      <c r="AB8" s="80"/>
      <c r="AC8" s="80"/>
      <c r="AD8" s="80">
        <v>11</v>
      </c>
      <c r="AE8" s="80" t="s">
        <v>702</v>
      </c>
      <c r="AF8" s="80"/>
      <c r="AG8" s="80"/>
      <c r="AH8" s="80">
        <v>11</v>
      </c>
      <c r="AI8" s="80" t="s">
        <v>702</v>
      </c>
      <c r="AJ8" s="80" t="s">
        <v>716</v>
      </c>
      <c r="AK8" s="83" t="s">
        <v>716</v>
      </c>
      <c r="AL8" s="81">
        <v>165</v>
      </c>
      <c r="AM8" s="82">
        <v>1</v>
      </c>
      <c r="AN8" s="82">
        <v>2</v>
      </c>
      <c r="AO8" s="82">
        <v>3</v>
      </c>
      <c r="AP8" s="82">
        <v>4</v>
      </c>
      <c r="AQ8" s="82">
        <v>5</v>
      </c>
      <c r="AR8" s="82">
        <v>6</v>
      </c>
      <c r="AS8" s="82">
        <v>7</v>
      </c>
      <c r="AT8" s="82">
        <v>8</v>
      </c>
      <c r="AU8" s="82">
        <v>9</v>
      </c>
      <c r="AV8" s="82">
        <v>10</v>
      </c>
      <c r="AW8" s="82">
        <v>11</v>
      </c>
      <c r="AX8" s="82">
        <v>12</v>
      </c>
      <c r="AY8" s="82">
        <v>13</v>
      </c>
      <c r="AZ8" s="82">
        <v>14</v>
      </c>
      <c r="BA8" s="82">
        <v>15</v>
      </c>
      <c r="BB8" s="82">
        <v>16</v>
      </c>
      <c r="BC8" s="82">
        <v>17</v>
      </c>
      <c r="BD8" s="82">
        <v>18</v>
      </c>
      <c r="BE8" s="82">
        <v>19</v>
      </c>
      <c r="BF8" s="82">
        <v>20</v>
      </c>
      <c r="BG8" s="82">
        <v>21</v>
      </c>
      <c r="BH8" s="82">
        <v>22</v>
      </c>
      <c r="BI8" s="82">
        <v>23</v>
      </c>
      <c r="BJ8" s="82">
        <v>24</v>
      </c>
      <c r="BK8" s="82">
        <v>25</v>
      </c>
      <c r="BL8" s="82">
        <v>26</v>
      </c>
      <c r="BM8" s="82">
        <v>27</v>
      </c>
      <c r="BN8" s="82">
        <v>28</v>
      </c>
      <c r="BO8" s="82">
        <v>29</v>
      </c>
      <c r="BP8" s="82"/>
      <c r="BQ8" s="82"/>
      <c r="BR8" s="3" t="s">
        <v>706</v>
      </c>
      <c r="BS8" s="3" t="s">
        <v>707</v>
      </c>
      <c r="BT8" s="3" t="s">
        <v>697</v>
      </c>
      <c r="BU8" s="3" t="s">
        <v>698</v>
      </c>
      <c r="BV8" s="3" t="s">
        <v>703</v>
      </c>
      <c r="BW8" s="3" t="s">
        <v>704</v>
      </c>
      <c r="BX8" s="3" t="s">
        <v>705</v>
      </c>
      <c r="BY8" s="3" t="s">
        <v>706</v>
      </c>
      <c r="BZ8" s="3" t="s">
        <v>707</v>
      </c>
      <c r="CA8" s="3" t="s">
        <v>697</v>
      </c>
      <c r="CB8" s="3" t="s">
        <v>698</v>
      </c>
      <c r="CC8" s="3" t="s">
        <v>703</v>
      </c>
      <c r="CD8" s="3" t="s">
        <v>704</v>
      </c>
      <c r="CE8" s="3" t="s">
        <v>705</v>
      </c>
      <c r="CF8" s="3" t="s">
        <v>706</v>
      </c>
      <c r="CG8" s="3" t="s">
        <v>707</v>
      </c>
      <c r="CH8" s="3" t="s">
        <v>697</v>
      </c>
      <c r="CI8" s="3" t="s">
        <v>698</v>
      </c>
      <c r="CJ8" s="3" t="s">
        <v>703</v>
      </c>
      <c r="CK8" s="3" t="s">
        <v>704</v>
      </c>
      <c r="CL8" s="3" t="s">
        <v>705</v>
      </c>
      <c r="CM8" s="3" t="s">
        <v>706</v>
      </c>
      <c r="CN8" s="3" t="s">
        <v>707</v>
      </c>
      <c r="CO8" s="3" t="s">
        <v>697</v>
      </c>
      <c r="CP8" s="3" t="s">
        <v>698</v>
      </c>
      <c r="CQ8" s="3" t="s">
        <v>703</v>
      </c>
      <c r="CR8" s="3" t="s">
        <v>704</v>
      </c>
      <c r="CS8" s="3" t="s">
        <v>705</v>
      </c>
      <c r="CT8" s="3" t="s">
        <v>706</v>
      </c>
      <c r="CU8" s="3" t="s">
        <v>707</v>
      </c>
      <c r="CV8" s="3" t="s">
        <v>697</v>
      </c>
      <c r="CW8" s="3" t="s">
        <v>2</v>
      </c>
      <c r="CX8">
        <v>2024</v>
      </c>
      <c r="DD8" s="1" t="s">
        <v>722</v>
      </c>
      <c r="DF8" t="s">
        <v>241</v>
      </c>
      <c r="DH8" s="1" t="s">
        <v>723</v>
      </c>
    </row>
    <row r="9" spans="1:114" x14ac:dyDescent="0.2">
      <c r="A9" s="76" t="str">
        <f t="shared" si="0"/>
        <v>Февраль 2024 График 1 Бригада 4</v>
      </c>
      <c r="B9" s="3"/>
      <c r="C9" s="77" t="s">
        <v>709</v>
      </c>
      <c r="D9" s="3" t="s">
        <v>700</v>
      </c>
      <c r="E9" s="3" t="s">
        <v>713</v>
      </c>
      <c r="F9" s="78">
        <v>4</v>
      </c>
      <c r="G9" s="80">
        <v>11</v>
      </c>
      <c r="H9" s="80" t="s">
        <v>702</v>
      </c>
      <c r="I9" s="80"/>
      <c r="J9" s="80"/>
      <c r="K9" s="80">
        <v>11</v>
      </c>
      <c r="L9" s="79" t="s">
        <v>702</v>
      </c>
      <c r="M9" s="80"/>
      <c r="N9" s="80"/>
      <c r="O9" s="80">
        <v>11</v>
      </c>
      <c r="P9" s="80" t="s">
        <v>702</v>
      </c>
      <c r="Q9" s="80"/>
      <c r="R9" s="80"/>
      <c r="S9" s="80">
        <v>11</v>
      </c>
      <c r="T9" s="80" t="s">
        <v>702</v>
      </c>
      <c r="U9" s="80"/>
      <c r="V9" s="80"/>
      <c r="W9" s="80">
        <v>11</v>
      </c>
      <c r="X9" s="80" t="s">
        <v>702</v>
      </c>
      <c r="Y9" s="80"/>
      <c r="Z9" s="80"/>
      <c r="AA9" s="80">
        <v>11</v>
      </c>
      <c r="AB9" s="80" t="s">
        <v>702</v>
      </c>
      <c r="AC9" s="80"/>
      <c r="AD9" s="80"/>
      <c r="AE9" s="80">
        <v>11</v>
      </c>
      <c r="AF9" s="80" t="s">
        <v>702</v>
      </c>
      <c r="AG9" s="80"/>
      <c r="AH9" s="80"/>
      <c r="AI9" s="80">
        <v>11</v>
      </c>
      <c r="AJ9" s="80" t="s">
        <v>716</v>
      </c>
      <c r="AK9" s="83" t="s">
        <v>716</v>
      </c>
      <c r="AL9" s="81">
        <v>165</v>
      </c>
      <c r="AM9" s="82">
        <v>1</v>
      </c>
      <c r="AN9" s="82">
        <v>2</v>
      </c>
      <c r="AO9" s="82">
        <v>3</v>
      </c>
      <c r="AP9" s="82">
        <v>4</v>
      </c>
      <c r="AQ9" s="82">
        <v>5</v>
      </c>
      <c r="AR9" s="82">
        <v>6</v>
      </c>
      <c r="AS9" s="82">
        <v>7</v>
      </c>
      <c r="AT9" s="82">
        <v>8</v>
      </c>
      <c r="AU9" s="82">
        <v>9</v>
      </c>
      <c r="AV9" s="82">
        <v>10</v>
      </c>
      <c r="AW9" s="82">
        <v>11</v>
      </c>
      <c r="AX9" s="82">
        <v>12</v>
      </c>
      <c r="AY9" s="82">
        <v>13</v>
      </c>
      <c r="AZ9" s="82">
        <v>14</v>
      </c>
      <c r="BA9" s="82">
        <v>15</v>
      </c>
      <c r="BB9" s="82">
        <v>16</v>
      </c>
      <c r="BC9" s="82">
        <v>17</v>
      </c>
      <c r="BD9" s="82">
        <v>18</v>
      </c>
      <c r="BE9" s="82">
        <v>19</v>
      </c>
      <c r="BF9" s="82">
        <v>20</v>
      </c>
      <c r="BG9" s="82">
        <v>21</v>
      </c>
      <c r="BH9" s="82">
        <v>22</v>
      </c>
      <c r="BI9" s="82">
        <v>23</v>
      </c>
      <c r="BJ9" s="82">
        <v>24</v>
      </c>
      <c r="BK9" s="82">
        <v>25</v>
      </c>
      <c r="BL9" s="82">
        <v>26</v>
      </c>
      <c r="BM9" s="82">
        <v>27</v>
      </c>
      <c r="BN9" s="82">
        <v>28</v>
      </c>
      <c r="BO9" s="82">
        <v>29</v>
      </c>
      <c r="BP9" s="82"/>
      <c r="BQ9" s="82"/>
      <c r="BR9" s="3" t="s">
        <v>706</v>
      </c>
      <c r="BS9" s="3" t="s">
        <v>707</v>
      </c>
      <c r="BT9" s="3" t="s">
        <v>697</v>
      </c>
      <c r="BU9" s="3" t="s">
        <v>698</v>
      </c>
      <c r="BV9" s="3" t="s">
        <v>703</v>
      </c>
      <c r="BW9" s="3" t="s">
        <v>704</v>
      </c>
      <c r="BX9" s="3" t="s">
        <v>705</v>
      </c>
      <c r="BY9" s="3" t="s">
        <v>706</v>
      </c>
      <c r="BZ9" s="3" t="s">
        <v>707</v>
      </c>
      <c r="CA9" s="3" t="s">
        <v>697</v>
      </c>
      <c r="CB9" s="3" t="s">
        <v>698</v>
      </c>
      <c r="CC9" s="3" t="s">
        <v>703</v>
      </c>
      <c r="CD9" s="3" t="s">
        <v>704</v>
      </c>
      <c r="CE9" s="3" t="s">
        <v>705</v>
      </c>
      <c r="CF9" s="3" t="s">
        <v>706</v>
      </c>
      <c r="CG9" s="3" t="s">
        <v>707</v>
      </c>
      <c r="CH9" s="3" t="s">
        <v>697</v>
      </c>
      <c r="CI9" s="3" t="s">
        <v>698</v>
      </c>
      <c r="CJ9" s="3" t="s">
        <v>703</v>
      </c>
      <c r="CK9" s="3" t="s">
        <v>704</v>
      </c>
      <c r="CL9" s="3" t="s">
        <v>705</v>
      </c>
      <c r="CM9" s="3" t="s">
        <v>706</v>
      </c>
      <c r="CN9" s="3" t="s">
        <v>707</v>
      </c>
      <c r="CO9" s="3" t="s">
        <v>697</v>
      </c>
      <c r="CP9" s="3" t="s">
        <v>698</v>
      </c>
      <c r="CQ9" s="3" t="s">
        <v>703</v>
      </c>
      <c r="CR9" s="3" t="s">
        <v>704</v>
      </c>
      <c r="CS9" s="3" t="s">
        <v>705</v>
      </c>
      <c r="CT9" s="3" t="s">
        <v>706</v>
      </c>
      <c r="CU9" s="3" t="s">
        <v>707</v>
      </c>
      <c r="CV9" s="3" t="s">
        <v>697</v>
      </c>
      <c r="CW9" s="3" t="s">
        <v>2</v>
      </c>
      <c r="CX9">
        <v>2024</v>
      </c>
      <c r="DD9" s="1" t="s">
        <v>724</v>
      </c>
      <c r="DF9" t="s">
        <v>525</v>
      </c>
      <c r="DH9" s="1" t="s">
        <v>725</v>
      </c>
    </row>
    <row r="10" spans="1:114" x14ac:dyDescent="0.2">
      <c r="A10" s="76" t="str">
        <f t="shared" si="0"/>
        <v>Март 2024 График 1 Бригада 1</v>
      </c>
      <c r="B10" s="3"/>
      <c r="C10" s="77" t="s">
        <v>711</v>
      </c>
      <c r="D10" s="3" t="s">
        <v>700</v>
      </c>
      <c r="E10" s="3" t="s">
        <v>701</v>
      </c>
      <c r="F10" s="78">
        <v>1</v>
      </c>
      <c r="G10" s="80">
        <v>11</v>
      </c>
      <c r="H10" s="79" t="s">
        <v>702</v>
      </c>
      <c r="I10" s="80"/>
      <c r="J10" s="80"/>
      <c r="K10" s="80">
        <v>11</v>
      </c>
      <c r="L10" s="80" t="s">
        <v>702</v>
      </c>
      <c r="M10" s="80"/>
      <c r="N10" s="79"/>
      <c r="O10" s="80">
        <v>11</v>
      </c>
      <c r="P10" s="80" t="s">
        <v>702</v>
      </c>
      <c r="Q10" s="80"/>
      <c r="R10" s="80"/>
      <c r="S10" s="80">
        <v>11</v>
      </c>
      <c r="T10" s="80" t="s">
        <v>702</v>
      </c>
      <c r="U10" s="79"/>
      <c r="V10" s="80"/>
      <c r="W10" s="80">
        <v>11</v>
      </c>
      <c r="X10" s="80" t="s">
        <v>702</v>
      </c>
      <c r="Y10" s="80"/>
      <c r="Z10" s="80"/>
      <c r="AA10" s="79">
        <v>11</v>
      </c>
      <c r="AB10" s="79" t="s">
        <v>702</v>
      </c>
      <c r="AC10" s="79"/>
      <c r="AD10" s="80"/>
      <c r="AE10" s="80">
        <v>11</v>
      </c>
      <c r="AF10" s="80" t="s">
        <v>702</v>
      </c>
      <c r="AG10" s="80"/>
      <c r="AH10" s="80"/>
      <c r="AI10" s="80">
        <v>11</v>
      </c>
      <c r="AJ10" s="80" t="s">
        <v>702</v>
      </c>
      <c r="AK10" s="80"/>
      <c r="AL10" s="81">
        <v>176</v>
      </c>
      <c r="AM10" s="82">
        <v>1</v>
      </c>
      <c r="AN10" s="82">
        <v>2</v>
      </c>
      <c r="AO10" s="82">
        <v>3</v>
      </c>
      <c r="AP10" s="82">
        <v>4</v>
      </c>
      <c r="AQ10" s="82">
        <v>5</v>
      </c>
      <c r="AR10" s="82">
        <v>6</v>
      </c>
      <c r="AS10" s="82">
        <v>7</v>
      </c>
      <c r="AT10" s="82">
        <v>8</v>
      </c>
      <c r="AU10" s="82">
        <v>9</v>
      </c>
      <c r="AV10" s="82">
        <v>10</v>
      </c>
      <c r="AW10" s="82">
        <v>11</v>
      </c>
      <c r="AX10" s="82">
        <v>12</v>
      </c>
      <c r="AY10" s="82">
        <v>13</v>
      </c>
      <c r="AZ10" s="82">
        <v>14</v>
      </c>
      <c r="BA10" s="82">
        <v>15</v>
      </c>
      <c r="BB10" s="82">
        <v>16</v>
      </c>
      <c r="BC10" s="82">
        <v>17</v>
      </c>
      <c r="BD10" s="82">
        <v>18</v>
      </c>
      <c r="BE10" s="82">
        <v>19</v>
      </c>
      <c r="BF10" s="82">
        <v>20</v>
      </c>
      <c r="BG10" s="82">
        <v>21</v>
      </c>
      <c r="BH10" s="82">
        <v>22</v>
      </c>
      <c r="BI10" s="82">
        <v>23</v>
      </c>
      <c r="BJ10" s="82">
        <v>24</v>
      </c>
      <c r="BK10" s="82">
        <v>25</v>
      </c>
      <c r="BL10" s="82">
        <v>26</v>
      </c>
      <c r="BM10" s="82">
        <v>27</v>
      </c>
      <c r="BN10" s="82">
        <v>28</v>
      </c>
      <c r="BO10" s="82">
        <v>29</v>
      </c>
      <c r="BP10" s="82">
        <v>30</v>
      </c>
      <c r="BQ10" s="82">
        <v>31</v>
      </c>
      <c r="BR10" s="3" t="s">
        <v>707</v>
      </c>
      <c r="BS10" s="3" t="s">
        <v>697</v>
      </c>
      <c r="BT10" s="3" t="s">
        <v>698</v>
      </c>
      <c r="BU10" s="3" t="s">
        <v>703</v>
      </c>
      <c r="BV10" s="3" t="s">
        <v>704</v>
      </c>
      <c r="BW10" s="3" t="s">
        <v>705</v>
      </c>
      <c r="BX10" s="3" t="s">
        <v>706</v>
      </c>
      <c r="BY10" s="3" t="s">
        <v>707</v>
      </c>
      <c r="BZ10" s="3" t="s">
        <v>697</v>
      </c>
      <c r="CA10" s="3" t="s">
        <v>698</v>
      </c>
      <c r="CB10" s="3" t="s">
        <v>703</v>
      </c>
      <c r="CC10" s="3" t="s">
        <v>704</v>
      </c>
      <c r="CD10" s="3" t="s">
        <v>705</v>
      </c>
      <c r="CE10" s="3" t="s">
        <v>706</v>
      </c>
      <c r="CF10" s="3" t="s">
        <v>707</v>
      </c>
      <c r="CG10" s="3" t="s">
        <v>697</v>
      </c>
      <c r="CH10" s="3" t="s">
        <v>698</v>
      </c>
      <c r="CI10" s="3" t="s">
        <v>703</v>
      </c>
      <c r="CJ10" s="3" t="s">
        <v>704</v>
      </c>
      <c r="CK10" s="3" t="s">
        <v>705</v>
      </c>
      <c r="CL10" s="3" t="s">
        <v>706</v>
      </c>
      <c r="CM10" s="3" t="s">
        <v>707</v>
      </c>
      <c r="CN10" s="3" t="s">
        <v>697</v>
      </c>
      <c r="CO10" s="3" t="s">
        <v>698</v>
      </c>
      <c r="CP10" s="3" t="s">
        <v>703</v>
      </c>
      <c r="CQ10" s="3" t="s">
        <v>704</v>
      </c>
      <c r="CR10" s="3" t="s">
        <v>705</v>
      </c>
      <c r="CS10" s="3" t="s">
        <v>706</v>
      </c>
      <c r="CT10" s="3" t="s">
        <v>707</v>
      </c>
      <c r="CU10" s="3" t="s">
        <v>697</v>
      </c>
      <c r="CV10" s="3" t="s">
        <v>698</v>
      </c>
      <c r="CW10" s="3" t="s">
        <v>712</v>
      </c>
      <c r="CX10">
        <v>2024</v>
      </c>
      <c r="DD10" s="1" t="s">
        <v>726</v>
      </c>
      <c r="DF10" t="s">
        <v>84</v>
      </c>
      <c r="DH10" s="1" t="s">
        <v>727</v>
      </c>
    </row>
    <row r="11" spans="1:114" x14ac:dyDescent="0.2">
      <c r="A11" s="76" t="str">
        <f t="shared" si="0"/>
        <v>Март 2024 График 1 Бригада 2</v>
      </c>
      <c r="B11" s="3"/>
      <c r="C11" s="77" t="s">
        <v>711</v>
      </c>
      <c r="D11" s="3" t="s">
        <v>700</v>
      </c>
      <c r="E11" s="3" t="s">
        <v>708</v>
      </c>
      <c r="F11" s="78">
        <v>2</v>
      </c>
      <c r="G11" s="80"/>
      <c r="H11" s="80">
        <v>11</v>
      </c>
      <c r="I11" s="80" t="s">
        <v>702</v>
      </c>
      <c r="J11" s="80"/>
      <c r="K11" s="80"/>
      <c r="L11" s="80">
        <v>11</v>
      </c>
      <c r="M11" s="80" t="s">
        <v>702</v>
      </c>
      <c r="N11" s="79"/>
      <c r="O11" s="80"/>
      <c r="P11" s="80">
        <v>11</v>
      </c>
      <c r="Q11" s="80" t="s">
        <v>702</v>
      </c>
      <c r="R11" s="79"/>
      <c r="S11" s="80"/>
      <c r="T11" s="80">
        <v>11</v>
      </c>
      <c r="U11" s="80" t="s">
        <v>702</v>
      </c>
      <c r="V11" s="80"/>
      <c r="W11" s="80"/>
      <c r="X11" s="80">
        <v>11</v>
      </c>
      <c r="Y11" s="80" t="s">
        <v>702</v>
      </c>
      <c r="Z11" s="80"/>
      <c r="AA11" s="79"/>
      <c r="AB11" s="79">
        <v>11</v>
      </c>
      <c r="AC11" s="79" t="s">
        <v>702</v>
      </c>
      <c r="AD11" s="80"/>
      <c r="AE11" s="80"/>
      <c r="AF11" s="80">
        <v>11</v>
      </c>
      <c r="AG11" s="80" t="s">
        <v>702</v>
      </c>
      <c r="AH11" s="80"/>
      <c r="AI11" s="80"/>
      <c r="AJ11" s="80">
        <v>11</v>
      </c>
      <c r="AK11" s="80" t="s">
        <v>702</v>
      </c>
      <c r="AL11" s="81">
        <v>176</v>
      </c>
      <c r="AM11" s="82">
        <v>1</v>
      </c>
      <c r="AN11" s="82">
        <v>2</v>
      </c>
      <c r="AO11" s="82">
        <v>3</v>
      </c>
      <c r="AP11" s="82">
        <v>4</v>
      </c>
      <c r="AQ11" s="82">
        <v>5</v>
      </c>
      <c r="AR11" s="82">
        <v>6</v>
      </c>
      <c r="AS11" s="82">
        <v>7</v>
      </c>
      <c r="AT11" s="82">
        <v>8</v>
      </c>
      <c r="AU11" s="82">
        <v>9</v>
      </c>
      <c r="AV11" s="82">
        <v>10</v>
      </c>
      <c r="AW11" s="82">
        <v>11</v>
      </c>
      <c r="AX11" s="82">
        <v>12</v>
      </c>
      <c r="AY11" s="82">
        <v>13</v>
      </c>
      <c r="AZ11" s="82">
        <v>14</v>
      </c>
      <c r="BA11" s="82">
        <v>15</v>
      </c>
      <c r="BB11" s="82">
        <v>16</v>
      </c>
      <c r="BC11" s="82">
        <v>17</v>
      </c>
      <c r="BD11" s="82">
        <v>18</v>
      </c>
      <c r="BE11" s="82">
        <v>19</v>
      </c>
      <c r="BF11" s="82">
        <v>20</v>
      </c>
      <c r="BG11" s="82">
        <v>21</v>
      </c>
      <c r="BH11" s="82">
        <v>22</v>
      </c>
      <c r="BI11" s="82">
        <v>23</v>
      </c>
      <c r="BJ11" s="82">
        <v>24</v>
      </c>
      <c r="BK11" s="82">
        <v>25</v>
      </c>
      <c r="BL11" s="82">
        <v>26</v>
      </c>
      <c r="BM11" s="82">
        <v>27</v>
      </c>
      <c r="BN11" s="82">
        <v>28</v>
      </c>
      <c r="BO11" s="82">
        <v>29</v>
      </c>
      <c r="BP11" s="82">
        <v>30</v>
      </c>
      <c r="BQ11" s="82">
        <v>31</v>
      </c>
      <c r="BR11" s="3" t="s">
        <v>707</v>
      </c>
      <c r="BS11" s="3" t="s">
        <v>697</v>
      </c>
      <c r="BT11" s="3" t="s">
        <v>698</v>
      </c>
      <c r="BU11" s="3" t="s">
        <v>703</v>
      </c>
      <c r="BV11" s="3" t="s">
        <v>704</v>
      </c>
      <c r="BW11" s="3" t="s">
        <v>705</v>
      </c>
      <c r="BX11" s="3" t="s">
        <v>706</v>
      </c>
      <c r="BY11" s="3" t="s">
        <v>707</v>
      </c>
      <c r="BZ11" s="3" t="s">
        <v>697</v>
      </c>
      <c r="CA11" s="3" t="s">
        <v>698</v>
      </c>
      <c r="CB11" s="3" t="s">
        <v>703</v>
      </c>
      <c r="CC11" s="3" t="s">
        <v>704</v>
      </c>
      <c r="CD11" s="3" t="s">
        <v>705</v>
      </c>
      <c r="CE11" s="3" t="s">
        <v>706</v>
      </c>
      <c r="CF11" s="3" t="s">
        <v>707</v>
      </c>
      <c r="CG11" s="3" t="s">
        <v>697</v>
      </c>
      <c r="CH11" s="3" t="s">
        <v>698</v>
      </c>
      <c r="CI11" s="3" t="s">
        <v>703</v>
      </c>
      <c r="CJ11" s="3" t="s">
        <v>704</v>
      </c>
      <c r="CK11" s="3" t="s">
        <v>705</v>
      </c>
      <c r="CL11" s="3" t="s">
        <v>706</v>
      </c>
      <c r="CM11" s="3" t="s">
        <v>707</v>
      </c>
      <c r="CN11" s="3" t="s">
        <v>697</v>
      </c>
      <c r="CO11" s="3" t="s">
        <v>698</v>
      </c>
      <c r="CP11" s="3" t="s">
        <v>703</v>
      </c>
      <c r="CQ11" s="3" t="s">
        <v>704</v>
      </c>
      <c r="CR11" s="3" t="s">
        <v>705</v>
      </c>
      <c r="CS11" s="3" t="s">
        <v>706</v>
      </c>
      <c r="CT11" s="3" t="s">
        <v>707</v>
      </c>
      <c r="CU11" s="3" t="s">
        <v>697</v>
      </c>
      <c r="CV11" s="3" t="s">
        <v>698</v>
      </c>
      <c r="CW11" s="3" t="s">
        <v>712</v>
      </c>
      <c r="CX11">
        <v>2024</v>
      </c>
      <c r="DD11" s="1" t="s">
        <v>728</v>
      </c>
      <c r="DF11" t="s">
        <v>67</v>
      </c>
      <c r="DH11" s="1" t="s">
        <v>729</v>
      </c>
    </row>
    <row r="12" spans="1:114" x14ac:dyDescent="0.2">
      <c r="A12" s="76" t="str">
        <f t="shared" si="0"/>
        <v>Март 2024 График 1 Бригада 3</v>
      </c>
      <c r="B12" s="3"/>
      <c r="C12" s="77" t="s">
        <v>711</v>
      </c>
      <c r="D12" s="3" t="s">
        <v>700</v>
      </c>
      <c r="E12" s="3" t="s">
        <v>710</v>
      </c>
      <c r="F12" s="78">
        <v>3</v>
      </c>
      <c r="G12" s="80"/>
      <c r="H12" s="80"/>
      <c r="I12" s="80">
        <v>11</v>
      </c>
      <c r="J12" s="80" t="s">
        <v>702</v>
      </c>
      <c r="K12" s="80"/>
      <c r="L12" s="80"/>
      <c r="M12" s="80">
        <v>11</v>
      </c>
      <c r="N12" s="79" t="s">
        <v>702</v>
      </c>
      <c r="O12" s="80"/>
      <c r="P12" s="80"/>
      <c r="Q12" s="80">
        <v>11</v>
      </c>
      <c r="R12" s="80" t="s">
        <v>702</v>
      </c>
      <c r="S12" s="79"/>
      <c r="T12" s="80"/>
      <c r="U12" s="80">
        <v>11</v>
      </c>
      <c r="V12" s="80" t="s">
        <v>702</v>
      </c>
      <c r="W12" s="80"/>
      <c r="X12" s="80"/>
      <c r="Y12" s="80">
        <v>11</v>
      </c>
      <c r="Z12" s="80" t="s">
        <v>702</v>
      </c>
      <c r="AA12" s="79"/>
      <c r="AB12" s="79"/>
      <c r="AC12" s="79">
        <v>11</v>
      </c>
      <c r="AD12" s="80" t="s">
        <v>702</v>
      </c>
      <c r="AE12" s="80"/>
      <c r="AF12" s="80"/>
      <c r="AG12" s="80">
        <v>11</v>
      </c>
      <c r="AH12" s="80" t="s">
        <v>702</v>
      </c>
      <c r="AI12" s="80"/>
      <c r="AJ12" s="80"/>
      <c r="AK12" s="80">
        <v>11</v>
      </c>
      <c r="AL12" s="81">
        <v>165</v>
      </c>
      <c r="AM12" s="82">
        <v>1</v>
      </c>
      <c r="AN12" s="82">
        <v>2</v>
      </c>
      <c r="AO12" s="82">
        <v>3</v>
      </c>
      <c r="AP12" s="82">
        <v>4</v>
      </c>
      <c r="AQ12" s="82">
        <v>5</v>
      </c>
      <c r="AR12" s="82">
        <v>6</v>
      </c>
      <c r="AS12" s="82">
        <v>7</v>
      </c>
      <c r="AT12" s="82">
        <v>8</v>
      </c>
      <c r="AU12" s="82">
        <v>9</v>
      </c>
      <c r="AV12" s="82">
        <v>10</v>
      </c>
      <c r="AW12" s="82">
        <v>11</v>
      </c>
      <c r="AX12" s="82">
        <v>12</v>
      </c>
      <c r="AY12" s="82">
        <v>13</v>
      </c>
      <c r="AZ12" s="82">
        <v>14</v>
      </c>
      <c r="BA12" s="82">
        <v>15</v>
      </c>
      <c r="BB12" s="82">
        <v>16</v>
      </c>
      <c r="BC12" s="82">
        <v>17</v>
      </c>
      <c r="BD12" s="82">
        <v>18</v>
      </c>
      <c r="BE12" s="82">
        <v>19</v>
      </c>
      <c r="BF12" s="82">
        <v>20</v>
      </c>
      <c r="BG12" s="82">
        <v>21</v>
      </c>
      <c r="BH12" s="82">
        <v>22</v>
      </c>
      <c r="BI12" s="82">
        <v>23</v>
      </c>
      <c r="BJ12" s="82">
        <v>24</v>
      </c>
      <c r="BK12" s="82">
        <v>25</v>
      </c>
      <c r="BL12" s="82">
        <v>26</v>
      </c>
      <c r="BM12" s="82">
        <v>27</v>
      </c>
      <c r="BN12" s="82">
        <v>28</v>
      </c>
      <c r="BO12" s="82">
        <v>29</v>
      </c>
      <c r="BP12" s="82">
        <v>30</v>
      </c>
      <c r="BQ12" s="82">
        <v>31</v>
      </c>
      <c r="BR12" s="3" t="s">
        <v>707</v>
      </c>
      <c r="BS12" s="3" t="s">
        <v>697</v>
      </c>
      <c r="BT12" s="3" t="s">
        <v>698</v>
      </c>
      <c r="BU12" s="3" t="s">
        <v>703</v>
      </c>
      <c r="BV12" s="3" t="s">
        <v>704</v>
      </c>
      <c r="BW12" s="3" t="s">
        <v>705</v>
      </c>
      <c r="BX12" s="3" t="s">
        <v>706</v>
      </c>
      <c r="BY12" s="3" t="s">
        <v>707</v>
      </c>
      <c r="BZ12" s="3" t="s">
        <v>697</v>
      </c>
      <c r="CA12" s="3" t="s">
        <v>698</v>
      </c>
      <c r="CB12" s="3" t="s">
        <v>703</v>
      </c>
      <c r="CC12" s="3" t="s">
        <v>704</v>
      </c>
      <c r="CD12" s="3" t="s">
        <v>705</v>
      </c>
      <c r="CE12" s="3" t="s">
        <v>706</v>
      </c>
      <c r="CF12" s="3" t="s">
        <v>707</v>
      </c>
      <c r="CG12" s="3" t="s">
        <v>697</v>
      </c>
      <c r="CH12" s="3" t="s">
        <v>698</v>
      </c>
      <c r="CI12" s="3" t="s">
        <v>703</v>
      </c>
      <c r="CJ12" s="3" t="s">
        <v>704</v>
      </c>
      <c r="CK12" s="3" t="s">
        <v>705</v>
      </c>
      <c r="CL12" s="3" t="s">
        <v>706</v>
      </c>
      <c r="CM12" s="3" t="s">
        <v>707</v>
      </c>
      <c r="CN12" s="3" t="s">
        <v>697</v>
      </c>
      <c r="CO12" s="3" t="s">
        <v>698</v>
      </c>
      <c r="CP12" s="3" t="s">
        <v>703</v>
      </c>
      <c r="CQ12" s="3" t="s">
        <v>704</v>
      </c>
      <c r="CR12" s="3" t="s">
        <v>705</v>
      </c>
      <c r="CS12" s="3" t="s">
        <v>706</v>
      </c>
      <c r="CT12" s="3" t="s">
        <v>707</v>
      </c>
      <c r="CU12" s="3" t="s">
        <v>697</v>
      </c>
      <c r="CV12" s="3" t="s">
        <v>698</v>
      </c>
      <c r="CW12" s="3" t="s">
        <v>712</v>
      </c>
      <c r="CX12">
        <v>2024</v>
      </c>
      <c r="DD12" s="1" t="s">
        <v>730</v>
      </c>
      <c r="DF12" t="s">
        <v>70</v>
      </c>
      <c r="DH12" s="1" t="s">
        <v>731</v>
      </c>
    </row>
    <row r="13" spans="1:114" x14ac:dyDescent="0.2">
      <c r="A13" s="76" t="str">
        <f t="shared" si="0"/>
        <v>Март 2024 График 1 Бригада 4</v>
      </c>
      <c r="B13" s="3"/>
      <c r="C13" s="77" t="s">
        <v>711</v>
      </c>
      <c r="D13" s="3" t="s">
        <v>700</v>
      </c>
      <c r="E13" s="3" t="s">
        <v>713</v>
      </c>
      <c r="F13" s="78">
        <v>4</v>
      </c>
      <c r="G13" s="80" t="s">
        <v>702</v>
      </c>
      <c r="H13" s="80"/>
      <c r="I13" s="80"/>
      <c r="J13" s="80">
        <v>11</v>
      </c>
      <c r="K13" s="80" t="s">
        <v>702</v>
      </c>
      <c r="L13" s="79"/>
      <c r="M13" s="80"/>
      <c r="N13" s="79">
        <v>11</v>
      </c>
      <c r="O13" s="80" t="s">
        <v>702</v>
      </c>
      <c r="P13" s="80"/>
      <c r="Q13" s="80"/>
      <c r="R13" s="80">
        <v>11</v>
      </c>
      <c r="S13" s="80" t="s">
        <v>702</v>
      </c>
      <c r="T13" s="80"/>
      <c r="U13" s="80"/>
      <c r="V13" s="80">
        <v>11</v>
      </c>
      <c r="W13" s="80" t="s">
        <v>702</v>
      </c>
      <c r="X13" s="80"/>
      <c r="Y13" s="80"/>
      <c r="Z13" s="80">
        <v>11</v>
      </c>
      <c r="AA13" s="79" t="s">
        <v>702</v>
      </c>
      <c r="AB13" s="79"/>
      <c r="AC13" s="79"/>
      <c r="AD13" s="80">
        <v>11</v>
      </c>
      <c r="AE13" s="80" t="s">
        <v>702</v>
      </c>
      <c r="AF13" s="80"/>
      <c r="AG13" s="80"/>
      <c r="AH13" s="80">
        <v>11</v>
      </c>
      <c r="AI13" s="80" t="s">
        <v>702</v>
      </c>
      <c r="AJ13" s="80"/>
      <c r="AK13" s="80"/>
      <c r="AL13" s="81">
        <v>165</v>
      </c>
      <c r="AM13" s="82">
        <v>1</v>
      </c>
      <c r="AN13" s="82">
        <v>2</v>
      </c>
      <c r="AO13" s="82">
        <v>3</v>
      </c>
      <c r="AP13" s="82">
        <v>4</v>
      </c>
      <c r="AQ13" s="82">
        <v>5</v>
      </c>
      <c r="AR13" s="82">
        <v>6</v>
      </c>
      <c r="AS13" s="82">
        <v>7</v>
      </c>
      <c r="AT13" s="82">
        <v>8</v>
      </c>
      <c r="AU13" s="82">
        <v>9</v>
      </c>
      <c r="AV13" s="82">
        <v>10</v>
      </c>
      <c r="AW13" s="82">
        <v>11</v>
      </c>
      <c r="AX13" s="82">
        <v>12</v>
      </c>
      <c r="AY13" s="82">
        <v>13</v>
      </c>
      <c r="AZ13" s="82">
        <v>14</v>
      </c>
      <c r="BA13" s="82">
        <v>15</v>
      </c>
      <c r="BB13" s="82">
        <v>16</v>
      </c>
      <c r="BC13" s="82">
        <v>17</v>
      </c>
      <c r="BD13" s="82">
        <v>18</v>
      </c>
      <c r="BE13" s="82">
        <v>19</v>
      </c>
      <c r="BF13" s="82">
        <v>20</v>
      </c>
      <c r="BG13" s="82">
        <v>21</v>
      </c>
      <c r="BH13" s="82">
        <v>22</v>
      </c>
      <c r="BI13" s="82">
        <v>23</v>
      </c>
      <c r="BJ13" s="82">
        <v>24</v>
      </c>
      <c r="BK13" s="82">
        <v>25</v>
      </c>
      <c r="BL13" s="82">
        <v>26</v>
      </c>
      <c r="BM13" s="82">
        <v>27</v>
      </c>
      <c r="BN13" s="82">
        <v>28</v>
      </c>
      <c r="BO13" s="82">
        <v>29</v>
      </c>
      <c r="BP13" s="82">
        <v>30</v>
      </c>
      <c r="BQ13" s="82">
        <v>31</v>
      </c>
      <c r="BR13" s="3" t="s">
        <v>707</v>
      </c>
      <c r="BS13" s="3" t="s">
        <v>697</v>
      </c>
      <c r="BT13" s="3" t="s">
        <v>698</v>
      </c>
      <c r="BU13" s="3" t="s">
        <v>703</v>
      </c>
      <c r="BV13" s="3" t="s">
        <v>704</v>
      </c>
      <c r="BW13" s="3" t="s">
        <v>705</v>
      </c>
      <c r="BX13" s="3" t="s">
        <v>706</v>
      </c>
      <c r="BY13" s="3" t="s">
        <v>707</v>
      </c>
      <c r="BZ13" s="3" t="s">
        <v>697</v>
      </c>
      <c r="CA13" s="3" t="s">
        <v>698</v>
      </c>
      <c r="CB13" s="3" t="s">
        <v>703</v>
      </c>
      <c r="CC13" s="3" t="s">
        <v>704</v>
      </c>
      <c r="CD13" s="3" t="s">
        <v>705</v>
      </c>
      <c r="CE13" s="3" t="s">
        <v>706</v>
      </c>
      <c r="CF13" s="3" t="s">
        <v>707</v>
      </c>
      <c r="CG13" s="3" t="s">
        <v>697</v>
      </c>
      <c r="CH13" s="3" t="s">
        <v>698</v>
      </c>
      <c r="CI13" s="3" t="s">
        <v>703</v>
      </c>
      <c r="CJ13" s="3" t="s">
        <v>704</v>
      </c>
      <c r="CK13" s="3" t="s">
        <v>705</v>
      </c>
      <c r="CL13" s="3" t="s">
        <v>706</v>
      </c>
      <c r="CM13" s="3" t="s">
        <v>707</v>
      </c>
      <c r="CN13" s="3" t="s">
        <v>697</v>
      </c>
      <c r="CO13" s="3" t="s">
        <v>698</v>
      </c>
      <c r="CP13" s="3" t="s">
        <v>703</v>
      </c>
      <c r="CQ13" s="3" t="s">
        <v>704</v>
      </c>
      <c r="CR13" s="3" t="s">
        <v>705</v>
      </c>
      <c r="CS13" s="3" t="s">
        <v>706</v>
      </c>
      <c r="CT13" s="3" t="s">
        <v>707</v>
      </c>
      <c r="CU13" s="3" t="s">
        <v>697</v>
      </c>
      <c r="CV13" s="3" t="s">
        <v>698</v>
      </c>
      <c r="CW13" s="3" t="s">
        <v>712</v>
      </c>
      <c r="CX13">
        <v>2024</v>
      </c>
      <c r="DD13" s="1" t="s">
        <v>732</v>
      </c>
      <c r="DF13" t="s">
        <v>75</v>
      </c>
      <c r="DH13" s="1" t="s">
        <v>733</v>
      </c>
    </row>
    <row r="14" spans="1:114" x14ac:dyDescent="0.2">
      <c r="A14" s="76" t="str">
        <f t="shared" si="0"/>
        <v>Апрель 2024 График 1 Бригада 1</v>
      </c>
      <c r="B14" s="3"/>
      <c r="C14" s="77" t="s">
        <v>714</v>
      </c>
      <c r="D14" s="3" t="s">
        <v>700</v>
      </c>
      <c r="E14" s="3" t="s">
        <v>701</v>
      </c>
      <c r="F14" s="78">
        <v>1</v>
      </c>
      <c r="G14" s="80"/>
      <c r="H14" s="80">
        <v>11</v>
      </c>
      <c r="I14" s="80" t="s">
        <v>702</v>
      </c>
      <c r="J14" s="80"/>
      <c r="K14" s="80"/>
      <c r="L14" s="80">
        <v>11</v>
      </c>
      <c r="M14" s="80" t="s">
        <v>702</v>
      </c>
      <c r="N14" s="80"/>
      <c r="O14" s="80"/>
      <c r="P14" s="80">
        <v>11</v>
      </c>
      <c r="Q14" s="80" t="s">
        <v>702</v>
      </c>
      <c r="R14" s="79"/>
      <c r="S14" s="80"/>
      <c r="T14" s="80">
        <v>11</v>
      </c>
      <c r="U14" s="80" t="s">
        <v>702</v>
      </c>
      <c r="V14" s="80"/>
      <c r="W14" s="80"/>
      <c r="X14" s="80">
        <v>11</v>
      </c>
      <c r="Y14" s="80" t="s">
        <v>702</v>
      </c>
      <c r="Z14" s="80"/>
      <c r="AA14" s="80"/>
      <c r="AB14" s="80">
        <v>11</v>
      </c>
      <c r="AC14" s="80" t="s">
        <v>702</v>
      </c>
      <c r="AD14" s="80"/>
      <c r="AE14" s="80"/>
      <c r="AF14" s="80">
        <v>11</v>
      </c>
      <c r="AG14" s="80" t="s">
        <v>702</v>
      </c>
      <c r="AH14" s="80"/>
      <c r="AI14" s="80"/>
      <c r="AJ14" s="80">
        <v>11</v>
      </c>
      <c r="AK14" s="83" t="s">
        <v>716</v>
      </c>
      <c r="AL14" s="81">
        <v>165</v>
      </c>
      <c r="AM14" s="82">
        <v>1</v>
      </c>
      <c r="AN14" s="82">
        <v>2</v>
      </c>
      <c r="AO14" s="82">
        <v>3</v>
      </c>
      <c r="AP14" s="82">
        <v>4</v>
      </c>
      <c r="AQ14" s="82">
        <v>5</v>
      </c>
      <c r="AR14" s="82">
        <v>6</v>
      </c>
      <c r="AS14" s="82">
        <v>7</v>
      </c>
      <c r="AT14" s="82">
        <v>8</v>
      </c>
      <c r="AU14" s="82">
        <v>9</v>
      </c>
      <c r="AV14" s="82">
        <v>10</v>
      </c>
      <c r="AW14" s="82">
        <v>11</v>
      </c>
      <c r="AX14" s="82">
        <v>12</v>
      </c>
      <c r="AY14" s="82">
        <v>13</v>
      </c>
      <c r="AZ14" s="82">
        <v>14</v>
      </c>
      <c r="BA14" s="82">
        <v>15</v>
      </c>
      <c r="BB14" s="82">
        <v>16</v>
      </c>
      <c r="BC14" s="82">
        <v>17</v>
      </c>
      <c r="BD14" s="82">
        <v>18</v>
      </c>
      <c r="BE14" s="82">
        <v>19</v>
      </c>
      <c r="BF14" s="82">
        <v>20</v>
      </c>
      <c r="BG14" s="82">
        <v>21</v>
      </c>
      <c r="BH14" s="82">
        <v>22</v>
      </c>
      <c r="BI14" s="82">
        <v>23</v>
      </c>
      <c r="BJ14" s="82">
        <v>24</v>
      </c>
      <c r="BK14" s="82">
        <v>25</v>
      </c>
      <c r="BL14" s="82">
        <v>26</v>
      </c>
      <c r="BM14" s="82">
        <v>27</v>
      </c>
      <c r="BN14" s="82">
        <v>28</v>
      </c>
      <c r="BO14" s="82">
        <v>29</v>
      </c>
      <c r="BP14" s="82">
        <v>30</v>
      </c>
      <c r="BQ14" s="82"/>
      <c r="BR14" s="3" t="s">
        <v>703</v>
      </c>
      <c r="BS14" s="3" t="s">
        <v>704</v>
      </c>
      <c r="BT14" s="3" t="s">
        <v>705</v>
      </c>
      <c r="BU14" s="3" t="s">
        <v>706</v>
      </c>
      <c r="BV14" s="3" t="s">
        <v>707</v>
      </c>
      <c r="BW14" s="3" t="s">
        <v>697</v>
      </c>
      <c r="BX14" s="3" t="s">
        <v>698</v>
      </c>
      <c r="BY14" s="3" t="s">
        <v>703</v>
      </c>
      <c r="BZ14" s="3" t="s">
        <v>704</v>
      </c>
      <c r="CA14" s="3" t="s">
        <v>705</v>
      </c>
      <c r="CB14" s="3" t="s">
        <v>706</v>
      </c>
      <c r="CC14" s="3" t="s">
        <v>707</v>
      </c>
      <c r="CD14" s="3" t="s">
        <v>697</v>
      </c>
      <c r="CE14" s="3" t="s">
        <v>698</v>
      </c>
      <c r="CF14" s="3" t="s">
        <v>703</v>
      </c>
      <c r="CG14" s="3" t="s">
        <v>704</v>
      </c>
      <c r="CH14" s="3" t="s">
        <v>705</v>
      </c>
      <c r="CI14" s="3" t="s">
        <v>706</v>
      </c>
      <c r="CJ14" s="3" t="s">
        <v>707</v>
      </c>
      <c r="CK14" s="3" t="s">
        <v>697</v>
      </c>
      <c r="CL14" s="3" t="s">
        <v>698</v>
      </c>
      <c r="CM14" s="3" t="s">
        <v>703</v>
      </c>
      <c r="CN14" s="3" t="s">
        <v>704</v>
      </c>
      <c r="CO14" s="3" t="s">
        <v>705</v>
      </c>
      <c r="CP14" s="3" t="s">
        <v>706</v>
      </c>
      <c r="CQ14" s="3" t="s">
        <v>707</v>
      </c>
      <c r="CR14" s="3" t="s">
        <v>697</v>
      </c>
      <c r="CS14" s="3" t="s">
        <v>698</v>
      </c>
      <c r="CT14" s="3" t="s">
        <v>703</v>
      </c>
      <c r="CU14" s="3" t="s">
        <v>704</v>
      </c>
      <c r="CV14" s="3" t="s">
        <v>705</v>
      </c>
      <c r="CW14" s="3" t="s">
        <v>715</v>
      </c>
      <c r="CX14">
        <v>2024</v>
      </c>
      <c r="DD14" s="1"/>
      <c r="DF14" t="s">
        <v>734</v>
      </c>
      <c r="DH14" s="1"/>
    </row>
    <row r="15" spans="1:114" x14ac:dyDescent="0.2">
      <c r="A15" s="76" t="str">
        <f t="shared" si="0"/>
        <v>Апрель 2024 График 1 Бригада 2</v>
      </c>
      <c r="B15" s="3"/>
      <c r="C15" s="77" t="s">
        <v>714</v>
      </c>
      <c r="D15" s="3" t="s">
        <v>700</v>
      </c>
      <c r="E15" s="3" t="s">
        <v>708</v>
      </c>
      <c r="F15" s="78">
        <v>2</v>
      </c>
      <c r="G15" s="80"/>
      <c r="H15" s="80"/>
      <c r="I15" s="80">
        <v>11</v>
      </c>
      <c r="J15" s="80" t="s">
        <v>702</v>
      </c>
      <c r="K15" s="80"/>
      <c r="L15" s="80"/>
      <c r="M15" s="80">
        <v>11</v>
      </c>
      <c r="N15" s="80" t="s">
        <v>702</v>
      </c>
      <c r="O15" s="79"/>
      <c r="P15" s="80"/>
      <c r="Q15" s="80">
        <v>11</v>
      </c>
      <c r="R15" s="80" t="s">
        <v>702</v>
      </c>
      <c r="S15" s="80"/>
      <c r="T15" s="80"/>
      <c r="U15" s="80">
        <v>11</v>
      </c>
      <c r="V15" s="80" t="s">
        <v>702</v>
      </c>
      <c r="W15" s="80"/>
      <c r="X15" s="80"/>
      <c r="Y15" s="80">
        <v>11</v>
      </c>
      <c r="Z15" s="80" t="s">
        <v>702</v>
      </c>
      <c r="AA15" s="80"/>
      <c r="AB15" s="80"/>
      <c r="AC15" s="80">
        <v>11</v>
      </c>
      <c r="AD15" s="80" t="s">
        <v>702</v>
      </c>
      <c r="AE15" s="80"/>
      <c r="AF15" s="80"/>
      <c r="AG15" s="80">
        <v>11</v>
      </c>
      <c r="AH15" s="80" t="s">
        <v>702</v>
      </c>
      <c r="AI15" s="80"/>
      <c r="AJ15" s="80"/>
      <c r="AK15" s="83" t="s">
        <v>716</v>
      </c>
      <c r="AL15" s="81">
        <v>154</v>
      </c>
      <c r="AM15" s="82">
        <v>1</v>
      </c>
      <c r="AN15" s="82">
        <v>2</v>
      </c>
      <c r="AO15" s="82">
        <v>3</v>
      </c>
      <c r="AP15" s="82">
        <v>4</v>
      </c>
      <c r="AQ15" s="82">
        <v>5</v>
      </c>
      <c r="AR15" s="82">
        <v>6</v>
      </c>
      <c r="AS15" s="82">
        <v>7</v>
      </c>
      <c r="AT15" s="82">
        <v>8</v>
      </c>
      <c r="AU15" s="82">
        <v>9</v>
      </c>
      <c r="AV15" s="82">
        <v>10</v>
      </c>
      <c r="AW15" s="82">
        <v>11</v>
      </c>
      <c r="AX15" s="82">
        <v>12</v>
      </c>
      <c r="AY15" s="82">
        <v>13</v>
      </c>
      <c r="AZ15" s="82">
        <v>14</v>
      </c>
      <c r="BA15" s="82">
        <v>15</v>
      </c>
      <c r="BB15" s="82">
        <v>16</v>
      </c>
      <c r="BC15" s="82">
        <v>17</v>
      </c>
      <c r="BD15" s="82">
        <v>18</v>
      </c>
      <c r="BE15" s="82">
        <v>19</v>
      </c>
      <c r="BF15" s="82">
        <v>20</v>
      </c>
      <c r="BG15" s="82">
        <v>21</v>
      </c>
      <c r="BH15" s="82">
        <v>22</v>
      </c>
      <c r="BI15" s="82">
        <v>23</v>
      </c>
      <c r="BJ15" s="82">
        <v>24</v>
      </c>
      <c r="BK15" s="82">
        <v>25</v>
      </c>
      <c r="BL15" s="82">
        <v>26</v>
      </c>
      <c r="BM15" s="82">
        <v>27</v>
      </c>
      <c r="BN15" s="82">
        <v>28</v>
      </c>
      <c r="BO15" s="82">
        <v>29</v>
      </c>
      <c r="BP15" s="82">
        <v>30</v>
      </c>
      <c r="BQ15" s="82"/>
      <c r="BR15" s="3" t="s">
        <v>703</v>
      </c>
      <c r="BS15" s="3" t="s">
        <v>704</v>
      </c>
      <c r="BT15" s="3" t="s">
        <v>705</v>
      </c>
      <c r="BU15" s="3" t="s">
        <v>706</v>
      </c>
      <c r="BV15" s="3" t="s">
        <v>707</v>
      </c>
      <c r="BW15" s="3" t="s">
        <v>697</v>
      </c>
      <c r="BX15" s="3" t="s">
        <v>698</v>
      </c>
      <c r="BY15" s="3" t="s">
        <v>703</v>
      </c>
      <c r="BZ15" s="3" t="s">
        <v>704</v>
      </c>
      <c r="CA15" s="3" t="s">
        <v>705</v>
      </c>
      <c r="CB15" s="3" t="s">
        <v>706</v>
      </c>
      <c r="CC15" s="3" t="s">
        <v>707</v>
      </c>
      <c r="CD15" s="3" t="s">
        <v>697</v>
      </c>
      <c r="CE15" s="3" t="s">
        <v>698</v>
      </c>
      <c r="CF15" s="3" t="s">
        <v>703</v>
      </c>
      <c r="CG15" s="3" t="s">
        <v>704</v>
      </c>
      <c r="CH15" s="3" t="s">
        <v>705</v>
      </c>
      <c r="CI15" s="3" t="s">
        <v>706</v>
      </c>
      <c r="CJ15" s="3" t="s">
        <v>707</v>
      </c>
      <c r="CK15" s="3" t="s">
        <v>697</v>
      </c>
      <c r="CL15" s="3" t="s">
        <v>698</v>
      </c>
      <c r="CM15" s="3" t="s">
        <v>703</v>
      </c>
      <c r="CN15" s="3" t="s">
        <v>704</v>
      </c>
      <c r="CO15" s="3" t="s">
        <v>705</v>
      </c>
      <c r="CP15" s="3" t="s">
        <v>706</v>
      </c>
      <c r="CQ15" s="3" t="s">
        <v>707</v>
      </c>
      <c r="CR15" s="3" t="s">
        <v>697</v>
      </c>
      <c r="CS15" s="3" t="s">
        <v>698</v>
      </c>
      <c r="CT15" s="3" t="s">
        <v>703</v>
      </c>
      <c r="CU15" s="3" t="s">
        <v>704</v>
      </c>
      <c r="CV15" s="3" t="s">
        <v>705</v>
      </c>
      <c r="CW15" s="3" t="s">
        <v>715</v>
      </c>
      <c r="CX15">
        <v>2024</v>
      </c>
      <c r="DD15" s="1"/>
      <c r="DF15" t="s">
        <v>735</v>
      </c>
      <c r="DH15" s="1"/>
    </row>
    <row r="16" spans="1:114" x14ac:dyDescent="0.2">
      <c r="A16" s="76" t="str">
        <f t="shared" si="0"/>
        <v>Апрель 2024 График 1 Бригада 3</v>
      </c>
      <c r="B16" s="3"/>
      <c r="C16" s="77" t="s">
        <v>714</v>
      </c>
      <c r="D16" s="3" t="s">
        <v>700</v>
      </c>
      <c r="E16" s="3" t="s">
        <v>710</v>
      </c>
      <c r="F16" s="78">
        <v>3</v>
      </c>
      <c r="G16" s="80" t="s">
        <v>702</v>
      </c>
      <c r="H16" s="80"/>
      <c r="I16" s="80"/>
      <c r="J16" s="80">
        <v>11</v>
      </c>
      <c r="K16" s="80" t="s">
        <v>702</v>
      </c>
      <c r="L16" s="80"/>
      <c r="M16" s="80"/>
      <c r="N16" s="80">
        <v>11</v>
      </c>
      <c r="O16" s="80" t="s">
        <v>702</v>
      </c>
      <c r="P16" s="79"/>
      <c r="Q16" s="80"/>
      <c r="R16" s="80">
        <v>11</v>
      </c>
      <c r="S16" s="80" t="s">
        <v>702</v>
      </c>
      <c r="T16" s="80"/>
      <c r="U16" s="80"/>
      <c r="V16" s="80">
        <v>11</v>
      </c>
      <c r="W16" s="80" t="s">
        <v>702</v>
      </c>
      <c r="X16" s="80"/>
      <c r="Y16" s="80"/>
      <c r="Z16" s="80">
        <v>11</v>
      </c>
      <c r="AA16" s="80" t="s">
        <v>702</v>
      </c>
      <c r="AB16" s="80"/>
      <c r="AC16" s="80"/>
      <c r="AD16" s="80">
        <v>11</v>
      </c>
      <c r="AE16" s="80" t="s">
        <v>702</v>
      </c>
      <c r="AF16" s="80"/>
      <c r="AG16" s="80"/>
      <c r="AH16" s="80">
        <v>11</v>
      </c>
      <c r="AI16" s="80" t="s">
        <v>702</v>
      </c>
      <c r="AJ16" s="80"/>
      <c r="AK16" s="83" t="s">
        <v>716</v>
      </c>
      <c r="AL16" s="81">
        <v>165</v>
      </c>
      <c r="AM16" s="82">
        <v>1</v>
      </c>
      <c r="AN16" s="82">
        <v>2</v>
      </c>
      <c r="AO16" s="82">
        <v>3</v>
      </c>
      <c r="AP16" s="82">
        <v>4</v>
      </c>
      <c r="AQ16" s="82">
        <v>5</v>
      </c>
      <c r="AR16" s="82">
        <v>6</v>
      </c>
      <c r="AS16" s="82">
        <v>7</v>
      </c>
      <c r="AT16" s="82">
        <v>8</v>
      </c>
      <c r="AU16" s="82">
        <v>9</v>
      </c>
      <c r="AV16" s="82">
        <v>10</v>
      </c>
      <c r="AW16" s="82">
        <v>11</v>
      </c>
      <c r="AX16" s="82">
        <v>12</v>
      </c>
      <c r="AY16" s="82">
        <v>13</v>
      </c>
      <c r="AZ16" s="82">
        <v>14</v>
      </c>
      <c r="BA16" s="82">
        <v>15</v>
      </c>
      <c r="BB16" s="82">
        <v>16</v>
      </c>
      <c r="BC16" s="82">
        <v>17</v>
      </c>
      <c r="BD16" s="82">
        <v>18</v>
      </c>
      <c r="BE16" s="82">
        <v>19</v>
      </c>
      <c r="BF16" s="82">
        <v>20</v>
      </c>
      <c r="BG16" s="82">
        <v>21</v>
      </c>
      <c r="BH16" s="82">
        <v>22</v>
      </c>
      <c r="BI16" s="82">
        <v>23</v>
      </c>
      <c r="BJ16" s="82">
        <v>24</v>
      </c>
      <c r="BK16" s="82">
        <v>25</v>
      </c>
      <c r="BL16" s="82">
        <v>26</v>
      </c>
      <c r="BM16" s="82">
        <v>27</v>
      </c>
      <c r="BN16" s="82">
        <v>28</v>
      </c>
      <c r="BO16" s="82">
        <v>29</v>
      </c>
      <c r="BP16" s="82">
        <v>30</v>
      </c>
      <c r="BQ16" s="82"/>
      <c r="BR16" s="3" t="s">
        <v>703</v>
      </c>
      <c r="BS16" s="3" t="s">
        <v>704</v>
      </c>
      <c r="BT16" s="3" t="s">
        <v>705</v>
      </c>
      <c r="BU16" s="3" t="s">
        <v>706</v>
      </c>
      <c r="BV16" s="3" t="s">
        <v>707</v>
      </c>
      <c r="BW16" s="3" t="s">
        <v>697</v>
      </c>
      <c r="BX16" s="3" t="s">
        <v>698</v>
      </c>
      <c r="BY16" s="3" t="s">
        <v>703</v>
      </c>
      <c r="BZ16" s="3" t="s">
        <v>704</v>
      </c>
      <c r="CA16" s="3" t="s">
        <v>705</v>
      </c>
      <c r="CB16" s="3" t="s">
        <v>706</v>
      </c>
      <c r="CC16" s="3" t="s">
        <v>707</v>
      </c>
      <c r="CD16" s="3" t="s">
        <v>697</v>
      </c>
      <c r="CE16" s="3" t="s">
        <v>698</v>
      </c>
      <c r="CF16" s="3" t="s">
        <v>703</v>
      </c>
      <c r="CG16" s="3" t="s">
        <v>704</v>
      </c>
      <c r="CH16" s="3" t="s">
        <v>705</v>
      </c>
      <c r="CI16" s="3" t="s">
        <v>706</v>
      </c>
      <c r="CJ16" s="3" t="s">
        <v>707</v>
      </c>
      <c r="CK16" s="3" t="s">
        <v>697</v>
      </c>
      <c r="CL16" s="3" t="s">
        <v>698</v>
      </c>
      <c r="CM16" s="3" t="s">
        <v>703</v>
      </c>
      <c r="CN16" s="3" t="s">
        <v>704</v>
      </c>
      <c r="CO16" s="3" t="s">
        <v>705</v>
      </c>
      <c r="CP16" s="3" t="s">
        <v>706</v>
      </c>
      <c r="CQ16" s="3" t="s">
        <v>707</v>
      </c>
      <c r="CR16" s="3" t="s">
        <v>697</v>
      </c>
      <c r="CS16" s="3" t="s">
        <v>698</v>
      </c>
      <c r="CT16" s="3" t="s">
        <v>703</v>
      </c>
      <c r="CU16" s="3" t="s">
        <v>704</v>
      </c>
      <c r="CV16" s="3" t="s">
        <v>705</v>
      </c>
      <c r="CW16" s="3" t="s">
        <v>715</v>
      </c>
      <c r="CX16">
        <v>2024</v>
      </c>
      <c r="DD16" s="1"/>
      <c r="DF16" t="s">
        <v>736</v>
      </c>
      <c r="DH16" s="1"/>
    </row>
    <row r="17" spans="1:112" x14ac:dyDescent="0.2">
      <c r="A17" s="76" t="str">
        <f t="shared" si="0"/>
        <v>Апрель 2024 График 1 Бригада 4</v>
      </c>
      <c r="B17" s="3"/>
      <c r="C17" s="77" t="s">
        <v>714</v>
      </c>
      <c r="D17" s="3" t="s">
        <v>700</v>
      </c>
      <c r="E17" s="3" t="s">
        <v>713</v>
      </c>
      <c r="F17" s="78">
        <v>4</v>
      </c>
      <c r="G17" s="80">
        <v>11</v>
      </c>
      <c r="H17" s="80" t="s">
        <v>702</v>
      </c>
      <c r="I17" s="79"/>
      <c r="J17" s="80"/>
      <c r="K17" s="80">
        <v>11</v>
      </c>
      <c r="L17" s="80" t="s">
        <v>702</v>
      </c>
      <c r="M17" s="80"/>
      <c r="N17" s="80"/>
      <c r="O17" s="80">
        <v>11</v>
      </c>
      <c r="P17" s="80" t="s">
        <v>702</v>
      </c>
      <c r="Q17" s="80"/>
      <c r="R17" s="80"/>
      <c r="S17" s="80">
        <v>11</v>
      </c>
      <c r="T17" s="80" t="s">
        <v>702</v>
      </c>
      <c r="U17" s="80"/>
      <c r="V17" s="80"/>
      <c r="W17" s="80">
        <v>11</v>
      </c>
      <c r="X17" s="80" t="s">
        <v>702</v>
      </c>
      <c r="Y17" s="80"/>
      <c r="Z17" s="80"/>
      <c r="AA17" s="80">
        <v>11</v>
      </c>
      <c r="AB17" s="80" t="s">
        <v>702</v>
      </c>
      <c r="AC17" s="80"/>
      <c r="AD17" s="80"/>
      <c r="AE17" s="80">
        <v>11</v>
      </c>
      <c r="AF17" s="80" t="s">
        <v>702</v>
      </c>
      <c r="AG17" s="80"/>
      <c r="AH17" s="80"/>
      <c r="AI17" s="80">
        <v>11</v>
      </c>
      <c r="AJ17" s="80" t="s">
        <v>702</v>
      </c>
      <c r="AK17" s="83" t="s">
        <v>716</v>
      </c>
      <c r="AL17" s="81">
        <v>176</v>
      </c>
      <c r="AM17" s="82">
        <v>1</v>
      </c>
      <c r="AN17" s="82">
        <v>2</v>
      </c>
      <c r="AO17" s="82">
        <v>3</v>
      </c>
      <c r="AP17" s="82">
        <v>4</v>
      </c>
      <c r="AQ17" s="82">
        <v>5</v>
      </c>
      <c r="AR17" s="82">
        <v>6</v>
      </c>
      <c r="AS17" s="82">
        <v>7</v>
      </c>
      <c r="AT17" s="82">
        <v>8</v>
      </c>
      <c r="AU17" s="82">
        <v>9</v>
      </c>
      <c r="AV17" s="82">
        <v>10</v>
      </c>
      <c r="AW17" s="82">
        <v>11</v>
      </c>
      <c r="AX17" s="82">
        <v>12</v>
      </c>
      <c r="AY17" s="82">
        <v>13</v>
      </c>
      <c r="AZ17" s="82">
        <v>14</v>
      </c>
      <c r="BA17" s="82">
        <v>15</v>
      </c>
      <c r="BB17" s="82">
        <v>16</v>
      </c>
      <c r="BC17" s="82">
        <v>17</v>
      </c>
      <c r="BD17" s="82">
        <v>18</v>
      </c>
      <c r="BE17" s="82">
        <v>19</v>
      </c>
      <c r="BF17" s="82">
        <v>20</v>
      </c>
      <c r="BG17" s="82">
        <v>21</v>
      </c>
      <c r="BH17" s="82">
        <v>22</v>
      </c>
      <c r="BI17" s="82">
        <v>23</v>
      </c>
      <c r="BJ17" s="82">
        <v>24</v>
      </c>
      <c r="BK17" s="82">
        <v>25</v>
      </c>
      <c r="BL17" s="82">
        <v>26</v>
      </c>
      <c r="BM17" s="82">
        <v>27</v>
      </c>
      <c r="BN17" s="82">
        <v>28</v>
      </c>
      <c r="BO17" s="82">
        <v>29</v>
      </c>
      <c r="BP17" s="82">
        <v>30</v>
      </c>
      <c r="BQ17" s="82"/>
      <c r="BR17" s="3" t="s">
        <v>703</v>
      </c>
      <c r="BS17" s="3" t="s">
        <v>704</v>
      </c>
      <c r="BT17" s="3" t="s">
        <v>705</v>
      </c>
      <c r="BU17" s="3" t="s">
        <v>706</v>
      </c>
      <c r="BV17" s="3" t="s">
        <v>707</v>
      </c>
      <c r="BW17" s="3" t="s">
        <v>697</v>
      </c>
      <c r="BX17" s="3" t="s">
        <v>698</v>
      </c>
      <c r="BY17" s="3" t="s">
        <v>703</v>
      </c>
      <c r="BZ17" s="3" t="s">
        <v>704</v>
      </c>
      <c r="CA17" s="3" t="s">
        <v>705</v>
      </c>
      <c r="CB17" s="3" t="s">
        <v>706</v>
      </c>
      <c r="CC17" s="3" t="s">
        <v>707</v>
      </c>
      <c r="CD17" s="3" t="s">
        <v>697</v>
      </c>
      <c r="CE17" s="3" t="s">
        <v>698</v>
      </c>
      <c r="CF17" s="3" t="s">
        <v>703</v>
      </c>
      <c r="CG17" s="3" t="s">
        <v>704</v>
      </c>
      <c r="CH17" s="3" t="s">
        <v>705</v>
      </c>
      <c r="CI17" s="3" t="s">
        <v>706</v>
      </c>
      <c r="CJ17" s="3" t="s">
        <v>707</v>
      </c>
      <c r="CK17" s="3" t="s">
        <v>697</v>
      </c>
      <c r="CL17" s="3" t="s">
        <v>698</v>
      </c>
      <c r="CM17" s="3" t="s">
        <v>703</v>
      </c>
      <c r="CN17" s="3" t="s">
        <v>704</v>
      </c>
      <c r="CO17" s="3" t="s">
        <v>705</v>
      </c>
      <c r="CP17" s="3" t="s">
        <v>706</v>
      </c>
      <c r="CQ17" s="3" t="s">
        <v>707</v>
      </c>
      <c r="CR17" s="3" t="s">
        <v>697</v>
      </c>
      <c r="CS17" s="3" t="s">
        <v>698</v>
      </c>
      <c r="CT17" s="3" t="s">
        <v>703</v>
      </c>
      <c r="CU17" s="3" t="s">
        <v>704</v>
      </c>
      <c r="CV17" s="3" t="s">
        <v>705</v>
      </c>
      <c r="CW17" s="3" t="s">
        <v>715</v>
      </c>
      <c r="CX17">
        <v>2024</v>
      </c>
      <c r="DD17" s="1"/>
      <c r="DF17" t="s">
        <v>737</v>
      </c>
      <c r="DH17" s="1"/>
    </row>
    <row r="18" spans="1:112" x14ac:dyDescent="0.2">
      <c r="A18" s="76" t="str">
        <f t="shared" si="0"/>
        <v>Май 2024 График 1 Бригада 1</v>
      </c>
      <c r="B18" s="3"/>
      <c r="C18" s="77" t="s">
        <v>717</v>
      </c>
      <c r="D18" s="3" t="s">
        <v>700</v>
      </c>
      <c r="E18" s="3" t="s">
        <v>701</v>
      </c>
      <c r="F18" s="78">
        <v>1</v>
      </c>
      <c r="G18" s="79" t="s">
        <v>702</v>
      </c>
      <c r="H18" s="80"/>
      <c r="I18" s="80"/>
      <c r="J18" s="80">
        <v>11</v>
      </c>
      <c r="K18" s="80" t="s">
        <v>702</v>
      </c>
      <c r="L18" s="80"/>
      <c r="M18" s="79"/>
      <c r="N18" s="80">
        <v>11</v>
      </c>
      <c r="O18" s="79" t="s">
        <v>702</v>
      </c>
      <c r="P18" s="79"/>
      <c r="Q18" s="80"/>
      <c r="R18" s="80">
        <v>11</v>
      </c>
      <c r="S18" s="80" t="s">
        <v>702</v>
      </c>
      <c r="T18" s="80"/>
      <c r="U18" s="80"/>
      <c r="V18" s="80">
        <v>11</v>
      </c>
      <c r="W18" s="80" t="s">
        <v>702</v>
      </c>
      <c r="X18" s="80"/>
      <c r="Y18" s="80"/>
      <c r="Z18" s="80">
        <v>11</v>
      </c>
      <c r="AA18" s="80" t="s">
        <v>702</v>
      </c>
      <c r="AB18" s="80"/>
      <c r="AC18" s="80"/>
      <c r="AD18" s="80">
        <v>11</v>
      </c>
      <c r="AE18" s="80" t="s">
        <v>702</v>
      </c>
      <c r="AF18" s="80"/>
      <c r="AG18" s="80"/>
      <c r="AH18" s="80">
        <v>11</v>
      </c>
      <c r="AI18" s="80" t="s">
        <v>702</v>
      </c>
      <c r="AJ18" s="80"/>
      <c r="AK18" s="80"/>
      <c r="AL18" s="81">
        <v>165</v>
      </c>
      <c r="AM18" s="82">
        <v>1</v>
      </c>
      <c r="AN18" s="82">
        <v>2</v>
      </c>
      <c r="AO18" s="82">
        <v>3</v>
      </c>
      <c r="AP18" s="82">
        <v>4</v>
      </c>
      <c r="AQ18" s="82">
        <v>5</v>
      </c>
      <c r="AR18" s="82">
        <v>6</v>
      </c>
      <c r="AS18" s="82">
        <v>7</v>
      </c>
      <c r="AT18" s="82">
        <v>8</v>
      </c>
      <c r="AU18" s="82">
        <v>9</v>
      </c>
      <c r="AV18" s="82">
        <v>10</v>
      </c>
      <c r="AW18" s="82">
        <v>11</v>
      </c>
      <c r="AX18" s="82">
        <v>12</v>
      </c>
      <c r="AY18" s="82">
        <v>13</v>
      </c>
      <c r="AZ18" s="82">
        <v>14</v>
      </c>
      <c r="BA18" s="82">
        <v>15</v>
      </c>
      <c r="BB18" s="82">
        <v>16</v>
      </c>
      <c r="BC18" s="82">
        <v>17</v>
      </c>
      <c r="BD18" s="82">
        <v>18</v>
      </c>
      <c r="BE18" s="82">
        <v>19</v>
      </c>
      <c r="BF18" s="82">
        <v>20</v>
      </c>
      <c r="BG18" s="82">
        <v>21</v>
      </c>
      <c r="BH18" s="82">
        <v>22</v>
      </c>
      <c r="BI18" s="82">
        <v>23</v>
      </c>
      <c r="BJ18" s="82">
        <v>24</v>
      </c>
      <c r="BK18" s="82">
        <v>25</v>
      </c>
      <c r="BL18" s="82">
        <v>26</v>
      </c>
      <c r="BM18" s="82">
        <v>27</v>
      </c>
      <c r="BN18" s="82">
        <v>28</v>
      </c>
      <c r="BO18" s="82">
        <v>29</v>
      </c>
      <c r="BP18" s="82">
        <v>30</v>
      </c>
      <c r="BQ18" s="82">
        <v>31</v>
      </c>
      <c r="BR18" s="3" t="s">
        <v>705</v>
      </c>
      <c r="BS18" s="3" t="s">
        <v>706</v>
      </c>
      <c r="BT18" s="3" t="s">
        <v>707</v>
      </c>
      <c r="BU18" s="3" t="s">
        <v>697</v>
      </c>
      <c r="BV18" s="3" t="s">
        <v>698</v>
      </c>
      <c r="BW18" s="3" t="s">
        <v>703</v>
      </c>
      <c r="BX18" s="3" t="s">
        <v>704</v>
      </c>
      <c r="BY18" s="3" t="s">
        <v>705</v>
      </c>
      <c r="BZ18" s="3" t="s">
        <v>706</v>
      </c>
      <c r="CA18" s="3" t="s">
        <v>707</v>
      </c>
      <c r="CB18" s="3" t="s">
        <v>697</v>
      </c>
      <c r="CC18" s="3" t="s">
        <v>698</v>
      </c>
      <c r="CD18" s="3" t="s">
        <v>703</v>
      </c>
      <c r="CE18" s="3" t="s">
        <v>704</v>
      </c>
      <c r="CF18" s="3" t="s">
        <v>705</v>
      </c>
      <c r="CG18" s="3" t="s">
        <v>706</v>
      </c>
      <c r="CH18" s="3" t="s">
        <v>707</v>
      </c>
      <c r="CI18" s="3" t="s">
        <v>697</v>
      </c>
      <c r="CJ18" s="3" t="s">
        <v>698</v>
      </c>
      <c r="CK18" s="3" t="s">
        <v>703</v>
      </c>
      <c r="CL18" s="3" t="s">
        <v>704</v>
      </c>
      <c r="CM18" s="3" t="s">
        <v>705</v>
      </c>
      <c r="CN18" s="3" t="s">
        <v>706</v>
      </c>
      <c r="CO18" s="3" t="s">
        <v>707</v>
      </c>
      <c r="CP18" s="3" t="s">
        <v>697</v>
      </c>
      <c r="CQ18" s="3" t="s">
        <v>698</v>
      </c>
      <c r="CR18" s="3" t="s">
        <v>703</v>
      </c>
      <c r="CS18" s="3" t="s">
        <v>704</v>
      </c>
      <c r="CT18" s="3" t="s">
        <v>705</v>
      </c>
      <c r="CU18" s="3" t="s">
        <v>706</v>
      </c>
      <c r="CV18" s="3" t="s">
        <v>707</v>
      </c>
      <c r="CW18" s="3" t="s">
        <v>718</v>
      </c>
      <c r="CX18">
        <v>2024</v>
      </c>
      <c r="DD18" s="1"/>
      <c r="DF18" t="s">
        <v>738</v>
      </c>
      <c r="DH18" s="1"/>
    </row>
    <row r="19" spans="1:112" x14ac:dyDescent="0.2">
      <c r="A19" s="76" t="str">
        <f t="shared" si="0"/>
        <v>Май 2024 График 1 Бригада 2</v>
      </c>
      <c r="B19" s="3"/>
      <c r="C19" s="77" t="s">
        <v>717</v>
      </c>
      <c r="D19" s="3" t="s">
        <v>700</v>
      </c>
      <c r="E19" s="3" t="s">
        <v>708</v>
      </c>
      <c r="F19" s="78">
        <v>2</v>
      </c>
      <c r="G19" s="79">
        <v>11</v>
      </c>
      <c r="H19" s="80" t="s">
        <v>702</v>
      </c>
      <c r="I19" s="80"/>
      <c r="J19" s="80"/>
      <c r="K19" s="80">
        <v>11</v>
      </c>
      <c r="L19" s="80" t="s">
        <v>702</v>
      </c>
      <c r="M19" s="79"/>
      <c r="N19" s="80"/>
      <c r="O19" s="79">
        <v>11</v>
      </c>
      <c r="P19" s="80" t="s">
        <v>702</v>
      </c>
      <c r="Q19" s="80"/>
      <c r="R19" s="80"/>
      <c r="S19" s="80">
        <v>11</v>
      </c>
      <c r="T19" s="80" t="s">
        <v>702</v>
      </c>
      <c r="U19" s="80"/>
      <c r="V19" s="80"/>
      <c r="W19" s="80">
        <v>11</v>
      </c>
      <c r="X19" s="80" t="s">
        <v>702</v>
      </c>
      <c r="Y19" s="80"/>
      <c r="Z19" s="80"/>
      <c r="AA19" s="80">
        <v>11</v>
      </c>
      <c r="AB19" s="80" t="s">
        <v>702</v>
      </c>
      <c r="AC19" s="80"/>
      <c r="AD19" s="80"/>
      <c r="AE19" s="80">
        <v>11</v>
      </c>
      <c r="AF19" s="80" t="s">
        <v>702</v>
      </c>
      <c r="AG19" s="80"/>
      <c r="AH19" s="80"/>
      <c r="AI19" s="80">
        <v>11</v>
      </c>
      <c r="AJ19" s="80" t="s">
        <v>702</v>
      </c>
      <c r="AK19" s="80"/>
      <c r="AL19" s="81">
        <v>176</v>
      </c>
      <c r="AM19" s="82">
        <v>1</v>
      </c>
      <c r="AN19" s="82">
        <v>2</v>
      </c>
      <c r="AO19" s="82">
        <v>3</v>
      </c>
      <c r="AP19" s="82">
        <v>4</v>
      </c>
      <c r="AQ19" s="82">
        <v>5</v>
      </c>
      <c r="AR19" s="82">
        <v>6</v>
      </c>
      <c r="AS19" s="82">
        <v>7</v>
      </c>
      <c r="AT19" s="82">
        <v>8</v>
      </c>
      <c r="AU19" s="82">
        <v>9</v>
      </c>
      <c r="AV19" s="82">
        <v>10</v>
      </c>
      <c r="AW19" s="82">
        <v>11</v>
      </c>
      <c r="AX19" s="82">
        <v>12</v>
      </c>
      <c r="AY19" s="82">
        <v>13</v>
      </c>
      <c r="AZ19" s="82">
        <v>14</v>
      </c>
      <c r="BA19" s="82">
        <v>15</v>
      </c>
      <c r="BB19" s="82">
        <v>16</v>
      </c>
      <c r="BC19" s="82">
        <v>17</v>
      </c>
      <c r="BD19" s="82">
        <v>18</v>
      </c>
      <c r="BE19" s="82">
        <v>19</v>
      </c>
      <c r="BF19" s="82">
        <v>20</v>
      </c>
      <c r="BG19" s="82">
        <v>21</v>
      </c>
      <c r="BH19" s="82">
        <v>22</v>
      </c>
      <c r="BI19" s="82">
        <v>23</v>
      </c>
      <c r="BJ19" s="82">
        <v>24</v>
      </c>
      <c r="BK19" s="82">
        <v>25</v>
      </c>
      <c r="BL19" s="82">
        <v>26</v>
      </c>
      <c r="BM19" s="82">
        <v>27</v>
      </c>
      <c r="BN19" s="82">
        <v>28</v>
      </c>
      <c r="BO19" s="82">
        <v>29</v>
      </c>
      <c r="BP19" s="82">
        <v>30</v>
      </c>
      <c r="BQ19" s="82">
        <v>31</v>
      </c>
      <c r="BR19" s="3" t="s">
        <v>705</v>
      </c>
      <c r="BS19" s="3" t="s">
        <v>706</v>
      </c>
      <c r="BT19" s="3" t="s">
        <v>707</v>
      </c>
      <c r="BU19" s="3" t="s">
        <v>697</v>
      </c>
      <c r="BV19" s="3" t="s">
        <v>698</v>
      </c>
      <c r="BW19" s="3" t="s">
        <v>703</v>
      </c>
      <c r="BX19" s="3" t="s">
        <v>704</v>
      </c>
      <c r="BY19" s="3" t="s">
        <v>705</v>
      </c>
      <c r="BZ19" s="3" t="s">
        <v>706</v>
      </c>
      <c r="CA19" s="3" t="s">
        <v>707</v>
      </c>
      <c r="CB19" s="3" t="s">
        <v>697</v>
      </c>
      <c r="CC19" s="3" t="s">
        <v>698</v>
      </c>
      <c r="CD19" s="3" t="s">
        <v>703</v>
      </c>
      <c r="CE19" s="3" t="s">
        <v>704</v>
      </c>
      <c r="CF19" s="3" t="s">
        <v>705</v>
      </c>
      <c r="CG19" s="3" t="s">
        <v>706</v>
      </c>
      <c r="CH19" s="3" t="s">
        <v>707</v>
      </c>
      <c r="CI19" s="3" t="s">
        <v>697</v>
      </c>
      <c r="CJ19" s="3" t="s">
        <v>698</v>
      </c>
      <c r="CK19" s="3" t="s">
        <v>703</v>
      </c>
      <c r="CL19" s="3" t="s">
        <v>704</v>
      </c>
      <c r="CM19" s="3" t="s">
        <v>705</v>
      </c>
      <c r="CN19" s="3" t="s">
        <v>706</v>
      </c>
      <c r="CO19" s="3" t="s">
        <v>707</v>
      </c>
      <c r="CP19" s="3" t="s">
        <v>697</v>
      </c>
      <c r="CQ19" s="3" t="s">
        <v>698</v>
      </c>
      <c r="CR19" s="3" t="s">
        <v>703</v>
      </c>
      <c r="CS19" s="3" t="s">
        <v>704</v>
      </c>
      <c r="CT19" s="3" t="s">
        <v>705</v>
      </c>
      <c r="CU19" s="3" t="s">
        <v>706</v>
      </c>
      <c r="CV19" s="3" t="s">
        <v>707</v>
      </c>
      <c r="CW19" s="3" t="s">
        <v>718</v>
      </c>
      <c r="CX19">
        <v>2024</v>
      </c>
      <c r="DD19" s="1"/>
      <c r="DF19" t="s">
        <v>23</v>
      </c>
      <c r="DH19" s="1"/>
    </row>
    <row r="20" spans="1:112" x14ac:dyDescent="0.2">
      <c r="A20" s="76" t="str">
        <f t="shared" si="0"/>
        <v>Май 2024 График 1 Бригада 3</v>
      </c>
      <c r="B20" s="3"/>
      <c r="C20" s="77" t="s">
        <v>717</v>
      </c>
      <c r="D20" s="3" t="s">
        <v>700</v>
      </c>
      <c r="E20" s="3" t="s">
        <v>710</v>
      </c>
      <c r="F20" s="78">
        <v>3</v>
      </c>
      <c r="G20" s="79"/>
      <c r="H20" s="80">
        <v>11</v>
      </c>
      <c r="I20" s="80" t="s">
        <v>702</v>
      </c>
      <c r="J20" s="80"/>
      <c r="K20" s="80"/>
      <c r="L20" s="80">
        <v>11</v>
      </c>
      <c r="M20" s="79" t="s">
        <v>702</v>
      </c>
      <c r="N20" s="79"/>
      <c r="O20" s="79"/>
      <c r="P20" s="80">
        <v>11</v>
      </c>
      <c r="Q20" s="80" t="s">
        <v>702</v>
      </c>
      <c r="R20" s="80"/>
      <c r="S20" s="80"/>
      <c r="T20" s="80">
        <v>11</v>
      </c>
      <c r="U20" s="80" t="s">
        <v>702</v>
      </c>
      <c r="V20" s="80"/>
      <c r="W20" s="80"/>
      <c r="X20" s="80">
        <v>11</v>
      </c>
      <c r="Y20" s="80" t="s">
        <v>702</v>
      </c>
      <c r="Z20" s="80"/>
      <c r="AA20" s="80"/>
      <c r="AB20" s="80">
        <v>11</v>
      </c>
      <c r="AC20" s="80" t="s">
        <v>702</v>
      </c>
      <c r="AD20" s="80"/>
      <c r="AE20" s="80"/>
      <c r="AF20" s="80">
        <v>11</v>
      </c>
      <c r="AG20" s="80" t="s">
        <v>702</v>
      </c>
      <c r="AH20" s="80"/>
      <c r="AI20" s="80"/>
      <c r="AJ20" s="80">
        <v>11</v>
      </c>
      <c r="AK20" s="80" t="s">
        <v>702</v>
      </c>
      <c r="AL20" s="81">
        <v>176</v>
      </c>
      <c r="AM20" s="82">
        <v>1</v>
      </c>
      <c r="AN20" s="82">
        <v>2</v>
      </c>
      <c r="AO20" s="82">
        <v>3</v>
      </c>
      <c r="AP20" s="82">
        <v>4</v>
      </c>
      <c r="AQ20" s="82">
        <v>5</v>
      </c>
      <c r="AR20" s="82">
        <v>6</v>
      </c>
      <c r="AS20" s="82">
        <v>7</v>
      </c>
      <c r="AT20" s="82">
        <v>8</v>
      </c>
      <c r="AU20" s="82">
        <v>9</v>
      </c>
      <c r="AV20" s="82">
        <v>10</v>
      </c>
      <c r="AW20" s="82">
        <v>11</v>
      </c>
      <c r="AX20" s="82">
        <v>12</v>
      </c>
      <c r="AY20" s="82">
        <v>13</v>
      </c>
      <c r="AZ20" s="82">
        <v>14</v>
      </c>
      <c r="BA20" s="82">
        <v>15</v>
      </c>
      <c r="BB20" s="82">
        <v>16</v>
      </c>
      <c r="BC20" s="82">
        <v>17</v>
      </c>
      <c r="BD20" s="82">
        <v>18</v>
      </c>
      <c r="BE20" s="82">
        <v>19</v>
      </c>
      <c r="BF20" s="82">
        <v>20</v>
      </c>
      <c r="BG20" s="82">
        <v>21</v>
      </c>
      <c r="BH20" s="82">
        <v>22</v>
      </c>
      <c r="BI20" s="82">
        <v>23</v>
      </c>
      <c r="BJ20" s="82">
        <v>24</v>
      </c>
      <c r="BK20" s="82">
        <v>25</v>
      </c>
      <c r="BL20" s="82">
        <v>26</v>
      </c>
      <c r="BM20" s="82">
        <v>27</v>
      </c>
      <c r="BN20" s="82">
        <v>28</v>
      </c>
      <c r="BO20" s="82">
        <v>29</v>
      </c>
      <c r="BP20" s="82">
        <v>30</v>
      </c>
      <c r="BQ20" s="82">
        <v>31</v>
      </c>
      <c r="BR20" s="3" t="s">
        <v>705</v>
      </c>
      <c r="BS20" s="3" t="s">
        <v>706</v>
      </c>
      <c r="BT20" s="3" t="s">
        <v>707</v>
      </c>
      <c r="BU20" s="3" t="s">
        <v>697</v>
      </c>
      <c r="BV20" s="3" t="s">
        <v>698</v>
      </c>
      <c r="BW20" s="3" t="s">
        <v>703</v>
      </c>
      <c r="BX20" s="3" t="s">
        <v>704</v>
      </c>
      <c r="BY20" s="3" t="s">
        <v>705</v>
      </c>
      <c r="BZ20" s="3" t="s">
        <v>706</v>
      </c>
      <c r="CA20" s="3" t="s">
        <v>707</v>
      </c>
      <c r="CB20" s="3" t="s">
        <v>697</v>
      </c>
      <c r="CC20" s="3" t="s">
        <v>698</v>
      </c>
      <c r="CD20" s="3" t="s">
        <v>703</v>
      </c>
      <c r="CE20" s="3" t="s">
        <v>704</v>
      </c>
      <c r="CF20" s="3" t="s">
        <v>705</v>
      </c>
      <c r="CG20" s="3" t="s">
        <v>706</v>
      </c>
      <c r="CH20" s="3" t="s">
        <v>707</v>
      </c>
      <c r="CI20" s="3" t="s">
        <v>697</v>
      </c>
      <c r="CJ20" s="3" t="s">
        <v>698</v>
      </c>
      <c r="CK20" s="3" t="s">
        <v>703</v>
      </c>
      <c r="CL20" s="3" t="s">
        <v>704</v>
      </c>
      <c r="CM20" s="3" t="s">
        <v>705</v>
      </c>
      <c r="CN20" s="3" t="s">
        <v>706</v>
      </c>
      <c r="CO20" s="3" t="s">
        <v>707</v>
      </c>
      <c r="CP20" s="3" t="s">
        <v>697</v>
      </c>
      <c r="CQ20" s="3" t="s">
        <v>698</v>
      </c>
      <c r="CR20" s="3" t="s">
        <v>703</v>
      </c>
      <c r="CS20" s="3" t="s">
        <v>704</v>
      </c>
      <c r="CT20" s="3" t="s">
        <v>705</v>
      </c>
      <c r="CU20" s="3" t="s">
        <v>706</v>
      </c>
      <c r="CV20" s="3" t="s">
        <v>707</v>
      </c>
      <c r="CW20" s="3" t="s">
        <v>718</v>
      </c>
      <c r="CX20">
        <v>2024</v>
      </c>
      <c r="DD20" s="1"/>
      <c r="DF20" t="s">
        <v>47</v>
      </c>
      <c r="DH20" s="1"/>
    </row>
    <row r="21" spans="1:112" x14ac:dyDescent="0.2">
      <c r="A21" s="76" t="str">
        <f t="shared" si="0"/>
        <v>Май 2024 График 1 Бригада 4</v>
      </c>
      <c r="B21" s="3"/>
      <c r="C21" s="77" t="s">
        <v>717</v>
      </c>
      <c r="D21" s="3" t="s">
        <v>700</v>
      </c>
      <c r="E21" s="3" t="s">
        <v>713</v>
      </c>
      <c r="F21" s="78">
        <v>4</v>
      </c>
      <c r="G21" s="79"/>
      <c r="H21" s="80"/>
      <c r="I21" s="80">
        <v>11</v>
      </c>
      <c r="J21" s="80" t="s">
        <v>702</v>
      </c>
      <c r="K21" s="80"/>
      <c r="L21" s="80"/>
      <c r="M21" s="79">
        <v>11</v>
      </c>
      <c r="N21" s="80" t="s">
        <v>702</v>
      </c>
      <c r="O21" s="79"/>
      <c r="P21" s="80"/>
      <c r="Q21" s="80">
        <v>11</v>
      </c>
      <c r="R21" s="80" t="s">
        <v>702</v>
      </c>
      <c r="S21" s="80"/>
      <c r="T21" s="80"/>
      <c r="U21" s="80">
        <v>11</v>
      </c>
      <c r="V21" s="80" t="s">
        <v>702</v>
      </c>
      <c r="W21" s="80"/>
      <c r="X21" s="80"/>
      <c r="Y21" s="80">
        <v>11</v>
      </c>
      <c r="Z21" s="80" t="s">
        <v>702</v>
      </c>
      <c r="AA21" s="80"/>
      <c r="AB21" s="80"/>
      <c r="AC21" s="80">
        <v>11</v>
      </c>
      <c r="AD21" s="80" t="s">
        <v>702</v>
      </c>
      <c r="AE21" s="80"/>
      <c r="AF21" s="80"/>
      <c r="AG21" s="80">
        <v>11</v>
      </c>
      <c r="AH21" s="80" t="s">
        <v>702</v>
      </c>
      <c r="AI21" s="80"/>
      <c r="AJ21" s="80"/>
      <c r="AK21" s="80">
        <v>11</v>
      </c>
      <c r="AL21" s="81">
        <v>165</v>
      </c>
      <c r="AM21" s="82">
        <v>1</v>
      </c>
      <c r="AN21" s="82">
        <v>2</v>
      </c>
      <c r="AO21" s="82">
        <v>3</v>
      </c>
      <c r="AP21" s="82">
        <v>4</v>
      </c>
      <c r="AQ21" s="82">
        <v>5</v>
      </c>
      <c r="AR21" s="82">
        <v>6</v>
      </c>
      <c r="AS21" s="82">
        <v>7</v>
      </c>
      <c r="AT21" s="82">
        <v>8</v>
      </c>
      <c r="AU21" s="82">
        <v>9</v>
      </c>
      <c r="AV21" s="82">
        <v>10</v>
      </c>
      <c r="AW21" s="82">
        <v>11</v>
      </c>
      <c r="AX21" s="82">
        <v>12</v>
      </c>
      <c r="AY21" s="82">
        <v>13</v>
      </c>
      <c r="AZ21" s="82">
        <v>14</v>
      </c>
      <c r="BA21" s="82">
        <v>15</v>
      </c>
      <c r="BB21" s="82">
        <v>16</v>
      </c>
      <c r="BC21" s="82">
        <v>17</v>
      </c>
      <c r="BD21" s="82">
        <v>18</v>
      </c>
      <c r="BE21" s="82">
        <v>19</v>
      </c>
      <c r="BF21" s="82">
        <v>20</v>
      </c>
      <c r="BG21" s="82">
        <v>21</v>
      </c>
      <c r="BH21" s="82">
        <v>22</v>
      </c>
      <c r="BI21" s="82">
        <v>23</v>
      </c>
      <c r="BJ21" s="82">
        <v>24</v>
      </c>
      <c r="BK21" s="82">
        <v>25</v>
      </c>
      <c r="BL21" s="82">
        <v>26</v>
      </c>
      <c r="BM21" s="82">
        <v>27</v>
      </c>
      <c r="BN21" s="82">
        <v>28</v>
      </c>
      <c r="BO21" s="82">
        <v>29</v>
      </c>
      <c r="BP21" s="82">
        <v>30</v>
      </c>
      <c r="BQ21" s="82">
        <v>31</v>
      </c>
      <c r="BR21" s="3" t="s">
        <v>705</v>
      </c>
      <c r="BS21" s="3" t="s">
        <v>706</v>
      </c>
      <c r="BT21" s="3" t="s">
        <v>707</v>
      </c>
      <c r="BU21" s="3" t="s">
        <v>697</v>
      </c>
      <c r="BV21" s="3" t="s">
        <v>698</v>
      </c>
      <c r="BW21" s="3" t="s">
        <v>703</v>
      </c>
      <c r="BX21" s="3" t="s">
        <v>704</v>
      </c>
      <c r="BY21" s="3" t="s">
        <v>705</v>
      </c>
      <c r="BZ21" s="3" t="s">
        <v>706</v>
      </c>
      <c r="CA21" s="3" t="s">
        <v>707</v>
      </c>
      <c r="CB21" s="3" t="s">
        <v>697</v>
      </c>
      <c r="CC21" s="3" t="s">
        <v>698</v>
      </c>
      <c r="CD21" s="3" t="s">
        <v>703</v>
      </c>
      <c r="CE21" s="3" t="s">
        <v>704</v>
      </c>
      <c r="CF21" s="3" t="s">
        <v>705</v>
      </c>
      <c r="CG21" s="3" t="s">
        <v>706</v>
      </c>
      <c r="CH21" s="3" t="s">
        <v>707</v>
      </c>
      <c r="CI21" s="3" t="s">
        <v>697</v>
      </c>
      <c r="CJ21" s="3" t="s">
        <v>698</v>
      </c>
      <c r="CK21" s="3" t="s">
        <v>703</v>
      </c>
      <c r="CL21" s="3" t="s">
        <v>704</v>
      </c>
      <c r="CM21" s="3" t="s">
        <v>705</v>
      </c>
      <c r="CN21" s="3" t="s">
        <v>706</v>
      </c>
      <c r="CO21" s="3" t="s">
        <v>707</v>
      </c>
      <c r="CP21" s="3" t="s">
        <v>697</v>
      </c>
      <c r="CQ21" s="3" t="s">
        <v>698</v>
      </c>
      <c r="CR21" s="3" t="s">
        <v>703</v>
      </c>
      <c r="CS21" s="3" t="s">
        <v>704</v>
      </c>
      <c r="CT21" s="3" t="s">
        <v>705</v>
      </c>
      <c r="CU21" s="3" t="s">
        <v>706</v>
      </c>
      <c r="CV21" s="3" t="s">
        <v>707</v>
      </c>
      <c r="CW21" s="3" t="s">
        <v>718</v>
      </c>
      <c r="CX21">
        <v>2024</v>
      </c>
      <c r="DD21" s="1"/>
      <c r="DF21" t="s">
        <v>198</v>
      </c>
      <c r="DH21" s="1"/>
    </row>
    <row r="22" spans="1:112" x14ac:dyDescent="0.2">
      <c r="A22" s="76" t="str">
        <f t="shared" si="0"/>
        <v>Июнь 2024 График 1 Бригада 1</v>
      </c>
      <c r="B22" s="3"/>
      <c r="C22" s="77" t="s">
        <v>719</v>
      </c>
      <c r="D22" s="3" t="s">
        <v>700</v>
      </c>
      <c r="E22" s="3" t="s">
        <v>701</v>
      </c>
      <c r="F22" s="78">
        <v>1</v>
      </c>
      <c r="G22" s="80">
        <v>11</v>
      </c>
      <c r="H22" s="80" t="s">
        <v>702</v>
      </c>
      <c r="I22" s="80"/>
      <c r="J22" s="80"/>
      <c r="K22" s="80">
        <v>11</v>
      </c>
      <c r="L22" s="80" t="s">
        <v>702</v>
      </c>
      <c r="M22" s="79"/>
      <c r="N22" s="80"/>
      <c r="O22" s="80">
        <v>11</v>
      </c>
      <c r="P22" s="80" t="s">
        <v>702</v>
      </c>
      <c r="Q22" s="80"/>
      <c r="R22" s="80"/>
      <c r="S22" s="80">
        <v>11</v>
      </c>
      <c r="T22" s="80" t="s">
        <v>702</v>
      </c>
      <c r="U22" s="80"/>
      <c r="V22" s="80"/>
      <c r="W22" s="80">
        <v>11</v>
      </c>
      <c r="X22" s="80" t="s">
        <v>702</v>
      </c>
      <c r="Y22" s="80"/>
      <c r="Z22" s="80"/>
      <c r="AA22" s="80">
        <v>11</v>
      </c>
      <c r="AB22" s="80" t="s">
        <v>702</v>
      </c>
      <c r="AC22" s="80"/>
      <c r="AD22" s="80"/>
      <c r="AE22" s="80">
        <v>11</v>
      </c>
      <c r="AF22" s="80" t="s">
        <v>702</v>
      </c>
      <c r="AG22" s="80"/>
      <c r="AH22" s="80"/>
      <c r="AI22" s="80">
        <v>11</v>
      </c>
      <c r="AJ22" s="80" t="s">
        <v>702</v>
      </c>
      <c r="AK22" s="83" t="s">
        <v>716</v>
      </c>
      <c r="AL22" s="81">
        <v>176</v>
      </c>
      <c r="AM22" s="82">
        <v>1</v>
      </c>
      <c r="AN22" s="82">
        <v>2</v>
      </c>
      <c r="AO22" s="82">
        <v>3</v>
      </c>
      <c r="AP22" s="82">
        <v>4</v>
      </c>
      <c r="AQ22" s="82">
        <v>5</v>
      </c>
      <c r="AR22" s="82">
        <v>6</v>
      </c>
      <c r="AS22" s="82">
        <v>7</v>
      </c>
      <c r="AT22" s="82">
        <v>8</v>
      </c>
      <c r="AU22" s="82">
        <v>9</v>
      </c>
      <c r="AV22" s="82">
        <v>10</v>
      </c>
      <c r="AW22" s="82">
        <v>11</v>
      </c>
      <c r="AX22" s="82">
        <v>12</v>
      </c>
      <c r="AY22" s="82">
        <v>13</v>
      </c>
      <c r="AZ22" s="82">
        <v>14</v>
      </c>
      <c r="BA22" s="82">
        <v>15</v>
      </c>
      <c r="BB22" s="82">
        <v>16</v>
      </c>
      <c r="BC22" s="82">
        <v>17</v>
      </c>
      <c r="BD22" s="82">
        <v>18</v>
      </c>
      <c r="BE22" s="82">
        <v>19</v>
      </c>
      <c r="BF22" s="82">
        <v>20</v>
      </c>
      <c r="BG22" s="82">
        <v>21</v>
      </c>
      <c r="BH22" s="82">
        <v>22</v>
      </c>
      <c r="BI22" s="82">
        <v>23</v>
      </c>
      <c r="BJ22" s="82">
        <v>24</v>
      </c>
      <c r="BK22" s="82">
        <v>25</v>
      </c>
      <c r="BL22" s="82">
        <v>26</v>
      </c>
      <c r="BM22" s="82">
        <v>27</v>
      </c>
      <c r="BN22" s="82">
        <v>28</v>
      </c>
      <c r="BO22" s="82">
        <v>29</v>
      </c>
      <c r="BP22" s="82">
        <v>30</v>
      </c>
      <c r="BQ22" s="82"/>
      <c r="BR22" s="3" t="s">
        <v>697</v>
      </c>
      <c r="BS22" s="3" t="s">
        <v>698</v>
      </c>
      <c r="BT22" s="3" t="s">
        <v>703</v>
      </c>
      <c r="BU22" s="3" t="s">
        <v>704</v>
      </c>
      <c r="BV22" s="3" t="s">
        <v>705</v>
      </c>
      <c r="BW22" s="3" t="s">
        <v>706</v>
      </c>
      <c r="BX22" s="3" t="s">
        <v>707</v>
      </c>
      <c r="BY22" s="3" t="s">
        <v>697</v>
      </c>
      <c r="BZ22" s="3" t="s">
        <v>698</v>
      </c>
      <c r="CA22" s="3" t="s">
        <v>703</v>
      </c>
      <c r="CB22" s="3" t="s">
        <v>704</v>
      </c>
      <c r="CC22" s="3" t="s">
        <v>705</v>
      </c>
      <c r="CD22" s="3" t="s">
        <v>706</v>
      </c>
      <c r="CE22" s="3" t="s">
        <v>707</v>
      </c>
      <c r="CF22" s="3" t="s">
        <v>697</v>
      </c>
      <c r="CG22" s="3" t="s">
        <v>698</v>
      </c>
      <c r="CH22" s="3" t="s">
        <v>703</v>
      </c>
      <c r="CI22" s="3" t="s">
        <v>704</v>
      </c>
      <c r="CJ22" s="3" t="s">
        <v>705</v>
      </c>
      <c r="CK22" s="3" t="s">
        <v>706</v>
      </c>
      <c r="CL22" s="3" t="s">
        <v>707</v>
      </c>
      <c r="CM22" s="3" t="s">
        <v>697</v>
      </c>
      <c r="CN22" s="3" t="s">
        <v>698</v>
      </c>
      <c r="CO22" s="3" t="s">
        <v>703</v>
      </c>
      <c r="CP22" s="3" t="s">
        <v>704</v>
      </c>
      <c r="CQ22" s="3" t="s">
        <v>705</v>
      </c>
      <c r="CR22" s="3" t="s">
        <v>706</v>
      </c>
      <c r="CS22" s="3" t="s">
        <v>707</v>
      </c>
      <c r="CT22" s="3" t="s">
        <v>697</v>
      </c>
      <c r="CU22" s="3" t="s">
        <v>698</v>
      </c>
      <c r="CV22" s="3" t="s">
        <v>703</v>
      </c>
      <c r="CW22" s="3" t="s">
        <v>721</v>
      </c>
      <c r="CX22">
        <v>2024</v>
      </c>
      <c r="DD22" s="1"/>
      <c r="DF22" t="s">
        <v>739</v>
      </c>
      <c r="DH22" s="1"/>
    </row>
    <row r="23" spans="1:112" x14ac:dyDescent="0.2">
      <c r="A23" s="76" t="str">
        <f t="shared" si="0"/>
        <v>Июнь 2024 График 1 Бригада 2</v>
      </c>
      <c r="B23" s="3"/>
      <c r="C23" s="77" t="s">
        <v>719</v>
      </c>
      <c r="D23" s="3" t="s">
        <v>700</v>
      </c>
      <c r="E23" s="3" t="s">
        <v>708</v>
      </c>
      <c r="F23" s="78">
        <v>2</v>
      </c>
      <c r="G23" s="80"/>
      <c r="H23" s="80">
        <v>11</v>
      </c>
      <c r="I23" s="80" t="s">
        <v>702</v>
      </c>
      <c r="J23" s="79"/>
      <c r="K23" s="80"/>
      <c r="L23" s="80">
        <v>11</v>
      </c>
      <c r="M23" s="80" t="s">
        <v>702</v>
      </c>
      <c r="N23" s="80"/>
      <c r="O23" s="80"/>
      <c r="P23" s="80">
        <v>11</v>
      </c>
      <c r="Q23" s="80" t="s">
        <v>702</v>
      </c>
      <c r="R23" s="80"/>
      <c r="S23" s="80"/>
      <c r="T23" s="80">
        <v>11</v>
      </c>
      <c r="U23" s="80" t="s">
        <v>702</v>
      </c>
      <c r="V23" s="80"/>
      <c r="W23" s="80"/>
      <c r="X23" s="80">
        <v>11</v>
      </c>
      <c r="Y23" s="80" t="s">
        <v>702</v>
      </c>
      <c r="Z23" s="80"/>
      <c r="AA23" s="80"/>
      <c r="AB23" s="80">
        <v>11</v>
      </c>
      <c r="AC23" s="80" t="s">
        <v>702</v>
      </c>
      <c r="AD23" s="80"/>
      <c r="AE23" s="80"/>
      <c r="AF23" s="80">
        <v>11</v>
      </c>
      <c r="AG23" s="80" t="s">
        <v>702</v>
      </c>
      <c r="AH23" s="80"/>
      <c r="AI23" s="80"/>
      <c r="AJ23" s="80">
        <v>11</v>
      </c>
      <c r="AK23" s="83" t="s">
        <v>716</v>
      </c>
      <c r="AL23" s="81">
        <v>165</v>
      </c>
      <c r="AM23" s="82">
        <v>1</v>
      </c>
      <c r="AN23" s="82">
        <v>2</v>
      </c>
      <c r="AO23" s="82">
        <v>3</v>
      </c>
      <c r="AP23" s="82">
        <v>4</v>
      </c>
      <c r="AQ23" s="82">
        <v>5</v>
      </c>
      <c r="AR23" s="82">
        <v>6</v>
      </c>
      <c r="AS23" s="82">
        <v>7</v>
      </c>
      <c r="AT23" s="82">
        <v>8</v>
      </c>
      <c r="AU23" s="82">
        <v>9</v>
      </c>
      <c r="AV23" s="82">
        <v>10</v>
      </c>
      <c r="AW23" s="82">
        <v>11</v>
      </c>
      <c r="AX23" s="82">
        <v>12</v>
      </c>
      <c r="AY23" s="82">
        <v>13</v>
      </c>
      <c r="AZ23" s="82">
        <v>14</v>
      </c>
      <c r="BA23" s="82">
        <v>15</v>
      </c>
      <c r="BB23" s="82">
        <v>16</v>
      </c>
      <c r="BC23" s="82">
        <v>17</v>
      </c>
      <c r="BD23" s="82">
        <v>18</v>
      </c>
      <c r="BE23" s="82">
        <v>19</v>
      </c>
      <c r="BF23" s="82">
        <v>20</v>
      </c>
      <c r="BG23" s="82">
        <v>21</v>
      </c>
      <c r="BH23" s="82">
        <v>22</v>
      </c>
      <c r="BI23" s="82">
        <v>23</v>
      </c>
      <c r="BJ23" s="82">
        <v>24</v>
      </c>
      <c r="BK23" s="82">
        <v>25</v>
      </c>
      <c r="BL23" s="82">
        <v>26</v>
      </c>
      <c r="BM23" s="82">
        <v>27</v>
      </c>
      <c r="BN23" s="82">
        <v>28</v>
      </c>
      <c r="BO23" s="82">
        <v>29</v>
      </c>
      <c r="BP23" s="82">
        <v>30</v>
      </c>
      <c r="BQ23" s="82"/>
      <c r="BR23" s="3" t="s">
        <v>697</v>
      </c>
      <c r="BS23" s="3" t="s">
        <v>698</v>
      </c>
      <c r="BT23" s="3" t="s">
        <v>703</v>
      </c>
      <c r="BU23" s="3" t="s">
        <v>704</v>
      </c>
      <c r="BV23" s="3" t="s">
        <v>705</v>
      </c>
      <c r="BW23" s="3" t="s">
        <v>706</v>
      </c>
      <c r="BX23" s="3" t="s">
        <v>707</v>
      </c>
      <c r="BY23" s="3" t="s">
        <v>697</v>
      </c>
      <c r="BZ23" s="3" t="s">
        <v>698</v>
      </c>
      <c r="CA23" s="3" t="s">
        <v>703</v>
      </c>
      <c r="CB23" s="3" t="s">
        <v>704</v>
      </c>
      <c r="CC23" s="3" t="s">
        <v>705</v>
      </c>
      <c r="CD23" s="3" t="s">
        <v>706</v>
      </c>
      <c r="CE23" s="3" t="s">
        <v>707</v>
      </c>
      <c r="CF23" s="3" t="s">
        <v>697</v>
      </c>
      <c r="CG23" s="3" t="s">
        <v>698</v>
      </c>
      <c r="CH23" s="3" t="s">
        <v>703</v>
      </c>
      <c r="CI23" s="3" t="s">
        <v>704</v>
      </c>
      <c r="CJ23" s="3" t="s">
        <v>705</v>
      </c>
      <c r="CK23" s="3" t="s">
        <v>706</v>
      </c>
      <c r="CL23" s="3" t="s">
        <v>707</v>
      </c>
      <c r="CM23" s="3" t="s">
        <v>697</v>
      </c>
      <c r="CN23" s="3" t="s">
        <v>698</v>
      </c>
      <c r="CO23" s="3" t="s">
        <v>703</v>
      </c>
      <c r="CP23" s="3" t="s">
        <v>704</v>
      </c>
      <c r="CQ23" s="3" t="s">
        <v>705</v>
      </c>
      <c r="CR23" s="3" t="s">
        <v>706</v>
      </c>
      <c r="CS23" s="3" t="s">
        <v>707</v>
      </c>
      <c r="CT23" s="3" t="s">
        <v>697</v>
      </c>
      <c r="CU23" s="3" t="s">
        <v>698</v>
      </c>
      <c r="CV23" s="3" t="s">
        <v>703</v>
      </c>
      <c r="CW23" s="3" t="s">
        <v>721</v>
      </c>
      <c r="CX23">
        <v>2024</v>
      </c>
      <c r="DD23" s="1"/>
      <c r="DH23" s="1"/>
    </row>
    <row r="24" spans="1:112" x14ac:dyDescent="0.2">
      <c r="A24" s="76" t="str">
        <f t="shared" si="0"/>
        <v>Июнь 2024 График 1 Бригада 3</v>
      </c>
      <c r="B24" s="3"/>
      <c r="C24" s="77" t="s">
        <v>719</v>
      </c>
      <c r="D24" s="3" t="s">
        <v>700</v>
      </c>
      <c r="E24" s="3" t="s">
        <v>710</v>
      </c>
      <c r="F24" s="78">
        <v>3</v>
      </c>
      <c r="G24" s="80"/>
      <c r="H24" s="80"/>
      <c r="I24" s="80">
        <v>11</v>
      </c>
      <c r="J24" s="80" t="s">
        <v>702</v>
      </c>
      <c r="K24" s="79"/>
      <c r="L24" s="80"/>
      <c r="M24" s="80">
        <v>11</v>
      </c>
      <c r="N24" s="80" t="s">
        <v>702</v>
      </c>
      <c r="O24" s="80"/>
      <c r="P24" s="80"/>
      <c r="Q24" s="80">
        <v>11</v>
      </c>
      <c r="R24" s="80" t="s">
        <v>702</v>
      </c>
      <c r="S24" s="80"/>
      <c r="T24" s="80"/>
      <c r="U24" s="80">
        <v>11</v>
      </c>
      <c r="V24" s="80" t="s">
        <v>702</v>
      </c>
      <c r="W24" s="80"/>
      <c r="X24" s="80"/>
      <c r="Y24" s="80">
        <v>11</v>
      </c>
      <c r="Z24" s="80" t="s">
        <v>702</v>
      </c>
      <c r="AA24" s="80"/>
      <c r="AB24" s="80"/>
      <c r="AC24" s="80">
        <v>11</v>
      </c>
      <c r="AD24" s="80" t="s">
        <v>702</v>
      </c>
      <c r="AE24" s="80"/>
      <c r="AF24" s="80"/>
      <c r="AG24" s="80">
        <v>11</v>
      </c>
      <c r="AH24" s="80" t="s">
        <v>702</v>
      </c>
      <c r="AI24" s="80"/>
      <c r="AJ24" s="80"/>
      <c r="AK24" s="83" t="s">
        <v>716</v>
      </c>
      <c r="AL24" s="81">
        <v>154</v>
      </c>
      <c r="AM24" s="82">
        <v>1</v>
      </c>
      <c r="AN24" s="82">
        <v>2</v>
      </c>
      <c r="AO24" s="82">
        <v>3</v>
      </c>
      <c r="AP24" s="82">
        <v>4</v>
      </c>
      <c r="AQ24" s="82">
        <v>5</v>
      </c>
      <c r="AR24" s="82">
        <v>6</v>
      </c>
      <c r="AS24" s="82">
        <v>7</v>
      </c>
      <c r="AT24" s="82">
        <v>8</v>
      </c>
      <c r="AU24" s="82">
        <v>9</v>
      </c>
      <c r="AV24" s="82">
        <v>10</v>
      </c>
      <c r="AW24" s="82">
        <v>11</v>
      </c>
      <c r="AX24" s="82">
        <v>12</v>
      </c>
      <c r="AY24" s="82">
        <v>13</v>
      </c>
      <c r="AZ24" s="82">
        <v>14</v>
      </c>
      <c r="BA24" s="82">
        <v>15</v>
      </c>
      <c r="BB24" s="82">
        <v>16</v>
      </c>
      <c r="BC24" s="82">
        <v>17</v>
      </c>
      <c r="BD24" s="82">
        <v>18</v>
      </c>
      <c r="BE24" s="82">
        <v>19</v>
      </c>
      <c r="BF24" s="82">
        <v>20</v>
      </c>
      <c r="BG24" s="82">
        <v>21</v>
      </c>
      <c r="BH24" s="82">
        <v>22</v>
      </c>
      <c r="BI24" s="82">
        <v>23</v>
      </c>
      <c r="BJ24" s="82">
        <v>24</v>
      </c>
      <c r="BK24" s="82">
        <v>25</v>
      </c>
      <c r="BL24" s="82">
        <v>26</v>
      </c>
      <c r="BM24" s="82">
        <v>27</v>
      </c>
      <c r="BN24" s="82">
        <v>28</v>
      </c>
      <c r="BO24" s="82">
        <v>29</v>
      </c>
      <c r="BP24" s="82">
        <v>30</v>
      </c>
      <c r="BQ24" s="82"/>
      <c r="BR24" s="3" t="s">
        <v>697</v>
      </c>
      <c r="BS24" s="3" t="s">
        <v>698</v>
      </c>
      <c r="BT24" s="3" t="s">
        <v>703</v>
      </c>
      <c r="BU24" s="3" t="s">
        <v>704</v>
      </c>
      <c r="BV24" s="3" t="s">
        <v>705</v>
      </c>
      <c r="BW24" s="3" t="s">
        <v>706</v>
      </c>
      <c r="BX24" s="3" t="s">
        <v>707</v>
      </c>
      <c r="BY24" s="3" t="s">
        <v>697</v>
      </c>
      <c r="BZ24" s="3" t="s">
        <v>698</v>
      </c>
      <c r="CA24" s="3" t="s">
        <v>703</v>
      </c>
      <c r="CB24" s="3" t="s">
        <v>704</v>
      </c>
      <c r="CC24" s="3" t="s">
        <v>705</v>
      </c>
      <c r="CD24" s="3" t="s">
        <v>706</v>
      </c>
      <c r="CE24" s="3" t="s">
        <v>707</v>
      </c>
      <c r="CF24" s="3" t="s">
        <v>697</v>
      </c>
      <c r="CG24" s="3" t="s">
        <v>698</v>
      </c>
      <c r="CH24" s="3" t="s">
        <v>703</v>
      </c>
      <c r="CI24" s="3" t="s">
        <v>704</v>
      </c>
      <c r="CJ24" s="3" t="s">
        <v>705</v>
      </c>
      <c r="CK24" s="3" t="s">
        <v>706</v>
      </c>
      <c r="CL24" s="3" t="s">
        <v>707</v>
      </c>
      <c r="CM24" s="3" t="s">
        <v>697</v>
      </c>
      <c r="CN24" s="3" t="s">
        <v>698</v>
      </c>
      <c r="CO24" s="3" t="s">
        <v>703</v>
      </c>
      <c r="CP24" s="3" t="s">
        <v>704</v>
      </c>
      <c r="CQ24" s="3" t="s">
        <v>705</v>
      </c>
      <c r="CR24" s="3" t="s">
        <v>706</v>
      </c>
      <c r="CS24" s="3" t="s">
        <v>707</v>
      </c>
      <c r="CT24" s="3" t="s">
        <v>697</v>
      </c>
      <c r="CU24" s="3" t="s">
        <v>698</v>
      </c>
      <c r="CV24" s="3" t="s">
        <v>703</v>
      </c>
      <c r="CW24" s="3" t="s">
        <v>721</v>
      </c>
      <c r="CX24">
        <v>2024</v>
      </c>
      <c r="DD24" s="1"/>
      <c r="DH24" s="1"/>
    </row>
    <row r="25" spans="1:112" x14ac:dyDescent="0.2">
      <c r="A25" s="76" t="str">
        <f t="shared" si="0"/>
        <v>Июнь 2024 График 1 Бригада 4</v>
      </c>
      <c r="B25" s="3"/>
      <c r="C25" s="77" t="s">
        <v>719</v>
      </c>
      <c r="D25" s="3" t="s">
        <v>700</v>
      </c>
      <c r="E25" s="3" t="s">
        <v>713</v>
      </c>
      <c r="F25" s="78">
        <v>4</v>
      </c>
      <c r="G25" s="80" t="s">
        <v>702</v>
      </c>
      <c r="H25" s="80"/>
      <c r="I25" s="80"/>
      <c r="J25" s="80">
        <v>11</v>
      </c>
      <c r="K25" s="80" t="s">
        <v>702</v>
      </c>
      <c r="L25" s="80"/>
      <c r="M25" s="80"/>
      <c r="N25" s="80">
        <v>11</v>
      </c>
      <c r="O25" s="80" t="s">
        <v>702</v>
      </c>
      <c r="P25" s="80"/>
      <c r="Q25" s="80"/>
      <c r="R25" s="80">
        <v>11</v>
      </c>
      <c r="S25" s="80" t="s">
        <v>702</v>
      </c>
      <c r="T25" s="80"/>
      <c r="U25" s="80"/>
      <c r="V25" s="80">
        <v>11</v>
      </c>
      <c r="W25" s="80" t="s">
        <v>702</v>
      </c>
      <c r="X25" s="80"/>
      <c r="Y25" s="80"/>
      <c r="Z25" s="80">
        <v>11</v>
      </c>
      <c r="AA25" s="80" t="s">
        <v>702</v>
      </c>
      <c r="AB25" s="80"/>
      <c r="AC25" s="80"/>
      <c r="AD25" s="80">
        <v>11</v>
      </c>
      <c r="AE25" s="80" t="s">
        <v>702</v>
      </c>
      <c r="AF25" s="80"/>
      <c r="AG25" s="80"/>
      <c r="AH25" s="80">
        <v>11</v>
      </c>
      <c r="AI25" s="80" t="s">
        <v>702</v>
      </c>
      <c r="AJ25" s="80"/>
      <c r="AK25" s="83" t="s">
        <v>716</v>
      </c>
      <c r="AL25" s="81">
        <v>165</v>
      </c>
      <c r="AM25" s="82">
        <v>1</v>
      </c>
      <c r="AN25" s="82">
        <v>2</v>
      </c>
      <c r="AO25" s="82">
        <v>3</v>
      </c>
      <c r="AP25" s="82">
        <v>4</v>
      </c>
      <c r="AQ25" s="82">
        <v>5</v>
      </c>
      <c r="AR25" s="82">
        <v>6</v>
      </c>
      <c r="AS25" s="82">
        <v>7</v>
      </c>
      <c r="AT25" s="82">
        <v>8</v>
      </c>
      <c r="AU25" s="82">
        <v>9</v>
      </c>
      <c r="AV25" s="82">
        <v>10</v>
      </c>
      <c r="AW25" s="82">
        <v>11</v>
      </c>
      <c r="AX25" s="82">
        <v>12</v>
      </c>
      <c r="AY25" s="82">
        <v>13</v>
      </c>
      <c r="AZ25" s="82">
        <v>14</v>
      </c>
      <c r="BA25" s="82">
        <v>15</v>
      </c>
      <c r="BB25" s="82">
        <v>16</v>
      </c>
      <c r="BC25" s="82">
        <v>17</v>
      </c>
      <c r="BD25" s="82">
        <v>18</v>
      </c>
      <c r="BE25" s="82">
        <v>19</v>
      </c>
      <c r="BF25" s="82">
        <v>20</v>
      </c>
      <c r="BG25" s="82">
        <v>21</v>
      </c>
      <c r="BH25" s="82">
        <v>22</v>
      </c>
      <c r="BI25" s="82">
        <v>23</v>
      </c>
      <c r="BJ25" s="82">
        <v>24</v>
      </c>
      <c r="BK25" s="82">
        <v>25</v>
      </c>
      <c r="BL25" s="82">
        <v>26</v>
      </c>
      <c r="BM25" s="82">
        <v>27</v>
      </c>
      <c r="BN25" s="82">
        <v>28</v>
      </c>
      <c r="BO25" s="82">
        <v>29</v>
      </c>
      <c r="BP25" s="82">
        <v>30</v>
      </c>
      <c r="BQ25" s="82"/>
      <c r="BR25" s="3" t="s">
        <v>697</v>
      </c>
      <c r="BS25" s="3" t="s">
        <v>698</v>
      </c>
      <c r="BT25" s="3" t="s">
        <v>703</v>
      </c>
      <c r="BU25" s="3" t="s">
        <v>704</v>
      </c>
      <c r="BV25" s="3" t="s">
        <v>705</v>
      </c>
      <c r="BW25" s="3" t="s">
        <v>706</v>
      </c>
      <c r="BX25" s="3" t="s">
        <v>707</v>
      </c>
      <c r="BY25" s="3" t="s">
        <v>697</v>
      </c>
      <c r="BZ25" s="3" t="s">
        <v>698</v>
      </c>
      <c r="CA25" s="3" t="s">
        <v>703</v>
      </c>
      <c r="CB25" s="3" t="s">
        <v>704</v>
      </c>
      <c r="CC25" s="3" t="s">
        <v>705</v>
      </c>
      <c r="CD25" s="3" t="s">
        <v>706</v>
      </c>
      <c r="CE25" s="3" t="s">
        <v>707</v>
      </c>
      <c r="CF25" s="3" t="s">
        <v>697</v>
      </c>
      <c r="CG25" s="3" t="s">
        <v>698</v>
      </c>
      <c r="CH25" s="3" t="s">
        <v>703</v>
      </c>
      <c r="CI25" s="3" t="s">
        <v>704</v>
      </c>
      <c r="CJ25" s="3" t="s">
        <v>705</v>
      </c>
      <c r="CK25" s="3" t="s">
        <v>706</v>
      </c>
      <c r="CL25" s="3" t="s">
        <v>707</v>
      </c>
      <c r="CM25" s="3" t="s">
        <v>697</v>
      </c>
      <c r="CN25" s="3" t="s">
        <v>698</v>
      </c>
      <c r="CO25" s="3" t="s">
        <v>703</v>
      </c>
      <c r="CP25" s="3" t="s">
        <v>704</v>
      </c>
      <c r="CQ25" s="3" t="s">
        <v>705</v>
      </c>
      <c r="CR25" s="3" t="s">
        <v>706</v>
      </c>
      <c r="CS25" s="3" t="s">
        <v>707</v>
      </c>
      <c r="CT25" s="3" t="s">
        <v>697</v>
      </c>
      <c r="CU25" s="3" t="s">
        <v>698</v>
      </c>
      <c r="CV25" s="3" t="s">
        <v>703</v>
      </c>
      <c r="CW25" s="3" t="s">
        <v>721</v>
      </c>
      <c r="CX25">
        <v>2024</v>
      </c>
      <c r="DH25" s="1"/>
    </row>
    <row r="26" spans="1:112" x14ac:dyDescent="0.2">
      <c r="A26" s="76" t="str">
        <f t="shared" si="0"/>
        <v>Июль 2024 График 1 Бригада 1</v>
      </c>
      <c r="B26" s="3"/>
      <c r="C26" s="77" t="s">
        <v>722</v>
      </c>
      <c r="D26" s="3" t="s">
        <v>700</v>
      </c>
      <c r="E26" s="3" t="s">
        <v>701</v>
      </c>
      <c r="F26" s="78">
        <v>1</v>
      </c>
      <c r="G26" s="80"/>
      <c r="H26" s="80"/>
      <c r="I26" s="80">
        <v>11</v>
      </c>
      <c r="J26" s="80" t="s">
        <v>702</v>
      </c>
      <c r="K26" s="79"/>
      <c r="L26" s="79"/>
      <c r="M26" s="80">
        <v>11</v>
      </c>
      <c r="N26" s="80" t="s">
        <v>702</v>
      </c>
      <c r="O26" s="79"/>
      <c r="P26" s="80"/>
      <c r="Q26" s="80">
        <v>11</v>
      </c>
      <c r="R26" s="80" t="s">
        <v>702</v>
      </c>
      <c r="S26" s="80"/>
      <c r="T26" s="80"/>
      <c r="U26" s="80">
        <v>11</v>
      </c>
      <c r="V26" s="80" t="s">
        <v>702</v>
      </c>
      <c r="W26" s="79"/>
      <c r="X26" s="80"/>
      <c r="Y26" s="80">
        <v>11</v>
      </c>
      <c r="Z26" s="80" t="s">
        <v>702</v>
      </c>
      <c r="AA26" s="80"/>
      <c r="AB26" s="80"/>
      <c r="AC26" s="80">
        <v>11</v>
      </c>
      <c r="AD26" s="80" t="s">
        <v>702</v>
      </c>
      <c r="AE26" s="80"/>
      <c r="AF26" s="80"/>
      <c r="AG26" s="80">
        <v>11</v>
      </c>
      <c r="AH26" s="80" t="s">
        <v>702</v>
      </c>
      <c r="AI26" s="80"/>
      <c r="AJ26" s="80"/>
      <c r="AK26" s="80">
        <v>11</v>
      </c>
      <c r="AL26" s="81">
        <v>165</v>
      </c>
      <c r="AM26" s="82">
        <v>1</v>
      </c>
      <c r="AN26" s="82">
        <v>2</v>
      </c>
      <c r="AO26" s="82">
        <v>3</v>
      </c>
      <c r="AP26" s="82">
        <v>4</v>
      </c>
      <c r="AQ26" s="82">
        <v>5</v>
      </c>
      <c r="AR26" s="82">
        <v>6</v>
      </c>
      <c r="AS26" s="82">
        <v>7</v>
      </c>
      <c r="AT26" s="82">
        <v>8</v>
      </c>
      <c r="AU26" s="82">
        <v>9</v>
      </c>
      <c r="AV26" s="82">
        <v>10</v>
      </c>
      <c r="AW26" s="82">
        <v>11</v>
      </c>
      <c r="AX26" s="82">
        <v>12</v>
      </c>
      <c r="AY26" s="82">
        <v>13</v>
      </c>
      <c r="AZ26" s="82">
        <v>14</v>
      </c>
      <c r="BA26" s="82">
        <v>15</v>
      </c>
      <c r="BB26" s="82">
        <v>16</v>
      </c>
      <c r="BC26" s="82">
        <v>17</v>
      </c>
      <c r="BD26" s="82">
        <v>18</v>
      </c>
      <c r="BE26" s="82">
        <v>19</v>
      </c>
      <c r="BF26" s="82">
        <v>20</v>
      </c>
      <c r="BG26" s="82">
        <v>21</v>
      </c>
      <c r="BH26" s="82">
        <v>22</v>
      </c>
      <c r="BI26" s="82">
        <v>23</v>
      </c>
      <c r="BJ26" s="82">
        <v>24</v>
      </c>
      <c r="BK26" s="82">
        <v>25</v>
      </c>
      <c r="BL26" s="82">
        <v>26</v>
      </c>
      <c r="BM26" s="82">
        <v>27</v>
      </c>
      <c r="BN26" s="82">
        <v>28</v>
      </c>
      <c r="BO26" s="82">
        <v>29</v>
      </c>
      <c r="BP26" s="82">
        <v>30</v>
      </c>
      <c r="BQ26" s="82">
        <v>31</v>
      </c>
      <c r="BR26" s="3" t="s">
        <v>703</v>
      </c>
      <c r="BS26" s="3" t="s">
        <v>704</v>
      </c>
      <c r="BT26" s="3" t="s">
        <v>705</v>
      </c>
      <c r="BU26" s="3" t="s">
        <v>706</v>
      </c>
      <c r="BV26" s="3" t="s">
        <v>707</v>
      </c>
      <c r="BW26" s="3" t="s">
        <v>697</v>
      </c>
      <c r="BX26" s="3" t="s">
        <v>698</v>
      </c>
      <c r="BY26" s="3" t="s">
        <v>703</v>
      </c>
      <c r="BZ26" s="3" t="s">
        <v>704</v>
      </c>
      <c r="CA26" s="3" t="s">
        <v>705</v>
      </c>
      <c r="CB26" s="3" t="s">
        <v>706</v>
      </c>
      <c r="CC26" s="3" t="s">
        <v>707</v>
      </c>
      <c r="CD26" s="3" t="s">
        <v>697</v>
      </c>
      <c r="CE26" s="3" t="s">
        <v>698</v>
      </c>
      <c r="CF26" s="3" t="s">
        <v>703</v>
      </c>
      <c r="CG26" s="3" t="s">
        <v>704</v>
      </c>
      <c r="CH26" s="3" t="s">
        <v>705</v>
      </c>
      <c r="CI26" s="3" t="s">
        <v>706</v>
      </c>
      <c r="CJ26" s="3" t="s">
        <v>707</v>
      </c>
      <c r="CK26" s="3" t="s">
        <v>697</v>
      </c>
      <c r="CL26" s="3" t="s">
        <v>698</v>
      </c>
      <c r="CM26" s="3" t="s">
        <v>703</v>
      </c>
      <c r="CN26" s="3" t="s">
        <v>704</v>
      </c>
      <c r="CO26" s="3" t="s">
        <v>705</v>
      </c>
      <c r="CP26" s="3" t="s">
        <v>706</v>
      </c>
      <c r="CQ26" s="3" t="s">
        <v>707</v>
      </c>
      <c r="CR26" s="3" t="s">
        <v>697</v>
      </c>
      <c r="CS26" s="3" t="s">
        <v>698</v>
      </c>
      <c r="CT26" s="3" t="s">
        <v>703</v>
      </c>
      <c r="CU26" s="3" t="s">
        <v>704</v>
      </c>
      <c r="CV26" s="3" t="s">
        <v>705</v>
      </c>
      <c r="CW26" s="3" t="s">
        <v>723</v>
      </c>
      <c r="CX26">
        <v>2024</v>
      </c>
    </row>
    <row r="27" spans="1:112" x14ac:dyDescent="0.2">
      <c r="A27" s="76" t="str">
        <f t="shared" si="0"/>
        <v>Июль 2024 График 1 Бригада 2</v>
      </c>
      <c r="B27" s="3"/>
      <c r="C27" s="77" t="s">
        <v>722</v>
      </c>
      <c r="D27" s="3" t="s">
        <v>700</v>
      </c>
      <c r="E27" s="3" t="s">
        <v>708</v>
      </c>
      <c r="F27" s="78">
        <v>2</v>
      </c>
      <c r="G27" s="80" t="s">
        <v>702</v>
      </c>
      <c r="H27" s="79"/>
      <c r="I27" s="80"/>
      <c r="J27" s="80">
        <v>11</v>
      </c>
      <c r="K27" s="80" t="s">
        <v>702</v>
      </c>
      <c r="L27" s="79"/>
      <c r="M27" s="80"/>
      <c r="N27" s="80">
        <v>11</v>
      </c>
      <c r="O27" s="79" t="s">
        <v>702</v>
      </c>
      <c r="P27" s="80"/>
      <c r="Q27" s="80"/>
      <c r="R27" s="80">
        <v>11</v>
      </c>
      <c r="S27" s="80" t="s">
        <v>702</v>
      </c>
      <c r="T27" s="80"/>
      <c r="U27" s="80"/>
      <c r="V27" s="80">
        <v>11</v>
      </c>
      <c r="W27" s="79" t="s">
        <v>702</v>
      </c>
      <c r="X27" s="80"/>
      <c r="Y27" s="80"/>
      <c r="Z27" s="80">
        <v>11</v>
      </c>
      <c r="AA27" s="80" t="s">
        <v>702</v>
      </c>
      <c r="AB27" s="80"/>
      <c r="AC27" s="80"/>
      <c r="AD27" s="80">
        <v>11</v>
      </c>
      <c r="AE27" s="80" t="s">
        <v>702</v>
      </c>
      <c r="AF27" s="80"/>
      <c r="AG27" s="80"/>
      <c r="AH27" s="80">
        <v>11</v>
      </c>
      <c r="AI27" s="80" t="s">
        <v>702</v>
      </c>
      <c r="AJ27" s="80"/>
      <c r="AK27" s="80"/>
      <c r="AL27" s="81">
        <v>165</v>
      </c>
      <c r="AM27" s="82">
        <v>1</v>
      </c>
      <c r="AN27" s="82">
        <v>2</v>
      </c>
      <c r="AO27" s="82">
        <v>3</v>
      </c>
      <c r="AP27" s="82">
        <v>4</v>
      </c>
      <c r="AQ27" s="82">
        <v>5</v>
      </c>
      <c r="AR27" s="82">
        <v>6</v>
      </c>
      <c r="AS27" s="82">
        <v>7</v>
      </c>
      <c r="AT27" s="82">
        <v>8</v>
      </c>
      <c r="AU27" s="82">
        <v>9</v>
      </c>
      <c r="AV27" s="82">
        <v>10</v>
      </c>
      <c r="AW27" s="82">
        <v>11</v>
      </c>
      <c r="AX27" s="82">
        <v>12</v>
      </c>
      <c r="AY27" s="82">
        <v>13</v>
      </c>
      <c r="AZ27" s="82">
        <v>14</v>
      </c>
      <c r="BA27" s="82">
        <v>15</v>
      </c>
      <c r="BB27" s="82">
        <v>16</v>
      </c>
      <c r="BC27" s="82">
        <v>17</v>
      </c>
      <c r="BD27" s="82">
        <v>18</v>
      </c>
      <c r="BE27" s="82">
        <v>19</v>
      </c>
      <c r="BF27" s="82">
        <v>20</v>
      </c>
      <c r="BG27" s="82">
        <v>21</v>
      </c>
      <c r="BH27" s="82">
        <v>22</v>
      </c>
      <c r="BI27" s="82">
        <v>23</v>
      </c>
      <c r="BJ27" s="82">
        <v>24</v>
      </c>
      <c r="BK27" s="82">
        <v>25</v>
      </c>
      <c r="BL27" s="82">
        <v>26</v>
      </c>
      <c r="BM27" s="82">
        <v>27</v>
      </c>
      <c r="BN27" s="82">
        <v>28</v>
      </c>
      <c r="BO27" s="82">
        <v>29</v>
      </c>
      <c r="BP27" s="82">
        <v>30</v>
      </c>
      <c r="BQ27" s="82">
        <v>31</v>
      </c>
      <c r="BR27" s="3" t="s">
        <v>703</v>
      </c>
      <c r="BS27" s="3" t="s">
        <v>704</v>
      </c>
      <c r="BT27" s="3" t="s">
        <v>705</v>
      </c>
      <c r="BU27" s="3" t="s">
        <v>706</v>
      </c>
      <c r="BV27" s="3" t="s">
        <v>707</v>
      </c>
      <c r="BW27" s="3" t="s">
        <v>697</v>
      </c>
      <c r="BX27" s="3" t="s">
        <v>698</v>
      </c>
      <c r="BY27" s="3" t="s">
        <v>703</v>
      </c>
      <c r="BZ27" s="3" t="s">
        <v>704</v>
      </c>
      <c r="CA27" s="3" t="s">
        <v>705</v>
      </c>
      <c r="CB27" s="3" t="s">
        <v>706</v>
      </c>
      <c r="CC27" s="3" t="s">
        <v>707</v>
      </c>
      <c r="CD27" s="3" t="s">
        <v>697</v>
      </c>
      <c r="CE27" s="3" t="s">
        <v>698</v>
      </c>
      <c r="CF27" s="3" t="s">
        <v>703</v>
      </c>
      <c r="CG27" s="3" t="s">
        <v>704</v>
      </c>
      <c r="CH27" s="3" t="s">
        <v>705</v>
      </c>
      <c r="CI27" s="3" t="s">
        <v>706</v>
      </c>
      <c r="CJ27" s="3" t="s">
        <v>707</v>
      </c>
      <c r="CK27" s="3" t="s">
        <v>697</v>
      </c>
      <c r="CL27" s="3" t="s">
        <v>698</v>
      </c>
      <c r="CM27" s="3" t="s">
        <v>703</v>
      </c>
      <c r="CN27" s="3" t="s">
        <v>704</v>
      </c>
      <c r="CO27" s="3" t="s">
        <v>705</v>
      </c>
      <c r="CP27" s="3" t="s">
        <v>706</v>
      </c>
      <c r="CQ27" s="3" t="s">
        <v>707</v>
      </c>
      <c r="CR27" s="3" t="s">
        <v>697</v>
      </c>
      <c r="CS27" s="3" t="s">
        <v>698</v>
      </c>
      <c r="CT27" s="3" t="s">
        <v>703</v>
      </c>
      <c r="CU27" s="3" t="s">
        <v>704</v>
      </c>
      <c r="CV27" s="3" t="s">
        <v>705</v>
      </c>
      <c r="CW27" s="3" t="s">
        <v>723</v>
      </c>
      <c r="CX27">
        <v>2024</v>
      </c>
    </row>
    <row r="28" spans="1:112" x14ac:dyDescent="0.2">
      <c r="A28" s="76" t="str">
        <f t="shared" si="0"/>
        <v>Июль 2024 График 1 Бригада 3</v>
      </c>
      <c r="B28" s="3"/>
      <c r="C28" s="77" t="s">
        <v>722</v>
      </c>
      <c r="D28" s="3" t="s">
        <v>700</v>
      </c>
      <c r="E28" s="3" t="s">
        <v>710</v>
      </c>
      <c r="F28" s="78">
        <v>3</v>
      </c>
      <c r="G28" s="80">
        <v>11</v>
      </c>
      <c r="H28" s="80" t="s">
        <v>702</v>
      </c>
      <c r="I28" s="79"/>
      <c r="J28" s="80"/>
      <c r="K28" s="80">
        <v>11</v>
      </c>
      <c r="L28" s="79" t="s">
        <v>702</v>
      </c>
      <c r="M28" s="80"/>
      <c r="N28" s="80"/>
      <c r="O28" s="79">
        <v>11</v>
      </c>
      <c r="P28" s="80" t="s">
        <v>702</v>
      </c>
      <c r="Q28" s="80"/>
      <c r="R28" s="80"/>
      <c r="S28" s="80">
        <v>11</v>
      </c>
      <c r="T28" s="80" t="s">
        <v>702</v>
      </c>
      <c r="U28" s="80"/>
      <c r="V28" s="80"/>
      <c r="W28" s="79">
        <v>11</v>
      </c>
      <c r="X28" s="80" t="s">
        <v>702</v>
      </c>
      <c r="Y28" s="80"/>
      <c r="Z28" s="80"/>
      <c r="AA28" s="80">
        <v>11</v>
      </c>
      <c r="AB28" s="80" t="s">
        <v>702</v>
      </c>
      <c r="AC28" s="80"/>
      <c r="AD28" s="80"/>
      <c r="AE28" s="80">
        <v>11</v>
      </c>
      <c r="AF28" s="80" t="s">
        <v>702</v>
      </c>
      <c r="AG28" s="80"/>
      <c r="AH28" s="80"/>
      <c r="AI28" s="80">
        <v>11</v>
      </c>
      <c r="AJ28" s="80" t="s">
        <v>702</v>
      </c>
      <c r="AK28" s="80"/>
      <c r="AL28" s="81">
        <v>176</v>
      </c>
      <c r="AM28" s="82">
        <v>1</v>
      </c>
      <c r="AN28" s="82">
        <v>2</v>
      </c>
      <c r="AO28" s="82">
        <v>3</v>
      </c>
      <c r="AP28" s="82">
        <v>4</v>
      </c>
      <c r="AQ28" s="82">
        <v>5</v>
      </c>
      <c r="AR28" s="82">
        <v>6</v>
      </c>
      <c r="AS28" s="82">
        <v>7</v>
      </c>
      <c r="AT28" s="82">
        <v>8</v>
      </c>
      <c r="AU28" s="82">
        <v>9</v>
      </c>
      <c r="AV28" s="82">
        <v>10</v>
      </c>
      <c r="AW28" s="82">
        <v>11</v>
      </c>
      <c r="AX28" s="82">
        <v>12</v>
      </c>
      <c r="AY28" s="82">
        <v>13</v>
      </c>
      <c r="AZ28" s="82">
        <v>14</v>
      </c>
      <c r="BA28" s="82">
        <v>15</v>
      </c>
      <c r="BB28" s="82">
        <v>16</v>
      </c>
      <c r="BC28" s="82">
        <v>17</v>
      </c>
      <c r="BD28" s="82">
        <v>18</v>
      </c>
      <c r="BE28" s="82">
        <v>19</v>
      </c>
      <c r="BF28" s="82">
        <v>20</v>
      </c>
      <c r="BG28" s="82">
        <v>21</v>
      </c>
      <c r="BH28" s="82">
        <v>22</v>
      </c>
      <c r="BI28" s="82">
        <v>23</v>
      </c>
      <c r="BJ28" s="82">
        <v>24</v>
      </c>
      <c r="BK28" s="82">
        <v>25</v>
      </c>
      <c r="BL28" s="82">
        <v>26</v>
      </c>
      <c r="BM28" s="82">
        <v>27</v>
      </c>
      <c r="BN28" s="82">
        <v>28</v>
      </c>
      <c r="BO28" s="82">
        <v>29</v>
      </c>
      <c r="BP28" s="82">
        <v>30</v>
      </c>
      <c r="BQ28" s="82">
        <v>31</v>
      </c>
      <c r="BR28" s="3" t="s">
        <v>703</v>
      </c>
      <c r="BS28" s="3" t="s">
        <v>704</v>
      </c>
      <c r="BT28" s="3" t="s">
        <v>705</v>
      </c>
      <c r="BU28" s="3" t="s">
        <v>706</v>
      </c>
      <c r="BV28" s="3" t="s">
        <v>707</v>
      </c>
      <c r="BW28" s="3" t="s">
        <v>697</v>
      </c>
      <c r="BX28" s="3" t="s">
        <v>698</v>
      </c>
      <c r="BY28" s="3" t="s">
        <v>703</v>
      </c>
      <c r="BZ28" s="3" t="s">
        <v>704</v>
      </c>
      <c r="CA28" s="3" t="s">
        <v>705</v>
      </c>
      <c r="CB28" s="3" t="s">
        <v>706</v>
      </c>
      <c r="CC28" s="3" t="s">
        <v>707</v>
      </c>
      <c r="CD28" s="3" t="s">
        <v>697</v>
      </c>
      <c r="CE28" s="3" t="s">
        <v>698</v>
      </c>
      <c r="CF28" s="3" t="s">
        <v>703</v>
      </c>
      <c r="CG28" s="3" t="s">
        <v>704</v>
      </c>
      <c r="CH28" s="3" t="s">
        <v>705</v>
      </c>
      <c r="CI28" s="3" t="s">
        <v>706</v>
      </c>
      <c r="CJ28" s="3" t="s">
        <v>707</v>
      </c>
      <c r="CK28" s="3" t="s">
        <v>697</v>
      </c>
      <c r="CL28" s="3" t="s">
        <v>698</v>
      </c>
      <c r="CM28" s="3" t="s">
        <v>703</v>
      </c>
      <c r="CN28" s="3" t="s">
        <v>704</v>
      </c>
      <c r="CO28" s="3" t="s">
        <v>705</v>
      </c>
      <c r="CP28" s="3" t="s">
        <v>706</v>
      </c>
      <c r="CQ28" s="3" t="s">
        <v>707</v>
      </c>
      <c r="CR28" s="3" t="s">
        <v>697</v>
      </c>
      <c r="CS28" s="3" t="s">
        <v>698</v>
      </c>
      <c r="CT28" s="3" t="s">
        <v>703</v>
      </c>
      <c r="CU28" s="3" t="s">
        <v>704</v>
      </c>
      <c r="CV28" s="3" t="s">
        <v>705</v>
      </c>
      <c r="CW28" s="3" t="s">
        <v>723</v>
      </c>
      <c r="CX28">
        <v>2024</v>
      </c>
    </row>
    <row r="29" spans="1:112" x14ac:dyDescent="0.2">
      <c r="A29" s="76" t="str">
        <f t="shared" si="0"/>
        <v>Июль 2024 График 1 Бригада 4</v>
      </c>
      <c r="B29" s="3"/>
      <c r="C29" s="77" t="s">
        <v>722</v>
      </c>
      <c r="D29" s="3" t="s">
        <v>700</v>
      </c>
      <c r="E29" s="3" t="s">
        <v>713</v>
      </c>
      <c r="F29" s="78">
        <v>4</v>
      </c>
      <c r="G29" s="80"/>
      <c r="H29" s="80">
        <v>11</v>
      </c>
      <c r="I29" s="80" t="s">
        <v>702</v>
      </c>
      <c r="J29" s="80"/>
      <c r="K29" s="80"/>
      <c r="L29" s="79">
        <v>11</v>
      </c>
      <c r="M29" s="80" t="s">
        <v>702</v>
      </c>
      <c r="N29" s="80"/>
      <c r="O29" s="79"/>
      <c r="P29" s="80">
        <v>11</v>
      </c>
      <c r="Q29" s="80" t="s">
        <v>702</v>
      </c>
      <c r="R29" s="80"/>
      <c r="S29" s="80"/>
      <c r="T29" s="80">
        <v>11</v>
      </c>
      <c r="U29" s="80" t="s">
        <v>702</v>
      </c>
      <c r="V29" s="80"/>
      <c r="W29" s="79"/>
      <c r="X29" s="80">
        <v>11</v>
      </c>
      <c r="Y29" s="80" t="s">
        <v>702</v>
      </c>
      <c r="Z29" s="80"/>
      <c r="AA29" s="80"/>
      <c r="AB29" s="80">
        <v>11</v>
      </c>
      <c r="AC29" s="80" t="s">
        <v>702</v>
      </c>
      <c r="AD29" s="80"/>
      <c r="AE29" s="80"/>
      <c r="AF29" s="80">
        <v>11</v>
      </c>
      <c r="AG29" s="80" t="s">
        <v>702</v>
      </c>
      <c r="AH29" s="80"/>
      <c r="AI29" s="80"/>
      <c r="AJ29" s="80">
        <v>11</v>
      </c>
      <c r="AK29" s="80" t="s">
        <v>702</v>
      </c>
      <c r="AL29" s="81">
        <v>176</v>
      </c>
      <c r="AM29" s="82">
        <v>1</v>
      </c>
      <c r="AN29" s="82">
        <v>2</v>
      </c>
      <c r="AO29" s="82">
        <v>3</v>
      </c>
      <c r="AP29" s="82">
        <v>4</v>
      </c>
      <c r="AQ29" s="82">
        <v>5</v>
      </c>
      <c r="AR29" s="82">
        <v>6</v>
      </c>
      <c r="AS29" s="82">
        <v>7</v>
      </c>
      <c r="AT29" s="82">
        <v>8</v>
      </c>
      <c r="AU29" s="82">
        <v>9</v>
      </c>
      <c r="AV29" s="82">
        <v>10</v>
      </c>
      <c r="AW29" s="82">
        <v>11</v>
      </c>
      <c r="AX29" s="82">
        <v>12</v>
      </c>
      <c r="AY29" s="82">
        <v>13</v>
      </c>
      <c r="AZ29" s="82">
        <v>14</v>
      </c>
      <c r="BA29" s="82">
        <v>15</v>
      </c>
      <c r="BB29" s="82">
        <v>16</v>
      </c>
      <c r="BC29" s="82">
        <v>17</v>
      </c>
      <c r="BD29" s="82">
        <v>18</v>
      </c>
      <c r="BE29" s="82">
        <v>19</v>
      </c>
      <c r="BF29" s="82">
        <v>20</v>
      </c>
      <c r="BG29" s="82">
        <v>21</v>
      </c>
      <c r="BH29" s="82">
        <v>22</v>
      </c>
      <c r="BI29" s="82">
        <v>23</v>
      </c>
      <c r="BJ29" s="82">
        <v>24</v>
      </c>
      <c r="BK29" s="82">
        <v>25</v>
      </c>
      <c r="BL29" s="82">
        <v>26</v>
      </c>
      <c r="BM29" s="82">
        <v>27</v>
      </c>
      <c r="BN29" s="82">
        <v>28</v>
      </c>
      <c r="BO29" s="82">
        <v>29</v>
      </c>
      <c r="BP29" s="82">
        <v>30</v>
      </c>
      <c r="BQ29" s="82">
        <v>31</v>
      </c>
      <c r="BR29" s="3" t="s">
        <v>703</v>
      </c>
      <c r="BS29" s="3" t="s">
        <v>704</v>
      </c>
      <c r="BT29" s="3" t="s">
        <v>705</v>
      </c>
      <c r="BU29" s="3" t="s">
        <v>706</v>
      </c>
      <c r="BV29" s="3" t="s">
        <v>707</v>
      </c>
      <c r="BW29" s="3" t="s">
        <v>697</v>
      </c>
      <c r="BX29" s="3" t="s">
        <v>698</v>
      </c>
      <c r="BY29" s="3" t="s">
        <v>703</v>
      </c>
      <c r="BZ29" s="3" t="s">
        <v>704</v>
      </c>
      <c r="CA29" s="3" t="s">
        <v>705</v>
      </c>
      <c r="CB29" s="3" t="s">
        <v>706</v>
      </c>
      <c r="CC29" s="3" t="s">
        <v>707</v>
      </c>
      <c r="CD29" s="3" t="s">
        <v>697</v>
      </c>
      <c r="CE29" s="3" t="s">
        <v>698</v>
      </c>
      <c r="CF29" s="3" t="s">
        <v>703</v>
      </c>
      <c r="CG29" s="3" t="s">
        <v>704</v>
      </c>
      <c r="CH29" s="3" t="s">
        <v>705</v>
      </c>
      <c r="CI29" s="3" t="s">
        <v>706</v>
      </c>
      <c r="CJ29" s="3" t="s">
        <v>707</v>
      </c>
      <c r="CK29" s="3" t="s">
        <v>697</v>
      </c>
      <c r="CL29" s="3" t="s">
        <v>698</v>
      </c>
      <c r="CM29" s="3" t="s">
        <v>703</v>
      </c>
      <c r="CN29" s="3" t="s">
        <v>704</v>
      </c>
      <c r="CO29" s="3" t="s">
        <v>705</v>
      </c>
      <c r="CP29" s="3" t="s">
        <v>706</v>
      </c>
      <c r="CQ29" s="3" t="s">
        <v>707</v>
      </c>
      <c r="CR29" s="3" t="s">
        <v>697</v>
      </c>
      <c r="CS29" s="3" t="s">
        <v>698</v>
      </c>
      <c r="CT29" s="3" t="s">
        <v>703</v>
      </c>
      <c r="CU29" s="3" t="s">
        <v>704</v>
      </c>
      <c r="CV29" s="3" t="s">
        <v>705</v>
      </c>
      <c r="CW29" s="3" t="s">
        <v>723</v>
      </c>
      <c r="CX29">
        <v>2024</v>
      </c>
    </row>
    <row r="30" spans="1:112" x14ac:dyDescent="0.2">
      <c r="A30" s="76" t="str">
        <f t="shared" si="0"/>
        <v>Август 2024 График 1 Бригада 1</v>
      </c>
      <c r="B30" s="3"/>
      <c r="C30" s="77" t="s">
        <v>724</v>
      </c>
      <c r="D30" s="3" t="s">
        <v>700</v>
      </c>
      <c r="E30" s="3" t="s">
        <v>701</v>
      </c>
      <c r="F30" s="78">
        <v>1</v>
      </c>
      <c r="G30" s="80" t="s">
        <v>702</v>
      </c>
      <c r="H30" s="79"/>
      <c r="I30" s="80"/>
      <c r="J30" s="80">
        <v>11</v>
      </c>
      <c r="K30" s="80" t="s">
        <v>702</v>
      </c>
      <c r="L30" s="80"/>
      <c r="M30" s="80"/>
      <c r="N30" s="80">
        <v>11</v>
      </c>
      <c r="O30" s="80" t="s">
        <v>702</v>
      </c>
      <c r="P30" s="80"/>
      <c r="Q30" s="80"/>
      <c r="R30" s="80">
        <v>11</v>
      </c>
      <c r="S30" s="80" t="s">
        <v>702</v>
      </c>
      <c r="T30" s="80"/>
      <c r="U30" s="80"/>
      <c r="V30" s="80">
        <v>11</v>
      </c>
      <c r="W30" s="80" t="s">
        <v>702</v>
      </c>
      <c r="X30" s="80"/>
      <c r="Y30" s="80"/>
      <c r="Z30" s="80">
        <v>11</v>
      </c>
      <c r="AA30" s="80" t="s">
        <v>702</v>
      </c>
      <c r="AB30" s="80"/>
      <c r="AC30" s="80"/>
      <c r="AD30" s="80">
        <v>11</v>
      </c>
      <c r="AE30" s="80" t="s">
        <v>702</v>
      </c>
      <c r="AF30" s="80"/>
      <c r="AG30" s="80"/>
      <c r="AH30" s="80">
        <v>11</v>
      </c>
      <c r="AI30" s="80" t="s">
        <v>702</v>
      </c>
      <c r="AJ30" s="79"/>
      <c r="AK30" s="80"/>
      <c r="AL30" s="81">
        <v>165</v>
      </c>
      <c r="AM30" s="82">
        <v>1</v>
      </c>
      <c r="AN30" s="82">
        <v>2</v>
      </c>
      <c r="AO30" s="82">
        <v>3</v>
      </c>
      <c r="AP30" s="82">
        <v>4</v>
      </c>
      <c r="AQ30" s="82">
        <v>5</v>
      </c>
      <c r="AR30" s="82">
        <v>6</v>
      </c>
      <c r="AS30" s="82">
        <v>7</v>
      </c>
      <c r="AT30" s="82">
        <v>8</v>
      </c>
      <c r="AU30" s="82">
        <v>9</v>
      </c>
      <c r="AV30" s="82">
        <v>10</v>
      </c>
      <c r="AW30" s="82">
        <v>11</v>
      </c>
      <c r="AX30" s="82">
        <v>12</v>
      </c>
      <c r="AY30" s="82">
        <v>13</v>
      </c>
      <c r="AZ30" s="82">
        <v>14</v>
      </c>
      <c r="BA30" s="82">
        <v>15</v>
      </c>
      <c r="BB30" s="82">
        <v>16</v>
      </c>
      <c r="BC30" s="82">
        <v>17</v>
      </c>
      <c r="BD30" s="82">
        <v>18</v>
      </c>
      <c r="BE30" s="82">
        <v>19</v>
      </c>
      <c r="BF30" s="82">
        <v>20</v>
      </c>
      <c r="BG30" s="82">
        <v>21</v>
      </c>
      <c r="BH30" s="82">
        <v>22</v>
      </c>
      <c r="BI30" s="82">
        <v>23</v>
      </c>
      <c r="BJ30" s="82">
        <v>24</v>
      </c>
      <c r="BK30" s="82">
        <v>25</v>
      </c>
      <c r="BL30" s="82">
        <v>26</v>
      </c>
      <c r="BM30" s="82">
        <v>27</v>
      </c>
      <c r="BN30" s="82">
        <v>28</v>
      </c>
      <c r="BO30" s="82">
        <v>29</v>
      </c>
      <c r="BP30" s="82">
        <v>30</v>
      </c>
      <c r="BQ30" s="82">
        <v>31</v>
      </c>
      <c r="BR30" s="3" t="s">
        <v>706</v>
      </c>
      <c r="BS30" s="3" t="s">
        <v>707</v>
      </c>
      <c r="BT30" s="3" t="s">
        <v>697</v>
      </c>
      <c r="BU30" s="3" t="s">
        <v>698</v>
      </c>
      <c r="BV30" s="3" t="s">
        <v>703</v>
      </c>
      <c r="BW30" s="3" t="s">
        <v>704</v>
      </c>
      <c r="BX30" s="3" t="s">
        <v>705</v>
      </c>
      <c r="BY30" s="3" t="s">
        <v>706</v>
      </c>
      <c r="BZ30" s="3" t="s">
        <v>707</v>
      </c>
      <c r="CA30" s="3" t="s">
        <v>697</v>
      </c>
      <c r="CB30" s="3" t="s">
        <v>698</v>
      </c>
      <c r="CC30" s="3" t="s">
        <v>703</v>
      </c>
      <c r="CD30" s="3" t="s">
        <v>704</v>
      </c>
      <c r="CE30" s="3" t="s">
        <v>705</v>
      </c>
      <c r="CF30" s="3" t="s">
        <v>706</v>
      </c>
      <c r="CG30" s="3" t="s">
        <v>707</v>
      </c>
      <c r="CH30" s="3" t="s">
        <v>697</v>
      </c>
      <c r="CI30" s="3" t="s">
        <v>698</v>
      </c>
      <c r="CJ30" s="3" t="s">
        <v>703</v>
      </c>
      <c r="CK30" s="3" t="s">
        <v>704</v>
      </c>
      <c r="CL30" s="3" t="s">
        <v>705</v>
      </c>
      <c r="CM30" s="3" t="s">
        <v>706</v>
      </c>
      <c r="CN30" s="3" t="s">
        <v>707</v>
      </c>
      <c r="CO30" s="3" t="s">
        <v>697</v>
      </c>
      <c r="CP30" s="3" t="s">
        <v>698</v>
      </c>
      <c r="CQ30" s="3" t="s">
        <v>703</v>
      </c>
      <c r="CR30" s="3" t="s">
        <v>704</v>
      </c>
      <c r="CS30" s="3" t="s">
        <v>705</v>
      </c>
      <c r="CT30" s="3" t="s">
        <v>706</v>
      </c>
      <c r="CU30" s="3" t="s">
        <v>707</v>
      </c>
      <c r="CV30" s="3" t="s">
        <v>697</v>
      </c>
      <c r="CW30" s="3" t="s">
        <v>725</v>
      </c>
      <c r="CX30">
        <v>2024</v>
      </c>
    </row>
    <row r="31" spans="1:112" x14ac:dyDescent="0.2">
      <c r="A31" s="76" t="str">
        <f t="shared" si="0"/>
        <v>Август 2024 График 1 Бригада 2</v>
      </c>
      <c r="B31" s="3"/>
      <c r="C31" s="77" t="s">
        <v>724</v>
      </c>
      <c r="D31" s="3" t="s">
        <v>700</v>
      </c>
      <c r="E31" s="3" t="s">
        <v>708</v>
      </c>
      <c r="F31" s="78">
        <v>2</v>
      </c>
      <c r="G31" s="80">
        <v>11</v>
      </c>
      <c r="H31" s="80" t="s">
        <v>702</v>
      </c>
      <c r="I31" s="80"/>
      <c r="J31" s="80"/>
      <c r="K31" s="80">
        <v>11</v>
      </c>
      <c r="L31" s="80" t="s">
        <v>702</v>
      </c>
      <c r="M31" s="80"/>
      <c r="N31" s="80"/>
      <c r="O31" s="80">
        <v>11</v>
      </c>
      <c r="P31" s="80" t="s">
        <v>702</v>
      </c>
      <c r="Q31" s="80"/>
      <c r="R31" s="80"/>
      <c r="S31" s="80">
        <v>11</v>
      </c>
      <c r="T31" s="80" t="s">
        <v>702</v>
      </c>
      <c r="U31" s="80"/>
      <c r="V31" s="80"/>
      <c r="W31" s="80">
        <v>11</v>
      </c>
      <c r="X31" s="80" t="s">
        <v>702</v>
      </c>
      <c r="Y31" s="80"/>
      <c r="Z31" s="80"/>
      <c r="AA31" s="80">
        <v>11</v>
      </c>
      <c r="AB31" s="80" t="s">
        <v>702</v>
      </c>
      <c r="AC31" s="80"/>
      <c r="AD31" s="80"/>
      <c r="AE31" s="80">
        <v>11</v>
      </c>
      <c r="AF31" s="80" t="s">
        <v>702</v>
      </c>
      <c r="AG31" s="80"/>
      <c r="AH31" s="80"/>
      <c r="AI31" s="80">
        <v>11</v>
      </c>
      <c r="AJ31" s="79" t="s">
        <v>702</v>
      </c>
      <c r="AK31" s="80"/>
      <c r="AL31" s="81">
        <v>176</v>
      </c>
      <c r="AM31" s="82">
        <v>1</v>
      </c>
      <c r="AN31" s="82">
        <v>2</v>
      </c>
      <c r="AO31" s="82">
        <v>3</v>
      </c>
      <c r="AP31" s="82">
        <v>4</v>
      </c>
      <c r="AQ31" s="82">
        <v>5</v>
      </c>
      <c r="AR31" s="82">
        <v>6</v>
      </c>
      <c r="AS31" s="82">
        <v>7</v>
      </c>
      <c r="AT31" s="82">
        <v>8</v>
      </c>
      <c r="AU31" s="82">
        <v>9</v>
      </c>
      <c r="AV31" s="82">
        <v>10</v>
      </c>
      <c r="AW31" s="82">
        <v>11</v>
      </c>
      <c r="AX31" s="82">
        <v>12</v>
      </c>
      <c r="AY31" s="82">
        <v>13</v>
      </c>
      <c r="AZ31" s="82">
        <v>14</v>
      </c>
      <c r="BA31" s="82">
        <v>15</v>
      </c>
      <c r="BB31" s="82">
        <v>16</v>
      </c>
      <c r="BC31" s="82">
        <v>17</v>
      </c>
      <c r="BD31" s="82">
        <v>18</v>
      </c>
      <c r="BE31" s="82">
        <v>19</v>
      </c>
      <c r="BF31" s="82">
        <v>20</v>
      </c>
      <c r="BG31" s="82">
        <v>21</v>
      </c>
      <c r="BH31" s="82">
        <v>22</v>
      </c>
      <c r="BI31" s="82">
        <v>23</v>
      </c>
      <c r="BJ31" s="82">
        <v>24</v>
      </c>
      <c r="BK31" s="82">
        <v>25</v>
      </c>
      <c r="BL31" s="82">
        <v>26</v>
      </c>
      <c r="BM31" s="82">
        <v>27</v>
      </c>
      <c r="BN31" s="82">
        <v>28</v>
      </c>
      <c r="BO31" s="82">
        <v>29</v>
      </c>
      <c r="BP31" s="82">
        <v>30</v>
      </c>
      <c r="BQ31" s="82">
        <v>31</v>
      </c>
      <c r="BR31" s="3" t="s">
        <v>706</v>
      </c>
      <c r="BS31" s="3" t="s">
        <v>707</v>
      </c>
      <c r="BT31" s="3" t="s">
        <v>697</v>
      </c>
      <c r="BU31" s="3" t="s">
        <v>698</v>
      </c>
      <c r="BV31" s="3" t="s">
        <v>703</v>
      </c>
      <c r="BW31" s="3" t="s">
        <v>704</v>
      </c>
      <c r="BX31" s="3" t="s">
        <v>705</v>
      </c>
      <c r="BY31" s="3" t="s">
        <v>706</v>
      </c>
      <c r="BZ31" s="3" t="s">
        <v>707</v>
      </c>
      <c r="CA31" s="3" t="s">
        <v>697</v>
      </c>
      <c r="CB31" s="3" t="s">
        <v>698</v>
      </c>
      <c r="CC31" s="3" t="s">
        <v>703</v>
      </c>
      <c r="CD31" s="3" t="s">
        <v>704</v>
      </c>
      <c r="CE31" s="3" t="s">
        <v>705</v>
      </c>
      <c r="CF31" s="3" t="s">
        <v>706</v>
      </c>
      <c r="CG31" s="3" t="s">
        <v>707</v>
      </c>
      <c r="CH31" s="3" t="s">
        <v>697</v>
      </c>
      <c r="CI31" s="3" t="s">
        <v>698</v>
      </c>
      <c r="CJ31" s="3" t="s">
        <v>703</v>
      </c>
      <c r="CK31" s="3" t="s">
        <v>704</v>
      </c>
      <c r="CL31" s="3" t="s">
        <v>705</v>
      </c>
      <c r="CM31" s="3" t="s">
        <v>706</v>
      </c>
      <c r="CN31" s="3" t="s">
        <v>707</v>
      </c>
      <c r="CO31" s="3" t="s">
        <v>697</v>
      </c>
      <c r="CP31" s="3" t="s">
        <v>698</v>
      </c>
      <c r="CQ31" s="3" t="s">
        <v>703</v>
      </c>
      <c r="CR31" s="3" t="s">
        <v>704</v>
      </c>
      <c r="CS31" s="3" t="s">
        <v>705</v>
      </c>
      <c r="CT31" s="3" t="s">
        <v>706</v>
      </c>
      <c r="CU31" s="3" t="s">
        <v>707</v>
      </c>
      <c r="CV31" s="3" t="s">
        <v>697</v>
      </c>
      <c r="CW31" s="3" t="s">
        <v>725</v>
      </c>
      <c r="CX31">
        <v>2024</v>
      </c>
    </row>
    <row r="32" spans="1:112" x14ac:dyDescent="0.2">
      <c r="A32" s="76" t="str">
        <f t="shared" si="0"/>
        <v>Август 2024 График 1 Бригада 3</v>
      </c>
      <c r="B32" s="3"/>
      <c r="C32" s="77" t="s">
        <v>724</v>
      </c>
      <c r="D32" s="3" t="s">
        <v>700</v>
      </c>
      <c r="E32" s="3" t="s">
        <v>710</v>
      </c>
      <c r="F32" s="78">
        <v>3</v>
      </c>
      <c r="G32" s="80"/>
      <c r="H32" s="80">
        <v>11</v>
      </c>
      <c r="I32" s="80" t="s">
        <v>702</v>
      </c>
      <c r="J32" s="80"/>
      <c r="K32" s="80"/>
      <c r="L32" s="80">
        <v>11</v>
      </c>
      <c r="M32" s="80" t="s">
        <v>702</v>
      </c>
      <c r="N32" s="80"/>
      <c r="O32" s="80"/>
      <c r="P32" s="80">
        <v>11</v>
      </c>
      <c r="Q32" s="80" t="s">
        <v>702</v>
      </c>
      <c r="R32" s="80"/>
      <c r="S32" s="80"/>
      <c r="T32" s="80">
        <v>11</v>
      </c>
      <c r="U32" s="80" t="s">
        <v>702</v>
      </c>
      <c r="V32" s="80"/>
      <c r="W32" s="80"/>
      <c r="X32" s="80">
        <v>11</v>
      </c>
      <c r="Y32" s="80" t="s">
        <v>702</v>
      </c>
      <c r="Z32" s="80"/>
      <c r="AA32" s="80"/>
      <c r="AB32" s="80">
        <v>11</v>
      </c>
      <c r="AC32" s="80" t="s">
        <v>702</v>
      </c>
      <c r="AD32" s="80"/>
      <c r="AE32" s="80"/>
      <c r="AF32" s="80">
        <v>11</v>
      </c>
      <c r="AG32" s="80" t="s">
        <v>702</v>
      </c>
      <c r="AH32" s="80"/>
      <c r="AI32" s="80"/>
      <c r="AJ32" s="80">
        <v>11</v>
      </c>
      <c r="AK32" s="80" t="s">
        <v>702</v>
      </c>
      <c r="AL32" s="81">
        <v>176</v>
      </c>
      <c r="AM32" s="82">
        <v>1</v>
      </c>
      <c r="AN32" s="82">
        <v>2</v>
      </c>
      <c r="AO32" s="82">
        <v>3</v>
      </c>
      <c r="AP32" s="82">
        <v>4</v>
      </c>
      <c r="AQ32" s="82">
        <v>5</v>
      </c>
      <c r="AR32" s="82">
        <v>6</v>
      </c>
      <c r="AS32" s="82">
        <v>7</v>
      </c>
      <c r="AT32" s="82">
        <v>8</v>
      </c>
      <c r="AU32" s="82">
        <v>9</v>
      </c>
      <c r="AV32" s="82">
        <v>10</v>
      </c>
      <c r="AW32" s="82">
        <v>11</v>
      </c>
      <c r="AX32" s="82">
        <v>12</v>
      </c>
      <c r="AY32" s="82">
        <v>13</v>
      </c>
      <c r="AZ32" s="82">
        <v>14</v>
      </c>
      <c r="BA32" s="82">
        <v>15</v>
      </c>
      <c r="BB32" s="82">
        <v>16</v>
      </c>
      <c r="BC32" s="82">
        <v>17</v>
      </c>
      <c r="BD32" s="82">
        <v>18</v>
      </c>
      <c r="BE32" s="82">
        <v>19</v>
      </c>
      <c r="BF32" s="82">
        <v>20</v>
      </c>
      <c r="BG32" s="82">
        <v>21</v>
      </c>
      <c r="BH32" s="82">
        <v>22</v>
      </c>
      <c r="BI32" s="82">
        <v>23</v>
      </c>
      <c r="BJ32" s="82">
        <v>24</v>
      </c>
      <c r="BK32" s="82">
        <v>25</v>
      </c>
      <c r="BL32" s="82">
        <v>26</v>
      </c>
      <c r="BM32" s="82">
        <v>27</v>
      </c>
      <c r="BN32" s="82">
        <v>28</v>
      </c>
      <c r="BO32" s="82">
        <v>29</v>
      </c>
      <c r="BP32" s="82">
        <v>30</v>
      </c>
      <c r="BQ32" s="82">
        <v>31</v>
      </c>
      <c r="BR32" s="3" t="s">
        <v>706</v>
      </c>
      <c r="BS32" s="3" t="s">
        <v>707</v>
      </c>
      <c r="BT32" s="3" t="s">
        <v>697</v>
      </c>
      <c r="BU32" s="3" t="s">
        <v>698</v>
      </c>
      <c r="BV32" s="3" t="s">
        <v>703</v>
      </c>
      <c r="BW32" s="3" t="s">
        <v>704</v>
      </c>
      <c r="BX32" s="3" t="s">
        <v>705</v>
      </c>
      <c r="BY32" s="3" t="s">
        <v>706</v>
      </c>
      <c r="BZ32" s="3" t="s">
        <v>707</v>
      </c>
      <c r="CA32" s="3" t="s">
        <v>697</v>
      </c>
      <c r="CB32" s="3" t="s">
        <v>698</v>
      </c>
      <c r="CC32" s="3" t="s">
        <v>703</v>
      </c>
      <c r="CD32" s="3" t="s">
        <v>704</v>
      </c>
      <c r="CE32" s="3" t="s">
        <v>705</v>
      </c>
      <c r="CF32" s="3" t="s">
        <v>706</v>
      </c>
      <c r="CG32" s="3" t="s">
        <v>707</v>
      </c>
      <c r="CH32" s="3" t="s">
        <v>697</v>
      </c>
      <c r="CI32" s="3" t="s">
        <v>698</v>
      </c>
      <c r="CJ32" s="3" t="s">
        <v>703</v>
      </c>
      <c r="CK32" s="3" t="s">
        <v>704</v>
      </c>
      <c r="CL32" s="3" t="s">
        <v>705</v>
      </c>
      <c r="CM32" s="3" t="s">
        <v>706</v>
      </c>
      <c r="CN32" s="3" t="s">
        <v>707</v>
      </c>
      <c r="CO32" s="3" t="s">
        <v>697</v>
      </c>
      <c r="CP32" s="3" t="s">
        <v>698</v>
      </c>
      <c r="CQ32" s="3" t="s">
        <v>703</v>
      </c>
      <c r="CR32" s="3" t="s">
        <v>704</v>
      </c>
      <c r="CS32" s="3" t="s">
        <v>705</v>
      </c>
      <c r="CT32" s="3" t="s">
        <v>706</v>
      </c>
      <c r="CU32" s="3" t="s">
        <v>707</v>
      </c>
      <c r="CV32" s="3" t="s">
        <v>697</v>
      </c>
      <c r="CW32" s="3" t="s">
        <v>725</v>
      </c>
      <c r="CX32">
        <v>2024</v>
      </c>
    </row>
    <row r="33" spans="1:102" x14ac:dyDescent="0.2">
      <c r="A33" s="76" t="str">
        <f t="shared" si="0"/>
        <v>Август 2024 График 1 Бригада 4</v>
      </c>
      <c r="B33" s="3"/>
      <c r="C33" s="77" t="s">
        <v>724</v>
      </c>
      <c r="D33" s="3" t="s">
        <v>700</v>
      </c>
      <c r="E33" s="3" t="s">
        <v>713</v>
      </c>
      <c r="F33" s="78">
        <v>4</v>
      </c>
      <c r="G33" s="80"/>
      <c r="H33" s="80"/>
      <c r="I33" s="80">
        <v>11</v>
      </c>
      <c r="J33" s="80" t="s">
        <v>702</v>
      </c>
      <c r="K33" s="80"/>
      <c r="L33" s="80"/>
      <c r="M33" s="80">
        <v>11</v>
      </c>
      <c r="N33" s="80" t="s">
        <v>702</v>
      </c>
      <c r="O33" s="80"/>
      <c r="P33" s="80"/>
      <c r="Q33" s="80">
        <v>11</v>
      </c>
      <c r="R33" s="80" t="s">
        <v>702</v>
      </c>
      <c r="S33" s="80"/>
      <c r="T33" s="80"/>
      <c r="U33" s="80">
        <v>11</v>
      </c>
      <c r="V33" s="80" t="s">
        <v>702</v>
      </c>
      <c r="W33" s="80"/>
      <c r="X33" s="80"/>
      <c r="Y33" s="80">
        <v>11</v>
      </c>
      <c r="Z33" s="80" t="s">
        <v>702</v>
      </c>
      <c r="AA33" s="80"/>
      <c r="AB33" s="80"/>
      <c r="AC33" s="80">
        <v>11</v>
      </c>
      <c r="AD33" s="80" t="s">
        <v>702</v>
      </c>
      <c r="AE33" s="80"/>
      <c r="AF33" s="80"/>
      <c r="AG33" s="80">
        <v>11</v>
      </c>
      <c r="AH33" s="80" t="s">
        <v>702</v>
      </c>
      <c r="AI33" s="80"/>
      <c r="AJ33" s="80"/>
      <c r="AK33" s="80">
        <v>11</v>
      </c>
      <c r="AL33" s="81">
        <v>165</v>
      </c>
      <c r="AM33" s="82">
        <v>1</v>
      </c>
      <c r="AN33" s="82">
        <v>2</v>
      </c>
      <c r="AO33" s="82">
        <v>3</v>
      </c>
      <c r="AP33" s="82">
        <v>4</v>
      </c>
      <c r="AQ33" s="82">
        <v>5</v>
      </c>
      <c r="AR33" s="82">
        <v>6</v>
      </c>
      <c r="AS33" s="82">
        <v>7</v>
      </c>
      <c r="AT33" s="82">
        <v>8</v>
      </c>
      <c r="AU33" s="82">
        <v>9</v>
      </c>
      <c r="AV33" s="82">
        <v>10</v>
      </c>
      <c r="AW33" s="82">
        <v>11</v>
      </c>
      <c r="AX33" s="82">
        <v>12</v>
      </c>
      <c r="AY33" s="82">
        <v>13</v>
      </c>
      <c r="AZ33" s="82">
        <v>14</v>
      </c>
      <c r="BA33" s="82">
        <v>15</v>
      </c>
      <c r="BB33" s="82">
        <v>16</v>
      </c>
      <c r="BC33" s="82">
        <v>17</v>
      </c>
      <c r="BD33" s="82">
        <v>18</v>
      </c>
      <c r="BE33" s="82">
        <v>19</v>
      </c>
      <c r="BF33" s="82">
        <v>20</v>
      </c>
      <c r="BG33" s="82">
        <v>21</v>
      </c>
      <c r="BH33" s="82">
        <v>22</v>
      </c>
      <c r="BI33" s="82">
        <v>23</v>
      </c>
      <c r="BJ33" s="82">
        <v>24</v>
      </c>
      <c r="BK33" s="82">
        <v>25</v>
      </c>
      <c r="BL33" s="82">
        <v>26</v>
      </c>
      <c r="BM33" s="82">
        <v>27</v>
      </c>
      <c r="BN33" s="82">
        <v>28</v>
      </c>
      <c r="BO33" s="82">
        <v>29</v>
      </c>
      <c r="BP33" s="82">
        <v>30</v>
      </c>
      <c r="BQ33" s="82">
        <v>31</v>
      </c>
      <c r="BR33" s="3" t="s">
        <v>706</v>
      </c>
      <c r="BS33" s="3" t="s">
        <v>707</v>
      </c>
      <c r="BT33" s="3" t="s">
        <v>697</v>
      </c>
      <c r="BU33" s="3" t="s">
        <v>698</v>
      </c>
      <c r="BV33" s="3" t="s">
        <v>703</v>
      </c>
      <c r="BW33" s="3" t="s">
        <v>704</v>
      </c>
      <c r="BX33" s="3" t="s">
        <v>705</v>
      </c>
      <c r="BY33" s="3" t="s">
        <v>706</v>
      </c>
      <c r="BZ33" s="3" t="s">
        <v>707</v>
      </c>
      <c r="CA33" s="3" t="s">
        <v>697</v>
      </c>
      <c r="CB33" s="3" t="s">
        <v>698</v>
      </c>
      <c r="CC33" s="3" t="s">
        <v>703</v>
      </c>
      <c r="CD33" s="3" t="s">
        <v>704</v>
      </c>
      <c r="CE33" s="3" t="s">
        <v>705</v>
      </c>
      <c r="CF33" s="3" t="s">
        <v>706</v>
      </c>
      <c r="CG33" s="3" t="s">
        <v>707</v>
      </c>
      <c r="CH33" s="3" t="s">
        <v>697</v>
      </c>
      <c r="CI33" s="3" t="s">
        <v>698</v>
      </c>
      <c r="CJ33" s="3" t="s">
        <v>703</v>
      </c>
      <c r="CK33" s="3" t="s">
        <v>704</v>
      </c>
      <c r="CL33" s="3" t="s">
        <v>705</v>
      </c>
      <c r="CM33" s="3" t="s">
        <v>706</v>
      </c>
      <c r="CN33" s="3" t="s">
        <v>707</v>
      </c>
      <c r="CO33" s="3" t="s">
        <v>697</v>
      </c>
      <c r="CP33" s="3" t="s">
        <v>698</v>
      </c>
      <c r="CQ33" s="3" t="s">
        <v>703</v>
      </c>
      <c r="CR33" s="3" t="s">
        <v>704</v>
      </c>
      <c r="CS33" s="3" t="s">
        <v>705</v>
      </c>
      <c r="CT33" s="3" t="s">
        <v>706</v>
      </c>
      <c r="CU33" s="3" t="s">
        <v>707</v>
      </c>
      <c r="CV33" s="3" t="s">
        <v>697</v>
      </c>
      <c r="CW33" s="3" t="s">
        <v>725</v>
      </c>
      <c r="CX33">
        <v>2024</v>
      </c>
    </row>
    <row r="34" spans="1:102" x14ac:dyDescent="0.2">
      <c r="A34" s="76" t="str">
        <f t="shared" si="0"/>
        <v>Сентябрь 2024 График 1 Бригада 1</v>
      </c>
      <c r="B34" s="3"/>
      <c r="C34" s="77" t="s">
        <v>726</v>
      </c>
      <c r="D34" s="3" t="s">
        <v>700</v>
      </c>
      <c r="E34" s="3" t="s">
        <v>701</v>
      </c>
      <c r="F34" s="78">
        <v>1</v>
      </c>
      <c r="G34" s="80">
        <v>11</v>
      </c>
      <c r="H34" s="80" t="s">
        <v>702</v>
      </c>
      <c r="I34" s="80"/>
      <c r="J34" s="80"/>
      <c r="K34" s="80">
        <v>11</v>
      </c>
      <c r="L34" s="80" t="s">
        <v>702</v>
      </c>
      <c r="M34" s="80"/>
      <c r="N34" s="80"/>
      <c r="O34" s="80">
        <v>11</v>
      </c>
      <c r="P34" s="80" t="s">
        <v>702</v>
      </c>
      <c r="Q34" s="80"/>
      <c r="R34" s="80"/>
      <c r="S34" s="80">
        <v>11</v>
      </c>
      <c r="T34" s="80" t="s">
        <v>702</v>
      </c>
      <c r="U34" s="80"/>
      <c r="V34" s="80"/>
      <c r="W34" s="80">
        <v>11</v>
      </c>
      <c r="X34" s="80" t="s">
        <v>702</v>
      </c>
      <c r="Y34" s="80"/>
      <c r="Z34" s="80"/>
      <c r="AA34" s="80">
        <v>11</v>
      </c>
      <c r="AB34" s="80" t="s">
        <v>702</v>
      </c>
      <c r="AC34" s="80"/>
      <c r="AD34" s="80"/>
      <c r="AE34" s="80">
        <v>11</v>
      </c>
      <c r="AF34" s="80" t="s">
        <v>702</v>
      </c>
      <c r="AG34" s="80"/>
      <c r="AH34" s="80"/>
      <c r="AI34" s="80">
        <v>11</v>
      </c>
      <c r="AJ34" s="80" t="s">
        <v>702</v>
      </c>
      <c r="AK34" s="83" t="s">
        <v>716</v>
      </c>
      <c r="AL34" s="81">
        <v>176</v>
      </c>
      <c r="AM34" s="82">
        <v>1</v>
      </c>
      <c r="AN34" s="82">
        <v>2</v>
      </c>
      <c r="AO34" s="82">
        <v>3</v>
      </c>
      <c r="AP34" s="82">
        <v>4</v>
      </c>
      <c r="AQ34" s="82">
        <v>5</v>
      </c>
      <c r="AR34" s="82">
        <v>6</v>
      </c>
      <c r="AS34" s="82">
        <v>7</v>
      </c>
      <c r="AT34" s="82">
        <v>8</v>
      </c>
      <c r="AU34" s="82">
        <v>9</v>
      </c>
      <c r="AV34" s="82">
        <v>10</v>
      </c>
      <c r="AW34" s="82">
        <v>11</v>
      </c>
      <c r="AX34" s="82">
        <v>12</v>
      </c>
      <c r="AY34" s="82">
        <v>13</v>
      </c>
      <c r="AZ34" s="82">
        <v>14</v>
      </c>
      <c r="BA34" s="82">
        <v>15</v>
      </c>
      <c r="BB34" s="82">
        <v>16</v>
      </c>
      <c r="BC34" s="82">
        <v>17</v>
      </c>
      <c r="BD34" s="82">
        <v>18</v>
      </c>
      <c r="BE34" s="82">
        <v>19</v>
      </c>
      <c r="BF34" s="82">
        <v>20</v>
      </c>
      <c r="BG34" s="82">
        <v>21</v>
      </c>
      <c r="BH34" s="82">
        <v>22</v>
      </c>
      <c r="BI34" s="82">
        <v>23</v>
      </c>
      <c r="BJ34" s="82">
        <v>24</v>
      </c>
      <c r="BK34" s="82">
        <v>25</v>
      </c>
      <c r="BL34" s="82">
        <v>26</v>
      </c>
      <c r="BM34" s="82">
        <v>27</v>
      </c>
      <c r="BN34" s="82">
        <v>28</v>
      </c>
      <c r="BO34" s="82">
        <v>29</v>
      </c>
      <c r="BP34" s="82">
        <v>30</v>
      </c>
      <c r="BQ34" s="82"/>
      <c r="BR34" s="3" t="s">
        <v>698</v>
      </c>
      <c r="BS34" s="3" t="s">
        <v>703</v>
      </c>
      <c r="BT34" s="3" t="s">
        <v>704</v>
      </c>
      <c r="BU34" s="3" t="s">
        <v>705</v>
      </c>
      <c r="BV34" s="3" t="s">
        <v>706</v>
      </c>
      <c r="BW34" s="3" t="s">
        <v>707</v>
      </c>
      <c r="BX34" s="3" t="s">
        <v>697</v>
      </c>
      <c r="BY34" s="3" t="s">
        <v>698</v>
      </c>
      <c r="BZ34" s="3" t="s">
        <v>703</v>
      </c>
      <c r="CA34" s="3" t="s">
        <v>704</v>
      </c>
      <c r="CB34" s="3" t="s">
        <v>705</v>
      </c>
      <c r="CC34" s="3" t="s">
        <v>706</v>
      </c>
      <c r="CD34" s="3" t="s">
        <v>707</v>
      </c>
      <c r="CE34" s="3" t="s">
        <v>697</v>
      </c>
      <c r="CF34" s="3" t="s">
        <v>698</v>
      </c>
      <c r="CG34" s="3" t="s">
        <v>703</v>
      </c>
      <c r="CH34" s="3" t="s">
        <v>704</v>
      </c>
      <c r="CI34" s="3" t="s">
        <v>705</v>
      </c>
      <c r="CJ34" s="3" t="s">
        <v>706</v>
      </c>
      <c r="CK34" s="3" t="s">
        <v>707</v>
      </c>
      <c r="CL34" s="3" t="s">
        <v>697</v>
      </c>
      <c r="CM34" s="3" t="s">
        <v>698</v>
      </c>
      <c r="CN34" s="3" t="s">
        <v>703</v>
      </c>
      <c r="CO34" s="3" t="s">
        <v>704</v>
      </c>
      <c r="CP34" s="3" t="s">
        <v>705</v>
      </c>
      <c r="CQ34" s="3" t="s">
        <v>706</v>
      </c>
      <c r="CR34" s="3" t="s">
        <v>707</v>
      </c>
      <c r="CS34" s="3" t="s">
        <v>697</v>
      </c>
      <c r="CT34" s="3" t="s">
        <v>698</v>
      </c>
      <c r="CU34" s="3" t="s">
        <v>703</v>
      </c>
      <c r="CV34" s="3" t="s">
        <v>704</v>
      </c>
      <c r="CW34" s="3" t="s">
        <v>727</v>
      </c>
      <c r="CX34">
        <v>2024</v>
      </c>
    </row>
    <row r="35" spans="1:102" x14ac:dyDescent="0.2">
      <c r="A35" s="76" t="str">
        <f t="shared" si="0"/>
        <v>Сентябрь 2024 График 1 Бригада 2</v>
      </c>
      <c r="B35" s="3"/>
      <c r="C35" s="77" t="s">
        <v>726</v>
      </c>
      <c r="D35" s="3" t="s">
        <v>700</v>
      </c>
      <c r="E35" s="3" t="s">
        <v>708</v>
      </c>
      <c r="F35" s="78">
        <v>2</v>
      </c>
      <c r="G35" s="80"/>
      <c r="H35" s="80">
        <v>11</v>
      </c>
      <c r="I35" s="80" t="s">
        <v>702</v>
      </c>
      <c r="J35" s="80"/>
      <c r="K35" s="80"/>
      <c r="L35" s="80">
        <v>11</v>
      </c>
      <c r="M35" s="80" t="s">
        <v>702</v>
      </c>
      <c r="N35" s="80"/>
      <c r="O35" s="80"/>
      <c r="P35" s="80">
        <v>11</v>
      </c>
      <c r="Q35" s="80" t="s">
        <v>702</v>
      </c>
      <c r="R35" s="80"/>
      <c r="S35" s="80"/>
      <c r="T35" s="80">
        <v>11</v>
      </c>
      <c r="U35" s="80" t="s">
        <v>702</v>
      </c>
      <c r="V35" s="80"/>
      <c r="W35" s="80"/>
      <c r="X35" s="80">
        <v>11</v>
      </c>
      <c r="Y35" s="80" t="s">
        <v>702</v>
      </c>
      <c r="Z35" s="80"/>
      <c r="AA35" s="80"/>
      <c r="AB35" s="80">
        <v>11</v>
      </c>
      <c r="AC35" s="80" t="s">
        <v>702</v>
      </c>
      <c r="AD35" s="80"/>
      <c r="AE35" s="80"/>
      <c r="AF35" s="80">
        <v>11</v>
      </c>
      <c r="AG35" s="80" t="s">
        <v>702</v>
      </c>
      <c r="AH35" s="80"/>
      <c r="AI35" s="80"/>
      <c r="AJ35" s="80">
        <v>11</v>
      </c>
      <c r="AK35" s="83" t="s">
        <v>716</v>
      </c>
      <c r="AL35" s="81">
        <v>165</v>
      </c>
      <c r="AM35" s="82">
        <v>1</v>
      </c>
      <c r="AN35" s="82">
        <v>2</v>
      </c>
      <c r="AO35" s="82">
        <v>3</v>
      </c>
      <c r="AP35" s="82">
        <v>4</v>
      </c>
      <c r="AQ35" s="82">
        <v>5</v>
      </c>
      <c r="AR35" s="82">
        <v>6</v>
      </c>
      <c r="AS35" s="82">
        <v>7</v>
      </c>
      <c r="AT35" s="82">
        <v>8</v>
      </c>
      <c r="AU35" s="82">
        <v>9</v>
      </c>
      <c r="AV35" s="82">
        <v>10</v>
      </c>
      <c r="AW35" s="82">
        <v>11</v>
      </c>
      <c r="AX35" s="82">
        <v>12</v>
      </c>
      <c r="AY35" s="82">
        <v>13</v>
      </c>
      <c r="AZ35" s="82">
        <v>14</v>
      </c>
      <c r="BA35" s="82">
        <v>15</v>
      </c>
      <c r="BB35" s="82">
        <v>16</v>
      </c>
      <c r="BC35" s="82">
        <v>17</v>
      </c>
      <c r="BD35" s="82">
        <v>18</v>
      </c>
      <c r="BE35" s="82">
        <v>19</v>
      </c>
      <c r="BF35" s="82">
        <v>20</v>
      </c>
      <c r="BG35" s="82">
        <v>21</v>
      </c>
      <c r="BH35" s="82">
        <v>22</v>
      </c>
      <c r="BI35" s="82">
        <v>23</v>
      </c>
      <c r="BJ35" s="82">
        <v>24</v>
      </c>
      <c r="BK35" s="82">
        <v>25</v>
      </c>
      <c r="BL35" s="82">
        <v>26</v>
      </c>
      <c r="BM35" s="82">
        <v>27</v>
      </c>
      <c r="BN35" s="82">
        <v>28</v>
      </c>
      <c r="BO35" s="82">
        <v>29</v>
      </c>
      <c r="BP35" s="82">
        <v>30</v>
      </c>
      <c r="BQ35" s="82"/>
      <c r="BR35" s="3" t="s">
        <v>698</v>
      </c>
      <c r="BS35" s="3" t="s">
        <v>703</v>
      </c>
      <c r="BT35" s="3" t="s">
        <v>704</v>
      </c>
      <c r="BU35" s="3" t="s">
        <v>705</v>
      </c>
      <c r="BV35" s="3" t="s">
        <v>706</v>
      </c>
      <c r="BW35" s="3" t="s">
        <v>707</v>
      </c>
      <c r="BX35" s="3" t="s">
        <v>697</v>
      </c>
      <c r="BY35" s="3" t="s">
        <v>698</v>
      </c>
      <c r="BZ35" s="3" t="s">
        <v>703</v>
      </c>
      <c r="CA35" s="3" t="s">
        <v>704</v>
      </c>
      <c r="CB35" s="3" t="s">
        <v>705</v>
      </c>
      <c r="CC35" s="3" t="s">
        <v>706</v>
      </c>
      <c r="CD35" s="3" t="s">
        <v>707</v>
      </c>
      <c r="CE35" s="3" t="s">
        <v>697</v>
      </c>
      <c r="CF35" s="3" t="s">
        <v>698</v>
      </c>
      <c r="CG35" s="3" t="s">
        <v>703</v>
      </c>
      <c r="CH35" s="3" t="s">
        <v>704</v>
      </c>
      <c r="CI35" s="3" t="s">
        <v>705</v>
      </c>
      <c r="CJ35" s="3" t="s">
        <v>706</v>
      </c>
      <c r="CK35" s="3" t="s">
        <v>707</v>
      </c>
      <c r="CL35" s="3" t="s">
        <v>697</v>
      </c>
      <c r="CM35" s="3" t="s">
        <v>698</v>
      </c>
      <c r="CN35" s="3" t="s">
        <v>703</v>
      </c>
      <c r="CO35" s="3" t="s">
        <v>704</v>
      </c>
      <c r="CP35" s="3" t="s">
        <v>705</v>
      </c>
      <c r="CQ35" s="3" t="s">
        <v>706</v>
      </c>
      <c r="CR35" s="3" t="s">
        <v>707</v>
      </c>
      <c r="CS35" s="3" t="s">
        <v>697</v>
      </c>
      <c r="CT35" s="3" t="s">
        <v>698</v>
      </c>
      <c r="CU35" s="3" t="s">
        <v>703</v>
      </c>
      <c r="CV35" s="3" t="s">
        <v>704</v>
      </c>
      <c r="CW35" s="3" t="s">
        <v>727</v>
      </c>
      <c r="CX35">
        <v>2024</v>
      </c>
    </row>
    <row r="36" spans="1:102" x14ac:dyDescent="0.2">
      <c r="A36" s="76" t="str">
        <f t="shared" si="0"/>
        <v>Сентябрь 2024 График 1 Бригада 3</v>
      </c>
      <c r="B36" s="3"/>
      <c r="C36" s="77" t="s">
        <v>726</v>
      </c>
      <c r="D36" s="3" t="s">
        <v>700</v>
      </c>
      <c r="E36" s="3" t="s">
        <v>710</v>
      </c>
      <c r="F36" s="78">
        <v>3</v>
      </c>
      <c r="G36" s="80"/>
      <c r="H36" s="80"/>
      <c r="I36" s="80">
        <v>11</v>
      </c>
      <c r="J36" s="80" t="s">
        <v>702</v>
      </c>
      <c r="K36" s="80"/>
      <c r="L36" s="80"/>
      <c r="M36" s="80">
        <v>11</v>
      </c>
      <c r="N36" s="80" t="s">
        <v>702</v>
      </c>
      <c r="O36" s="80"/>
      <c r="P36" s="80"/>
      <c r="Q36" s="80">
        <v>11</v>
      </c>
      <c r="R36" s="80" t="s">
        <v>702</v>
      </c>
      <c r="S36" s="80"/>
      <c r="T36" s="80"/>
      <c r="U36" s="80">
        <v>11</v>
      </c>
      <c r="V36" s="80" t="s">
        <v>702</v>
      </c>
      <c r="W36" s="80"/>
      <c r="X36" s="80"/>
      <c r="Y36" s="80">
        <v>11</v>
      </c>
      <c r="Z36" s="80" t="s">
        <v>702</v>
      </c>
      <c r="AA36" s="80"/>
      <c r="AB36" s="80"/>
      <c r="AC36" s="80">
        <v>11</v>
      </c>
      <c r="AD36" s="80" t="s">
        <v>702</v>
      </c>
      <c r="AE36" s="80"/>
      <c r="AF36" s="80"/>
      <c r="AG36" s="80">
        <v>11</v>
      </c>
      <c r="AH36" s="80" t="s">
        <v>702</v>
      </c>
      <c r="AI36" s="80"/>
      <c r="AJ36" s="80"/>
      <c r="AK36" s="83" t="s">
        <v>716</v>
      </c>
      <c r="AL36" s="81">
        <v>154</v>
      </c>
      <c r="AM36" s="82">
        <v>1</v>
      </c>
      <c r="AN36" s="82">
        <v>2</v>
      </c>
      <c r="AO36" s="82">
        <v>3</v>
      </c>
      <c r="AP36" s="82">
        <v>4</v>
      </c>
      <c r="AQ36" s="82">
        <v>5</v>
      </c>
      <c r="AR36" s="82">
        <v>6</v>
      </c>
      <c r="AS36" s="82">
        <v>7</v>
      </c>
      <c r="AT36" s="82">
        <v>8</v>
      </c>
      <c r="AU36" s="82">
        <v>9</v>
      </c>
      <c r="AV36" s="82">
        <v>10</v>
      </c>
      <c r="AW36" s="82">
        <v>11</v>
      </c>
      <c r="AX36" s="82">
        <v>12</v>
      </c>
      <c r="AY36" s="82">
        <v>13</v>
      </c>
      <c r="AZ36" s="82">
        <v>14</v>
      </c>
      <c r="BA36" s="82">
        <v>15</v>
      </c>
      <c r="BB36" s="82">
        <v>16</v>
      </c>
      <c r="BC36" s="82">
        <v>17</v>
      </c>
      <c r="BD36" s="82">
        <v>18</v>
      </c>
      <c r="BE36" s="82">
        <v>19</v>
      </c>
      <c r="BF36" s="82">
        <v>20</v>
      </c>
      <c r="BG36" s="82">
        <v>21</v>
      </c>
      <c r="BH36" s="82">
        <v>22</v>
      </c>
      <c r="BI36" s="82">
        <v>23</v>
      </c>
      <c r="BJ36" s="82">
        <v>24</v>
      </c>
      <c r="BK36" s="82">
        <v>25</v>
      </c>
      <c r="BL36" s="82">
        <v>26</v>
      </c>
      <c r="BM36" s="82">
        <v>27</v>
      </c>
      <c r="BN36" s="82">
        <v>28</v>
      </c>
      <c r="BO36" s="82">
        <v>29</v>
      </c>
      <c r="BP36" s="82">
        <v>30</v>
      </c>
      <c r="BQ36" s="82"/>
      <c r="BR36" s="3" t="s">
        <v>698</v>
      </c>
      <c r="BS36" s="3" t="s">
        <v>703</v>
      </c>
      <c r="BT36" s="3" t="s">
        <v>704</v>
      </c>
      <c r="BU36" s="3" t="s">
        <v>705</v>
      </c>
      <c r="BV36" s="3" t="s">
        <v>706</v>
      </c>
      <c r="BW36" s="3" t="s">
        <v>707</v>
      </c>
      <c r="BX36" s="3" t="s">
        <v>697</v>
      </c>
      <c r="BY36" s="3" t="s">
        <v>698</v>
      </c>
      <c r="BZ36" s="3" t="s">
        <v>703</v>
      </c>
      <c r="CA36" s="3" t="s">
        <v>704</v>
      </c>
      <c r="CB36" s="3" t="s">
        <v>705</v>
      </c>
      <c r="CC36" s="3" t="s">
        <v>706</v>
      </c>
      <c r="CD36" s="3" t="s">
        <v>707</v>
      </c>
      <c r="CE36" s="3" t="s">
        <v>697</v>
      </c>
      <c r="CF36" s="3" t="s">
        <v>698</v>
      </c>
      <c r="CG36" s="3" t="s">
        <v>703</v>
      </c>
      <c r="CH36" s="3" t="s">
        <v>704</v>
      </c>
      <c r="CI36" s="3" t="s">
        <v>705</v>
      </c>
      <c r="CJ36" s="3" t="s">
        <v>706</v>
      </c>
      <c r="CK36" s="3" t="s">
        <v>707</v>
      </c>
      <c r="CL36" s="3" t="s">
        <v>697</v>
      </c>
      <c r="CM36" s="3" t="s">
        <v>698</v>
      </c>
      <c r="CN36" s="3" t="s">
        <v>703</v>
      </c>
      <c r="CO36" s="3" t="s">
        <v>704</v>
      </c>
      <c r="CP36" s="3" t="s">
        <v>705</v>
      </c>
      <c r="CQ36" s="3" t="s">
        <v>706</v>
      </c>
      <c r="CR36" s="3" t="s">
        <v>707</v>
      </c>
      <c r="CS36" s="3" t="s">
        <v>697</v>
      </c>
      <c r="CT36" s="3" t="s">
        <v>698</v>
      </c>
      <c r="CU36" s="3" t="s">
        <v>703</v>
      </c>
      <c r="CV36" s="3" t="s">
        <v>704</v>
      </c>
      <c r="CW36" s="3" t="s">
        <v>727</v>
      </c>
      <c r="CX36">
        <v>2024</v>
      </c>
    </row>
    <row r="37" spans="1:102" x14ac:dyDescent="0.2">
      <c r="A37" s="76" t="str">
        <f t="shared" si="0"/>
        <v>Сентябрь 2024 График 1 Бригада 4</v>
      </c>
      <c r="B37" s="3"/>
      <c r="C37" s="77" t="s">
        <v>726</v>
      </c>
      <c r="D37" s="3" t="s">
        <v>700</v>
      </c>
      <c r="E37" s="3" t="s">
        <v>713</v>
      </c>
      <c r="F37" s="78">
        <v>4</v>
      </c>
      <c r="G37" s="80" t="s">
        <v>702</v>
      </c>
      <c r="H37" s="80"/>
      <c r="I37" s="80"/>
      <c r="J37" s="80">
        <v>11</v>
      </c>
      <c r="K37" s="80" t="s">
        <v>702</v>
      </c>
      <c r="L37" s="80"/>
      <c r="M37" s="80"/>
      <c r="N37" s="80">
        <v>11</v>
      </c>
      <c r="O37" s="80" t="s">
        <v>702</v>
      </c>
      <c r="P37" s="80"/>
      <c r="Q37" s="80"/>
      <c r="R37" s="80">
        <v>11</v>
      </c>
      <c r="S37" s="80" t="s">
        <v>702</v>
      </c>
      <c r="T37" s="80"/>
      <c r="U37" s="80"/>
      <c r="V37" s="80">
        <v>11</v>
      </c>
      <c r="W37" s="80" t="s">
        <v>702</v>
      </c>
      <c r="X37" s="80"/>
      <c r="Y37" s="80"/>
      <c r="Z37" s="80">
        <v>11</v>
      </c>
      <c r="AA37" s="80" t="s">
        <v>702</v>
      </c>
      <c r="AB37" s="80"/>
      <c r="AC37" s="80"/>
      <c r="AD37" s="80">
        <v>11</v>
      </c>
      <c r="AE37" s="80" t="s">
        <v>702</v>
      </c>
      <c r="AF37" s="80"/>
      <c r="AG37" s="80"/>
      <c r="AH37" s="80">
        <v>11</v>
      </c>
      <c r="AI37" s="80" t="s">
        <v>702</v>
      </c>
      <c r="AJ37" s="80"/>
      <c r="AK37" s="83" t="s">
        <v>716</v>
      </c>
      <c r="AL37" s="81">
        <v>165</v>
      </c>
      <c r="AM37" s="82">
        <v>1</v>
      </c>
      <c r="AN37" s="82">
        <v>2</v>
      </c>
      <c r="AO37" s="82">
        <v>3</v>
      </c>
      <c r="AP37" s="82">
        <v>4</v>
      </c>
      <c r="AQ37" s="82">
        <v>5</v>
      </c>
      <c r="AR37" s="82">
        <v>6</v>
      </c>
      <c r="AS37" s="82">
        <v>7</v>
      </c>
      <c r="AT37" s="82">
        <v>8</v>
      </c>
      <c r="AU37" s="82">
        <v>9</v>
      </c>
      <c r="AV37" s="82">
        <v>10</v>
      </c>
      <c r="AW37" s="82">
        <v>11</v>
      </c>
      <c r="AX37" s="82">
        <v>12</v>
      </c>
      <c r="AY37" s="82">
        <v>13</v>
      </c>
      <c r="AZ37" s="82">
        <v>14</v>
      </c>
      <c r="BA37" s="82">
        <v>15</v>
      </c>
      <c r="BB37" s="82">
        <v>16</v>
      </c>
      <c r="BC37" s="82">
        <v>17</v>
      </c>
      <c r="BD37" s="82">
        <v>18</v>
      </c>
      <c r="BE37" s="82">
        <v>19</v>
      </c>
      <c r="BF37" s="82">
        <v>20</v>
      </c>
      <c r="BG37" s="82">
        <v>21</v>
      </c>
      <c r="BH37" s="82">
        <v>22</v>
      </c>
      <c r="BI37" s="82">
        <v>23</v>
      </c>
      <c r="BJ37" s="82">
        <v>24</v>
      </c>
      <c r="BK37" s="82">
        <v>25</v>
      </c>
      <c r="BL37" s="82">
        <v>26</v>
      </c>
      <c r="BM37" s="82">
        <v>27</v>
      </c>
      <c r="BN37" s="82">
        <v>28</v>
      </c>
      <c r="BO37" s="82">
        <v>29</v>
      </c>
      <c r="BP37" s="82">
        <v>30</v>
      </c>
      <c r="BQ37" s="82"/>
      <c r="BR37" s="3" t="s">
        <v>698</v>
      </c>
      <c r="BS37" s="3" t="s">
        <v>703</v>
      </c>
      <c r="BT37" s="3" t="s">
        <v>704</v>
      </c>
      <c r="BU37" s="3" t="s">
        <v>705</v>
      </c>
      <c r="BV37" s="3" t="s">
        <v>706</v>
      </c>
      <c r="BW37" s="3" t="s">
        <v>707</v>
      </c>
      <c r="BX37" s="3" t="s">
        <v>697</v>
      </c>
      <c r="BY37" s="3" t="s">
        <v>698</v>
      </c>
      <c r="BZ37" s="3" t="s">
        <v>703</v>
      </c>
      <c r="CA37" s="3" t="s">
        <v>704</v>
      </c>
      <c r="CB37" s="3" t="s">
        <v>705</v>
      </c>
      <c r="CC37" s="3" t="s">
        <v>706</v>
      </c>
      <c r="CD37" s="3" t="s">
        <v>707</v>
      </c>
      <c r="CE37" s="3" t="s">
        <v>697</v>
      </c>
      <c r="CF37" s="3" t="s">
        <v>698</v>
      </c>
      <c r="CG37" s="3" t="s">
        <v>703</v>
      </c>
      <c r="CH37" s="3" t="s">
        <v>704</v>
      </c>
      <c r="CI37" s="3" t="s">
        <v>705</v>
      </c>
      <c r="CJ37" s="3" t="s">
        <v>706</v>
      </c>
      <c r="CK37" s="3" t="s">
        <v>707</v>
      </c>
      <c r="CL37" s="3" t="s">
        <v>697</v>
      </c>
      <c r="CM37" s="3" t="s">
        <v>698</v>
      </c>
      <c r="CN37" s="3" t="s">
        <v>703</v>
      </c>
      <c r="CO37" s="3" t="s">
        <v>704</v>
      </c>
      <c r="CP37" s="3" t="s">
        <v>705</v>
      </c>
      <c r="CQ37" s="3" t="s">
        <v>706</v>
      </c>
      <c r="CR37" s="3" t="s">
        <v>707</v>
      </c>
      <c r="CS37" s="3" t="s">
        <v>697</v>
      </c>
      <c r="CT37" s="3" t="s">
        <v>698</v>
      </c>
      <c r="CU37" s="3" t="s">
        <v>703</v>
      </c>
      <c r="CV37" s="3" t="s">
        <v>704</v>
      </c>
      <c r="CW37" s="3" t="s">
        <v>727</v>
      </c>
      <c r="CX37">
        <v>2024</v>
      </c>
    </row>
    <row r="38" spans="1:102" x14ac:dyDescent="0.2">
      <c r="A38" s="76" t="str">
        <f t="shared" si="0"/>
        <v>Октябрь 2024 График 1 Бригада 1</v>
      </c>
      <c r="B38" s="3"/>
      <c r="C38" s="77" t="s">
        <v>728</v>
      </c>
      <c r="D38" s="3" t="s">
        <v>700</v>
      </c>
      <c r="E38" s="3" t="s">
        <v>701</v>
      </c>
      <c r="F38" s="78">
        <v>1</v>
      </c>
      <c r="G38" s="80"/>
      <c r="H38" s="80"/>
      <c r="I38" s="80">
        <v>11</v>
      </c>
      <c r="J38" s="80" t="s">
        <v>702</v>
      </c>
      <c r="K38" s="80"/>
      <c r="L38" s="80"/>
      <c r="M38" s="80">
        <v>11</v>
      </c>
      <c r="N38" s="80" t="s">
        <v>702</v>
      </c>
      <c r="O38" s="80"/>
      <c r="P38" s="80"/>
      <c r="Q38" s="80">
        <v>11</v>
      </c>
      <c r="R38" s="80" t="s">
        <v>702</v>
      </c>
      <c r="S38" s="80"/>
      <c r="T38" s="80"/>
      <c r="U38" s="80">
        <v>11</v>
      </c>
      <c r="V38" s="80" t="s">
        <v>702</v>
      </c>
      <c r="W38" s="80"/>
      <c r="X38" s="80"/>
      <c r="Y38" s="80">
        <v>11</v>
      </c>
      <c r="Z38" s="80" t="s">
        <v>702</v>
      </c>
      <c r="AA38" s="80"/>
      <c r="AB38" s="80"/>
      <c r="AC38" s="80">
        <v>11</v>
      </c>
      <c r="AD38" s="80" t="s">
        <v>702</v>
      </c>
      <c r="AE38" s="80"/>
      <c r="AF38" s="80"/>
      <c r="AG38" s="80">
        <v>11</v>
      </c>
      <c r="AH38" s="80" t="s">
        <v>702</v>
      </c>
      <c r="AI38" s="80"/>
      <c r="AJ38" s="80"/>
      <c r="AK38" s="80">
        <v>11</v>
      </c>
      <c r="AL38" s="81">
        <v>165</v>
      </c>
      <c r="AM38" s="82">
        <v>1</v>
      </c>
      <c r="AN38" s="82">
        <v>2</v>
      </c>
      <c r="AO38" s="82">
        <v>3</v>
      </c>
      <c r="AP38" s="82">
        <v>4</v>
      </c>
      <c r="AQ38" s="82">
        <v>5</v>
      </c>
      <c r="AR38" s="82">
        <v>6</v>
      </c>
      <c r="AS38" s="82">
        <v>7</v>
      </c>
      <c r="AT38" s="82">
        <v>8</v>
      </c>
      <c r="AU38" s="82">
        <v>9</v>
      </c>
      <c r="AV38" s="82">
        <v>10</v>
      </c>
      <c r="AW38" s="82">
        <v>11</v>
      </c>
      <c r="AX38" s="82">
        <v>12</v>
      </c>
      <c r="AY38" s="82">
        <v>13</v>
      </c>
      <c r="AZ38" s="82">
        <v>14</v>
      </c>
      <c r="BA38" s="82">
        <v>15</v>
      </c>
      <c r="BB38" s="82">
        <v>16</v>
      </c>
      <c r="BC38" s="82">
        <v>17</v>
      </c>
      <c r="BD38" s="82">
        <v>18</v>
      </c>
      <c r="BE38" s="82">
        <v>19</v>
      </c>
      <c r="BF38" s="82">
        <v>20</v>
      </c>
      <c r="BG38" s="82">
        <v>21</v>
      </c>
      <c r="BH38" s="82">
        <v>22</v>
      </c>
      <c r="BI38" s="82">
        <v>23</v>
      </c>
      <c r="BJ38" s="82">
        <v>24</v>
      </c>
      <c r="BK38" s="82">
        <v>25</v>
      </c>
      <c r="BL38" s="82">
        <v>26</v>
      </c>
      <c r="BM38" s="82">
        <v>27</v>
      </c>
      <c r="BN38" s="82">
        <v>28</v>
      </c>
      <c r="BO38" s="82">
        <v>29</v>
      </c>
      <c r="BP38" s="82">
        <v>30</v>
      </c>
      <c r="BQ38" s="82">
        <v>31</v>
      </c>
      <c r="BR38" s="3" t="s">
        <v>704</v>
      </c>
      <c r="BS38" s="3" t="s">
        <v>705</v>
      </c>
      <c r="BT38" s="3" t="s">
        <v>706</v>
      </c>
      <c r="BU38" s="3" t="s">
        <v>707</v>
      </c>
      <c r="BV38" s="3" t="s">
        <v>697</v>
      </c>
      <c r="BW38" s="3" t="s">
        <v>698</v>
      </c>
      <c r="BX38" s="3" t="s">
        <v>703</v>
      </c>
      <c r="BY38" s="3" t="s">
        <v>704</v>
      </c>
      <c r="BZ38" s="3" t="s">
        <v>705</v>
      </c>
      <c r="CA38" s="3" t="s">
        <v>706</v>
      </c>
      <c r="CB38" s="3" t="s">
        <v>707</v>
      </c>
      <c r="CC38" s="3" t="s">
        <v>697</v>
      </c>
      <c r="CD38" s="3" t="s">
        <v>698</v>
      </c>
      <c r="CE38" s="3" t="s">
        <v>703</v>
      </c>
      <c r="CF38" s="3" t="s">
        <v>704</v>
      </c>
      <c r="CG38" s="3" t="s">
        <v>705</v>
      </c>
      <c r="CH38" s="3" t="s">
        <v>706</v>
      </c>
      <c r="CI38" s="3" t="s">
        <v>707</v>
      </c>
      <c r="CJ38" s="3" t="s">
        <v>697</v>
      </c>
      <c r="CK38" s="3" t="s">
        <v>698</v>
      </c>
      <c r="CL38" s="3" t="s">
        <v>703</v>
      </c>
      <c r="CM38" s="3" t="s">
        <v>704</v>
      </c>
      <c r="CN38" s="3" t="s">
        <v>705</v>
      </c>
      <c r="CO38" s="3" t="s">
        <v>706</v>
      </c>
      <c r="CP38" s="3" t="s">
        <v>707</v>
      </c>
      <c r="CQ38" s="3" t="s">
        <v>697</v>
      </c>
      <c r="CR38" s="3" t="s">
        <v>698</v>
      </c>
      <c r="CS38" s="3" t="s">
        <v>703</v>
      </c>
      <c r="CT38" s="3" t="s">
        <v>704</v>
      </c>
      <c r="CU38" s="3" t="s">
        <v>705</v>
      </c>
      <c r="CV38" s="3" t="s">
        <v>706</v>
      </c>
      <c r="CW38" s="3" t="s">
        <v>729</v>
      </c>
      <c r="CX38">
        <v>2024</v>
      </c>
    </row>
    <row r="39" spans="1:102" x14ac:dyDescent="0.2">
      <c r="A39" s="76" t="str">
        <f t="shared" si="0"/>
        <v>Октябрь 2024 График 1 Бригада 2</v>
      </c>
      <c r="B39" s="3"/>
      <c r="C39" s="77" t="s">
        <v>728</v>
      </c>
      <c r="D39" s="3" t="s">
        <v>700</v>
      </c>
      <c r="E39" s="3" t="s">
        <v>708</v>
      </c>
      <c r="F39" s="78">
        <v>2</v>
      </c>
      <c r="G39" s="80" t="s">
        <v>702</v>
      </c>
      <c r="H39" s="80"/>
      <c r="I39" s="80"/>
      <c r="J39" s="80">
        <v>11</v>
      </c>
      <c r="K39" s="80" t="s">
        <v>702</v>
      </c>
      <c r="L39" s="80"/>
      <c r="M39" s="80"/>
      <c r="N39" s="80">
        <v>11</v>
      </c>
      <c r="O39" s="80" t="s">
        <v>702</v>
      </c>
      <c r="P39" s="80"/>
      <c r="Q39" s="80"/>
      <c r="R39" s="80">
        <v>11</v>
      </c>
      <c r="S39" s="80" t="s">
        <v>702</v>
      </c>
      <c r="T39" s="80"/>
      <c r="U39" s="80"/>
      <c r="V39" s="80">
        <v>11</v>
      </c>
      <c r="W39" s="80" t="s">
        <v>702</v>
      </c>
      <c r="X39" s="80"/>
      <c r="Y39" s="80"/>
      <c r="Z39" s="80">
        <v>11</v>
      </c>
      <c r="AA39" s="80" t="s">
        <v>702</v>
      </c>
      <c r="AB39" s="80"/>
      <c r="AC39" s="80"/>
      <c r="AD39" s="80">
        <v>11</v>
      </c>
      <c r="AE39" s="80" t="s">
        <v>702</v>
      </c>
      <c r="AF39" s="80"/>
      <c r="AG39" s="80"/>
      <c r="AH39" s="80">
        <v>11</v>
      </c>
      <c r="AI39" s="80" t="s">
        <v>702</v>
      </c>
      <c r="AJ39" s="80"/>
      <c r="AK39" s="80"/>
      <c r="AL39" s="81">
        <v>165</v>
      </c>
      <c r="AM39" s="82">
        <v>1</v>
      </c>
      <c r="AN39" s="82">
        <v>2</v>
      </c>
      <c r="AO39" s="82">
        <v>3</v>
      </c>
      <c r="AP39" s="82">
        <v>4</v>
      </c>
      <c r="AQ39" s="82">
        <v>5</v>
      </c>
      <c r="AR39" s="82">
        <v>6</v>
      </c>
      <c r="AS39" s="82">
        <v>7</v>
      </c>
      <c r="AT39" s="82">
        <v>8</v>
      </c>
      <c r="AU39" s="82">
        <v>9</v>
      </c>
      <c r="AV39" s="82">
        <v>10</v>
      </c>
      <c r="AW39" s="82">
        <v>11</v>
      </c>
      <c r="AX39" s="82">
        <v>12</v>
      </c>
      <c r="AY39" s="82">
        <v>13</v>
      </c>
      <c r="AZ39" s="82">
        <v>14</v>
      </c>
      <c r="BA39" s="82">
        <v>15</v>
      </c>
      <c r="BB39" s="82">
        <v>16</v>
      </c>
      <c r="BC39" s="82">
        <v>17</v>
      </c>
      <c r="BD39" s="82">
        <v>18</v>
      </c>
      <c r="BE39" s="82">
        <v>19</v>
      </c>
      <c r="BF39" s="82">
        <v>20</v>
      </c>
      <c r="BG39" s="82">
        <v>21</v>
      </c>
      <c r="BH39" s="82">
        <v>22</v>
      </c>
      <c r="BI39" s="82">
        <v>23</v>
      </c>
      <c r="BJ39" s="82">
        <v>24</v>
      </c>
      <c r="BK39" s="82">
        <v>25</v>
      </c>
      <c r="BL39" s="82">
        <v>26</v>
      </c>
      <c r="BM39" s="82">
        <v>27</v>
      </c>
      <c r="BN39" s="82">
        <v>28</v>
      </c>
      <c r="BO39" s="82">
        <v>29</v>
      </c>
      <c r="BP39" s="82">
        <v>30</v>
      </c>
      <c r="BQ39" s="82">
        <v>31</v>
      </c>
      <c r="BR39" s="3" t="s">
        <v>704</v>
      </c>
      <c r="BS39" s="3" t="s">
        <v>705</v>
      </c>
      <c r="BT39" s="3" t="s">
        <v>706</v>
      </c>
      <c r="BU39" s="3" t="s">
        <v>707</v>
      </c>
      <c r="BV39" s="3" t="s">
        <v>697</v>
      </c>
      <c r="BW39" s="3" t="s">
        <v>698</v>
      </c>
      <c r="BX39" s="3" t="s">
        <v>703</v>
      </c>
      <c r="BY39" s="3" t="s">
        <v>704</v>
      </c>
      <c r="BZ39" s="3" t="s">
        <v>705</v>
      </c>
      <c r="CA39" s="3" t="s">
        <v>706</v>
      </c>
      <c r="CB39" s="3" t="s">
        <v>707</v>
      </c>
      <c r="CC39" s="3" t="s">
        <v>697</v>
      </c>
      <c r="CD39" s="3" t="s">
        <v>698</v>
      </c>
      <c r="CE39" s="3" t="s">
        <v>703</v>
      </c>
      <c r="CF39" s="3" t="s">
        <v>704</v>
      </c>
      <c r="CG39" s="3" t="s">
        <v>705</v>
      </c>
      <c r="CH39" s="3" t="s">
        <v>706</v>
      </c>
      <c r="CI39" s="3" t="s">
        <v>707</v>
      </c>
      <c r="CJ39" s="3" t="s">
        <v>697</v>
      </c>
      <c r="CK39" s="3" t="s">
        <v>698</v>
      </c>
      <c r="CL39" s="3" t="s">
        <v>703</v>
      </c>
      <c r="CM39" s="3" t="s">
        <v>704</v>
      </c>
      <c r="CN39" s="3" t="s">
        <v>705</v>
      </c>
      <c r="CO39" s="3" t="s">
        <v>706</v>
      </c>
      <c r="CP39" s="3" t="s">
        <v>707</v>
      </c>
      <c r="CQ39" s="3" t="s">
        <v>697</v>
      </c>
      <c r="CR39" s="3" t="s">
        <v>698</v>
      </c>
      <c r="CS39" s="3" t="s">
        <v>703</v>
      </c>
      <c r="CT39" s="3" t="s">
        <v>704</v>
      </c>
      <c r="CU39" s="3" t="s">
        <v>705</v>
      </c>
      <c r="CV39" s="3" t="s">
        <v>706</v>
      </c>
      <c r="CW39" s="3" t="s">
        <v>729</v>
      </c>
      <c r="CX39">
        <v>2024</v>
      </c>
    </row>
    <row r="40" spans="1:102" x14ac:dyDescent="0.2">
      <c r="A40" s="76" t="str">
        <f t="shared" si="0"/>
        <v>Октябрь 2024 График 1 Бригада 3</v>
      </c>
      <c r="B40" s="3"/>
      <c r="C40" s="77" t="s">
        <v>728</v>
      </c>
      <c r="D40" s="3" t="s">
        <v>700</v>
      </c>
      <c r="E40" s="3" t="s">
        <v>710</v>
      </c>
      <c r="F40" s="78">
        <v>3</v>
      </c>
      <c r="G40" s="80">
        <v>11</v>
      </c>
      <c r="H40" s="80" t="s">
        <v>702</v>
      </c>
      <c r="I40" s="80"/>
      <c r="J40" s="80"/>
      <c r="K40" s="80">
        <v>11</v>
      </c>
      <c r="L40" s="80" t="s">
        <v>702</v>
      </c>
      <c r="M40" s="80"/>
      <c r="N40" s="80"/>
      <c r="O40" s="80">
        <v>11</v>
      </c>
      <c r="P40" s="80" t="s">
        <v>702</v>
      </c>
      <c r="Q40" s="80"/>
      <c r="R40" s="80"/>
      <c r="S40" s="80">
        <v>11</v>
      </c>
      <c r="T40" s="80" t="s">
        <v>702</v>
      </c>
      <c r="U40" s="80"/>
      <c r="V40" s="80"/>
      <c r="W40" s="80">
        <v>11</v>
      </c>
      <c r="X40" s="80" t="s">
        <v>702</v>
      </c>
      <c r="Y40" s="80"/>
      <c r="Z40" s="80"/>
      <c r="AA40" s="80">
        <v>11</v>
      </c>
      <c r="AB40" s="80" t="s">
        <v>702</v>
      </c>
      <c r="AC40" s="80"/>
      <c r="AD40" s="80"/>
      <c r="AE40" s="80">
        <v>11</v>
      </c>
      <c r="AF40" s="80" t="s">
        <v>702</v>
      </c>
      <c r="AG40" s="80"/>
      <c r="AH40" s="80"/>
      <c r="AI40" s="80">
        <v>11</v>
      </c>
      <c r="AJ40" s="80" t="s">
        <v>702</v>
      </c>
      <c r="AK40" s="80"/>
      <c r="AL40" s="81">
        <v>176</v>
      </c>
      <c r="AM40" s="82">
        <v>1</v>
      </c>
      <c r="AN40" s="82">
        <v>2</v>
      </c>
      <c r="AO40" s="82">
        <v>3</v>
      </c>
      <c r="AP40" s="82">
        <v>4</v>
      </c>
      <c r="AQ40" s="82">
        <v>5</v>
      </c>
      <c r="AR40" s="82">
        <v>6</v>
      </c>
      <c r="AS40" s="82">
        <v>7</v>
      </c>
      <c r="AT40" s="82">
        <v>8</v>
      </c>
      <c r="AU40" s="82">
        <v>9</v>
      </c>
      <c r="AV40" s="82">
        <v>10</v>
      </c>
      <c r="AW40" s="82">
        <v>11</v>
      </c>
      <c r="AX40" s="82">
        <v>12</v>
      </c>
      <c r="AY40" s="82">
        <v>13</v>
      </c>
      <c r="AZ40" s="82">
        <v>14</v>
      </c>
      <c r="BA40" s="82">
        <v>15</v>
      </c>
      <c r="BB40" s="82">
        <v>16</v>
      </c>
      <c r="BC40" s="82">
        <v>17</v>
      </c>
      <c r="BD40" s="82">
        <v>18</v>
      </c>
      <c r="BE40" s="82">
        <v>19</v>
      </c>
      <c r="BF40" s="82">
        <v>20</v>
      </c>
      <c r="BG40" s="82">
        <v>21</v>
      </c>
      <c r="BH40" s="82">
        <v>22</v>
      </c>
      <c r="BI40" s="82">
        <v>23</v>
      </c>
      <c r="BJ40" s="82">
        <v>24</v>
      </c>
      <c r="BK40" s="82">
        <v>25</v>
      </c>
      <c r="BL40" s="82">
        <v>26</v>
      </c>
      <c r="BM40" s="82">
        <v>27</v>
      </c>
      <c r="BN40" s="82">
        <v>28</v>
      </c>
      <c r="BO40" s="82">
        <v>29</v>
      </c>
      <c r="BP40" s="82">
        <v>30</v>
      </c>
      <c r="BQ40" s="82">
        <v>31</v>
      </c>
      <c r="BR40" s="3" t="s">
        <v>704</v>
      </c>
      <c r="BS40" s="3" t="s">
        <v>705</v>
      </c>
      <c r="BT40" s="3" t="s">
        <v>706</v>
      </c>
      <c r="BU40" s="3" t="s">
        <v>707</v>
      </c>
      <c r="BV40" s="3" t="s">
        <v>697</v>
      </c>
      <c r="BW40" s="3" t="s">
        <v>698</v>
      </c>
      <c r="BX40" s="3" t="s">
        <v>703</v>
      </c>
      <c r="BY40" s="3" t="s">
        <v>704</v>
      </c>
      <c r="BZ40" s="3" t="s">
        <v>705</v>
      </c>
      <c r="CA40" s="3" t="s">
        <v>706</v>
      </c>
      <c r="CB40" s="3" t="s">
        <v>707</v>
      </c>
      <c r="CC40" s="3" t="s">
        <v>697</v>
      </c>
      <c r="CD40" s="3" t="s">
        <v>698</v>
      </c>
      <c r="CE40" s="3" t="s">
        <v>703</v>
      </c>
      <c r="CF40" s="3" t="s">
        <v>704</v>
      </c>
      <c r="CG40" s="3" t="s">
        <v>705</v>
      </c>
      <c r="CH40" s="3" t="s">
        <v>706</v>
      </c>
      <c r="CI40" s="3" t="s">
        <v>707</v>
      </c>
      <c r="CJ40" s="3" t="s">
        <v>697</v>
      </c>
      <c r="CK40" s="3" t="s">
        <v>698</v>
      </c>
      <c r="CL40" s="3" t="s">
        <v>703</v>
      </c>
      <c r="CM40" s="3" t="s">
        <v>704</v>
      </c>
      <c r="CN40" s="3" t="s">
        <v>705</v>
      </c>
      <c r="CO40" s="3" t="s">
        <v>706</v>
      </c>
      <c r="CP40" s="3" t="s">
        <v>707</v>
      </c>
      <c r="CQ40" s="3" t="s">
        <v>697</v>
      </c>
      <c r="CR40" s="3" t="s">
        <v>698</v>
      </c>
      <c r="CS40" s="3" t="s">
        <v>703</v>
      </c>
      <c r="CT40" s="3" t="s">
        <v>704</v>
      </c>
      <c r="CU40" s="3" t="s">
        <v>705</v>
      </c>
      <c r="CV40" s="3" t="s">
        <v>706</v>
      </c>
      <c r="CW40" s="3" t="s">
        <v>729</v>
      </c>
      <c r="CX40">
        <v>2024</v>
      </c>
    </row>
    <row r="41" spans="1:102" x14ac:dyDescent="0.2">
      <c r="A41" s="76" t="str">
        <f t="shared" si="0"/>
        <v>Октябрь 2024 График 1 Бригада 4</v>
      </c>
      <c r="B41" s="3"/>
      <c r="C41" s="77" t="s">
        <v>728</v>
      </c>
      <c r="D41" s="3" t="s">
        <v>700</v>
      </c>
      <c r="E41" s="3" t="s">
        <v>713</v>
      </c>
      <c r="F41" s="78">
        <v>4</v>
      </c>
      <c r="G41" s="80"/>
      <c r="H41" s="80">
        <v>11</v>
      </c>
      <c r="I41" s="80" t="s">
        <v>702</v>
      </c>
      <c r="J41" s="80"/>
      <c r="K41" s="80"/>
      <c r="L41" s="80">
        <v>11</v>
      </c>
      <c r="M41" s="80" t="s">
        <v>702</v>
      </c>
      <c r="N41" s="80"/>
      <c r="O41" s="80"/>
      <c r="P41" s="80">
        <v>11</v>
      </c>
      <c r="Q41" s="80" t="s">
        <v>702</v>
      </c>
      <c r="R41" s="80"/>
      <c r="S41" s="80"/>
      <c r="T41" s="80">
        <v>11</v>
      </c>
      <c r="U41" s="80" t="s">
        <v>702</v>
      </c>
      <c r="V41" s="80"/>
      <c r="W41" s="80"/>
      <c r="X41" s="80">
        <v>11</v>
      </c>
      <c r="Y41" s="80" t="s">
        <v>702</v>
      </c>
      <c r="Z41" s="80"/>
      <c r="AA41" s="80"/>
      <c r="AB41" s="80">
        <v>11</v>
      </c>
      <c r="AC41" s="80" t="s">
        <v>702</v>
      </c>
      <c r="AD41" s="80"/>
      <c r="AE41" s="80"/>
      <c r="AF41" s="80">
        <v>11</v>
      </c>
      <c r="AG41" s="80" t="s">
        <v>702</v>
      </c>
      <c r="AH41" s="80"/>
      <c r="AI41" s="80"/>
      <c r="AJ41" s="80">
        <v>11</v>
      </c>
      <c r="AK41" s="80" t="s">
        <v>702</v>
      </c>
      <c r="AL41" s="81">
        <v>176</v>
      </c>
      <c r="AM41" s="82">
        <v>1</v>
      </c>
      <c r="AN41" s="82">
        <v>2</v>
      </c>
      <c r="AO41" s="82">
        <v>3</v>
      </c>
      <c r="AP41" s="82">
        <v>4</v>
      </c>
      <c r="AQ41" s="82">
        <v>5</v>
      </c>
      <c r="AR41" s="82">
        <v>6</v>
      </c>
      <c r="AS41" s="82">
        <v>7</v>
      </c>
      <c r="AT41" s="82">
        <v>8</v>
      </c>
      <c r="AU41" s="82">
        <v>9</v>
      </c>
      <c r="AV41" s="82">
        <v>10</v>
      </c>
      <c r="AW41" s="82">
        <v>11</v>
      </c>
      <c r="AX41" s="82">
        <v>12</v>
      </c>
      <c r="AY41" s="82">
        <v>13</v>
      </c>
      <c r="AZ41" s="82">
        <v>14</v>
      </c>
      <c r="BA41" s="82">
        <v>15</v>
      </c>
      <c r="BB41" s="82">
        <v>16</v>
      </c>
      <c r="BC41" s="82">
        <v>17</v>
      </c>
      <c r="BD41" s="82">
        <v>18</v>
      </c>
      <c r="BE41" s="82">
        <v>19</v>
      </c>
      <c r="BF41" s="82">
        <v>20</v>
      </c>
      <c r="BG41" s="82">
        <v>21</v>
      </c>
      <c r="BH41" s="82">
        <v>22</v>
      </c>
      <c r="BI41" s="82">
        <v>23</v>
      </c>
      <c r="BJ41" s="82">
        <v>24</v>
      </c>
      <c r="BK41" s="82">
        <v>25</v>
      </c>
      <c r="BL41" s="82">
        <v>26</v>
      </c>
      <c r="BM41" s="82">
        <v>27</v>
      </c>
      <c r="BN41" s="82">
        <v>28</v>
      </c>
      <c r="BO41" s="82">
        <v>29</v>
      </c>
      <c r="BP41" s="82">
        <v>30</v>
      </c>
      <c r="BQ41" s="82">
        <v>31</v>
      </c>
      <c r="BR41" s="3" t="s">
        <v>704</v>
      </c>
      <c r="BS41" s="3" t="s">
        <v>705</v>
      </c>
      <c r="BT41" s="3" t="s">
        <v>706</v>
      </c>
      <c r="BU41" s="3" t="s">
        <v>707</v>
      </c>
      <c r="BV41" s="3" t="s">
        <v>697</v>
      </c>
      <c r="BW41" s="3" t="s">
        <v>698</v>
      </c>
      <c r="BX41" s="3" t="s">
        <v>703</v>
      </c>
      <c r="BY41" s="3" t="s">
        <v>704</v>
      </c>
      <c r="BZ41" s="3" t="s">
        <v>705</v>
      </c>
      <c r="CA41" s="3" t="s">
        <v>706</v>
      </c>
      <c r="CB41" s="3" t="s">
        <v>707</v>
      </c>
      <c r="CC41" s="3" t="s">
        <v>697</v>
      </c>
      <c r="CD41" s="3" t="s">
        <v>698</v>
      </c>
      <c r="CE41" s="3" t="s">
        <v>703</v>
      </c>
      <c r="CF41" s="3" t="s">
        <v>704</v>
      </c>
      <c r="CG41" s="3" t="s">
        <v>705</v>
      </c>
      <c r="CH41" s="3" t="s">
        <v>706</v>
      </c>
      <c r="CI41" s="3" t="s">
        <v>707</v>
      </c>
      <c r="CJ41" s="3" t="s">
        <v>697</v>
      </c>
      <c r="CK41" s="3" t="s">
        <v>698</v>
      </c>
      <c r="CL41" s="3" t="s">
        <v>703</v>
      </c>
      <c r="CM41" s="3" t="s">
        <v>704</v>
      </c>
      <c r="CN41" s="3" t="s">
        <v>705</v>
      </c>
      <c r="CO41" s="3" t="s">
        <v>706</v>
      </c>
      <c r="CP41" s="3" t="s">
        <v>707</v>
      </c>
      <c r="CQ41" s="3" t="s">
        <v>697</v>
      </c>
      <c r="CR41" s="3" t="s">
        <v>698</v>
      </c>
      <c r="CS41" s="3" t="s">
        <v>703</v>
      </c>
      <c r="CT41" s="3" t="s">
        <v>704</v>
      </c>
      <c r="CU41" s="3" t="s">
        <v>705</v>
      </c>
      <c r="CV41" s="3" t="s">
        <v>706</v>
      </c>
      <c r="CW41" s="3" t="s">
        <v>729</v>
      </c>
      <c r="CX41">
        <v>2024</v>
      </c>
    </row>
    <row r="42" spans="1:102" x14ac:dyDescent="0.2">
      <c r="A42" s="76" t="str">
        <f t="shared" si="0"/>
        <v>Ноябрь 2024 График 1 Бригада 1</v>
      </c>
      <c r="B42" s="3"/>
      <c r="C42" s="77" t="s">
        <v>730</v>
      </c>
      <c r="D42" s="3" t="s">
        <v>700</v>
      </c>
      <c r="E42" s="3" t="s">
        <v>701</v>
      </c>
      <c r="F42" s="78">
        <v>1</v>
      </c>
      <c r="G42" s="80" t="s">
        <v>702</v>
      </c>
      <c r="H42" s="80"/>
      <c r="I42" s="80"/>
      <c r="J42" s="80">
        <v>11</v>
      </c>
      <c r="K42" s="80" t="s">
        <v>702</v>
      </c>
      <c r="L42" s="80"/>
      <c r="M42" s="80"/>
      <c r="N42" s="80">
        <v>11</v>
      </c>
      <c r="O42" s="80" t="s">
        <v>702</v>
      </c>
      <c r="P42" s="80"/>
      <c r="Q42" s="80"/>
      <c r="R42" s="80">
        <v>11</v>
      </c>
      <c r="S42" s="80" t="s">
        <v>702</v>
      </c>
      <c r="T42" s="80"/>
      <c r="U42" s="80"/>
      <c r="V42" s="80">
        <v>11</v>
      </c>
      <c r="W42" s="80" t="s">
        <v>702</v>
      </c>
      <c r="X42" s="80"/>
      <c r="Y42" s="80"/>
      <c r="Z42" s="80">
        <v>11</v>
      </c>
      <c r="AA42" s="80" t="s">
        <v>702</v>
      </c>
      <c r="AB42" s="80"/>
      <c r="AC42" s="80"/>
      <c r="AD42" s="80">
        <v>11</v>
      </c>
      <c r="AE42" s="80" t="s">
        <v>702</v>
      </c>
      <c r="AF42" s="80"/>
      <c r="AG42" s="80"/>
      <c r="AH42" s="80">
        <v>11</v>
      </c>
      <c r="AI42" s="80" t="s">
        <v>702</v>
      </c>
      <c r="AJ42" s="80"/>
      <c r="AK42" s="83" t="s">
        <v>716</v>
      </c>
      <c r="AL42" s="81">
        <v>165</v>
      </c>
      <c r="AM42" s="82">
        <v>1</v>
      </c>
      <c r="AN42" s="82">
        <v>2</v>
      </c>
      <c r="AO42" s="82">
        <v>3</v>
      </c>
      <c r="AP42" s="82">
        <v>4</v>
      </c>
      <c r="AQ42" s="82">
        <v>5</v>
      </c>
      <c r="AR42" s="82">
        <v>6</v>
      </c>
      <c r="AS42" s="82">
        <v>7</v>
      </c>
      <c r="AT42" s="82">
        <v>8</v>
      </c>
      <c r="AU42" s="82">
        <v>9</v>
      </c>
      <c r="AV42" s="82">
        <v>10</v>
      </c>
      <c r="AW42" s="82">
        <v>11</v>
      </c>
      <c r="AX42" s="82">
        <v>12</v>
      </c>
      <c r="AY42" s="82">
        <v>13</v>
      </c>
      <c r="AZ42" s="82">
        <v>14</v>
      </c>
      <c r="BA42" s="82">
        <v>15</v>
      </c>
      <c r="BB42" s="82">
        <v>16</v>
      </c>
      <c r="BC42" s="82">
        <v>17</v>
      </c>
      <c r="BD42" s="82">
        <v>18</v>
      </c>
      <c r="BE42" s="82">
        <v>19</v>
      </c>
      <c r="BF42" s="82">
        <v>20</v>
      </c>
      <c r="BG42" s="82">
        <v>21</v>
      </c>
      <c r="BH42" s="82">
        <v>22</v>
      </c>
      <c r="BI42" s="82">
        <v>23</v>
      </c>
      <c r="BJ42" s="82">
        <v>24</v>
      </c>
      <c r="BK42" s="82">
        <v>25</v>
      </c>
      <c r="BL42" s="82">
        <v>26</v>
      </c>
      <c r="BM42" s="82">
        <v>27</v>
      </c>
      <c r="BN42" s="82">
        <v>28</v>
      </c>
      <c r="BO42" s="82">
        <v>29</v>
      </c>
      <c r="BP42" s="82">
        <v>30</v>
      </c>
      <c r="BQ42" s="82"/>
      <c r="BR42" s="3" t="s">
        <v>707</v>
      </c>
      <c r="BS42" s="3" t="s">
        <v>697</v>
      </c>
      <c r="BT42" s="3" t="s">
        <v>698</v>
      </c>
      <c r="BU42" s="3" t="s">
        <v>703</v>
      </c>
      <c r="BV42" s="3" t="s">
        <v>704</v>
      </c>
      <c r="BW42" s="3" t="s">
        <v>705</v>
      </c>
      <c r="BX42" s="3" t="s">
        <v>706</v>
      </c>
      <c r="BY42" s="3" t="s">
        <v>707</v>
      </c>
      <c r="BZ42" s="3" t="s">
        <v>697</v>
      </c>
      <c r="CA42" s="3" t="s">
        <v>698</v>
      </c>
      <c r="CB42" s="3" t="s">
        <v>703</v>
      </c>
      <c r="CC42" s="3" t="s">
        <v>704</v>
      </c>
      <c r="CD42" s="3" t="s">
        <v>705</v>
      </c>
      <c r="CE42" s="3" t="s">
        <v>706</v>
      </c>
      <c r="CF42" s="3" t="s">
        <v>707</v>
      </c>
      <c r="CG42" s="3" t="s">
        <v>697</v>
      </c>
      <c r="CH42" s="3" t="s">
        <v>698</v>
      </c>
      <c r="CI42" s="3" t="s">
        <v>703</v>
      </c>
      <c r="CJ42" s="3" t="s">
        <v>704</v>
      </c>
      <c r="CK42" s="3" t="s">
        <v>705</v>
      </c>
      <c r="CL42" s="3" t="s">
        <v>706</v>
      </c>
      <c r="CM42" s="3" t="s">
        <v>707</v>
      </c>
      <c r="CN42" s="3" t="s">
        <v>697</v>
      </c>
      <c r="CO42" s="3" t="s">
        <v>698</v>
      </c>
      <c r="CP42" s="3" t="s">
        <v>703</v>
      </c>
      <c r="CQ42" s="3" t="s">
        <v>704</v>
      </c>
      <c r="CR42" s="3" t="s">
        <v>705</v>
      </c>
      <c r="CS42" s="3" t="s">
        <v>706</v>
      </c>
      <c r="CT42" s="3" t="s">
        <v>707</v>
      </c>
      <c r="CU42" s="3" t="s">
        <v>697</v>
      </c>
      <c r="CV42" s="3" t="s">
        <v>698</v>
      </c>
      <c r="CW42" s="3" t="s">
        <v>731</v>
      </c>
      <c r="CX42">
        <v>2024</v>
      </c>
    </row>
    <row r="43" spans="1:102" x14ac:dyDescent="0.2">
      <c r="A43" s="76" t="str">
        <f t="shared" si="0"/>
        <v>Ноябрь 2024 График 1 Бригада 2</v>
      </c>
      <c r="B43" s="3"/>
      <c r="C43" s="77" t="s">
        <v>730</v>
      </c>
      <c r="D43" s="3" t="s">
        <v>700</v>
      </c>
      <c r="E43" s="3" t="s">
        <v>708</v>
      </c>
      <c r="F43" s="78">
        <v>2</v>
      </c>
      <c r="G43" s="80">
        <v>11</v>
      </c>
      <c r="H43" s="80" t="s">
        <v>702</v>
      </c>
      <c r="I43" s="80"/>
      <c r="J43" s="80"/>
      <c r="K43" s="80">
        <v>11</v>
      </c>
      <c r="L43" s="80" t="s">
        <v>702</v>
      </c>
      <c r="M43" s="80"/>
      <c r="N43" s="80"/>
      <c r="O43" s="80">
        <v>11</v>
      </c>
      <c r="P43" s="80" t="s">
        <v>702</v>
      </c>
      <c r="Q43" s="80"/>
      <c r="R43" s="80"/>
      <c r="S43" s="80">
        <v>11</v>
      </c>
      <c r="T43" s="80" t="s">
        <v>702</v>
      </c>
      <c r="U43" s="80"/>
      <c r="V43" s="80"/>
      <c r="W43" s="80">
        <v>11</v>
      </c>
      <c r="X43" s="80" t="s">
        <v>702</v>
      </c>
      <c r="Y43" s="80"/>
      <c r="Z43" s="80"/>
      <c r="AA43" s="80">
        <v>11</v>
      </c>
      <c r="AB43" s="80" t="s">
        <v>702</v>
      </c>
      <c r="AC43" s="80"/>
      <c r="AD43" s="80"/>
      <c r="AE43" s="80">
        <v>11</v>
      </c>
      <c r="AF43" s="80" t="s">
        <v>702</v>
      </c>
      <c r="AG43" s="80"/>
      <c r="AH43" s="80"/>
      <c r="AI43" s="80">
        <v>11</v>
      </c>
      <c r="AJ43" s="80" t="s">
        <v>702</v>
      </c>
      <c r="AK43" s="83" t="s">
        <v>716</v>
      </c>
      <c r="AL43" s="81">
        <v>176</v>
      </c>
      <c r="AM43" s="82">
        <v>1</v>
      </c>
      <c r="AN43" s="82">
        <v>2</v>
      </c>
      <c r="AO43" s="82">
        <v>3</v>
      </c>
      <c r="AP43" s="82">
        <v>4</v>
      </c>
      <c r="AQ43" s="82">
        <v>5</v>
      </c>
      <c r="AR43" s="82">
        <v>6</v>
      </c>
      <c r="AS43" s="82">
        <v>7</v>
      </c>
      <c r="AT43" s="82">
        <v>8</v>
      </c>
      <c r="AU43" s="82">
        <v>9</v>
      </c>
      <c r="AV43" s="82">
        <v>10</v>
      </c>
      <c r="AW43" s="82">
        <v>11</v>
      </c>
      <c r="AX43" s="82">
        <v>12</v>
      </c>
      <c r="AY43" s="82">
        <v>13</v>
      </c>
      <c r="AZ43" s="82">
        <v>14</v>
      </c>
      <c r="BA43" s="82">
        <v>15</v>
      </c>
      <c r="BB43" s="82">
        <v>16</v>
      </c>
      <c r="BC43" s="82">
        <v>17</v>
      </c>
      <c r="BD43" s="82">
        <v>18</v>
      </c>
      <c r="BE43" s="82">
        <v>19</v>
      </c>
      <c r="BF43" s="82">
        <v>20</v>
      </c>
      <c r="BG43" s="82">
        <v>21</v>
      </c>
      <c r="BH43" s="82">
        <v>22</v>
      </c>
      <c r="BI43" s="82">
        <v>23</v>
      </c>
      <c r="BJ43" s="82">
        <v>24</v>
      </c>
      <c r="BK43" s="82">
        <v>25</v>
      </c>
      <c r="BL43" s="82">
        <v>26</v>
      </c>
      <c r="BM43" s="82">
        <v>27</v>
      </c>
      <c r="BN43" s="82">
        <v>28</v>
      </c>
      <c r="BO43" s="82">
        <v>29</v>
      </c>
      <c r="BP43" s="82">
        <v>30</v>
      </c>
      <c r="BQ43" s="82"/>
      <c r="BR43" s="3" t="s">
        <v>707</v>
      </c>
      <c r="BS43" s="3" t="s">
        <v>697</v>
      </c>
      <c r="BT43" s="3" t="s">
        <v>698</v>
      </c>
      <c r="BU43" s="3" t="s">
        <v>703</v>
      </c>
      <c r="BV43" s="3" t="s">
        <v>704</v>
      </c>
      <c r="BW43" s="3" t="s">
        <v>705</v>
      </c>
      <c r="BX43" s="3" t="s">
        <v>706</v>
      </c>
      <c r="BY43" s="3" t="s">
        <v>707</v>
      </c>
      <c r="BZ43" s="3" t="s">
        <v>697</v>
      </c>
      <c r="CA43" s="3" t="s">
        <v>698</v>
      </c>
      <c r="CB43" s="3" t="s">
        <v>703</v>
      </c>
      <c r="CC43" s="3" t="s">
        <v>704</v>
      </c>
      <c r="CD43" s="3" t="s">
        <v>705</v>
      </c>
      <c r="CE43" s="3" t="s">
        <v>706</v>
      </c>
      <c r="CF43" s="3" t="s">
        <v>707</v>
      </c>
      <c r="CG43" s="3" t="s">
        <v>697</v>
      </c>
      <c r="CH43" s="3" t="s">
        <v>698</v>
      </c>
      <c r="CI43" s="3" t="s">
        <v>703</v>
      </c>
      <c r="CJ43" s="3" t="s">
        <v>704</v>
      </c>
      <c r="CK43" s="3" t="s">
        <v>705</v>
      </c>
      <c r="CL43" s="3" t="s">
        <v>706</v>
      </c>
      <c r="CM43" s="3" t="s">
        <v>707</v>
      </c>
      <c r="CN43" s="3" t="s">
        <v>697</v>
      </c>
      <c r="CO43" s="3" t="s">
        <v>698</v>
      </c>
      <c r="CP43" s="3" t="s">
        <v>703</v>
      </c>
      <c r="CQ43" s="3" t="s">
        <v>704</v>
      </c>
      <c r="CR43" s="3" t="s">
        <v>705</v>
      </c>
      <c r="CS43" s="3" t="s">
        <v>706</v>
      </c>
      <c r="CT43" s="3" t="s">
        <v>707</v>
      </c>
      <c r="CU43" s="3" t="s">
        <v>697</v>
      </c>
      <c r="CV43" s="3" t="s">
        <v>698</v>
      </c>
      <c r="CW43" s="3" t="s">
        <v>731</v>
      </c>
      <c r="CX43">
        <v>2024</v>
      </c>
    </row>
    <row r="44" spans="1:102" x14ac:dyDescent="0.2">
      <c r="A44" s="76" t="str">
        <f t="shared" si="0"/>
        <v>Ноябрь 2024 График 1 Бригада 3</v>
      </c>
      <c r="B44" s="3"/>
      <c r="C44" s="77" t="s">
        <v>730</v>
      </c>
      <c r="D44" s="3" t="s">
        <v>700</v>
      </c>
      <c r="E44" s="3" t="s">
        <v>710</v>
      </c>
      <c r="F44" s="78">
        <v>3</v>
      </c>
      <c r="G44" s="80"/>
      <c r="H44" s="80">
        <v>11</v>
      </c>
      <c r="I44" s="80" t="s">
        <v>702</v>
      </c>
      <c r="J44" s="80"/>
      <c r="K44" s="80"/>
      <c r="L44" s="80">
        <v>11</v>
      </c>
      <c r="M44" s="80" t="s">
        <v>702</v>
      </c>
      <c r="N44" s="80"/>
      <c r="O44" s="80"/>
      <c r="P44" s="80">
        <v>11</v>
      </c>
      <c r="Q44" s="80" t="s">
        <v>702</v>
      </c>
      <c r="R44" s="80"/>
      <c r="S44" s="80"/>
      <c r="T44" s="80">
        <v>11</v>
      </c>
      <c r="U44" s="80" t="s">
        <v>702</v>
      </c>
      <c r="V44" s="80"/>
      <c r="W44" s="80"/>
      <c r="X44" s="80">
        <v>11</v>
      </c>
      <c r="Y44" s="80" t="s">
        <v>702</v>
      </c>
      <c r="Z44" s="80"/>
      <c r="AA44" s="80"/>
      <c r="AB44" s="80">
        <v>11</v>
      </c>
      <c r="AC44" s="80" t="s">
        <v>702</v>
      </c>
      <c r="AD44" s="80"/>
      <c r="AE44" s="80"/>
      <c r="AF44" s="80">
        <v>11</v>
      </c>
      <c r="AG44" s="80" t="s">
        <v>702</v>
      </c>
      <c r="AH44" s="80"/>
      <c r="AI44" s="80"/>
      <c r="AJ44" s="80">
        <v>11</v>
      </c>
      <c r="AK44" s="83" t="s">
        <v>716</v>
      </c>
      <c r="AL44" s="81">
        <v>165</v>
      </c>
      <c r="AM44" s="82">
        <v>1</v>
      </c>
      <c r="AN44" s="82">
        <v>2</v>
      </c>
      <c r="AO44" s="82">
        <v>3</v>
      </c>
      <c r="AP44" s="82">
        <v>4</v>
      </c>
      <c r="AQ44" s="82">
        <v>5</v>
      </c>
      <c r="AR44" s="82">
        <v>6</v>
      </c>
      <c r="AS44" s="82">
        <v>7</v>
      </c>
      <c r="AT44" s="82">
        <v>8</v>
      </c>
      <c r="AU44" s="82">
        <v>9</v>
      </c>
      <c r="AV44" s="82">
        <v>10</v>
      </c>
      <c r="AW44" s="82">
        <v>11</v>
      </c>
      <c r="AX44" s="82">
        <v>12</v>
      </c>
      <c r="AY44" s="82">
        <v>13</v>
      </c>
      <c r="AZ44" s="82">
        <v>14</v>
      </c>
      <c r="BA44" s="82">
        <v>15</v>
      </c>
      <c r="BB44" s="82">
        <v>16</v>
      </c>
      <c r="BC44" s="82">
        <v>17</v>
      </c>
      <c r="BD44" s="82">
        <v>18</v>
      </c>
      <c r="BE44" s="82">
        <v>19</v>
      </c>
      <c r="BF44" s="82">
        <v>20</v>
      </c>
      <c r="BG44" s="82">
        <v>21</v>
      </c>
      <c r="BH44" s="82">
        <v>22</v>
      </c>
      <c r="BI44" s="82">
        <v>23</v>
      </c>
      <c r="BJ44" s="82">
        <v>24</v>
      </c>
      <c r="BK44" s="82">
        <v>25</v>
      </c>
      <c r="BL44" s="82">
        <v>26</v>
      </c>
      <c r="BM44" s="82">
        <v>27</v>
      </c>
      <c r="BN44" s="82">
        <v>28</v>
      </c>
      <c r="BO44" s="82">
        <v>29</v>
      </c>
      <c r="BP44" s="82">
        <v>30</v>
      </c>
      <c r="BQ44" s="82"/>
      <c r="BR44" s="3" t="s">
        <v>707</v>
      </c>
      <c r="BS44" s="3" t="s">
        <v>697</v>
      </c>
      <c r="BT44" s="3" t="s">
        <v>698</v>
      </c>
      <c r="BU44" s="3" t="s">
        <v>703</v>
      </c>
      <c r="BV44" s="3" t="s">
        <v>704</v>
      </c>
      <c r="BW44" s="3" t="s">
        <v>705</v>
      </c>
      <c r="BX44" s="3" t="s">
        <v>706</v>
      </c>
      <c r="BY44" s="3" t="s">
        <v>707</v>
      </c>
      <c r="BZ44" s="3" t="s">
        <v>697</v>
      </c>
      <c r="CA44" s="3" t="s">
        <v>698</v>
      </c>
      <c r="CB44" s="3" t="s">
        <v>703</v>
      </c>
      <c r="CC44" s="3" t="s">
        <v>704</v>
      </c>
      <c r="CD44" s="3" t="s">
        <v>705</v>
      </c>
      <c r="CE44" s="3" t="s">
        <v>706</v>
      </c>
      <c r="CF44" s="3" t="s">
        <v>707</v>
      </c>
      <c r="CG44" s="3" t="s">
        <v>697</v>
      </c>
      <c r="CH44" s="3" t="s">
        <v>698</v>
      </c>
      <c r="CI44" s="3" t="s">
        <v>703</v>
      </c>
      <c r="CJ44" s="3" t="s">
        <v>704</v>
      </c>
      <c r="CK44" s="3" t="s">
        <v>705</v>
      </c>
      <c r="CL44" s="3" t="s">
        <v>706</v>
      </c>
      <c r="CM44" s="3" t="s">
        <v>707</v>
      </c>
      <c r="CN44" s="3" t="s">
        <v>697</v>
      </c>
      <c r="CO44" s="3" t="s">
        <v>698</v>
      </c>
      <c r="CP44" s="3" t="s">
        <v>703</v>
      </c>
      <c r="CQ44" s="3" t="s">
        <v>704</v>
      </c>
      <c r="CR44" s="3" t="s">
        <v>705</v>
      </c>
      <c r="CS44" s="3" t="s">
        <v>706</v>
      </c>
      <c r="CT44" s="3" t="s">
        <v>707</v>
      </c>
      <c r="CU44" s="3" t="s">
        <v>697</v>
      </c>
      <c r="CV44" s="3" t="s">
        <v>698</v>
      </c>
      <c r="CW44" s="3" t="s">
        <v>731</v>
      </c>
      <c r="CX44">
        <v>2024</v>
      </c>
    </row>
    <row r="45" spans="1:102" x14ac:dyDescent="0.2">
      <c r="A45" s="76" t="str">
        <f t="shared" si="0"/>
        <v>Ноябрь 2024 График 1 Бригада 4</v>
      </c>
      <c r="B45" s="3"/>
      <c r="C45" s="77" t="s">
        <v>730</v>
      </c>
      <c r="D45" s="3" t="s">
        <v>700</v>
      </c>
      <c r="E45" s="3" t="s">
        <v>713</v>
      </c>
      <c r="F45" s="78">
        <v>4</v>
      </c>
      <c r="G45" s="80"/>
      <c r="H45" s="80"/>
      <c r="I45" s="80">
        <v>11</v>
      </c>
      <c r="J45" s="80" t="s">
        <v>702</v>
      </c>
      <c r="K45" s="80"/>
      <c r="L45" s="80"/>
      <c r="M45" s="80">
        <v>11</v>
      </c>
      <c r="N45" s="80" t="s">
        <v>702</v>
      </c>
      <c r="O45" s="80"/>
      <c r="P45" s="80"/>
      <c r="Q45" s="80">
        <v>11</v>
      </c>
      <c r="R45" s="80" t="s">
        <v>702</v>
      </c>
      <c r="S45" s="80"/>
      <c r="T45" s="80"/>
      <c r="U45" s="80">
        <v>11</v>
      </c>
      <c r="V45" s="80" t="s">
        <v>702</v>
      </c>
      <c r="W45" s="80"/>
      <c r="X45" s="80"/>
      <c r="Y45" s="80">
        <v>11</v>
      </c>
      <c r="Z45" s="80" t="s">
        <v>702</v>
      </c>
      <c r="AA45" s="80"/>
      <c r="AB45" s="80"/>
      <c r="AC45" s="80">
        <v>11</v>
      </c>
      <c r="AD45" s="80" t="s">
        <v>702</v>
      </c>
      <c r="AE45" s="80"/>
      <c r="AF45" s="80"/>
      <c r="AG45" s="80">
        <v>11</v>
      </c>
      <c r="AH45" s="80" t="s">
        <v>702</v>
      </c>
      <c r="AI45" s="80"/>
      <c r="AJ45" s="80"/>
      <c r="AK45" s="83" t="s">
        <v>716</v>
      </c>
      <c r="AL45" s="81">
        <v>154</v>
      </c>
      <c r="AM45" s="82">
        <v>1</v>
      </c>
      <c r="AN45" s="82">
        <v>2</v>
      </c>
      <c r="AO45" s="82">
        <v>3</v>
      </c>
      <c r="AP45" s="82">
        <v>4</v>
      </c>
      <c r="AQ45" s="82">
        <v>5</v>
      </c>
      <c r="AR45" s="82">
        <v>6</v>
      </c>
      <c r="AS45" s="82">
        <v>7</v>
      </c>
      <c r="AT45" s="82">
        <v>8</v>
      </c>
      <c r="AU45" s="82">
        <v>9</v>
      </c>
      <c r="AV45" s="82">
        <v>10</v>
      </c>
      <c r="AW45" s="82">
        <v>11</v>
      </c>
      <c r="AX45" s="82">
        <v>12</v>
      </c>
      <c r="AY45" s="82">
        <v>13</v>
      </c>
      <c r="AZ45" s="82">
        <v>14</v>
      </c>
      <c r="BA45" s="82">
        <v>15</v>
      </c>
      <c r="BB45" s="82">
        <v>16</v>
      </c>
      <c r="BC45" s="82">
        <v>17</v>
      </c>
      <c r="BD45" s="82">
        <v>18</v>
      </c>
      <c r="BE45" s="82">
        <v>19</v>
      </c>
      <c r="BF45" s="82">
        <v>20</v>
      </c>
      <c r="BG45" s="82">
        <v>21</v>
      </c>
      <c r="BH45" s="82">
        <v>22</v>
      </c>
      <c r="BI45" s="82">
        <v>23</v>
      </c>
      <c r="BJ45" s="82">
        <v>24</v>
      </c>
      <c r="BK45" s="82">
        <v>25</v>
      </c>
      <c r="BL45" s="82">
        <v>26</v>
      </c>
      <c r="BM45" s="82">
        <v>27</v>
      </c>
      <c r="BN45" s="82">
        <v>28</v>
      </c>
      <c r="BO45" s="82">
        <v>29</v>
      </c>
      <c r="BP45" s="82">
        <v>30</v>
      </c>
      <c r="BQ45" s="82"/>
      <c r="BR45" s="3" t="s">
        <v>707</v>
      </c>
      <c r="BS45" s="3" t="s">
        <v>697</v>
      </c>
      <c r="BT45" s="3" t="s">
        <v>698</v>
      </c>
      <c r="BU45" s="3" t="s">
        <v>703</v>
      </c>
      <c r="BV45" s="3" t="s">
        <v>704</v>
      </c>
      <c r="BW45" s="3" t="s">
        <v>705</v>
      </c>
      <c r="BX45" s="3" t="s">
        <v>706</v>
      </c>
      <c r="BY45" s="3" t="s">
        <v>707</v>
      </c>
      <c r="BZ45" s="3" t="s">
        <v>697</v>
      </c>
      <c r="CA45" s="3" t="s">
        <v>698</v>
      </c>
      <c r="CB45" s="3" t="s">
        <v>703</v>
      </c>
      <c r="CC45" s="3" t="s">
        <v>704</v>
      </c>
      <c r="CD45" s="3" t="s">
        <v>705</v>
      </c>
      <c r="CE45" s="3" t="s">
        <v>706</v>
      </c>
      <c r="CF45" s="3" t="s">
        <v>707</v>
      </c>
      <c r="CG45" s="3" t="s">
        <v>697</v>
      </c>
      <c r="CH45" s="3" t="s">
        <v>698</v>
      </c>
      <c r="CI45" s="3" t="s">
        <v>703</v>
      </c>
      <c r="CJ45" s="3" t="s">
        <v>704</v>
      </c>
      <c r="CK45" s="3" t="s">
        <v>705</v>
      </c>
      <c r="CL45" s="3" t="s">
        <v>706</v>
      </c>
      <c r="CM45" s="3" t="s">
        <v>707</v>
      </c>
      <c r="CN45" s="3" t="s">
        <v>697</v>
      </c>
      <c r="CO45" s="3" t="s">
        <v>698</v>
      </c>
      <c r="CP45" s="3" t="s">
        <v>703</v>
      </c>
      <c r="CQ45" s="3" t="s">
        <v>704</v>
      </c>
      <c r="CR45" s="3" t="s">
        <v>705</v>
      </c>
      <c r="CS45" s="3" t="s">
        <v>706</v>
      </c>
      <c r="CT45" s="3" t="s">
        <v>707</v>
      </c>
      <c r="CU45" s="3" t="s">
        <v>697</v>
      </c>
      <c r="CV45" s="3" t="s">
        <v>698</v>
      </c>
      <c r="CW45" s="3" t="s">
        <v>731</v>
      </c>
      <c r="CX45">
        <v>2024</v>
      </c>
    </row>
    <row r="46" spans="1:102" x14ac:dyDescent="0.2">
      <c r="A46" s="76" t="str">
        <f t="shared" si="0"/>
        <v>Декабрь 2024 График 1 Бригада 1</v>
      </c>
      <c r="B46" s="3"/>
      <c r="C46" s="77" t="s">
        <v>732</v>
      </c>
      <c r="D46" s="3" t="s">
        <v>700</v>
      </c>
      <c r="E46" s="3" t="s">
        <v>701</v>
      </c>
      <c r="F46" s="78">
        <v>1</v>
      </c>
      <c r="G46" s="79"/>
      <c r="H46" s="80">
        <v>11</v>
      </c>
      <c r="I46" s="80" t="s">
        <v>702</v>
      </c>
      <c r="J46" s="80"/>
      <c r="K46" s="80"/>
      <c r="L46" s="80">
        <v>11</v>
      </c>
      <c r="M46" s="80" t="s">
        <v>702</v>
      </c>
      <c r="N46" s="80"/>
      <c r="O46" s="80"/>
      <c r="P46" s="80">
        <v>11</v>
      </c>
      <c r="Q46" s="80" t="s">
        <v>702</v>
      </c>
      <c r="R46" s="80"/>
      <c r="S46" s="80"/>
      <c r="T46" s="80">
        <v>11</v>
      </c>
      <c r="U46" s="80" t="s">
        <v>702</v>
      </c>
      <c r="V46" s="79"/>
      <c r="W46" s="79"/>
      <c r="X46" s="80">
        <v>11</v>
      </c>
      <c r="Y46" s="80" t="s">
        <v>702</v>
      </c>
      <c r="Z46" s="80"/>
      <c r="AA46" s="80"/>
      <c r="AB46" s="80">
        <v>11</v>
      </c>
      <c r="AC46" s="80" t="s">
        <v>702</v>
      </c>
      <c r="AD46" s="80"/>
      <c r="AE46" s="80"/>
      <c r="AF46" s="80">
        <v>11</v>
      </c>
      <c r="AG46" s="80" t="s">
        <v>702</v>
      </c>
      <c r="AH46" s="80"/>
      <c r="AI46" s="80"/>
      <c r="AJ46" s="80">
        <v>11</v>
      </c>
      <c r="AK46" s="80" t="s">
        <v>702</v>
      </c>
      <c r="AL46" s="81">
        <v>176</v>
      </c>
      <c r="AM46" s="82">
        <v>1</v>
      </c>
      <c r="AN46" s="82">
        <v>2</v>
      </c>
      <c r="AO46" s="82">
        <v>3</v>
      </c>
      <c r="AP46" s="82">
        <v>4</v>
      </c>
      <c r="AQ46" s="82">
        <v>5</v>
      </c>
      <c r="AR46" s="82">
        <v>6</v>
      </c>
      <c r="AS46" s="82">
        <v>7</v>
      </c>
      <c r="AT46" s="82">
        <v>8</v>
      </c>
      <c r="AU46" s="82">
        <v>9</v>
      </c>
      <c r="AV46" s="82">
        <v>10</v>
      </c>
      <c r="AW46" s="82">
        <v>11</v>
      </c>
      <c r="AX46" s="82">
        <v>12</v>
      </c>
      <c r="AY46" s="82">
        <v>13</v>
      </c>
      <c r="AZ46" s="82">
        <v>14</v>
      </c>
      <c r="BA46" s="82">
        <v>15</v>
      </c>
      <c r="BB46" s="82">
        <v>16</v>
      </c>
      <c r="BC46" s="82">
        <v>17</v>
      </c>
      <c r="BD46" s="82">
        <v>18</v>
      </c>
      <c r="BE46" s="82">
        <v>19</v>
      </c>
      <c r="BF46" s="82">
        <v>20</v>
      </c>
      <c r="BG46" s="82">
        <v>21</v>
      </c>
      <c r="BH46" s="82">
        <v>22</v>
      </c>
      <c r="BI46" s="82">
        <v>23</v>
      </c>
      <c r="BJ46" s="82">
        <v>24</v>
      </c>
      <c r="BK46" s="82">
        <v>25</v>
      </c>
      <c r="BL46" s="82">
        <v>26</v>
      </c>
      <c r="BM46" s="82">
        <v>27</v>
      </c>
      <c r="BN46" s="82">
        <v>28</v>
      </c>
      <c r="BO46" s="82">
        <v>29</v>
      </c>
      <c r="BP46" s="82">
        <v>30</v>
      </c>
      <c r="BQ46" s="82">
        <v>31</v>
      </c>
      <c r="BR46" s="3" t="s">
        <v>698</v>
      </c>
      <c r="BS46" s="3" t="s">
        <v>703</v>
      </c>
      <c r="BT46" s="3" t="s">
        <v>704</v>
      </c>
      <c r="BU46" s="3" t="s">
        <v>705</v>
      </c>
      <c r="BV46" s="3" t="s">
        <v>706</v>
      </c>
      <c r="BW46" s="3" t="s">
        <v>707</v>
      </c>
      <c r="BX46" s="3" t="s">
        <v>697</v>
      </c>
      <c r="BY46" s="3" t="s">
        <v>698</v>
      </c>
      <c r="BZ46" s="3" t="s">
        <v>703</v>
      </c>
      <c r="CA46" s="3" t="s">
        <v>704</v>
      </c>
      <c r="CB46" s="3" t="s">
        <v>705</v>
      </c>
      <c r="CC46" s="3" t="s">
        <v>706</v>
      </c>
      <c r="CD46" s="3" t="s">
        <v>707</v>
      </c>
      <c r="CE46" s="3" t="s">
        <v>697</v>
      </c>
      <c r="CF46" s="3" t="s">
        <v>698</v>
      </c>
      <c r="CG46" s="3" t="s">
        <v>703</v>
      </c>
      <c r="CH46" s="3" t="s">
        <v>704</v>
      </c>
      <c r="CI46" s="3" t="s">
        <v>705</v>
      </c>
      <c r="CJ46" s="3" t="s">
        <v>706</v>
      </c>
      <c r="CK46" s="3" t="s">
        <v>707</v>
      </c>
      <c r="CL46" s="3" t="s">
        <v>697</v>
      </c>
      <c r="CM46" s="3" t="s">
        <v>698</v>
      </c>
      <c r="CN46" s="3" t="s">
        <v>703</v>
      </c>
      <c r="CO46" s="3" t="s">
        <v>704</v>
      </c>
      <c r="CP46" s="3" t="s">
        <v>705</v>
      </c>
      <c r="CQ46" s="3" t="s">
        <v>706</v>
      </c>
      <c r="CR46" s="3" t="s">
        <v>707</v>
      </c>
      <c r="CS46" s="3" t="s">
        <v>697</v>
      </c>
      <c r="CT46" s="3" t="s">
        <v>698</v>
      </c>
      <c r="CU46" s="3" t="s">
        <v>703</v>
      </c>
      <c r="CV46" s="3" t="s">
        <v>704</v>
      </c>
      <c r="CW46" s="3" t="s">
        <v>733</v>
      </c>
      <c r="CX46">
        <v>2024</v>
      </c>
    </row>
    <row r="47" spans="1:102" x14ac:dyDescent="0.2">
      <c r="A47" s="76" t="str">
        <f t="shared" si="0"/>
        <v>Декабрь 2024 График 1 Бригада 2</v>
      </c>
      <c r="B47" s="3"/>
      <c r="C47" s="77" t="s">
        <v>732</v>
      </c>
      <c r="D47" s="3" t="s">
        <v>700</v>
      </c>
      <c r="E47" s="3" t="s">
        <v>708</v>
      </c>
      <c r="F47" s="78">
        <v>2</v>
      </c>
      <c r="G47" s="79"/>
      <c r="H47" s="80"/>
      <c r="I47" s="80">
        <v>11</v>
      </c>
      <c r="J47" s="80" t="s">
        <v>702</v>
      </c>
      <c r="K47" s="80"/>
      <c r="L47" s="80"/>
      <c r="M47" s="80">
        <v>11</v>
      </c>
      <c r="N47" s="80" t="s">
        <v>702</v>
      </c>
      <c r="O47" s="80"/>
      <c r="P47" s="80"/>
      <c r="Q47" s="80">
        <v>11</v>
      </c>
      <c r="R47" s="80" t="s">
        <v>702</v>
      </c>
      <c r="S47" s="80"/>
      <c r="T47" s="80"/>
      <c r="U47" s="80">
        <v>11</v>
      </c>
      <c r="V47" s="79" t="s">
        <v>702</v>
      </c>
      <c r="W47" s="79"/>
      <c r="X47" s="80"/>
      <c r="Y47" s="80">
        <v>11</v>
      </c>
      <c r="Z47" s="80" t="s">
        <v>702</v>
      </c>
      <c r="AA47" s="80"/>
      <c r="AB47" s="80"/>
      <c r="AC47" s="80">
        <v>11</v>
      </c>
      <c r="AD47" s="80" t="s">
        <v>702</v>
      </c>
      <c r="AE47" s="80"/>
      <c r="AF47" s="80"/>
      <c r="AG47" s="80">
        <v>11</v>
      </c>
      <c r="AH47" s="80" t="s">
        <v>702</v>
      </c>
      <c r="AI47" s="80"/>
      <c r="AJ47" s="80"/>
      <c r="AK47" s="80">
        <v>11</v>
      </c>
      <c r="AL47" s="81">
        <v>176</v>
      </c>
      <c r="AM47" s="82">
        <v>1</v>
      </c>
      <c r="AN47" s="82">
        <v>2</v>
      </c>
      <c r="AO47" s="82">
        <v>3</v>
      </c>
      <c r="AP47" s="82">
        <v>4</v>
      </c>
      <c r="AQ47" s="82">
        <v>5</v>
      </c>
      <c r="AR47" s="82">
        <v>6</v>
      </c>
      <c r="AS47" s="82">
        <v>7</v>
      </c>
      <c r="AT47" s="82">
        <v>8</v>
      </c>
      <c r="AU47" s="82">
        <v>9</v>
      </c>
      <c r="AV47" s="82">
        <v>10</v>
      </c>
      <c r="AW47" s="82">
        <v>11</v>
      </c>
      <c r="AX47" s="82">
        <v>12</v>
      </c>
      <c r="AY47" s="82">
        <v>13</v>
      </c>
      <c r="AZ47" s="82">
        <v>14</v>
      </c>
      <c r="BA47" s="82">
        <v>15</v>
      </c>
      <c r="BB47" s="82">
        <v>16</v>
      </c>
      <c r="BC47" s="82">
        <v>17</v>
      </c>
      <c r="BD47" s="82">
        <v>18</v>
      </c>
      <c r="BE47" s="82">
        <v>19</v>
      </c>
      <c r="BF47" s="82">
        <v>20</v>
      </c>
      <c r="BG47" s="82">
        <v>21</v>
      </c>
      <c r="BH47" s="82">
        <v>22</v>
      </c>
      <c r="BI47" s="82">
        <v>23</v>
      </c>
      <c r="BJ47" s="82">
        <v>24</v>
      </c>
      <c r="BK47" s="82">
        <v>25</v>
      </c>
      <c r="BL47" s="82">
        <v>26</v>
      </c>
      <c r="BM47" s="82">
        <v>27</v>
      </c>
      <c r="BN47" s="82">
        <v>28</v>
      </c>
      <c r="BO47" s="82">
        <v>29</v>
      </c>
      <c r="BP47" s="82">
        <v>30</v>
      </c>
      <c r="BQ47" s="82">
        <v>31</v>
      </c>
      <c r="BR47" s="3" t="s">
        <v>698</v>
      </c>
      <c r="BS47" s="3" t="s">
        <v>703</v>
      </c>
      <c r="BT47" s="3" t="s">
        <v>704</v>
      </c>
      <c r="BU47" s="3" t="s">
        <v>705</v>
      </c>
      <c r="BV47" s="3" t="s">
        <v>706</v>
      </c>
      <c r="BW47" s="3" t="s">
        <v>707</v>
      </c>
      <c r="BX47" s="3" t="s">
        <v>697</v>
      </c>
      <c r="BY47" s="3" t="s">
        <v>698</v>
      </c>
      <c r="BZ47" s="3" t="s">
        <v>703</v>
      </c>
      <c r="CA47" s="3" t="s">
        <v>704</v>
      </c>
      <c r="CB47" s="3" t="s">
        <v>705</v>
      </c>
      <c r="CC47" s="3" t="s">
        <v>706</v>
      </c>
      <c r="CD47" s="3" t="s">
        <v>707</v>
      </c>
      <c r="CE47" s="3" t="s">
        <v>697</v>
      </c>
      <c r="CF47" s="3" t="s">
        <v>698</v>
      </c>
      <c r="CG47" s="3" t="s">
        <v>703</v>
      </c>
      <c r="CH47" s="3" t="s">
        <v>704</v>
      </c>
      <c r="CI47" s="3" t="s">
        <v>705</v>
      </c>
      <c r="CJ47" s="3" t="s">
        <v>706</v>
      </c>
      <c r="CK47" s="3" t="s">
        <v>707</v>
      </c>
      <c r="CL47" s="3" t="s">
        <v>697</v>
      </c>
      <c r="CM47" s="3" t="s">
        <v>698</v>
      </c>
      <c r="CN47" s="3" t="s">
        <v>703</v>
      </c>
      <c r="CO47" s="3" t="s">
        <v>704</v>
      </c>
      <c r="CP47" s="3" t="s">
        <v>705</v>
      </c>
      <c r="CQ47" s="3" t="s">
        <v>706</v>
      </c>
      <c r="CR47" s="3" t="s">
        <v>707</v>
      </c>
      <c r="CS47" s="3" t="s">
        <v>697</v>
      </c>
      <c r="CT47" s="3" t="s">
        <v>698</v>
      </c>
      <c r="CU47" s="3" t="s">
        <v>703</v>
      </c>
      <c r="CV47" s="3" t="s">
        <v>704</v>
      </c>
      <c r="CW47" s="3" t="s">
        <v>733</v>
      </c>
      <c r="CX47">
        <v>2024</v>
      </c>
    </row>
    <row r="48" spans="1:102" x14ac:dyDescent="0.2">
      <c r="A48" s="76" t="str">
        <f t="shared" si="0"/>
        <v>Декабрь 2024 График 1 Бригада 3</v>
      </c>
      <c r="B48" s="3"/>
      <c r="C48" s="77" t="s">
        <v>732</v>
      </c>
      <c r="D48" s="3" t="s">
        <v>700</v>
      </c>
      <c r="E48" s="3" t="s">
        <v>710</v>
      </c>
      <c r="F48" s="78">
        <v>3</v>
      </c>
      <c r="G48" s="79" t="s">
        <v>702</v>
      </c>
      <c r="H48" s="80"/>
      <c r="I48" s="80"/>
      <c r="J48" s="80">
        <v>11</v>
      </c>
      <c r="K48" s="80" t="s">
        <v>702</v>
      </c>
      <c r="L48" s="80"/>
      <c r="M48" s="80"/>
      <c r="N48" s="80">
        <v>11</v>
      </c>
      <c r="O48" s="80" t="s">
        <v>702</v>
      </c>
      <c r="P48" s="80"/>
      <c r="Q48" s="80"/>
      <c r="R48" s="80">
        <v>11</v>
      </c>
      <c r="S48" s="80" t="s">
        <v>702</v>
      </c>
      <c r="T48" s="80"/>
      <c r="U48" s="80"/>
      <c r="V48" s="79">
        <v>11</v>
      </c>
      <c r="W48" s="79" t="s">
        <v>702</v>
      </c>
      <c r="X48" s="80"/>
      <c r="Y48" s="80"/>
      <c r="Z48" s="80">
        <v>11</v>
      </c>
      <c r="AA48" s="80" t="s">
        <v>702</v>
      </c>
      <c r="AB48" s="80"/>
      <c r="AC48" s="80"/>
      <c r="AD48" s="80">
        <v>11</v>
      </c>
      <c r="AE48" s="80" t="s">
        <v>702</v>
      </c>
      <c r="AF48" s="80"/>
      <c r="AG48" s="80"/>
      <c r="AH48" s="80">
        <v>11</v>
      </c>
      <c r="AI48" s="80" t="s">
        <v>702</v>
      </c>
      <c r="AJ48" s="80"/>
      <c r="AK48" s="80"/>
      <c r="AL48" s="81">
        <v>165</v>
      </c>
      <c r="AM48" s="82">
        <v>1</v>
      </c>
      <c r="AN48" s="82">
        <v>2</v>
      </c>
      <c r="AO48" s="82">
        <v>3</v>
      </c>
      <c r="AP48" s="82">
        <v>4</v>
      </c>
      <c r="AQ48" s="82">
        <v>5</v>
      </c>
      <c r="AR48" s="82">
        <v>6</v>
      </c>
      <c r="AS48" s="82">
        <v>7</v>
      </c>
      <c r="AT48" s="82">
        <v>8</v>
      </c>
      <c r="AU48" s="82">
        <v>9</v>
      </c>
      <c r="AV48" s="82">
        <v>10</v>
      </c>
      <c r="AW48" s="82">
        <v>11</v>
      </c>
      <c r="AX48" s="82">
        <v>12</v>
      </c>
      <c r="AY48" s="82">
        <v>13</v>
      </c>
      <c r="AZ48" s="82">
        <v>14</v>
      </c>
      <c r="BA48" s="82">
        <v>15</v>
      </c>
      <c r="BB48" s="82">
        <v>16</v>
      </c>
      <c r="BC48" s="82">
        <v>17</v>
      </c>
      <c r="BD48" s="82">
        <v>18</v>
      </c>
      <c r="BE48" s="82">
        <v>19</v>
      </c>
      <c r="BF48" s="82">
        <v>20</v>
      </c>
      <c r="BG48" s="82">
        <v>21</v>
      </c>
      <c r="BH48" s="82">
        <v>22</v>
      </c>
      <c r="BI48" s="82">
        <v>23</v>
      </c>
      <c r="BJ48" s="82">
        <v>24</v>
      </c>
      <c r="BK48" s="82">
        <v>25</v>
      </c>
      <c r="BL48" s="82">
        <v>26</v>
      </c>
      <c r="BM48" s="82">
        <v>27</v>
      </c>
      <c r="BN48" s="82">
        <v>28</v>
      </c>
      <c r="BO48" s="82">
        <v>29</v>
      </c>
      <c r="BP48" s="82">
        <v>30</v>
      </c>
      <c r="BQ48" s="82">
        <v>31</v>
      </c>
      <c r="BR48" s="3" t="s">
        <v>698</v>
      </c>
      <c r="BS48" s="3" t="s">
        <v>703</v>
      </c>
      <c r="BT48" s="3" t="s">
        <v>704</v>
      </c>
      <c r="BU48" s="3" t="s">
        <v>705</v>
      </c>
      <c r="BV48" s="3" t="s">
        <v>706</v>
      </c>
      <c r="BW48" s="3" t="s">
        <v>707</v>
      </c>
      <c r="BX48" s="3" t="s">
        <v>697</v>
      </c>
      <c r="BY48" s="3" t="s">
        <v>698</v>
      </c>
      <c r="BZ48" s="3" t="s">
        <v>703</v>
      </c>
      <c r="CA48" s="3" t="s">
        <v>704</v>
      </c>
      <c r="CB48" s="3" t="s">
        <v>705</v>
      </c>
      <c r="CC48" s="3" t="s">
        <v>706</v>
      </c>
      <c r="CD48" s="3" t="s">
        <v>707</v>
      </c>
      <c r="CE48" s="3" t="s">
        <v>697</v>
      </c>
      <c r="CF48" s="3" t="s">
        <v>698</v>
      </c>
      <c r="CG48" s="3" t="s">
        <v>703</v>
      </c>
      <c r="CH48" s="3" t="s">
        <v>704</v>
      </c>
      <c r="CI48" s="3" t="s">
        <v>705</v>
      </c>
      <c r="CJ48" s="3" t="s">
        <v>706</v>
      </c>
      <c r="CK48" s="3" t="s">
        <v>707</v>
      </c>
      <c r="CL48" s="3" t="s">
        <v>697</v>
      </c>
      <c r="CM48" s="3" t="s">
        <v>698</v>
      </c>
      <c r="CN48" s="3" t="s">
        <v>703</v>
      </c>
      <c r="CO48" s="3" t="s">
        <v>704</v>
      </c>
      <c r="CP48" s="3" t="s">
        <v>705</v>
      </c>
      <c r="CQ48" s="3" t="s">
        <v>706</v>
      </c>
      <c r="CR48" s="3" t="s">
        <v>707</v>
      </c>
      <c r="CS48" s="3" t="s">
        <v>697</v>
      </c>
      <c r="CT48" s="3" t="s">
        <v>698</v>
      </c>
      <c r="CU48" s="3" t="s">
        <v>703</v>
      </c>
      <c r="CV48" s="3" t="s">
        <v>704</v>
      </c>
      <c r="CW48" s="3" t="s">
        <v>733</v>
      </c>
      <c r="CX48">
        <v>2024</v>
      </c>
    </row>
    <row r="49" spans="1:102" x14ac:dyDescent="0.2">
      <c r="A49" s="76" t="str">
        <f t="shared" si="0"/>
        <v>Декабрь 2024 График 1 Бригада 4</v>
      </c>
      <c r="B49" s="3"/>
      <c r="C49" s="77" t="s">
        <v>732</v>
      </c>
      <c r="D49" s="3" t="s">
        <v>700</v>
      </c>
      <c r="E49" s="3" t="s">
        <v>713</v>
      </c>
      <c r="F49" s="78">
        <v>4</v>
      </c>
      <c r="G49" s="79">
        <v>11</v>
      </c>
      <c r="H49" s="80" t="s">
        <v>702</v>
      </c>
      <c r="I49" s="80"/>
      <c r="J49" s="80"/>
      <c r="K49" s="80">
        <v>11</v>
      </c>
      <c r="L49" s="80" t="s">
        <v>702</v>
      </c>
      <c r="M49" s="80"/>
      <c r="N49" s="80"/>
      <c r="O49" s="80">
        <v>11</v>
      </c>
      <c r="P49" s="80" t="s">
        <v>702</v>
      </c>
      <c r="Q49" s="80"/>
      <c r="R49" s="80"/>
      <c r="S49" s="80">
        <v>11</v>
      </c>
      <c r="T49" s="80" t="s">
        <v>702</v>
      </c>
      <c r="U49" s="80"/>
      <c r="V49" s="79"/>
      <c r="W49" s="79">
        <v>11</v>
      </c>
      <c r="X49" s="80" t="s">
        <v>702</v>
      </c>
      <c r="Y49" s="80"/>
      <c r="Z49" s="80"/>
      <c r="AA49" s="80">
        <v>11</v>
      </c>
      <c r="AB49" s="80" t="s">
        <v>702</v>
      </c>
      <c r="AC49" s="80"/>
      <c r="AD49" s="80"/>
      <c r="AE49" s="80">
        <v>11</v>
      </c>
      <c r="AF49" s="80" t="s">
        <v>702</v>
      </c>
      <c r="AG49" s="80"/>
      <c r="AH49" s="80"/>
      <c r="AI49" s="80">
        <v>11</v>
      </c>
      <c r="AJ49" s="80" t="s">
        <v>702</v>
      </c>
      <c r="AK49" s="80"/>
      <c r="AL49" s="81">
        <v>165</v>
      </c>
      <c r="AM49" s="82">
        <v>1</v>
      </c>
      <c r="AN49" s="82">
        <v>2</v>
      </c>
      <c r="AO49" s="82">
        <v>3</v>
      </c>
      <c r="AP49" s="82">
        <v>4</v>
      </c>
      <c r="AQ49" s="82">
        <v>5</v>
      </c>
      <c r="AR49" s="82">
        <v>6</v>
      </c>
      <c r="AS49" s="82">
        <v>7</v>
      </c>
      <c r="AT49" s="82">
        <v>8</v>
      </c>
      <c r="AU49" s="82">
        <v>9</v>
      </c>
      <c r="AV49" s="82">
        <v>10</v>
      </c>
      <c r="AW49" s="82">
        <v>11</v>
      </c>
      <c r="AX49" s="82">
        <v>12</v>
      </c>
      <c r="AY49" s="82">
        <v>13</v>
      </c>
      <c r="AZ49" s="82">
        <v>14</v>
      </c>
      <c r="BA49" s="82">
        <v>15</v>
      </c>
      <c r="BB49" s="82">
        <v>16</v>
      </c>
      <c r="BC49" s="82">
        <v>17</v>
      </c>
      <c r="BD49" s="82">
        <v>18</v>
      </c>
      <c r="BE49" s="82">
        <v>19</v>
      </c>
      <c r="BF49" s="82">
        <v>20</v>
      </c>
      <c r="BG49" s="82">
        <v>21</v>
      </c>
      <c r="BH49" s="82">
        <v>22</v>
      </c>
      <c r="BI49" s="82">
        <v>23</v>
      </c>
      <c r="BJ49" s="82">
        <v>24</v>
      </c>
      <c r="BK49" s="82">
        <v>25</v>
      </c>
      <c r="BL49" s="82">
        <v>26</v>
      </c>
      <c r="BM49" s="82">
        <v>27</v>
      </c>
      <c r="BN49" s="82">
        <v>28</v>
      </c>
      <c r="BO49" s="82">
        <v>29</v>
      </c>
      <c r="BP49" s="82">
        <v>30</v>
      </c>
      <c r="BQ49" s="82">
        <v>31</v>
      </c>
      <c r="BR49" s="3" t="s">
        <v>698</v>
      </c>
      <c r="BS49" s="3" t="s">
        <v>703</v>
      </c>
      <c r="BT49" s="3" t="s">
        <v>704</v>
      </c>
      <c r="BU49" s="3" t="s">
        <v>705</v>
      </c>
      <c r="BV49" s="3" t="s">
        <v>706</v>
      </c>
      <c r="BW49" s="3" t="s">
        <v>707</v>
      </c>
      <c r="BX49" s="3" t="s">
        <v>697</v>
      </c>
      <c r="BY49" s="3" t="s">
        <v>698</v>
      </c>
      <c r="BZ49" s="3" t="s">
        <v>703</v>
      </c>
      <c r="CA49" s="3" t="s">
        <v>704</v>
      </c>
      <c r="CB49" s="3" t="s">
        <v>705</v>
      </c>
      <c r="CC49" s="3" t="s">
        <v>706</v>
      </c>
      <c r="CD49" s="3" t="s">
        <v>707</v>
      </c>
      <c r="CE49" s="3" t="s">
        <v>697</v>
      </c>
      <c r="CF49" s="3" t="s">
        <v>698</v>
      </c>
      <c r="CG49" s="3" t="s">
        <v>703</v>
      </c>
      <c r="CH49" s="3" t="s">
        <v>704</v>
      </c>
      <c r="CI49" s="3" t="s">
        <v>705</v>
      </c>
      <c r="CJ49" s="3" t="s">
        <v>706</v>
      </c>
      <c r="CK49" s="3" t="s">
        <v>707</v>
      </c>
      <c r="CL49" s="3" t="s">
        <v>697</v>
      </c>
      <c r="CM49" s="3" t="s">
        <v>698</v>
      </c>
      <c r="CN49" s="3" t="s">
        <v>703</v>
      </c>
      <c r="CO49" s="3" t="s">
        <v>704</v>
      </c>
      <c r="CP49" s="3" t="s">
        <v>705</v>
      </c>
      <c r="CQ49" s="3" t="s">
        <v>706</v>
      </c>
      <c r="CR49" s="3" t="s">
        <v>707</v>
      </c>
      <c r="CS49" s="3" t="s">
        <v>697</v>
      </c>
      <c r="CT49" s="3" t="s">
        <v>698</v>
      </c>
      <c r="CU49" s="3" t="s">
        <v>703</v>
      </c>
      <c r="CV49" s="3" t="s">
        <v>704</v>
      </c>
      <c r="CW49" s="3" t="s">
        <v>733</v>
      </c>
      <c r="CX49">
        <v>2024</v>
      </c>
    </row>
    <row r="50" spans="1:102" x14ac:dyDescent="0.2">
      <c r="A50" s="76" t="str">
        <f t="shared" si="0"/>
        <v>Январь 2024 График 2 Бригада 1</v>
      </c>
      <c r="B50" s="3"/>
      <c r="C50" s="77" t="s">
        <v>699</v>
      </c>
      <c r="D50" s="3" t="s">
        <v>740</v>
      </c>
      <c r="E50" s="3" t="s">
        <v>701</v>
      </c>
      <c r="F50" s="84">
        <v>1</v>
      </c>
      <c r="G50" s="3">
        <v>11</v>
      </c>
      <c r="H50" s="3">
        <v>11</v>
      </c>
      <c r="I50" s="3"/>
      <c r="J50" s="3"/>
      <c r="K50" s="3">
        <v>11</v>
      </c>
      <c r="L50" s="3">
        <v>11</v>
      </c>
      <c r="M50" s="3"/>
      <c r="N50" s="3"/>
      <c r="O50" s="3">
        <v>11</v>
      </c>
      <c r="P50" s="3">
        <v>11</v>
      </c>
      <c r="Q50" s="3"/>
      <c r="R50" s="3"/>
      <c r="S50" s="3">
        <v>11</v>
      </c>
      <c r="T50" s="3">
        <v>11</v>
      </c>
      <c r="U50" s="3"/>
      <c r="V50" s="3"/>
      <c r="W50" s="3">
        <v>11</v>
      </c>
      <c r="X50" s="3">
        <v>11</v>
      </c>
      <c r="Y50" s="3"/>
      <c r="Z50" s="3"/>
      <c r="AA50" s="3">
        <v>11</v>
      </c>
      <c r="AB50" s="3">
        <v>11</v>
      </c>
      <c r="AC50" s="3"/>
      <c r="AD50" s="3"/>
      <c r="AE50" s="3">
        <v>11</v>
      </c>
      <c r="AF50" s="3">
        <v>11</v>
      </c>
      <c r="AG50" s="3"/>
      <c r="AH50" s="3"/>
      <c r="AI50" s="3">
        <v>11</v>
      </c>
      <c r="AJ50" s="3">
        <v>11</v>
      </c>
      <c r="AK50" s="3"/>
      <c r="AL50" s="81">
        <v>176</v>
      </c>
      <c r="AM50" s="82">
        <v>1</v>
      </c>
      <c r="AN50" s="82">
        <v>2</v>
      </c>
      <c r="AO50" s="82">
        <v>3</v>
      </c>
      <c r="AP50" s="82">
        <v>4</v>
      </c>
      <c r="AQ50" s="82">
        <v>5</v>
      </c>
      <c r="AR50" s="82">
        <v>6</v>
      </c>
      <c r="AS50" s="82">
        <v>7</v>
      </c>
      <c r="AT50" s="82">
        <v>8</v>
      </c>
      <c r="AU50" s="82">
        <v>9</v>
      </c>
      <c r="AV50" s="82">
        <v>10</v>
      </c>
      <c r="AW50" s="82">
        <v>11</v>
      </c>
      <c r="AX50" s="82">
        <v>12</v>
      </c>
      <c r="AY50" s="82">
        <v>13</v>
      </c>
      <c r="AZ50" s="82">
        <v>14</v>
      </c>
      <c r="BA50" s="82">
        <v>15</v>
      </c>
      <c r="BB50" s="82">
        <v>16</v>
      </c>
      <c r="BC50" s="82">
        <v>17</v>
      </c>
      <c r="BD50" s="82">
        <v>18</v>
      </c>
      <c r="BE50" s="82">
        <v>19</v>
      </c>
      <c r="BF50" s="82">
        <v>20</v>
      </c>
      <c r="BG50" s="82">
        <v>21</v>
      </c>
      <c r="BH50" s="82">
        <v>22</v>
      </c>
      <c r="BI50" s="82">
        <v>23</v>
      </c>
      <c r="BJ50" s="82">
        <v>24</v>
      </c>
      <c r="BK50" s="82">
        <v>25</v>
      </c>
      <c r="BL50" s="82">
        <v>26</v>
      </c>
      <c r="BM50" s="82">
        <v>27</v>
      </c>
      <c r="BN50" s="82">
        <v>28</v>
      </c>
      <c r="BO50" s="82">
        <v>29</v>
      </c>
      <c r="BP50" s="82">
        <v>30</v>
      </c>
      <c r="BQ50" s="82">
        <v>31</v>
      </c>
      <c r="BR50" s="3" t="s">
        <v>703</v>
      </c>
      <c r="BS50" s="3" t="s">
        <v>704</v>
      </c>
      <c r="BT50" s="3" t="s">
        <v>705</v>
      </c>
      <c r="BU50" s="3" t="s">
        <v>706</v>
      </c>
      <c r="BV50" s="3" t="s">
        <v>707</v>
      </c>
      <c r="BW50" s="3" t="s">
        <v>697</v>
      </c>
      <c r="BX50" s="3" t="s">
        <v>698</v>
      </c>
      <c r="BY50" s="3" t="s">
        <v>703</v>
      </c>
      <c r="BZ50" s="3" t="s">
        <v>704</v>
      </c>
      <c r="CA50" s="3" t="s">
        <v>705</v>
      </c>
      <c r="CB50" s="3" t="s">
        <v>706</v>
      </c>
      <c r="CC50" s="3" t="s">
        <v>707</v>
      </c>
      <c r="CD50" s="3" t="s">
        <v>697</v>
      </c>
      <c r="CE50" s="3" t="s">
        <v>698</v>
      </c>
      <c r="CF50" s="3" t="s">
        <v>703</v>
      </c>
      <c r="CG50" s="3" t="s">
        <v>704</v>
      </c>
      <c r="CH50" s="3" t="s">
        <v>705</v>
      </c>
      <c r="CI50" s="3" t="s">
        <v>706</v>
      </c>
      <c r="CJ50" s="3" t="s">
        <v>707</v>
      </c>
      <c r="CK50" s="3" t="s">
        <v>697</v>
      </c>
      <c r="CL50" s="3" t="s">
        <v>698</v>
      </c>
      <c r="CM50" s="3" t="s">
        <v>703</v>
      </c>
      <c r="CN50" s="3" t="s">
        <v>704</v>
      </c>
      <c r="CO50" s="3" t="s">
        <v>705</v>
      </c>
      <c r="CP50" s="3" t="s">
        <v>706</v>
      </c>
      <c r="CQ50" s="3" t="s">
        <v>707</v>
      </c>
      <c r="CR50" s="3" t="s">
        <v>697</v>
      </c>
      <c r="CS50" s="3" t="s">
        <v>698</v>
      </c>
      <c r="CT50" s="3" t="s">
        <v>703</v>
      </c>
      <c r="CU50" s="3" t="s">
        <v>704</v>
      </c>
      <c r="CV50" s="3" t="s">
        <v>705</v>
      </c>
      <c r="CW50" s="3" t="s">
        <v>657</v>
      </c>
      <c r="CX50">
        <v>2024</v>
      </c>
    </row>
    <row r="51" spans="1:102" x14ac:dyDescent="0.2">
      <c r="A51" s="76" t="str">
        <f t="shared" si="0"/>
        <v>Январь 2024 График 2 Бригада 2</v>
      </c>
      <c r="B51" s="3"/>
      <c r="C51" s="77" t="s">
        <v>699</v>
      </c>
      <c r="D51" s="3" t="s">
        <v>740</v>
      </c>
      <c r="E51" s="3" t="s">
        <v>708</v>
      </c>
      <c r="F51" s="84">
        <v>2</v>
      </c>
      <c r="G51" s="3"/>
      <c r="H51" s="3">
        <v>11</v>
      </c>
      <c r="I51" s="3">
        <v>11</v>
      </c>
      <c r="J51" s="3"/>
      <c r="K51" s="3"/>
      <c r="L51" s="3">
        <v>11</v>
      </c>
      <c r="M51" s="3">
        <v>11</v>
      </c>
      <c r="N51" s="3"/>
      <c r="O51" s="3"/>
      <c r="P51" s="3">
        <v>11</v>
      </c>
      <c r="Q51" s="3">
        <v>11</v>
      </c>
      <c r="R51" s="3"/>
      <c r="S51" s="3"/>
      <c r="T51" s="3">
        <v>11</v>
      </c>
      <c r="U51" s="3">
        <v>11</v>
      </c>
      <c r="V51" s="3"/>
      <c r="W51" s="3"/>
      <c r="X51" s="3">
        <v>11</v>
      </c>
      <c r="Y51" s="3">
        <v>11</v>
      </c>
      <c r="Z51" s="3"/>
      <c r="AA51" s="3"/>
      <c r="AB51" s="3">
        <v>11</v>
      </c>
      <c r="AC51" s="3">
        <v>11</v>
      </c>
      <c r="AD51" s="3"/>
      <c r="AE51" s="3"/>
      <c r="AF51" s="3">
        <v>11</v>
      </c>
      <c r="AG51" s="3">
        <v>11</v>
      </c>
      <c r="AH51" s="3"/>
      <c r="AI51" s="3"/>
      <c r="AJ51" s="3">
        <v>11</v>
      </c>
      <c r="AK51" s="3">
        <v>11</v>
      </c>
      <c r="AL51" s="81">
        <v>176</v>
      </c>
      <c r="AM51" s="82">
        <v>1</v>
      </c>
      <c r="AN51" s="82">
        <v>2</v>
      </c>
      <c r="AO51" s="82">
        <v>3</v>
      </c>
      <c r="AP51" s="82">
        <v>4</v>
      </c>
      <c r="AQ51" s="82">
        <v>5</v>
      </c>
      <c r="AR51" s="82">
        <v>6</v>
      </c>
      <c r="AS51" s="82">
        <v>7</v>
      </c>
      <c r="AT51" s="82">
        <v>8</v>
      </c>
      <c r="AU51" s="82">
        <v>9</v>
      </c>
      <c r="AV51" s="82">
        <v>10</v>
      </c>
      <c r="AW51" s="82">
        <v>11</v>
      </c>
      <c r="AX51" s="82">
        <v>12</v>
      </c>
      <c r="AY51" s="82">
        <v>13</v>
      </c>
      <c r="AZ51" s="82">
        <v>14</v>
      </c>
      <c r="BA51" s="82">
        <v>15</v>
      </c>
      <c r="BB51" s="82">
        <v>16</v>
      </c>
      <c r="BC51" s="82">
        <v>17</v>
      </c>
      <c r="BD51" s="82">
        <v>18</v>
      </c>
      <c r="BE51" s="82">
        <v>19</v>
      </c>
      <c r="BF51" s="82">
        <v>20</v>
      </c>
      <c r="BG51" s="82">
        <v>21</v>
      </c>
      <c r="BH51" s="82">
        <v>22</v>
      </c>
      <c r="BI51" s="82">
        <v>23</v>
      </c>
      <c r="BJ51" s="82">
        <v>24</v>
      </c>
      <c r="BK51" s="82">
        <v>25</v>
      </c>
      <c r="BL51" s="82">
        <v>26</v>
      </c>
      <c r="BM51" s="82">
        <v>27</v>
      </c>
      <c r="BN51" s="82">
        <v>28</v>
      </c>
      <c r="BO51" s="82">
        <v>29</v>
      </c>
      <c r="BP51" s="82">
        <v>30</v>
      </c>
      <c r="BQ51" s="82">
        <v>31</v>
      </c>
      <c r="BR51" s="3" t="s">
        <v>703</v>
      </c>
      <c r="BS51" s="3" t="s">
        <v>704</v>
      </c>
      <c r="BT51" s="3" t="s">
        <v>705</v>
      </c>
      <c r="BU51" s="3" t="s">
        <v>706</v>
      </c>
      <c r="BV51" s="3" t="s">
        <v>707</v>
      </c>
      <c r="BW51" s="3" t="s">
        <v>697</v>
      </c>
      <c r="BX51" s="3" t="s">
        <v>698</v>
      </c>
      <c r="BY51" s="3" t="s">
        <v>703</v>
      </c>
      <c r="BZ51" s="3" t="s">
        <v>704</v>
      </c>
      <c r="CA51" s="3" t="s">
        <v>705</v>
      </c>
      <c r="CB51" s="3" t="s">
        <v>706</v>
      </c>
      <c r="CC51" s="3" t="s">
        <v>707</v>
      </c>
      <c r="CD51" s="3" t="s">
        <v>697</v>
      </c>
      <c r="CE51" s="3" t="s">
        <v>698</v>
      </c>
      <c r="CF51" s="3" t="s">
        <v>703</v>
      </c>
      <c r="CG51" s="3" t="s">
        <v>704</v>
      </c>
      <c r="CH51" s="3" t="s">
        <v>705</v>
      </c>
      <c r="CI51" s="3" t="s">
        <v>706</v>
      </c>
      <c r="CJ51" s="3" t="s">
        <v>707</v>
      </c>
      <c r="CK51" s="3" t="s">
        <v>697</v>
      </c>
      <c r="CL51" s="3" t="s">
        <v>698</v>
      </c>
      <c r="CM51" s="3" t="s">
        <v>703</v>
      </c>
      <c r="CN51" s="3" t="s">
        <v>704</v>
      </c>
      <c r="CO51" s="3" t="s">
        <v>705</v>
      </c>
      <c r="CP51" s="3" t="s">
        <v>706</v>
      </c>
      <c r="CQ51" s="3" t="s">
        <v>707</v>
      </c>
      <c r="CR51" s="3" t="s">
        <v>697</v>
      </c>
      <c r="CS51" s="3" t="s">
        <v>698</v>
      </c>
      <c r="CT51" s="3" t="s">
        <v>703</v>
      </c>
      <c r="CU51" s="3" t="s">
        <v>704</v>
      </c>
      <c r="CV51" s="3" t="s">
        <v>705</v>
      </c>
      <c r="CW51" s="3" t="s">
        <v>657</v>
      </c>
      <c r="CX51">
        <v>2024</v>
      </c>
    </row>
    <row r="52" spans="1:102" x14ac:dyDescent="0.2">
      <c r="A52" s="76" t="str">
        <f t="shared" si="0"/>
        <v>Январь 2024 График 2 Бригада 3</v>
      </c>
      <c r="B52" s="3"/>
      <c r="C52" s="77" t="s">
        <v>699</v>
      </c>
      <c r="D52" s="3" t="s">
        <v>740</v>
      </c>
      <c r="E52" s="3" t="s">
        <v>710</v>
      </c>
      <c r="F52" s="84">
        <v>3</v>
      </c>
      <c r="G52" s="3"/>
      <c r="H52" s="3"/>
      <c r="I52" s="3">
        <v>11</v>
      </c>
      <c r="J52" s="3">
        <v>11</v>
      </c>
      <c r="K52" s="3"/>
      <c r="L52" s="3"/>
      <c r="M52" s="3">
        <v>11</v>
      </c>
      <c r="N52" s="3">
        <v>11</v>
      </c>
      <c r="O52" s="3"/>
      <c r="P52" s="3"/>
      <c r="Q52" s="3">
        <v>11</v>
      </c>
      <c r="R52" s="3">
        <v>11</v>
      </c>
      <c r="S52" s="3"/>
      <c r="T52" s="3"/>
      <c r="U52" s="3">
        <v>11</v>
      </c>
      <c r="V52" s="3">
        <v>11</v>
      </c>
      <c r="W52" s="3"/>
      <c r="X52" s="3"/>
      <c r="Y52" s="3">
        <v>11</v>
      </c>
      <c r="Z52" s="3">
        <v>11</v>
      </c>
      <c r="AA52" s="3"/>
      <c r="AB52" s="3"/>
      <c r="AC52" s="3">
        <v>11</v>
      </c>
      <c r="AD52" s="3">
        <v>11</v>
      </c>
      <c r="AE52" s="3"/>
      <c r="AF52" s="3"/>
      <c r="AG52" s="3">
        <v>11</v>
      </c>
      <c r="AH52" s="3">
        <v>11</v>
      </c>
      <c r="AI52" s="3"/>
      <c r="AJ52" s="3"/>
      <c r="AK52" s="3">
        <v>11</v>
      </c>
      <c r="AL52" s="81">
        <v>165</v>
      </c>
      <c r="AM52" s="82">
        <v>1</v>
      </c>
      <c r="AN52" s="82">
        <v>2</v>
      </c>
      <c r="AO52" s="82">
        <v>3</v>
      </c>
      <c r="AP52" s="82">
        <v>4</v>
      </c>
      <c r="AQ52" s="82">
        <v>5</v>
      </c>
      <c r="AR52" s="82">
        <v>6</v>
      </c>
      <c r="AS52" s="82">
        <v>7</v>
      </c>
      <c r="AT52" s="82">
        <v>8</v>
      </c>
      <c r="AU52" s="82">
        <v>9</v>
      </c>
      <c r="AV52" s="82">
        <v>10</v>
      </c>
      <c r="AW52" s="82">
        <v>11</v>
      </c>
      <c r="AX52" s="82">
        <v>12</v>
      </c>
      <c r="AY52" s="82">
        <v>13</v>
      </c>
      <c r="AZ52" s="82">
        <v>14</v>
      </c>
      <c r="BA52" s="82">
        <v>15</v>
      </c>
      <c r="BB52" s="82">
        <v>16</v>
      </c>
      <c r="BC52" s="82">
        <v>17</v>
      </c>
      <c r="BD52" s="82">
        <v>18</v>
      </c>
      <c r="BE52" s="82">
        <v>19</v>
      </c>
      <c r="BF52" s="82">
        <v>20</v>
      </c>
      <c r="BG52" s="82">
        <v>21</v>
      </c>
      <c r="BH52" s="82">
        <v>22</v>
      </c>
      <c r="BI52" s="82">
        <v>23</v>
      </c>
      <c r="BJ52" s="82">
        <v>24</v>
      </c>
      <c r="BK52" s="82">
        <v>25</v>
      </c>
      <c r="BL52" s="82">
        <v>26</v>
      </c>
      <c r="BM52" s="82">
        <v>27</v>
      </c>
      <c r="BN52" s="82">
        <v>28</v>
      </c>
      <c r="BO52" s="82">
        <v>29</v>
      </c>
      <c r="BP52" s="82">
        <v>30</v>
      </c>
      <c r="BQ52" s="82">
        <v>31</v>
      </c>
      <c r="BR52" s="3" t="s">
        <v>703</v>
      </c>
      <c r="BS52" s="3" t="s">
        <v>704</v>
      </c>
      <c r="BT52" s="3" t="s">
        <v>705</v>
      </c>
      <c r="BU52" s="3" t="s">
        <v>706</v>
      </c>
      <c r="BV52" s="3" t="s">
        <v>707</v>
      </c>
      <c r="BW52" s="3" t="s">
        <v>697</v>
      </c>
      <c r="BX52" s="3" t="s">
        <v>698</v>
      </c>
      <c r="BY52" s="3" t="s">
        <v>703</v>
      </c>
      <c r="BZ52" s="3" t="s">
        <v>704</v>
      </c>
      <c r="CA52" s="3" t="s">
        <v>705</v>
      </c>
      <c r="CB52" s="3" t="s">
        <v>706</v>
      </c>
      <c r="CC52" s="3" t="s">
        <v>707</v>
      </c>
      <c r="CD52" s="3" t="s">
        <v>697</v>
      </c>
      <c r="CE52" s="3" t="s">
        <v>698</v>
      </c>
      <c r="CF52" s="3" t="s">
        <v>703</v>
      </c>
      <c r="CG52" s="3" t="s">
        <v>704</v>
      </c>
      <c r="CH52" s="3" t="s">
        <v>705</v>
      </c>
      <c r="CI52" s="3" t="s">
        <v>706</v>
      </c>
      <c r="CJ52" s="3" t="s">
        <v>707</v>
      </c>
      <c r="CK52" s="3" t="s">
        <v>697</v>
      </c>
      <c r="CL52" s="3" t="s">
        <v>698</v>
      </c>
      <c r="CM52" s="3" t="s">
        <v>703</v>
      </c>
      <c r="CN52" s="3" t="s">
        <v>704</v>
      </c>
      <c r="CO52" s="3" t="s">
        <v>705</v>
      </c>
      <c r="CP52" s="3" t="s">
        <v>706</v>
      </c>
      <c r="CQ52" s="3" t="s">
        <v>707</v>
      </c>
      <c r="CR52" s="3" t="s">
        <v>697</v>
      </c>
      <c r="CS52" s="3" t="s">
        <v>698</v>
      </c>
      <c r="CT52" s="3" t="s">
        <v>703</v>
      </c>
      <c r="CU52" s="3" t="s">
        <v>704</v>
      </c>
      <c r="CV52" s="3" t="s">
        <v>705</v>
      </c>
      <c r="CW52" s="3" t="s">
        <v>657</v>
      </c>
      <c r="CX52">
        <v>2024</v>
      </c>
    </row>
    <row r="53" spans="1:102" x14ac:dyDescent="0.2">
      <c r="A53" s="76" t="str">
        <f t="shared" si="0"/>
        <v>Январь 2024 График 2 Бригада 4</v>
      </c>
      <c r="B53" s="3"/>
      <c r="C53" s="77" t="s">
        <v>699</v>
      </c>
      <c r="D53" s="3" t="s">
        <v>740</v>
      </c>
      <c r="E53" s="3" t="s">
        <v>713</v>
      </c>
      <c r="F53" s="84">
        <v>4</v>
      </c>
      <c r="G53" s="3">
        <v>11</v>
      </c>
      <c r="H53" s="3"/>
      <c r="I53" s="3"/>
      <c r="J53" s="3">
        <v>11</v>
      </c>
      <c r="K53" s="3">
        <v>11</v>
      </c>
      <c r="L53" s="3"/>
      <c r="M53" s="3"/>
      <c r="N53" s="3">
        <v>11</v>
      </c>
      <c r="O53" s="3">
        <v>11</v>
      </c>
      <c r="P53" s="3"/>
      <c r="Q53" s="3"/>
      <c r="R53" s="3">
        <v>11</v>
      </c>
      <c r="S53" s="3">
        <v>11</v>
      </c>
      <c r="T53" s="3"/>
      <c r="U53" s="3"/>
      <c r="V53" s="3">
        <v>11</v>
      </c>
      <c r="W53" s="3">
        <v>11</v>
      </c>
      <c r="X53" s="3"/>
      <c r="Y53" s="3"/>
      <c r="Z53" s="3">
        <v>11</v>
      </c>
      <c r="AA53" s="3">
        <v>11</v>
      </c>
      <c r="AB53" s="3"/>
      <c r="AC53" s="3"/>
      <c r="AD53" s="3">
        <v>11</v>
      </c>
      <c r="AE53" s="3">
        <v>11</v>
      </c>
      <c r="AF53" s="3"/>
      <c r="AG53" s="3"/>
      <c r="AH53" s="3">
        <v>11</v>
      </c>
      <c r="AI53" s="3">
        <v>11</v>
      </c>
      <c r="AJ53" s="3"/>
      <c r="AK53" s="3"/>
      <c r="AL53" s="81">
        <v>165</v>
      </c>
      <c r="AM53" s="82">
        <v>1</v>
      </c>
      <c r="AN53" s="82">
        <v>2</v>
      </c>
      <c r="AO53" s="82">
        <v>3</v>
      </c>
      <c r="AP53" s="82">
        <v>4</v>
      </c>
      <c r="AQ53" s="82">
        <v>5</v>
      </c>
      <c r="AR53" s="82">
        <v>6</v>
      </c>
      <c r="AS53" s="82">
        <v>7</v>
      </c>
      <c r="AT53" s="82">
        <v>8</v>
      </c>
      <c r="AU53" s="82">
        <v>9</v>
      </c>
      <c r="AV53" s="82">
        <v>10</v>
      </c>
      <c r="AW53" s="82">
        <v>11</v>
      </c>
      <c r="AX53" s="82">
        <v>12</v>
      </c>
      <c r="AY53" s="82">
        <v>13</v>
      </c>
      <c r="AZ53" s="82">
        <v>14</v>
      </c>
      <c r="BA53" s="82">
        <v>15</v>
      </c>
      <c r="BB53" s="82">
        <v>16</v>
      </c>
      <c r="BC53" s="82">
        <v>17</v>
      </c>
      <c r="BD53" s="82">
        <v>18</v>
      </c>
      <c r="BE53" s="82">
        <v>19</v>
      </c>
      <c r="BF53" s="82">
        <v>20</v>
      </c>
      <c r="BG53" s="82">
        <v>21</v>
      </c>
      <c r="BH53" s="82">
        <v>22</v>
      </c>
      <c r="BI53" s="82">
        <v>23</v>
      </c>
      <c r="BJ53" s="82">
        <v>24</v>
      </c>
      <c r="BK53" s="82">
        <v>25</v>
      </c>
      <c r="BL53" s="82">
        <v>26</v>
      </c>
      <c r="BM53" s="82">
        <v>27</v>
      </c>
      <c r="BN53" s="82">
        <v>28</v>
      </c>
      <c r="BO53" s="82">
        <v>29</v>
      </c>
      <c r="BP53" s="82">
        <v>30</v>
      </c>
      <c r="BQ53" s="82">
        <v>31</v>
      </c>
      <c r="BR53" s="3" t="s">
        <v>703</v>
      </c>
      <c r="BS53" s="3" t="s">
        <v>704</v>
      </c>
      <c r="BT53" s="3" t="s">
        <v>705</v>
      </c>
      <c r="BU53" s="3" t="s">
        <v>706</v>
      </c>
      <c r="BV53" s="3" t="s">
        <v>707</v>
      </c>
      <c r="BW53" s="3" t="s">
        <v>697</v>
      </c>
      <c r="BX53" s="3" t="s">
        <v>698</v>
      </c>
      <c r="BY53" s="3" t="s">
        <v>703</v>
      </c>
      <c r="BZ53" s="3" t="s">
        <v>704</v>
      </c>
      <c r="CA53" s="3" t="s">
        <v>705</v>
      </c>
      <c r="CB53" s="3" t="s">
        <v>706</v>
      </c>
      <c r="CC53" s="3" t="s">
        <v>707</v>
      </c>
      <c r="CD53" s="3" t="s">
        <v>697</v>
      </c>
      <c r="CE53" s="3" t="s">
        <v>698</v>
      </c>
      <c r="CF53" s="3" t="s">
        <v>703</v>
      </c>
      <c r="CG53" s="3" t="s">
        <v>704</v>
      </c>
      <c r="CH53" s="3" t="s">
        <v>705</v>
      </c>
      <c r="CI53" s="3" t="s">
        <v>706</v>
      </c>
      <c r="CJ53" s="3" t="s">
        <v>707</v>
      </c>
      <c r="CK53" s="3" t="s">
        <v>697</v>
      </c>
      <c r="CL53" s="3" t="s">
        <v>698</v>
      </c>
      <c r="CM53" s="3" t="s">
        <v>703</v>
      </c>
      <c r="CN53" s="3" t="s">
        <v>704</v>
      </c>
      <c r="CO53" s="3" t="s">
        <v>705</v>
      </c>
      <c r="CP53" s="3" t="s">
        <v>706</v>
      </c>
      <c r="CQ53" s="3" t="s">
        <v>707</v>
      </c>
      <c r="CR53" s="3" t="s">
        <v>697</v>
      </c>
      <c r="CS53" s="3" t="s">
        <v>698</v>
      </c>
      <c r="CT53" s="3" t="s">
        <v>703</v>
      </c>
      <c r="CU53" s="3" t="s">
        <v>704</v>
      </c>
      <c r="CV53" s="3" t="s">
        <v>705</v>
      </c>
      <c r="CW53" s="3" t="s">
        <v>657</v>
      </c>
      <c r="CX53">
        <v>2024</v>
      </c>
    </row>
    <row r="54" spans="1:102" x14ac:dyDescent="0.2">
      <c r="A54" s="76" t="str">
        <f t="shared" si="0"/>
        <v>Февраль 2024 График 2 Бригада 1</v>
      </c>
      <c r="B54" s="3"/>
      <c r="C54" s="77" t="s">
        <v>709</v>
      </c>
      <c r="D54" s="3" t="s">
        <v>740</v>
      </c>
      <c r="E54" s="3" t="s">
        <v>701</v>
      </c>
      <c r="F54" s="84">
        <v>1</v>
      </c>
      <c r="G54" s="3"/>
      <c r="H54" s="3">
        <v>11</v>
      </c>
      <c r="I54" s="3">
        <v>11</v>
      </c>
      <c r="J54" s="3"/>
      <c r="K54" s="3"/>
      <c r="L54" s="3">
        <v>11</v>
      </c>
      <c r="M54" s="3">
        <v>11</v>
      </c>
      <c r="N54" s="3"/>
      <c r="O54" s="3"/>
      <c r="P54" s="3">
        <v>11</v>
      </c>
      <c r="Q54" s="3">
        <v>11</v>
      </c>
      <c r="R54" s="3"/>
      <c r="S54" s="3"/>
      <c r="T54" s="3">
        <v>11</v>
      </c>
      <c r="U54" s="3">
        <v>11</v>
      </c>
      <c r="V54" s="3"/>
      <c r="W54" s="3"/>
      <c r="X54" s="3">
        <v>11</v>
      </c>
      <c r="Y54" s="3">
        <v>11</v>
      </c>
      <c r="Z54" s="3"/>
      <c r="AA54" s="3"/>
      <c r="AB54" s="3">
        <v>11</v>
      </c>
      <c r="AC54" s="3">
        <v>11</v>
      </c>
      <c r="AD54" s="3"/>
      <c r="AE54" s="3"/>
      <c r="AF54" s="3">
        <v>11</v>
      </c>
      <c r="AG54" s="3">
        <v>11</v>
      </c>
      <c r="AH54" s="3"/>
      <c r="AI54" s="3"/>
      <c r="AJ54" s="3" t="s">
        <v>716</v>
      </c>
      <c r="AK54" s="3" t="s">
        <v>716</v>
      </c>
      <c r="AL54" s="81">
        <v>154</v>
      </c>
      <c r="AM54" s="82">
        <v>1</v>
      </c>
      <c r="AN54" s="82">
        <v>2</v>
      </c>
      <c r="AO54" s="82">
        <v>3</v>
      </c>
      <c r="AP54" s="82">
        <v>4</v>
      </c>
      <c r="AQ54" s="82">
        <v>5</v>
      </c>
      <c r="AR54" s="82">
        <v>6</v>
      </c>
      <c r="AS54" s="82">
        <v>7</v>
      </c>
      <c r="AT54" s="82">
        <v>8</v>
      </c>
      <c r="AU54" s="82">
        <v>9</v>
      </c>
      <c r="AV54" s="82">
        <v>10</v>
      </c>
      <c r="AW54" s="82">
        <v>11</v>
      </c>
      <c r="AX54" s="82">
        <v>12</v>
      </c>
      <c r="AY54" s="82">
        <v>13</v>
      </c>
      <c r="AZ54" s="82">
        <v>14</v>
      </c>
      <c r="BA54" s="82">
        <v>15</v>
      </c>
      <c r="BB54" s="82">
        <v>16</v>
      </c>
      <c r="BC54" s="82">
        <v>17</v>
      </c>
      <c r="BD54" s="82">
        <v>18</v>
      </c>
      <c r="BE54" s="82">
        <v>19</v>
      </c>
      <c r="BF54" s="82">
        <v>20</v>
      </c>
      <c r="BG54" s="82">
        <v>21</v>
      </c>
      <c r="BH54" s="82">
        <v>22</v>
      </c>
      <c r="BI54" s="82">
        <v>23</v>
      </c>
      <c r="BJ54" s="82">
        <v>24</v>
      </c>
      <c r="BK54" s="82">
        <v>25</v>
      </c>
      <c r="BL54" s="82">
        <v>26</v>
      </c>
      <c r="BM54" s="82">
        <v>27</v>
      </c>
      <c r="BN54" s="82">
        <v>28</v>
      </c>
      <c r="BO54" s="82">
        <v>29</v>
      </c>
      <c r="BP54" s="82"/>
      <c r="BQ54" s="82"/>
      <c r="BR54" s="3" t="s">
        <v>706</v>
      </c>
      <c r="BS54" s="3" t="s">
        <v>707</v>
      </c>
      <c r="BT54" s="3" t="s">
        <v>697</v>
      </c>
      <c r="BU54" s="3" t="s">
        <v>698</v>
      </c>
      <c r="BV54" s="3" t="s">
        <v>703</v>
      </c>
      <c r="BW54" s="3" t="s">
        <v>704</v>
      </c>
      <c r="BX54" s="3" t="s">
        <v>705</v>
      </c>
      <c r="BY54" s="3" t="s">
        <v>706</v>
      </c>
      <c r="BZ54" s="3" t="s">
        <v>707</v>
      </c>
      <c r="CA54" s="3" t="s">
        <v>697</v>
      </c>
      <c r="CB54" s="3" t="s">
        <v>698</v>
      </c>
      <c r="CC54" s="3" t="s">
        <v>703</v>
      </c>
      <c r="CD54" s="3" t="s">
        <v>704</v>
      </c>
      <c r="CE54" s="3" t="s">
        <v>705</v>
      </c>
      <c r="CF54" s="3" t="s">
        <v>706</v>
      </c>
      <c r="CG54" s="3" t="s">
        <v>707</v>
      </c>
      <c r="CH54" s="3" t="s">
        <v>697</v>
      </c>
      <c r="CI54" s="3" t="s">
        <v>698</v>
      </c>
      <c r="CJ54" s="3" t="s">
        <v>703</v>
      </c>
      <c r="CK54" s="3" t="s">
        <v>704</v>
      </c>
      <c r="CL54" s="3" t="s">
        <v>705</v>
      </c>
      <c r="CM54" s="3" t="s">
        <v>706</v>
      </c>
      <c r="CN54" s="3" t="s">
        <v>707</v>
      </c>
      <c r="CO54" s="3" t="s">
        <v>697</v>
      </c>
      <c r="CP54" s="3" t="s">
        <v>698</v>
      </c>
      <c r="CQ54" s="3" t="s">
        <v>703</v>
      </c>
      <c r="CR54" s="3" t="s">
        <v>704</v>
      </c>
      <c r="CS54" s="3" t="s">
        <v>705</v>
      </c>
      <c r="CT54" s="3" t="s">
        <v>706</v>
      </c>
      <c r="CU54" s="3" t="s">
        <v>707</v>
      </c>
      <c r="CV54" s="3" t="s">
        <v>697</v>
      </c>
      <c r="CW54" s="3" t="s">
        <v>2</v>
      </c>
      <c r="CX54">
        <v>2024</v>
      </c>
    </row>
    <row r="55" spans="1:102" x14ac:dyDescent="0.2">
      <c r="A55" s="76" t="str">
        <f t="shared" si="0"/>
        <v>Февраль 2024 График 2 Бригада 2</v>
      </c>
      <c r="B55" s="3"/>
      <c r="C55" s="77" t="s">
        <v>709</v>
      </c>
      <c r="D55" s="3" t="s">
        <v>740</v>
      </c>
      <c r="E55" s="3" t="s">
        <v>708</v>
      </c>
      <c r="F55" s="84">
        <v>2</v>
      </c>
      <c r="G55" s="3"/>
      <c r="H55" s="3"/>
      <c r="I55" s="3">
        <v>11</v>
      </c>
      <c r="J55" s="3">
        <v>11</v>
      </c>
      <c r="K55" s="3"/>
      <c r="L55" s="3"/>
      <c r="M55" s="3">
        <v>11</v>
      </c>
      <c r="N55" s="3">
        <v>11</v>
      </c>
      <c r="O55" s="3"/>
      <c r="P55" s="3"/>
      <c r="Q55" s="3">
        <v>11</v>
      </c>
      <c r="R55" s="3">
        <v>11</v>
      </c>
      <c r="S55" s="3"/>
      <c r="T55" s="3"/>
      <c r="U55" s="3">
        <v>11</v>
      </c>
      <c r="V55" s="3">
        <v>11</v>
      </c>
      <c r="W55" s="3"/>
      <c r="X55" s="3"/>
      <c r="Y55" s="3">
        <v>11</v>
      </c>
      <c r="Z55" s="3">
        <v>11</v>
      </c>
      <c r="AA55" s="3"/>
      <c r="AB55" s="3"/>
      <c r="AC55" s="3">
        <v>11</v>
      </c>
      <c r="AD55" s="3">
        <v>11</v>
      </c>
      <c r="AE55" s="3"/>
      <c r="AF55" s="3"/>
      <c r="AG55" s="3">
        <v>11</v>
      </c>
      <c r="AH55" s="3">
        <v>11</v>
      </c>
      <c r="AI55" s="3"/>
      <c r="AJ55" s="3" t="s">
        <v>716</v>
      </c>
      <c r="AK55" s="3" t="s">
        <v>716</v>
      </c>
      <c r="AL55" s="81">
        <v>154</v>
      </c>
      <c r="AM55" s="82">
        <v>1</v>
      </c>
      <c r="AN55" s="82">
        <v>2</v>
      </c>
      <c r="AO55" s="82">
        <v>3</v>
      </c>
      <c r="AP55" s="82">
        <v>4</v>
      </c>
      <c r="AQ55" s="82">
        <v>5</v>
      </c>
      <c r="AR55" s="82">
        <v>6</v>
      </c>
      <c r="AS55" s="82">
        <v>7</v>
      </c>
      <c r="AT55" s="82">
        <v>8</v>
      </c>
      <c r="AU55" s="82">
        <v>9</v>
      </c>
      <c r="AV55" s="82">
        <v>10</v>
      </c>
      <c r="AW55" s="82">
        <v>11</v>
      </c>
      <c r="AX55" s="82">
        <v>12</v>
      </c>
      <c r="AY55" s="82">
        <v>13</v>
      </c>
      <c r="AZ55" s="82">
        <v>14</v>
      </c>
      <c r="BA55" s="82">
        <v>15</v>
      </c>
      <c r="BB55" s="82">
        <v>16</v>
      </c>
      <c r="BC55" s="82">
        <v>17</v>
      </c>
      <c r="BD55" s="82">
        <v>18</v>
      </c>
      <c r="BE55" s="82">
        <v>19</v>
      </c>
      <c r="BF55" s="82">
        <v>20</v>
      </c>
      <c r="BG55" s="82">
        <v>21</v>
      </c>
      <c r="BH55" s="82">
        <v>22</v>
      </c>
      <c r="BI55" s="82">
        <v>23</v>
      </c>
      <c r="BJ55" s="82">
        <v>24</v>
      </c>
      <c r="BK55" s="82">
        <v>25</v>
      </c>
      <c r="BL55" s="82">
        <v>26</v>
      </c>
      <c r="BM55" s="82">
        <v>27</v>
      </c>
      <c r="BN55" s="82">
        <v>28</v>
      </c>
      <c r="BO55" s="82">
        <v>29</v>
      </c>
      <c r="BP55" s="82"/>
      <c r="BQ55" s="82"/>
      <c r="BR55" s="3" t="s">
        <v>706</v>
      </c>
      <c r="BS55" s="3" t="s">
        <v>707</v>
      </c>
      <c r="BT55" s="3" t="s">
        <v>697</v>
      </c>
      <c r="BU55" s="3" t="s">
        <v>698</v>
      </c>
      <c r="BV55" s="3" t="s">
        <v>703</v>
      </c>
      <c r="BW55" s="3" t="s">
        <v>704</v>
      </c>
      <c r="BX55" s="3" t="s">
        <v>705</v>
      </c>
      <c r="BY55" s="3" t="s">
        <v>706</v>
      </c>
      <c r="BZ55" s="3" t="s">
        <v>707</v>
      </c>
      <c r="CA55" s="3" t="s">
        <v>697</v>
      </c>
      <c r="CB55" s="3" t="s">
        <v>698</v>
      </c>
      <c r="CC55" s="3" t="s">
        <v>703</v>
      </c>
      <c r="CD55" s="3" t="s">
        <v>704</v>
      </c>
      <c r="CE55" s="3" t="s">
        <v>705</v>
      </c>
      <c r="CF55" s="3" t="s">
        <v>706</v>
      </c>
      <c r="CG55" s="3" t="s">
        <v>707</v>
      </c>
      <c r="CH55" s="3" t="s">
        <v>697</v>
      </c>
      <c r="CI55" s="3" t="s">
        <v>698</v>
      </c>
      <c r="CJ55" s="3" t="s">
        <v>703</v>
      </c>
      <c r="CK55" s="3" t="s">
        <v>704</v>
      </c>
      <c r="CL55" s="3" t="s">
        <v>705</v>
      </c>
      <c r="CM55" s="3" t="s">
        <v>706</v>
      </c>
      <c r="CN55" s="3" t="s">
        <v>707</v>
      </c>
      <c r="CO55" s="3" t="s">
        <v>697</v>
      </c>
      <c r="CP55" s="3" t="s">
        <v>698</v>
      </c>
      <c r="CQ55" s="3" t="s">
        <v>703</v>
      </c>
      <c r="CR55" s="3" t="s">
        <v>704</v>
      </c>
      <c r="CS55" s="3" t="s">
        <v>705</v>
      </c>
      <c r="CT55" s="3" t="s">
        <v>706</v>
      </c>
      <c r="CU55" s="3" t="s">
        <v>707</v>
      </c>
      <c r="CV55" s="3" t="s">
        <v>697</v>
      </c>
      <c r="CW55" s="3" t="s">
        <v>2</v>
      </c>
      <c r="CX55">
        <v>2024</v>
      </c>
    </row>
    <row r="56" spans="1:102" x14ac:dyDescent="0.2">
      <c r="A56" s="76" t="str">
        <f t="shared" si="0"/>
        <v>Февраль 2024 График 2 Бригада 3</v>
      </c>
      <c r="B56" s="3"/>
      <c r="C56" s="77" t="s">
        <v>709</v>
      </c>
      <c r="D56" s="3" t="s">
        <v>740</v>
      </c>
      <c r="E56" s="3" t="s">
        <v>710</v>
      </c>
      <c r="F56" s="84">
        <v>3</v>
      </c>
      <c r="G56" s="3">
        <v>11</v>
      </c>
      <c r="H56" s="3"/>
      <c r="I56" s="3"/>
      <c r="J56" s="3">
        <v>11</v>
      </c>
      <c r="K56" s="3">
        <v>11</v>
      </c>
      <c r="L56" s="3"/>
      <c r="M56" s="3"/>
      <c r="N56" s="3">
        <v>11</v>
      </c>
      <c r="O56" s="3">
        <v>11</v>
      </c>
      <c r="P56" s="3"/>
      <c r="Q56" s="3"/>
      <c r="R56" s="3">
        <v>11</v>
      </c>
      <c r="S56" s="3">
        <v>11</v>
      </c>
      <c r="T56" s="3"/>
      <c r="U56" s="3"/>
      <c r="V56" s="3">
        <v>11</v>
      </c>
      <c r="W56" s="3">
        <v>11</v>
      </c>
      <c r="X56" s="3"/>
      <c r="Y56" s="3"/>
      <c r="Z56" s="3">
        <v>11</v>
      </c>
      <c r="AA56" s="3">
        <v>11</v>
      </c>
      <c r="AB56" s="3"/>
      <c r="AC56" s="3"/>
      <c r="AD56" s="3">
        <v>11</v>
      </c>
      <c r="AE56" s="3">
        <v>11</v>
      </c>
      <c r="AF56" s="3"/>
      <c r="AG56" s="3"/>
      <c r="AH56" s="3">
        <v>11</v>
      </c>
      <c r="AI56" s="3">
        <v>11</v>
      </c>
      <c r="AJ56" s="3" t="s">
        <v>716</v>
      </c>
      <c r="AK56" s="3" t="s">
        <v>716</v>
      </c>
      <c r="AL56" s="81">
        <v>165</v>
      </c>
      <c r="AM56" s="82">
        <v>1</v>
      </c>
      <c r="AN56" s="82">
        <v>2</v>
      </c>
      <c r="AO56" s="82">
        <v>3</v>
      </c>
      <c r="AP56" s="82">
        <v>4</v>
      </c>
      <c r="AQ56" s="82">
        <v>5</v>
      </c>
      <c r="AR56" s="82">
        <v>6</v>
      </c>
      <c r="AS56" s="82">
        <v>7</v>
      </c>
      <c r="AT56" s="82">
        <v>8</v>
      </c>
      <c r="AU56" s="82">
        <v>9</v>
      </c>
      <c r="AV56" s="82">
        <v>10</v>
      </c>
      <c r="AW56" s="82">
        <v>11</v>
      </c>
      <c r="AX56" s="82">
        <v>12</v>
      </c>
      <c r="AY56" s="82">
        <v>13</v>
      </c>
      <c r="AZ56" s="82">
        <v>14</v>
      </c>
      <c r="BA56" s="82">
        <v>15</v>
      </c>
      <c r="BB56" s="82">
        <v>16</v>
      </c>
      <c r="BC56" s="82">
        <v>17</v>
      </c>
      <c r="BD56" s="82">
        <v>18</v>
      </c>
      <c r="BE56" s="82">
        <v>19</v>
      </c>
      <c r="BF56" s="82">
        <v>20</v>
      </c>
      <c r="BG56" s="82">
        <v>21</v>
      </c>
      <c r="BH56" s="82">
        <v>22</v>
      </c>
      <c r="BI56" s="82">
        <v>23</v>
      </c>
      <c r="BJ56" s="82">
        <v>24</v>
      </c>
      <c r="BK56" s="82">
        <v>25</v>
      </c>
      <c r="BL56" s="82">
        <v>26</v>
      </c>
      <c r="BM56" s="82">
        <v>27</v>
      </c>
      <c r="BN56" s="82">
        <v>28</v>
      </c>
      <c r="BO56" s="82">
        <v>29</v>
      </c>
      <c r="BP56" s="82"/>
      <c r="BQ56" s="82"/>
      <c r="BR56" s="3" t="s">
        <v>706</v>
      </c>
      <c r="BS56" s="3" t="s">
        <v>707</v>
      </c>
      <c r="BT56" s="3" t="s">
        <v>697</v>
      </c>
      <c r="BU56" s="3" t="s">
        <v>698</v>
      </c>
      <c r="BV56" s="3" t="s">
        <v>703</v>
      </c>
      <c r="BW56" s="3" t="s">
        <v>704</v>
      </c>
      <c r="BX56" s="3" t="s">
        <v>705</v>
      </c>
      <c r="BY56" s="3" t="s">
        <v>706</v>
      </c>
      <c r="BZ56" s="3" t="s">
        <v>707</v>
      </c>
      <c r="CA56" s="3" t="s">
        <v>697</v>
      </c>
      <c r="CB56" s="3" t="s">
        <v>698</v>
      </c>
      <c r="CC56" s="3" t="s">
        <v>703</v>
      </c>
      <c r="CD56" s="3" t="s">
        <v>704</v>
      </c>
      <c r="CE56" s="3" t="s">
        <v>705</v>
      </c>
      <c r="CF56" s="3" t="s">
        <v>706</v>
      </c>
      <c r="CG56" s="3" t="s">
        <v>707</v>
      </c>
      <c r="CH56" s="3" t="s">
        <v>697</v>
      </c>
      <c r="CI56" s="3" t="s">
        <v>698</v>
      </c>
      <c r="CJ56" s="3" t="s">
        <v>703</v>
      </c>
      <c r="CK56" s="3" t="s">
        <v>704</v>
      </c>
      <c r="CL56" s="3" t="s">
        <v>705</v>
      </c>
      <c r="CM56" s="3" t="s">
        <v>706</v>
      </c>
      <c r="CN56" s="3" t="s">
        <v>707</v>
      </c>
      <c r="CO56" s="3" t="s">
        <v>697</v>
      </c>
      <c r="CP56" s="3" t="s">
        <v>698</v>
      </c>
      <c r="CQ56" s="3" t="s">
        <v>703</v>
      </c>
      <c r="CR56" s="3" t="s">
        <v>704</v>
      </c>
      <c r="CS56" s="3" t="s">
        <v>705</v>
      </c>
      <c r="CT56" s="3" t="s">
        <v>706</v>
      </c>
      <c r="CU56" s="3" t="s">
        <v>707</v>
      </c>
      <c r="CV56" s="3" t="s">
        <v>697</v>
      </c>
      <c r="CW56" s="3" t="s">
        <v>2</v>
      </c>
      <c r="CX56">
        <v>2024</v>
      </c>
    </row>
    <row r="57" spans="1:102" x14ac:dyDescent="0.2">
      <c r="A57" s="76" t="str">
        <f t="shared" si="0"/>
        <v>Февраль 2024 График 2 Бригада 4</v>
      </c>
      <c r="B57" s="3"/>
      <c r="C57" s="77" t="s">
        <v>709</v>
      </c>
      <c r="D57" s="3" t="s">
        <v>740</v>
      </c>
      <c r="E57" s="3" t="s">
        <v>713</v>
      </c>
      <c r="F57" s="84">
        <v>4</v>
      </c>
      <c r="G57" s="3">
        <v>11</v>
      </c>
      <c r="H57" s="3">
        <v>11</v>
      </c>
      <c r="I57" s="3"/>
      <c r="J57" s="3"/>
      <c r="K57" s="3">
        <v>11</v>
      </c>
      <c r="L57" s="3">
        <v>11</v>
      </c>
      <c r="M57" s="3"/>
      <c r="N57" s="3"/>
      <c r="O57" s="3">
        <v>11</v>
      </c>
      <c r="P57" s="3">
        <v>11</v>
      </c>
      <c r="Q57" s="3"/>
      <c r="R57" s="3"/>
      <c r="S57" s="3">
        <v>11</v>
      </c>
      <c r="T57" s="3">
        <v>11</v>
      </c>
      <c r="U57" s="3"/>
      <c r="V57" s="3"/>
      <c r="W57" s="3">
        <v>11</v>
      </c>
      <c r="X57" s="3">
        <v>11</v>
      </c>
      <c r="Y57" s="3"/>
      <c r="Z57" s="3"/>
      <c r="AA57" s="3">
        <v>11</v>
      </c>
      <c r="AB57" s="3">
        <v>11</v>
      </c>
      <c r="AC57" s="3"/>
      <c r="AD57" s="3"/>
      <c r="AE57" s="3">
        <v>11</v>
      </c>
      <c r="AF57" s="3">
        <v>11</v>
      </c>
      <c r="AG57" s="3"/>
      <c r="AH57" s="3"/>
      <c r="AI57" s="3">
        <v>11</v>
      </c>
      <c r="AJ57" s="3" t="s">
        <v>716</v>
      </c>
      <c r="AK57" s="3" t="s">
        <v>716</v>
      </c>
      <c r="AL57" s="81">
        <v>165</v>
      </c>
      <c r="AM57" s="82">
        <v>1</v>
      </c>
      <c r="AN57" s="82">
        <v>2</v>
      </c>
      <c r="AO57" s="82">
        <v>3</v>
      </c>
      <c r="AP57" s="82">
        <v>4</v>
      </c>
      <c r="AQ57" s="82">
        <v>5</v>
      </c>
      <c r="AR57" s="82">
        <v>6</v>
      </c>
      <c r="AS57" s="82">
        <v>7</v>
      </c>
      <c r="AT57" s="82">
        <v>8</v>
      </c>
      <c r="AU57" s="82">
        <v>9</v>
      </c>
      <c r="AV57" s="82">
        <v>10</v>
      </c>
      <c r="AW57" s="82">
        <v>11</v>
      </c>
      <c r="AX57" s="82">
        <v>12</v>
      </c>
      <c r="AY57" s="82">
        <v>13</v>
      </c>
      <c r="AZ57" s="82">
        <v>14</v>
      </c>
      <c r="BA57" s="82">
        <v>15</v>
      </c>
      <c r="BB57" s="82">
        <v>16</v>
      </c>
      <c r="BC57" s="82">
        <v>17</v>
      </c>
      <c r="BD57" s="82">
        <v>18</v>
      </c>
      <c r="BE57" s="82">
        <v>19</v>
      </c>
      <c r="BF57" s="82">
        <v>20</v>
      </c>
      <c r="BG57" s="82">
        <v>21</v>
      </c>
      <c r="BH57" s="82">
        <v>22</v>
      </c>
      <c r="BI57" s="82">
        <v>23</v>
      </c>
      <c r="BJ57" s="82">
        <v>24</v>
      </c>
      <c r="BK57" s="82">
        <v>25</v>
      </c>
      <c r="BL57" s="82">
        <v>26</v>
      </c>
      <c r="BM57" s="82">
        <v>27</v>
      </c>
      <c r="BN57" s="82">
        <v>28</v>
      </c>
      <c r="BO57" s="82">
        <v>29</v>
      </c>
      <c r="BP57" s="82"/>
      <c r="BQ57" s="82"/>
      <c r="BR57" s="3" t="s">
        <v>706</v>
      </c>
      <c r="BS57" s="3" t="s">
        <v>707</v>
      </c>
      <c r="BT57" s="3" t="s">
        <v>697</v>
      </c>
      <c r="BU57" s="3" t="s">
        <v>698</v>
      </c>
      <c r="BV57" s="3" t="s">
        <v>703</v>
      </c>
      <c r="BW57" s="3" t="s">
        <v>704</v>
      </c>
      <c r="BX57" s="3" t="s">
        <v>705</v>
      </c>
      <c r="BY57" s="3" t="s">
        <v>706</v>
      </c>
      <c r="BZ57" s="3" t="s">
        <v>707</v>
      </c>
      <c r="CA57" s="3" t="s">
        <v>697</v>
      </c>
      <c r="CB57" s="3" t="s">
        <v>698</v>
      </c>
      <c r="CC57" s="3" t="s">
        <v>703</v>
      </c>
      <c r="CD57" s="3" t="s">
        <v>704</v>
      </c>
      <c r="CE57" s="3" t="s">
        <v>705</v>
      </c>
      <c r="CF57" s="3" t="s">
        <v>706</v>
      </c>
      <c r="CG57" s="3" t="s">
        <v>707</v>
      </c>
      <c r="CH57" s="3" t="s">
        <v>697</v>
      </c>
      <c r="CI57" s="3" t="s">
        <v>698</v>
      </c>
      <c r="CJ57" s="3" t="s">
        <v>703</v>
      </c>
      <c r="CK57" s="3" t="s">
        <v>704</v>
      </c>
      <c r="CL57" s="3" t="s">
        <v>705</v>
      </c>
      <c r="CM57" s="3" t="s">
        <v>706</v>
      </c>
      <c r="CN57" s="3" t="s">
        <v>707</v>
      </c>
      <c r="CO57" s="3" t="s">
        <v>697</v>
      </c>
      <c r="CP57" s="3" t="s">
        <v>698</v>
      </c>
      <c r="CQ57" s="3" t="s">
        <v>703</v>
      </c>
      <c r="CR57" s="3" t="s">
        <v>704</v>
      </c>
      <c r="CS57" s="3" t="s">
        <v>705</v>
      </c>
      <c r="CT57" s="3" t="s">
        <v>706</v>
      </c>
      <c r="CU57" s="3" t="s">
        <v>707</v>
      </c>
      <c r="CV57" s="3" t="s">
        <v>697</v>
      </c>
      <c r="CW57" s="3" t="s">
        <v>2</v>
      </c>
      <c r="CX57">
        <v>2024</v>
      </c>
    </row>
    <row r="58" spans="1:102" x14ac:dyDescent="0.2">
      <c r="A58" s="76" t="str">
        <f t="shared" si="0"/>
        <v>Март 2024 График 2 Бригада 1</v>
      </c>
      <c r="B58" s="3"/>
      <c r="C58" s="77" t="s">
        <v>711</v>
      </c>
      <c r="D58" s="3" t="s">
        <v>740</v>
      </c>
      <c r="E58" s="3" t="s">
        <v>701</v>
      </c>
      <c r="F58" s="84">
        <v>1</v>
      </c>
      <c r="G58" s="3">
        <v>11</v>
      </c>
      <c r="H58" s="3">
        <v>11</v>
      </c>
      <c r="I58" s="3"/>
      <c r="J58" s="3"/>
      <c r="K58" s="3">
        <v>11</v>
      </c>
      <c r="L58" s="3">
        <v>11</v>
      </c>
      <c r="M58" s="3"/>
      <c r="N58" s="3"/>
      <c r="O58" s="3">
        <v>11</v>
      </c>
      <c r="P58" s="3">
        <v>11</v>
      </c>
      <c r="Q58" s="3"/>
      <c r="R58" s="3"/>
      <c r="S58" s="3">
        <v>11</v>
      </c>
      <c r="T58" s="3">
        <v>11</v>
      </c>
      <c r="U58" s="3"/>
      <c r="V58" s="3"/>
      <c r="W58" s="3">
        <v>11</v>
      </c>
      <c r="X58" s="3">
        <v>11</v>
      </c>
      <c r="Y58" s="3"/>
      <c r="Z58" s="3"/>
      <c r="AA58" s="3">
        <v>11</v>
      </c>
      <c r="AB58" s="3">
        <v>11</v>
      </c>
      <c r="AC58" s="3"/>
      <c r="AD58" s="3"/>
      <c r="AE58" s="3">
        <v>11</v>
      </c>
      <c r="AF58" s="3">
        <v>11</v>
      </c>
      <c r="AG58" s="3"/>
      <c r="AH58" s="3"/>
      <c r="AI58" s="3">
        <v>11</v>
      </c>
      <c r="AJ58" s="3">
        <v>11</v>
      </c>
      <c r="AK58" s="3"/>
      <c r="AL58" s="81">
        <v>176</v>
      </c>
      <c r="AM58" s="82">
        <v>1</v>
      </c>
      <c r="AN58" s="82">
        <v>2</v>
      </c>
      <c r="AO58" s="82">
        <v>3</v>
      </c>
      <c r="AP58" s="82">
        <v>4</v>
      </c>
      <c r="AQ58" s="82">
        <v>5</v>
      </c>
      <c r="AR58" s="82">
        <v>6</v>
      </c>
      <c r="AS58" s="82">
        <v>7</v>
      </c>
      <c r="AT58" s="82">
        <v>8</v>
      </c>
      <c r="AU58" s="82">
        <v>9</v>
      </c>
      <c r="AV58" s="82">
        <v>10</v>
      </c>
      <c r="AW58" s="82">
        <v>11</v>
      </c>
      <c r="AX58" s="82">
        <v>12</v>
      </c>
      <c r="AY58" s="82">
        <v>13</v>
      </c>
      <c r="AZ58" s="82">
        <v>14</v>
      </c>
      <c r="BA58" s="82">
        <v>15</v>
      </c>
      <c r="BB58" s="82">
        <v>16</v>
      </c>
      <c r="BC58" s="82">
        <v>17</v>
      </c>
      <c r="BD58" s="82">
        <v>18</v>
      </c>
      <c r="BE58" s="82">
        <v>19</v>
      </c>
      <c r="BF58" s="82">
        <v>20</v>
      </c>
      <c r="BG58" s="82">
        <v>21</v>
      </c>
      <c r="BH58" s="82">
        <v>22</v>
      </c>
      <c r="BI58" s="82">
        <v>23</v>
      </c>
      <c r="BJ58" s="82">
        <v>24</v>
      </c>
      <c r="BK58" s="82">
        <v>25</v>
      </c>
      <c r="BL58" s="82">
        <v>26</v>
      </c>
      <c r="BM58" s="82">
        <v>27</v>
      </c>
      <c r="BN58" s="82">
        <v>28</v>
      </c>
      <c r="BO58" s="82">
        <v>29</v>
      </c>
      <c r="BP58" s="82">
        <v>30</v>
      </c>
      <c r="BQ58" s="82">
        <v>31</v>
      </c>
      <c r="BR58" s="3" t="s">
        <v>707</v>
      </c>
      <c r="BS58" s="3" t="s">
        <v>697</v>
      </c>
      <c r="BT58" s="3" t="s">
        <v>698</v>
      </c>
      <c r="BU58" s="3" t="s">
        <v>703</v>
      </c>
      <c r="BV58" s="3" t="s">
        <v>704</v>
      </c>
      <c r="BW58" s="3" t="s">
        <v>705</v>
      </c>
      <c r="BX58" s="3" t="s">
        <v>706</v>
      </c>
      <c r="BY58" s="3" t="s">
        <v>707</v>
      </c>
      <c r="BZ58" s="3" t="s">
        <v>697</v>
      </c>
      <c r="CA58" s="3" t="s">
        <v>698</v>
      </c>
      <c r="CB58" s="3" t="s">
        <v>703</v>
      </c>
      <c r="CC58" s="3" t="s">
        <v>704</v>
      </c>
      <c r="CD58" s="3" t="s">
        <v>705</v>
      </c>
      <c r="CE58" s="3" t="s">
        <v>706</v>
      </c>
      <c r="CF58" s="3" t="s">
        <v>707</v>
      </c>
      <c r="CG58" s="3" t="s">
        <v>697</v>
      </c>
      <c r="CH58" s="3" t="s">
        <v>698</v>
      </c>
      <c r="CI58" s="3" t="s">
        <v>703</v>
      </c>
      <c r="CJ58" s="3" t="s">
        <v>704</v>
      </c>
      <c r="CK58" s="3" t="s">
        <v>705</v>
      </c>
      <c r="CL58" s="3" t="s">
        <v>706</v>
      </c>
      <c r="CM58" s="3" t="s">
        <v>707</v>
      </c>
      <c r="CN58" s="3" t="s">
        <v>697</v>
      </c>
      <c r="CO58" s="3" t="s">
        <v>698</v>
      </c>
      <c r="CP58" s="3" t="s">
        <v>703</v>
      </c>
      <c r="CQ58" s="3" t="s">
        <v>704</v>
      </c>
      <c r="CR58" s="3" t="s">
        <v>705</v>
      </c>
      <c r="CS58" s="3" t="s">
        <v>706</v>
      </c>
      <c r="CT58" s="3" t="s">
        <v>707</v>
      </c>
      <c r="CU58" s="3" t="s">
        <v>697</v>
      </c>
      <c r="CV58" s="3" t="s">
        <v>698</v>
      </c>
      <c r="CW58" s="3" t="s">
        <v>712</v>
      </c>
      <c r="CX58">
        <v>2024</v>
      </c>
    </row>
    <row r="59" spans="1:102" x14ac:dyDescent="0.2">
      <c r="A59" s="76" t="str">
        <f t="shared" si="0"/>
        <v>Март 2024 График 2 Бригада 2</v>
      </c>
      <c r="B59" s="3"/>
      <c r="C59" s="77" t="s">
        <v>711</v>
      </c>
      <c r="D59" s="3" t="s">
        <v>740</v>
      </c>
      <c r="E59" s="3" t="s">
        <v>708</v>
      </c>
      <c r="F59" s="84">
        <v>2</v>
      </c>
      <c r="G59" s="3"/>
      <c r="H59" s="3">
        <v>11</v>
      </c>
      <c r="I59" s="3">
        <v>11</v>
      </c>
      <c r="J59" s="3"/>
      <c r="K59" s="3"/>
      <c r="L59" s="3">
        <v>11</v>
      </c>
      <c r="M59" s="3">
        <v>11</v>
      </c>
      <c r="N59" s="3"/>
      <c r="O59" s="3"/>
      <c r="P59" s="3">
        <v>11</v>
      </c>
      <c r="Q59" s="3">
        <v>11</v>
      </c>
      <c r="R59" s="3"/>
      <c r="S59" s="3"/>
      <c r="T59" s="3">
        <v>11</v>
      </c>
      <c r="U59" s="3">
        <v>11</v>
      </c>
      <c r="V59" s="3"/>
      <c r="W59" s="3"/>
      <c r="X59" s="3">
        <v>11</v>
      </c>
      <c r="Y59" s="3">
        <v>11</v>
      </c>
      <c r="Z59" s="3"/>
      <c r="AA59" s="3"/>
      <c r="AB59" s="3">
        <v>11</v>
      </c>
      <c r="AC59" s="3">
        <v>11</v>
      </c>
      <c r="AD59" s="3"/>
      <c r="AE59" s="3"/>
      <c r="AF59" s="3">
        <v>11</v>
      </c>
      <c r="AG59" s="3">
        <v>11</v>
      </c>
      <c r="AH59" s="3"/>
      <c r="AI59" s="3"/>
      <c r="AJ59" s="3">
        <v>11</v>
      </c>
      <c r="AK59" s="3">
        <v>11</v>
      </c>
      <c r="AL59" s="81">
        <v>176</v>
      </c>
      <c r="AM59" s="82">
        <v>1</v>
      </c>
      <c r="AN59" s="82">
        <v>2</v>
      </c>
      <c r="AO59" s="82">
        <v>3</v>
      </c>
      <c r="AP59" s="82">
        <v>4</v>
      </c>
      <c r="AQ59" s="82">
        <v>5</v>
      </c>
      <c r="AR59" s="82">
        <v>6</v>
      </c>
      <c r="AS59" s="82">
        <v>7</v>
      </c>
      <c r="AT59" s="82">
        <v>8</v>
      </c>
      <c r="AU59" s="82">
        <v>9</v>
      </c>
      <c r="AV59" s="82">
        <v>10</v>
      </c>
      <c r="AW59" s="82">
        <v>11</v>
      </c>
      <c r="AX59" s="82">
        <v>12</v>
      </c>
      <c r="AY59" s="82">
        <v>13</v>
      </c>
      <c r="AZ59" s="82">
        <v>14</v>
      </c>
      <c r="BA59" s="82">
        <v>15</v>
      </c>
      <c r="BB59" s="82">
        <v>16</v>
      </c>
      <c r="BC59" s="82">
        <v>17</v>
      </c>
      <c r="BD59" s="82">
        <v>18</v>
      </c>
      <c r="BE59" s="82">
        <v>19</v>
      </c>
      <c r="BF59" s="82">
        <v>20</v>
      </c>
      <c r="BG59" s="82">
        <v>21</v>
      </c>
      <c r="BH59" s="82">
        <v>22</v>
      </c>
      <c r="BI59" s="82">
        <v>23</v>
      </c>
      <c r="BJ59" s="82">
        <v>24</v>
      </c>
      <c r="BK59" s="82">
        <v>25</v>
      </c>
      <c r="BL59" s="82">
        <v>26</v>
      </c>
      <c r="BM59" s="82">
        <v>27</v>
      </c>
      <c r="BN59" s="82">
        <v>28</v>
      </c>
      <c r="BO59" s="82">
        <v>29</v>
      </c>
      <c r="BP59" s="82">
        <v>30</v>
      </c>
      <c r="BQ59" s="82">
        <v>31</v>
      </c>
      <c r="BR59" s="3" t="s">
        <v>707</v>
      </c>
      <c r="BS59" s="3" t="s">
        <v>697</v>
      </c>
      <c r="BT59" s="3" t="s">
        <v>698</v>
      </c>
      <c r="BU59" s="3" t="s">
        <v>703</v>
      </c>
      <c r="BV59" s="3" t="s">
        <v>704</v>
      </c>
      <c r="BW59" s="3" t="s">
        <v>705</v>
      </c>
      <c r="BX59" s="3" t="s">
        <v>706</v>
      </c>
      <c r="BY59" s="3" t="s">
        <v>707</v>
      </c>
      <c r="BZ59" s="3" t="s">
        <v>697</v>
      </c>
      <c r="CA59" s="3" t="s">
        <v>698</v>
      </c>
      <c r="CB59" s="3" t="s">
        <v>703</v>
      </c>
      <c r="CC59" s="3" t="s">
        <v>704</v>
      </c>
      <c r="CD59" s="3" t="s">
        <v>705</v>
      </c>
      <c r="CE59" s="3" t="s">
        <v>706</v>
      </c>
      <c r="CF59" s="3" t="s">
        <v>707</v>
      </c>
      <c r="CG59" s="3" t="s">
        <v>697</v>
      </c>
      <c r="CH59" s="3" t="s">
        <v>698</v>
      </c>
      <c r="CI59" s="3" t="s">
        <v>703</v>
      </c>
      <c r="CJ59" s="3" t="s">
        <v>704</v>
      </c>
      <c r="CK59" s="3" t="s">
        <v>705</v>
      </c>
      <c r="CL59" s="3" t="s">
        <v>706</v>
      </c>
      <c r="CM59" s="3" t="s">
        <v>707</v>
      </c>
      <c r="CN59" s="3" t="s">
        <v>697</v>
      </c>
      <c r="CO59" s="3" t="s">
        <v>698</v>
      </c>
      <c r="CP59" s="3" t="s">
        <v>703</v>
      </c>
      <c r="CQ59" s="3" t="s">
        <v>704</v>
      </c>
      <c r="CR59" s="3" t="s">
        <v>705</v>
      </c>
      <c r="CS59" s="3" t="s">
        <v>706</v>
      </c>
      <c r="CT59" s="3" t="s">
        <v>707</v>
      </c>
      <c r="CU59" s="3" t="s">
        <v>697</v>
      </c>
      <c r="CV59" s="3" t="s">
        <v>698</v>
      </c>
      <c r="CW59" s="3" t="s">
        <v>712</v>
      </c>
      <c r="CX59">
        <v>2024</v>
      </c>
    </row>
    <row r="60" spans="1:102" x14ac:dyDescent="0.2">
      <c r="A60" s="76" t="str">
        <f t="shared" si="0"/>
        <v>Март 2024 График 2 Бригада 3</v>
      </c>
      <c r="B60" s="3"/>
      <c r="C60" s="77" t="s">
        <v>711</v>
      </c>
      <c r="D60" s="3" t="s">
        <v>740</v>
      </c>
      <c r="E60" s="3" t="s">
        <v>710</v>
      </c>
      <c r="F60" s="84">
        <v>3</v>
      </c>
      <c r="G60" s="3"/>
      <c r="H60" s="3"/>
      <c r="I60" s="3">
        <v>11</v>
      </c>
      <c r="J60" s="3">
        <v>11</v>
      </c>
      <c r="K60" s="3"/>
      <c r="L60" s="3"/>
      <c r="M60" s="3">
        <v>11</v>
      </c>
      <c r="N60" s="3">
        <v>11</v>
      </c>
      <c r="O60" s="3"/>
      <c r="P60" s="3"/>
      <c r="Q60" s="3">
        <v>11</v>
      </c>
      <c r="R60" s="3">
        <v>11</v>
      </c>
      <c r="S60" s="3"/>
      <c r="T60" s="3"/>
      <c r="U60" s="3">
        <v>11</v>
      </c>
      <c r="V60" s="3">
        <v>11</v>
      </c>
      <c r="W60" s="3"/>
      <c r="X60" s="3"/>
      <c r="Y60" s="3">
        <v>11</v>
      </c>
      <c r="Z60" s="3">
        <v>11</v>
      </c>
      <c r="AA60" s="3"/>
      <c r="AB60" s="3"/>
      <c r="AC60" s="3">
        <v>11</v>
      </c>
      <c r="AD60" s="3">
        <v>11</v>
      </c>
      <c r="AE60" s="3"/>
      <c r="AF60" s="3"/>
      <c r="AG60" s="3">
        <v>11</v>
      </c>
      <c r="AH60" s="3">
        <v>11</v>
      </c>
      <c r="AI60" s="3"/>
      <c r="AJ60" s="3"/>
      <c r="AK60" s="3">
        <v>11</v>
      </c>
      <c r="AL60" s="81">
        <v>165</v>
      </c>
      <c r="AM60" s="82">
        <v>1</v>
      </c>
      <c r="AN60" s="82">
        <v>2</v>
      </c>
      <c r="AO60" s="82">
        <v>3</v>
      </c>
      <c r="AP60" s="82">
        <v>4</v>
      </c>
      <c r="AQ60" s="82">
        <v>5</v>
      </c>
      <c r="AR60" s="82">
        <v>6</v>
      </c>
      <c r="AS60" s="82">
        <v>7</v>
      </c>
      <c r="AT60" s="82">
        <v>8</v>
      </c>
      <c r="AU60" s="82">
        <v>9</v>
      </c>
      <c r="AV60" s="82">
        <v>10</v>
      </c>
      <c r="AW60" s="82">
        <v>11</v>
      </c>
      <c r="AX60" s="82">
        <v>12</v>
      </c>
      <c r="AY60" s="82">
        <v>13</v>
      </c>
      <c r="AZ60" s="82">
        <v>14</v>
      </c>
      <c r="BA60" s="82">
        <v>15</v>
      </c>
      <c r="BB60" s="82">
        <v>16</v>
      </c>
      <c r="BC60" s="82">
        <v>17</v>
      </c>
      <c r="BD60" s="82">
        <v>18</v>
      </c>
      <c r="BE60" s="82">
        <v>19</v>
      </c>
      <c r="BF60" s="82">
        <v>20</v>
      </c>
      <c r="BG60" s="82">
        <v>21</v>
      </c>
      <c r="BH60" s="82">
        <v>22</v>
      </c>
      <c r="BI60" s="82">
        <v>23</v>
      </c>
      <c r="BJ60" s="82">
        <v>24</v>
      </c>
      <c r="BK60" s="82">
        <v>25</v>
      </c>
      <c r="BL60" s="82">
        <v>26</v>
      </c>
      <c r="BM60" s="82">
        <v>27</v>
      </c>
      <c r="BN60" s="82">
        <v>28</v>
      </c>
      <c r="BO60" s="82">
        <v>29</v>
      </c>
      <c r="BP60" s="82">
        <v>30</v>
      </c>
      <c r="BQ60" s="82">
        <v>31</v>
      </c>
      <c r="BR60" s="3" t="s">
        <v>707</v>
      </c>
      <c r="BS60" s="3" t="s">
        <v>697</v>
      </c>
      <c r="BT60" s="3" t="s">
        <v>698</v>
      </c>
      <c r="BU60" s="3" t="s">
        <v>703</v>
      </c>
      <c r="BV60" s="3" t="s">
        <v>704</v>
      </c>
      <c r="BW60" s="3" t="s">
        <v>705</v>
      </c>
      <c r="BX60" s="3" t="s">
        <v>706</v>
      </c>
      <c r="BY60" s="3" t="s">
        <v>707</v>
      </c>
      <c r="BZ60" s="3" t="s">
        <v>697</v>
      </c>
      <c r="CA60" s="3" t="s">
        <v>698</v>
      </c>
      <c r="CB60" s="3" t="s">
        <v>703</v>
      </c>
      <c r="CC60" s="3" t="s">
        <v>704</v>
      </c>
      <c r="CD60" s="3" t="s">
        <v>705</v>
      </c>
      <c r="CE60" s="3" t="s">
        <v>706</v>
      </c>
      <c r="CF60" s="3" t="s">
        <v>707</v>
      </c>
      <c r="CG60" s="3" t="s">
        <v>697</v>
      </c>
      <c r="CH60" s="3" t="s">
        <v>698</v>
      </c>
      <c r="CI60" s="3" t="s">
        <v>703</v>
      </c>
      <c r="CJ60" s="3" t="s">
        <v>704</v>
      </c>
      <c r="CK60" s="3" t="s">
        <v>705</v>
      </c>
      <c r="CL60" s="3" t="s">
        <v>706</v>
      </c>
      <c r="CM60" s="3" t="s">
        <v>707</v>
      </c>
      <c r="CN60" s="3" t="s">
        <v>697</v>
      </c>
      <c r="CO60" s="3" t="s">
        <v>698</v>
      </c>
      <c r="CP60" s="3" t="s">
        <v>703</v>
      </c>
      <c r="CQ60" s="3" t="s">
        <v>704</v>
      </c>
      <c r="CR60" s="3" t="s">
        <v>705</v>
      </c>
      <c r="CS60" s="3" t="s">
        <v>706</v>
      </c>
      <c r="CT60" s="3" t="s">
        <v>707</v>
      </c>
      <c r="CU60" s="3" t="s">
        <v>697</v>
      </c>
      <c r="CV60" s="3" t="s">
        <v>698</v>
      </c>
      <c r="CW60" s="3" t="s">
        <v>712</v>
      </c>
      <c r="CX60">
        <v>2024</v>
      </c>
    </row>
    <row r="61" spans="1:102" x14ac:dyDescent="0.2">
      <c r="A61" s="76" t="str">
        <f t="shared" si="0"/>
        <v>Март 2024 График 2 Бригада 4</v>
      </c>
      <c r="B61" s="3"/>
      <c r="C61" s="77" t="s">
        <v>711</v>
      </c>
      <c r="D61" s="3" t="s">
        <v>740</v>
      </c>
      <c r="E61" s="3" t="s">
        <v>713</v>
      </c>
      <c r="F61" s="84">
        <v>4</v>
      </c>
      <c r="G61" s="3">
        <v>11</v>
      </c>
      <c r="H61" s="3"/>
      <c r="I61" s="3"/>
      <c r="J61" s="3">
        <v>11</v>
      </c>
      <c r="K61" s="3">
        <v>11</v>
      </c>
      <c r="L61" s="3"/>
      <c r="M61" s="3"/>
      <c r="N61" s="3">
        <v>11</v>
      </c>
      <c r="O61" s="3">
        <v>11</v>
      </c>
      <c r="P61" s="3"/>
      <c r="Q61" s="3"/>
      <c r="R61" s="3">
        <v>11</v>
      </c>
      <c r="S61" s="3">
        <v>11</v>
      </c>
      <c r="T61" s="3"/>
      <c r="U61" s="3"/>
      <c r="V61" s="3">
        <v>11</v>
      </c>
      <c r="W61" s="3">
        <v>11</v>
      </c>
      <c r="X61" s="3"/>
      <c r="Y61" s="3"/>
      <c r="Z61" s="3">
        <v>11</v>
      </c>
      <c r="AA61" s="3">
        <v>11</v>
      </c>
      <c r="AB61" s="3"/>
      <c r="AC61" s="3"/>
      <c r="AD61" s="3">
        <v>11</v>
      </c>
      <c r="AE61" s="3">
        <v>11</v>
      </c>
      <c r="AF61" s="3"/>
      <c r="AG61" s="3"/>
      <c r="AH61" s="3">
        <v>11</v>
      </c>
      <c r="AI61" s="3">
        <v>11</v>
      </c>
      <c r="AJ61" s="3"/>
      <c r="AK61" s="3"/>
      <c r="AL61" s="81">
        <v>165</v>
      </c>
      <c r="AM61" s="82">
        <v>1</v>
      </c>
      <c r="AN61" s="82">
        <v>2</v>
      </c>
      <c r="AO61" s="82">
        <v>3</v>
      </c>
      <c r="AP61" s="82">
        <v>4</v>
      </c>
      <c r="AQ61" s="82">
        <v>5</v>
      </c>
      <c r="AR61" s="82">
        <v>6</v>
      </c>
      <c r="AS61" s="82">
        <v>7</v>
      </c>
      <c r="AT61" s="82">
        <v>8</v>
      </c>
      <c r="AU61" s="82">
        <v>9</v>
      </c>
      <c r="AV61" s="82">
        <v>10</v>
      </c>
      <c r="AW61" s="82">
        <v>11</v>
      </c>
      <c r="AX61" s="82">
        <v>12</v>
      </c>
      <c r="AY61" s="82">
        <v>13</v>
      </c>
      <c r="AZ61" s="82">
        <v>14</v>
      </c>
      <c r="BA61" s="82">
        <v>15</v>
      </c>
      <c r="BB61" s="82">
        <v>16</v>
      </c>
      <c r="BC61" s="82">
        <v>17</v>
      </c>
      <c r="BD61" s="82">
        <v>18</v>
      </c>
      <c r="BE61" s="82">
        <v>19</v>
      </c>
      <c r="BF61" s="82">
        <v>20</v>
      </c>
      <c r="BG61" s="82">
        <v>21</v>
      </c>
      <c r="BH61" s="82">
        <v>22</v>
      </c>
      <c r="BI61" s="82">
        <v>23</v>
      </c>
      <c r="BJ61" s="82">
        <v>24</v>
      </c>
      <c r="BK61" s="82">
        <v>25</v>
      </c>
      <c r="BL61" s="82">
        <v>26</v>
      </c>
      <c r="BM61" s="82">
        <v>27</v>
      </c>
      <c r="BN61" s="82">
        <v>28</v>
      </c>
      <c r="BO61" s="82">
        <v>29</v>
      </c>
      <c r="BP61" s="82">
        <v>30</v>
      </c>
      <c r="BQ61" s="82">
        <v>31</v>
      </c>
      <c r="BR61" s="3" t="s">
        <v>707</v>
      </c>
      <c r="BS61" s="3" t="s">
        <v>697</v>
      </c>
      <c r="BT61" s="3" t="s">
        <v>698</v>
      </c>
      <c r="BU61" s="3" t="s">
        <v>703</v>
      </c>
      <c r="BV61" s="3" t="s">
        <v>704</v>
      </c>
      <c r="BW61" s="3" t="s">
        <v>705</v>
      </c>
      <c r="BX61" s="3" t="s">
        <v>706</v>
      </c>
      <c r="BY61" s="3" t="s">
        <v>707</v>
      </c>
      <c r="BZ61" s="3" t="s">
        <v>697</v>
      </c>
      <c r="CA61" s="3" t="s">
        <v>698</v>
      </c>
      <c r="CB61" s="3" t="s">
        <v>703</v>
      </c>
      <c r="CC61" s="3" t="s">
        <v>704</v>
      </c>
      <c r="CD61" s="3" t="s">
        <v>705</v>
      </c>
      <c r="CE61" s="3" t="s">
        <v>706</v>
      </c>
      <c r="CF61" s="3" t="s">
        <v>707</v>
      </c>
      <c r="CG61" s="3" t="s">
        <v>697</v>
      </c>
      <c r="CH61" s="3" t="s">
        <v>698</v>
      </c>
      <c r="CI61" s="3" t="s">
        <v>703</v>
      </c>
      <c r="CJ61" s="3" t="s">
        <v>704</v>
      </c>
      <c r="CK61" s="3" t="s">
        <v>705</v>
      </c>
      <c r="CL61" s="3" t="s">
        <v>706</v>
      </c>
      <c r="CM61" s="3" t="s">
        <v>707</v>
      </c>
      <c r="CN61" s="3" t="s">
        <v>697</v>
      </c>
      <c r="CO61" s="3" t="s">
        <v>698</v>
      </c>
      <c r="CP61" s="3" t="s">
        <v>703</v>
      </c>
      <c r="CQ61" s="3" t="s">
        <v>704</v>
      </c>
      <c r="CR61" s="3" t="s">
        <v>705</v>
      </c>
      <c r="CS61" s="3" t="s">
        <v>706</v>
      </c>
      <c r="CT61" s="3" t="s">
        <v>707</v>
      </c>
      <c r="CU61" s="3" t="s">
        <v>697</v>
      </c>
      <c r="CV61" s="3" t="s">
        <v>698</v>
      </c>
      <c r="CW61" s="3" t="s">
        <v>712</v>
      </c>
      <c r="CX61">
        <v>2024</v>
      </c>
    </row>
    <row r="62" spans="1:102" x14ac:dyDescent="0.2">
      <c r="A62" s="76" t="str">
        <f t="shared" si="0"/>
        <v>Апрель 2024 График 2 Бригада 1</v>
      </c>
      <c r="B62" s="3"/>
      <c r="C62" s="77" t="s">
        <v>714</v>
      </c>
      <c r="D62" s="3" t="s">
        <v>740</v>
      </c>
      <c r="E62" s="3" t="s">
        <v>701</v>
      </c>
      <c r="F62" s="84">
        <v>1</v>
      </c>
      <c r="G62" s="3"/>
      <c r="H62" s="3">
        <v>11</v>
      </c>
      <c r="I62" s="3">
        <v>11</v>
      </c>
      <c r="J62" s="3"/>
      <c r="K62" s="3"/>
      <c r="L62" s="3">
        <v>11</v>
      </c>
      <c r="M62" s="3">
        <v>11</v>
      </c>
      <c r="N62" s="3"/>
      <c r="O62" s="3"/>
      <c r="P62" s="3">
        <v>11</v>
      </c>
      <c r="Q62" s="3">
        <v>11</v>
      </c>
      <c r="R62" s="3"/>
      <c r="S62" s="3"/>
      <c r="T62" s="3">
        <v>11</v>
      </c>
      <c r="U62" s="3">
        <v>11</v>
      </c>
      <c r="V62" s="3"/>
      <c r="W62" s="3"/>
      <c r="X62" s="3">
        <v>11</v>
      </c>
      <c r="Y62" s="3">
        <v>11</v>
      </c>
      <c r="Z62" s="3"/>
      <c r="AA62" s="3"/>
      <c r="AB62" s="3">
        <v>11</v>
      </c>
      <c r="AC62" s="3">
        <v>11</v>
      </c>
      <c r="AD62" s="3"/>
      <c r="AE62" s="3"/>
      <c r="AF62" s="3">
        <v>11</v>
      </c>
      <c r="AG62" s="3">
        <v>11</v>
      </c>
      <c r="AH62" s="3"/>
      <c r="AI62" s="3"/>
      <c r="AJ62" s="3">
        <v>11</v>
      </c>
      <c r="AK62" s="3" t="s">
        <v>716</v>
      </c>
      <c r="AL62" s="81">
        <v>165</v>
      </c>
      <c r="AM62" s="82">
        <v>1</v>
      </c>
      <c r="AN62" s="82">
        <v>2</v>
      </c>
      <c r="AO62" s="82">
        <v>3</v>
      </c>
      <c r="AP62" s="82">
        <v>4</v>
      </c>
      <c r="AQ62" s="82">
        <v>5</v>
      </c>
      <c r="AR62" s="82">
        <v>6</v>
      </c>
      <c r="AS62" s="82">
        <v>7</v>
      </c>
      <c r="AT62" s="82">
        <v>8</v>
      </c>
      <c r="AU62" s="82">
        <v>9</v>
      </c>
      <c r="AV62" s="82">
        <v>10</v>
      </c>
      <c r="AW62" s="82">
        <v>11</v>
      </c>
      <c r="AX62" s="82">
        <v>12</v>
      </c>
      <c r="AY62" s="82">
        <v>13</v>
      </c>
      <c r="AZ62" s="82">
        <v>14</v>
      </c>
      <c r="BA62" s="82">
        <v>15</v>
      </c>
      <c r="BB62" s="82">
        <v>16</v>
      </c>
      <c r="BC62" s="82">
        <v>17</v>
      </c>
      <c r="BD62" s="82">
        <v>18</v>
      </c>
      <c r="BE62" s="82">
        <v>19</v>
      </c>
      <c r="BF62" s="82">
        <v>20</v>
      </c>
      <c r="BG62" s="82">
        <v>21</v>
      </c>
      <c r="BH62" s="82">
        <v>22</v>
      </c>
      <c r="BI62" s="82">
        <v>23</v>
      </c>
      <c r="BJ62" s="82">
        <v>24</v>
      </c>
      <c r="BK62" s="82">
        <v>25</v>
      </c>
      <c r="BL62" s="82">
        <v>26</v>
      </c>
      <c r="BM62" s="82">
        <v>27</v>
      </c>
      <c r="BN62" s="82">
        <v>28</v>
      </c>
      <c r="BO62" s="82">
        <v>29</v>
      </c>
      <c r="BP62" s="82">
        <v>30</v>
      </c>
      <c r="BQ62" s="82"/>
      <c r="BR62" s="3" t="s">
        <v>703</v>
      </c>
      <c r="BS62" s="3" t="s">
        <v>704</v>
      </c>
      <c r="BT62" s="3" t="s">
        <v>705</v>
      </c>
      <c r="BU62" s="3" t="s">
        <v>706</v>
      </c>
      <c r="BV62" s="3" t="s">
        <v>707</v>
      </c>
      <c r="BW62" s="3" t="s">
        <v>697</v>
      </c>
      <c r="BX62" s="3" t="s">
        <v>698</v>
      </c>
      <c r="BY62" s="3" t="s">
        <v>703</v>
      </c>
      <c r="BZ62" s="3" t="s">
        <v>704</v>
      </c>
      <c r="CA62" s="3" t="s">
        <v>705</v>
      </c>
      <c r="CB62" s="3" t="s">
        <v>706</v>
      </c>
      <c r="CC62" s="3" t="s">
        <v>707</v>
      </c>
      <c r="CD62" s="3" t="s">
        <v>697</v>
      </c>
      <c r="CE62" s="3" t="s">
        <v>698</v>
      </c>
      <c r="CF62" s="3" t="s">
        <v>703</v>
      </c>
      <c r="CG62" s="3" t="s">
        <v>704</v>
      </c>
      <c r="CH62" s="3" t="s">
        <v>705</v>
      </c>
      <c r="CI62" s="3" t="s">
        <v>706</v>
      </c>
      <c r="CJ62" s="3" t="s">
        <v>707</v>
      </c>
      <c r="CK62" s="3" t="s">
        <v>697</v>
      </c>
      <c r="CL62" s="3" t="s">
        <v>698</v>
      </c>
      <c r="CM62" s="3" t="s">
        <v>703</v>
      </c>
      <c r="CN62" s="3" t="s">
        <v>704</v>
      </c>
      <c r="CO62" s="3" t="s">
        <v>705</v>
      </c>
      <c r="CP62" s="3" t="s">
        <v>706</v>
      </c>
      <c r="CQ62" s="3" t="s">
        <v>707</v>
      </c>
      <c r="CR62" s="3" t="s">
        <v>697</v>
      </c>
      <c r="CS62" s="3" t="s">
        <v>698</v>
      </c>
      <c r="CT62" s="3" t="s">
        <v>703</v>
      </c>
      <c r="CU62" s="3" t="s">
        <v>704</v>
      </c>
      <c r="CV62" s="3" t="s">
        <v>705</v>
      </c>
      <c r="CW62" s="3" t="s">
        <v>715</v>
      </c>
      <c r="CX62">
        <v>2024</v>
      </c>
    </row>
    <row r="63" spans="1:102" x14ac:dyDescent="0.2">
      <c r="A63" s="76" t="str">
        <f t="shared" si="0"/>
        <v>Апрель 2024 График 2 Бригада 2</v>
      </c>
      <c r="B63" s="3"/>
      <c r="C63" s="77" t="s">
        <v>714</v>
      </c>
      <c r="D63" s="3" t="s">
        <v>740</v>
      </c>
      <c r="E63" s="3" t="s">
        <v>708</v>
      </c>
      <c r="F63" s="84">
        <v>2</v>
      </c>
      <c r="G63" s="3"/>
      <c r="H63" s="3"/>
      <c r="I63" s="3">
        <v>11</v>
      </c>
      <c r="J63" s="3">
        <v>11</v>
      </c>
      <c r="K63" s="3"/>
      <c r="L63" s="3"/>
      <c r="M63" s="3">
        <v>11</v>
      </c>
      <c r="N63" s="3">
        <v>11</v>
      </c>
      <c r="O63" s="3"/>
      <c r="P63" s="3"/>
      <c r="Q63" s="3">
        <v>11</v>
      </c>
      <c r="R63" s="3">
        <v>11</v>
      </c>
      <c r="S63" s="3"/>
      <c r="T63" s="3"/>
      <c r="U63" s="3">
        <v>11</v>
      </c>
      <c r="V63" s="3">
        <v>11</v>
      </c>
      <c r="W63" s="3"/>
      <c r="X63" s="3"/>
      <c r="Y63" s="3">
        <v>11</v>
      </c>
      <c r="Z63" s="3">
        <v>11</v>
      </c>
      <c r="AA63" s="3"/>
      <c r="AB63" s="3"/>
      <c r="AC63" s="3">
        <v>11</v>
      </c>
      <c r="AD63" s="3">
        <v>11</v>
      </c>
      <c r="AE63" s="3"/>
      <c r="AF63" s="3"/>
      <c r="AG63" s="3">
        <v>11</v>
      </c>
      <c r="AH63" s="3">
        <v>11</v>
      </c>
      <c r="AI63" s="3"/>
      <c r="AJ63" s="3"/>
      <c r="AK63" s="3" t="s">
        <v>716</v>
      </c>
      <c r="AL63" s="81">
        <v>154</v>
      </c>
      <c r="AM63" s="82">
        <v>1</v>
      </c>
      <c r="AN63" s="82">
        <v>2</v>
      </c>
      <c r="AO63" s="82">
        <v>3</v>
      </c>
      <c r="AP63" s="82">
        <v>4</v>
      </c>
      <c r="AQ63" s="82">
        <v>5</v>
      </c>
      <c r="AR63" s="82">
        <v>6</v>
      </c>
      <c r="AS63" s="82">
        <v>7</v>
      </c>
      <c r="AT63" s="82">
        <v>8</v>
      </c>
      <c r="AU63" s="82">
        <v>9</v>
      </c>
      <c r="AV63" s="82">
        <v>10</v>
      </c>
      <c r="AW63" s="82">
        <v>11</v>
      </c>
      <c r="AX63" s="82">
        <v>12</v>
      </c>
      <c r="AY63" s="82">
        <v>13</v>
      </c>
      <c r="AZ63" s="82">
        <v>14</v>
      </c>
      <c r="BA63" s="82">
        <v>15</v>
      </c>
      <c r="BB63" s="82">
        <v>16</v>
      </c>
      <c r="BC63" s="82">
        <v>17</v>
      </c>
      <c r="BD63" s="82">
        <v>18</v>
      </c>
      <c r="BE63" s="82">
        <v>19</v>
      </c>
      <c r="BF63" s="82">
        <v>20</v>
      </c>
      <c r="BG63" s="82">
        <v>21</v>
      </c>
      <c r="BH63" s="82">
        <v>22</v>
      </c>
      <c r="BI63" s="82">
        <v>23</v>
      </c>
      <c r="BJ63" s="82">
        <v>24</v>
      </c>
      <c r="BK63" s="82">
        <v>25</v>
      </c>
      <c r="BL63" s="82">
        <v>26</v>
      </c>
      <c r="BM63" s="82">
        <v>27</v>
      </c>
      <c r="BN63" s="82">
        <v>28</v>
      </c>
      <c r="BO63" s="82">
        <v>29</v>
      </c>
      <c r="BP63" s="82">
        <v>30</v>
      </c>
      <c r="BQ63" s="82"/>
      <c r="BR63" s="3" t="s">
        <v>703</v>
      </c>
      <c r="BS63" s="3" t="s">
        <v>704</v>
      </c>
      <c r="BT63" s="3" t="s">
        <v>705</v>
      </c>
      <c r="BU63" s="3" t="s">
        <v>706</v>
      </c>
      <c r="BV63" s="3" t="s">
        <v>707</v>
      </c>
      <c r="BW63" s="3" t="s">
        <v>697</v>
      </c>
      <c r="BX63" s="3" t="s">
        <v>698</v>
      </c>
      <c r="BY63" s="3" t="s">
        <v>703</v>
      </c>
      <c r="BZ63" s="3" t="s">
        <v>704</v>
      </c>
      <c r="CA63" s="3" t="s">
        <v>705</v>
      </c>
      <c r="CB63" s="3" t="s">
        <v>706</v>
      </c>
      <c r="CC63" s="3" t="s">
        <v>707</v>
      </c>
      <c r="CD63" s="3" t="s">
        <v>697</v>
      </c>
      <c r="CE63" s="3" t="s">
        <v>698</v>
      </c>
      <c r="CF63" s="3" t="s">
        <v>703</v>
      </c>
      <c r="CG63" s="3" t="s">
        <v>704</v>
      </c>
      <c r="CH63" s="3" t="s">
        <v>705</v>
      </c>
      <c r="CI63" s="3" t="s">
        <v>706</v>
      </c>
      <c r="CJ63" s="3" t="s">
        <v>707</v>
      </c>
      <c r="CK63" s="3" t="s">
        <v>697</v>
      </c>
      <c r="CL63" s="3" t="s">
        <v>698</v>
      </c>
      <c r="CM63" s="3" t="s">
        <v>703</v>
      </c>
      <c r="CN63" s="3" t="s">
        <v>704</v>
      </c>
      <c r="CO63" s="3" t="s">
        <v>705</v>
      </c>
      <c r="CP63" s="3" t="s">
        <v>706</v>
      </c>
      <c r="CQ63" s="3" t="s">
        <v>707</v>
      </c>
      <c r="CR63" s="3" t="s">
        <v>697</v>
      </c>
      <c r="CS63" s="3" t="s">
        <v>698</v>
      </c>
      <c r="CT63" s="3" t="s">
        <v>703</v>
      </c>
      <c r="CU63" s="3" t="s">
        <v>704</v>
      </c>
      <c r="CV63" s="3" t="s">
        <v>705</v>
      </c>
      <c r="CW63" s="3" t="s">
        <v>715</v>
      </c>
      <c r="CX63">
        <v>2024</v>
      </c>
    </row>
    <row r="64" spans="1:102" x14ac:dyDescent="0.2">
      <c r="A64" s="76" t="str">
        <f t="shared" si="0"/>
        <v>Апрель 2024 График 2 Бригада 3</v>
      </c>
      <c r="B64" s="3"/>
      <c r="C64" s="77" t="s">
        <v>714</v>
      </c>
      <c r="D64" s="3" t="s">
        <v>740</v>
      </c>
      <c r="E64" s="3" t="s">
        <v>710</v>
      </c>
      <c r="F64" s="84">
        <v>3</v>
      </c>
      <c r="G64" s="3">
        <v>11</v>
      </c>
      <c r="H64" s="3"/>
      <c r="I64" s="3"/>
      <c r="J64" s="3">
        <v>11</v>
      </c>
      <c r="K64" s="3">
        <v>11</v>
      </c>
      <c r="L64" s="3"/>
      <c r="M64" s="3"/>
      <c r="N64" s="3">
        <v>11</v>
      </c>
      <c r="O64" s="3">
        <v>11</v>
      </c>
      <c r="P64" s="3"/>
      <c r="Q64" s="3"/>
      <c r="R64" s="3">
        <v>11</v>
      </c>
      <c r="S64" s="3">
        <v>11</v>
      </c>
      <c r="T64" s="3"/>
      <c r="U64" s="3"/>
      <c r="V64" s="3">
        <v>11</v>
      </c>
      <c r="W64" s="3">
        <v>11</v>
      </c>
      <c r="X64" s="3"/>
      <c r="Y64" s="3"/>
      <c r="Z64" s="3">
        <v>11</v>
      </c>
      <c r="AA64" s="3">
        <v>11</v>
      </c>
      <c r="AB64" s="3"/>
      <c r="AC64" s="3"/>
      <c r="AD64" s="3">
        <v>11</v>
      </c>
      <c r="AE64" s="3">
        <v>11</v>
      </c>
      <c r="AF64" s="3"/>
      <c r="AG64" s="3"/>
      <c r="AH64" s="3">
        <v>11</v>
      </c>
      <c r="AI64" s="3">
        <v>11</v>
      </c>
      <c r="AJ64" s="3"/>
      <c r="AK64" s="3" t="s">
        <v>716</v>
      </c>
      <c r="AL64" s="81">
        <v>165</v>
      </c>
      <c r="AM64" s="82">
        <v>1</v>
      </c>
      <c r="AN64" s="82">
        <v>2</v>
      </c>
      <c r="AO64" s="82">
        <v>3</v>
      </c>
      <c r="AP64" s="82">
        <v>4</v>
      </c>
      <c r="AQ64" s="82">
        <v>5</v>
      </c>
      <c r="AR64" s="82">
        <v>6</v>
      </c>
      <c r="AS64" s="82">
        <v>7</v>
      </c>
      <c r="AT64" s="82">
        <v>8</v>
      </c>
      <c r="AU64" s="82">
        <v>9</v>
      </c>
      <c r="AV64" s="82">
        <v>10</v>
      </c>
      <c r="AW64" s="82">
        <v>11</v>
      </c>
      <c r="AX64" s="82">
        <v>12</v>
      </c>
      <c r="AY64" s="82">
        <v>13</v>
      </c>
      <c r="AZ64" s="82">
        <v>14</v>
      </c>
      <c r="BA64" s="82">
        <v>15</v>
      </c>
      <c r="BB64" s="82">
        <v>16</v>
      </c>
      <c r="BC64" s="82">
        <v>17</v>
      </c>
      <c r="BD64" s="82">
        <v>18</v>
      </c>
      <c r="BE64" s="82">
        <v>19</v>
      </c>
      <c r="BF64" s="82">
        <v>20</v>
      </c>
      <c r="BG64" s="82">
        <v>21</v>
      </c>
      <c r="BH64" s="82">
        <v>22</v>
      </c>
      <c r="BI64" s="82">
        <v>23</v>
      </c>
      <c r="BJ64" s="82">
        <v>24</v>
      </c>
      <c r="BK64" s="82">
        <v>25</v>
      </c>
      <c r="BL64" s="82">
        <v>26</v>
      </c>
      <c r="BM64" s="82">
        <v>27</v>
      </c>
      <c r="BN64" s="82">
        <v>28</v>
      </c>
      <c r="BO64" s="82">
        <v>29</v>
      </c>
      <c r="BP64" s="82">
        <v>30</v>
      </c>
      <c r="BQ64" s="82"/>
      <c r="BR64" s="3" t="s">
        <v>703</v>
      </c>
      <c r="BS64" s="3" t="s">
        <v>704</v>
      </c>
      <c r="BT64" s="3" t="s">
        <v>705</v>
      </c>
      <c r="BU64" s="3" t="s">
        <v>706</v>
      </c>
      <c r="BV64" s="3" t="s">
        <v>707</v>
      </c>
      <c r="BW64" s="3" t="s">
        <v>697</v>
      </c>
      <c r="BX64" s="3" t="s">
        <v>698</v>
      </c>
      <c r="BY64" s="3" t="s">
        <v>703</v>
      </c>
      <c r="BZ64" s="3" t="s">
        <v>704</v>
      </c>
      <c r="CA64" s="3" t="s">
        <v>705</v>
      </c>
      <c r="CB64" s="3" t="s">
        <v>706</v>
      </c>
      <c r="CC64" s="3" t="s">
        <v>707</v>
      </c>
      <c r="CD64" s="3" t="s">
        <v>697</v>
      </c>
      <c r="CE64" s="3" t="s">
        <v>698</v>
      </c>
      <c r="CF64" s="3" t="s">
        <v>703</v>
      </c>
      <c r="CG64" s="3" t="s">
        <v>704</v>
      </c>
      <c r="CH64" s="3" t="s">
        <v>705</v>
      </c>
      <c r="CI64" s="3" t="s">
        <v>706</v>
      </c>
      <c r="CJ64" s="3" t="s">
        <v>707</v>
      </c>
      <c r="CK64" s="3" t="s">
        <v>697</v>
      </c>
      <c r="CL64" s="3" t="s">
        <v>698</v>
      </c>
      <c r="CM64" s="3" t="s">
        <v>703</v>
      </c>
      <c r="CN64" s="3" t="s">
        <v>704</v>
      </c>
      <c r="CO64" s="3" t="s">
        <v>705</v>
      </c>
      <c r="CP64" s="3" t="s">
        <v>706</v>
      </c>
      <c r="CQ64" s="3" t="s">
        <v>707</v>
      </c>
      <c r="CR64" s="3" t="s">
        <v>697</v>
      </c>
      <c r="CS64" s="3" t="s">
        <v>698</v>
      </c>
      <c r="CT64" s="3" t="s">
        <v>703</v>
      </c>
      <c r="CU64" s="3" t="s">
        <v>704</v>
      </c>
      <c r="CV64" s="3" t="s">
        <v>705</v>
      </c>
      <c r="CW64" s="3" t="s">
        <v>715</v>
      </c>
      <c r="CX64">
        <v>2024</v>
      </c>
    </row>
    <row r="65" spans="1:102" x14ac:dyDescent="0.2">
      <c r="A65" s="76" t="str">
        <f t="shared" si="0"/>
        <v>Апрель 2024 График 2 Бригада 4</v>
      </c>
      <c r="B65" s="3"/>
      <c r="C65" s="77" t="s">
        <v>714</v>
      </c>
      <c r="D65" s="3" t="s">
        <v>740</v>
      </c>
      <c r="E65" s="3" t="s">
        <v>713</v>
      </c>
      <c r="F65" s="84">
        <v>4</v>
      </c>
      <c r="G65" s="3">
        <v>11</v>
      </c>
      <c r="H65" s="3">
        <v>11</v>
      </c>
      <c r="I65" s="3"/>
      <c r="J65" s="3"/>
      <c r="K65" s="3">
        <v>11</v>
      </c>
      <c r="L65" s="3">
        <v>11</v>
      </c>
      <c r="M65" s="3"/>
      <c r="N65" s="3"/>
      <c r="O65" s="3">
        <v>11</v>
      </c>
      <c r="P65" s="3">
        <v>11</v>
      </c>
      <c r="Q65" s="3"/>
      <c r="R65" s="3"/>
      <c r="S65" s="3">
        <v>11</v>
      </c>
      <c r="T65" s="3">
        <v>11</v>
      </c>
      <c r="U65" s="3"/>
      <c r="V65" s="3"/>
      <c r="W65" s="3">
        <v>11</v>
      </c>
      <c r="X65" s="3">
        <v>11</v>
      </c>
      <c r="Y65" s="3"/>
      <c r="Z65" s="3"/>
      <c r="AA65" s="3">
        <v>11</v>
      </c>
      <c r="AB65" s="3">
        <v>11</v>
      </c>
      <c r="AC65" s="3"/>
      <c r="AD65" s="3"/>
      <c r="AE65" s="3">
        <v>11</v>
      </c>
      <c r="AF65" s="3">
        <v>11</v>
      </c>
      <c r="AG65" s="3"/>
      <c r="AH65" s="3"/>
      <c r="AI65" s="3">
        <v>11</v>
      </c>
      <c r="AJ65" s="3">
        <v>11</v>
      </c>
      <c r="AK65" s="3" t="s">
        <v>716</v>
      </c>
      <c r="AL65" s="81">
        <v>176</v>
      </c>
      <c r="AM65" s="82">
        <v>1</v>
      </c>
      <c r="AN65" s="82">
        <v>2</v>
      </c>
      <c r="AO65" s="82">
        <v>3</v>
      </c>
      <c r="AP65" s="82">
        <v>4</v>
      </c>
      <c r="AQ65" s="82">
        <v>5</v>
      </c>
      <c r="AR65" s="82">
        <v>6</v>
      </c>
      <c r="AS65" s="82">
        <v>7</v>
      </c>
      <c r="AT65" s="82">
        <v>8</v>
      </c>
      <c r="AU65" s="82">
        <v>9</v>
      </c>
      <c r="AV65" s="82">
        <v>10</v>
      </c>
      <c r="AW65" s="82">
        <v>11</v>
      </c>
      <c r="AX65" s="82">
        <v>12</v>
      </c>
      <c r="AY65" s="82">
        <v>13</v>
      </c>
      <c r="AZ65" s="82">
        <v>14</v>
      </c>
      <c r="BA65" s="82">
        <v>15</v>
      </c>
      <c r="BB65" s="82">
        <v>16</v>
      </c>
      <c r="BC65" s="82">
        <v>17</v>
      </c>
      <c r="BD65" s="82">
        <v>18</v>
      </c>
      <c r="BE65" s="82">
        <v>19</v>
      </c>
      <c r="BF65" s="82">
        <v>20</v>
      </c>
      <c r="BG65" s="82">
        <v>21</v>
      </c>
      <c r="BH65" s="82">
        <v>22</v>
      </c>
      <c r="BI65" s="82">
        <v>23</v>
      </c>
      <c r="BJ65" s="82">
        <v>24</v>
      </c>
      <c r="BK65" s="82">
        <v>25</v>
      </c>
      <c r="BL65" s="82">
        <v>26</v>
      </c>
      <c r="BM65" s="82">
        <v>27</v>
      </c>
      <c r="BN65" s="82">
        <v>28</v>
      </c>
      <c r="BO65" s="82">
        <v>29</v>
      </c>
      <c r="BP65" s="82">
        <v>30</v>
      </c>
      <c r="BQ65" s="82"/>
      <c r="BR65" s="3" t="s">
        <v>703</v>
      </c>
      <c r="BS65" s="3" t="s">
        <v>704</v>
      </c>
      <c r="BT65" s="3" t="s">
        <v>705</v>
      </c>
      <c r="BU65" s="3" t="s">
        <v>706</v>
      </c>
      <c r="BV65" s="3" t="s">
        <v>707</v>
      </c>
      <c r="BW65" s="3" t="s">
        <v>697</v>
      </c>
      <c r="BX65" s="3" t="s">
        <v>698</v>
      </c>
      <c r="BY65" s="3" t="s">
        <v>703</v>
      </c>
      <c r="BZ65" s="3" t="s">
        <v>704</v>
      </c>
      <c r="CA65" s="3" t="s">
        <v>705</v>
      </c>
      <c r="CB65" s="3" t="s">
        <v>706</v>
      </c>
      <c r="CC65" s="3" t="s">
        <v>707</v>
      </c>
      <c r="CD65" s="3" t="s">
        <v>697</v>
      </c>
      <c r="CE65" s="3" t="s">
        <v>698</v>
      </c>
      <c r="CF65" s="3" t="s">
        <v>703</v>
      </c>
      <c r="CG65" s="3" t="s">
        <v>704</v>
      </c>
      <c r="CH65" s="3" t="s">
        <v>705</v>
      </c>
      <c r="CI65" s="3" t="s">
        <v>706</v>
      </c>
      <c r="CJ65" s="3" t="s">
        <v>707</v>
      </c>
      <c r="CK65" s="3" t="s">
        <v>697</v>
      </c>
      <c r="CL65" s="3" t="s">
        <v>698</v>
      </c>
      <c r="CM65" s="3" t="s">
        <v>703</v>
      </c>
      <c r="CN65" s="3" t="s">
        <v>704</v>
      </c>
      <c r="CO65" s="3" t="s">
        <v>705</v>
      </c>
      <c r="CP65" s="3" t="s">
        <v>706</v>
      </c>
      <c r="CQ65" s="3" t="s">
        <v>707</v>
      </c>
      <c r="CR65" s="3" t="s">
        <v>697</v>
      </c>
      <c r="CS65" s="3" t="s">
        <v>698</v>
      </c>
      <c r="CT65" s="3" t="s">
        <v>703</v>
      </c>
      <c r="CU65" s="3" t="s">
        <v>704</v>
      </c>
      <c r="CV65" s="3" t="s">
        <v>705</v>
      </c>
      <c r="CW65" s="3" t="s">
        <v>715</v>
      </c>
      <c r="CX65">
        <v>2024</v>
      </c>
    </row>
    <row r="66" spans="1:102" x14ac:dyDescent="0.2">
      <c r="A66" s="76" t="str">
        <f t="shared" ref="A66:A129" si="1">C66&amp;" "&amp;D66&amp;" "&amp;E66</f>
        <v>Май 2024 График 2 Бригада 1</v>
      </c>
      <c r="B66" s="3"/>
      <c r="C66" s="77" t="s">
        <v>717</v>
      </c>
      <c r="D66" s="3" t="s">
        <v>740</v>
      </c>
      <c r="E66" s="3" t="s">
        <v>701</v>
      </c>
      <c r="F66" s="84">
        <v>1</v>
      </c>
      <c r="G66" s="3">
        <v>11</v>
      </c>
      <c r="H66" s="3"/>
      <c r="I66" s="3"/>
      <c r="J66" s="3">
        <v>11</v>
      </c>
      <c r="K66" s="3">
        <v>11</v>
      </c>
      <c r="L66" s="3"/>
      <c r="M66" s="3"/>
      <c r="N66" s="3">
        <v>11</v>
      </c>
      <c r="O66" s="3">
        <v>11</v>
      </c>
      <c r="P66" s="3"/>
      <c r="Q66" s="3"/>
      <c r="R66" s="3">
        <v>11</v>
      </c>
      <c r="S66" s="3">
        <v>11</v>
      </c>
      <c r="T66" s="3"/>
      <c r="U66" s="3"/>
      <c r="V66" s="3">
        <v>11</v>
      </c>
      <c r="W66" s="3">
        <v>11</v>
      </c>
      <c r="X66" s="3"/>
      <c r="Y66" s="3"/>
      <c r="Z66" s="3">
        <v>11</v>
      </c>
      <c r="AA66" s="3">
        <v>11</v>
      </c>
      <c r="AB66" s="3"/>
      <c r="AC66" s="3"/>
      <c r="AD66" s="3">
        <v>11</v>
      </c>
      <c r="AE66" s="3">
        <v>11</v>
      </c>
      <c r="AF66" s="3"/>
      <c r="AG66" s="3"/>
      <c r="AH66" s="3">
        <v>11</v>
      </c>
      <c r="AI66" s="3">
        <v>11</v>
      </c>
      <c r="AJ66" s="3"/>
      <c r="AK66" s="3"/>
      <c r="AL66" s="81">
        <v>165</v>
      </c>
      <c r="AM66" s="82">
        <v>1</v>
      </c>
      <c r="AN66" s="82">
        <v>2</v>
      </c>
      <c r="AO66" s="82">
        <v>3</v>
      </c>
      <c r="AP66" s="82">
        <v>4</v>
      </c>
      <c r="AQ66" s="82">
        <v>5</v>
      </c>
      <c r="AR66" s="82">
        <v>6</v>
      </c>
      <c r="AS66" s="82">
        <v>7</v>
      </c>
      <c r="AT66" s="82">
        <v>8</v>
      </c>
      <c r="AU66" s="82">
        <v>9</v>
      </c>
      <c r="AV66" s="82">
        <v>10</v>
      </c>
      <c r="AW66" s="82">
        <v>11</v>
      </c>
      <c r="AX66" s="82">
        <v>12</v>
      </c>
      <c r="AY66" s="82">
        <v>13</v>
      </c>
      <c r="AZ66" s="82">
        <v>14</v>
      </c>
      <c r="BA66" s="82">
        <v>15</v>
      </c>
      <c r="BB66" s="82">
        <v>16</v>
      </c>
      <c r="BC66" s="82">
        <v>17</v>
      </c>
      <c r="BD66" s="82">
        <v>18</v>
      </c>
      <c r="BE66" s="82">
        <v>19</v>
      </c>
      <c r="BF66" s="82">
        <v>20</v>
      </c>
      <c r="BG66" s="82">
        <v>21</v>
      </c>
      <c r="BH66" s="82">
        <v>22</v>
      </c>
      <c r="BI66" s="82">
        <v>23</v>
      </c>
      <c r="BJ66" s="82">
        <v>24</v>
      </c>
      <c r="BK66" s="82">
        <v>25</v>
      </c>
      <c r="BL66" s="82">
        <v>26</v>
      </c>
      <c r="BM66" s="82">
        <v>27</v>
      </c>
      <c r="BN66" s="82">
        <v>28</v>
      </c>
      <c r="BO66" s="82">
        <v>29</v>
      </c>
      <c r="BP66" s="82">
        <v>30</v>
      </c>
      <c r="BQ66" s="82">
        <v>31</v>
      </c>
      <c r="BR66" s="3" t="s">
        <v>705</v>
      </c>
      <c r="BS66" s="3" t="s">
        <v>706</v>
      </c>
      <c r="BT66" s="3" t="s">
        <v>707</v>
      </c>
      <c r="BU66" s="3" t="s">
        <v>697</v>
      </c>
      <c r="BV66" s="3" t="s">
        <v>698</v>
      </c>
      <c r="BW66" s="3" t="s">
        <v>703</v>
      </c>
      <c r="BX66" s="3" t="s">
        <v>704</v>
      </c>
      <c r="BY66" s="3" t="s">
        <v>705</v>
      </c>
      <c r="BZ66" s="3" t="s">
        <v>706</v>
      </c>
      <c r="CA66" s="3" t="s">
        <v>707</v>
      </c>
      <c r="CB66" s="3" t="s">
        <v>697</v>
      </c>
      <c r="CC66" s="3" t="s">
        <v>698</v>
      </c>
      <c r="CD66" s="3" t="s">
        <v>703</v>
      </c>
      <c r="CE66" s="3" t="s">
        <v>704</v>
      </c>
      <c r="CF66" s="3" t="s">
        <v>705</v>
      </c>
      <c r="CG66" s="3" t="s">
        <v>706</v>
      </c>
      <c r="CH66" s="3" t="s">
        <v>707</v>
      </c>
      <c r="CI66" s="3" t="s">
        <v>697</v>
      </c>
      <c r="CJ66" s="3" t="s">
        <v>698</v>
      </c>
      <c r="CK66" s="3" t="s">
        <v>703</v>
      </c>
      <c r="CL66" s="3" t="s">
        <v>704</v>
      </c>
      <c r="CM66" s="3" t="s">
        <v>705</v>
      </c>
      <c r="CN66" s="3" t="s">
        <v>706</v>
      </c>
      <c r="CO66" s="3" t="s">
        <v>707</v>
      </c>
      <c r="CP66" s="3" t="s">
        <v>697</v>
      </c>
      <c r="CQ66" s="3" t="s">
        <v>698</v>
      </c>
      <c r="CR66" s="3" t="s">
        <v>703</v>
      </c>
      <c r="CS66" s="3" t="s">
        <v>704</v>
      </c>
      <c r="CT66" s="3" t="s">
        <v>705</v>
      </c>
      <c r="CU66" s="3" t="s">
        <v>706</v>
      </c>
      <c r="CV66" s="3" t="s">
        <v>707</v>
      </c>
      <c r="CW66" s="3" t="s">
        <v>718</v>
      </c>
      <c r="CX66">
        <v>2024</v>
      </c>
    </row>
    <row r="67" spans="1:102" x14ac:dyDescent="0.2">
      <c r="A67" s="76" t="str">
        <f t="shared" si="1"/>
        <v>Май 2024 График 2 Бригада 2</v>
      </c>
      <c r="B67" s="3"/>
      <c r="C67" s="77" t="s">
        <v>717</v>
      </c>
      <c r="D67" s="3" t="s">
        <v>740</v>
      </c>
      <c r="E67" s="3" t="s">
        <v>708</v>
      </c>
      <c r="F67" s="84">
        <v>2</v>
      </c>
      <c r="G67" s="3">
        <v>11</v>
      </c>
      <c r="H67" s="3">
        <v>11</v>
      </c>
      <c r="I67" s="3"/>
      <c r="J67" s="3"/>
      <c r="K67" s="3">
        <v>11</v>
      </c>
      <c r="L67" s="3">
        <v>11</v>
      </c>
      <c r="M67" s="3"/>
      <c r="N67" s="3"/>
      <c r="O67" s="3">
        <v>11</v>
      </c>
      <c r="P67" s="3">
        <v>11</v>
      </c>
      <c r="Q67" s="3"/>
      <c r="R67" s="3"/>
      <c r="S67" s="3">
        <v>11</v>
      </c>
      <c r="T67" s="3">
        <v>11</v>
      </c>
      <c r="U67" s="3"/>
      <c r="V67" s="3"/>
      <c r="W67" s="3">
        <v>11</v>
      </c>
      <c r="X67" s="3">
        <v>11</v>
      </c>
      <c r="Y67" s="3"/>
      <c r="Z67" s="3"/>
      <c r="AA67" s="3">
        <v>11</v>
      </c>
      <c r="AB67" s="3">
        <v>11</v>
      </c>
      <c r="AC67" s="3"/>
      <c r="AD67" s="3"/>
      <c r="AE67" s="3">
        <v>11</v>
      </c>
      <c r="AF67" s="3">
        <v>11</v>
      </c>
      <c r="AG67" s="3"/>
      <c r="AH67" s="3"/>
      <c r="AI67" s="3">
        <v>11</v>
      </c>
      <c r="AJ67" s="3">
        <v>11</v>
      </c>
      <c r="AK67" s="3"/>
      <c r="AL67" s="81">
        <v>176</v>
      </c>
      <c r="AM67" s="82">
        <v>1</v>
      </c>
      <c r="AN67" s="82">
        <v>2</v>
      </c>
      <c r="AO67" s="82">
        <v>3</v>
      </c>
      <c r="AP67" s="82">
        <v>4</v>
      </c>
      <c r="AQ67" s="82">
        <v>5</v>
      </c>
      <c r="AR67" s="82">
        <v>6</v>
      </c>
      <c r="AS67" s="82">
        <v>7</v>
      </c>
      <c r="AT67" s="82">
        <v>8</v>
      </c>
      <c r="AU67" s="82">
        <v>9</v>
      </c>
      <c r="AV67" s="82">
        <v>10</v>
      </c>
      <c r="AW67" s="82">
        <v>11</v>
      </c>
      <c r="AX67" s="82">
        <v>12</v>
      </c>
      <c r="AY67" s="82">
        <v>13</v>
      </c>
      <c r="AZ67" s="82">
        <v>14</v>
      </c>
      <c r="BA67" s="82">
        <v>15</v>
      </c>
      <c r="BB67" s="82">
        <v>16</v>
      </c>
      <c r="BC67" s="82">
        <v>17</v>
      </c>
      <c r="BD67" s="82">
        <v>18</v>
      </c>
      <c r="BE67" s="82">
        <v>19</v>
      </c>
      <c r="BF67" s="82">
        <v>20</v>
      </c>
      <c r="BG67" s="82">
        <v>21</v>
      </c>
      <c r="BH67" s="82">
        <v>22</v>
      </c>
      <c r="BI67" s="82">
        <v>23</v>
      </c>
      <c r="BJ67" s="82">
        <v>24</v>
      </c>
      <c r="BK67" s="82">
        <v>25</v>
      </c>
      <c r="BL67" s="82">
        <v>26</v>
      </c>
      <c r="BM67" s="82">
        <v>27</v>
      </c>
      <c r="BN67" s="82">
        <v>28</v>
      </c>
      <c r="BO67" s="82">
        <v>29</v>
      </c>
      <c r="BP67" s="82">
        <v>30</v>
      </c>
      <c r="BQ67" s="82">
        <v>31</v>
      </c>
      <c r="BR67" s="3" t="s">
        <v>705</v>
      </c>
      <c r="BS67" s="3" t="s">
        <v>706</v>
      </c>
      <c r="BT67" s="3" t="s">
        <v>707</v>
      </c>
      <c r="BU67" s="3" t="s">
        <v>697</v>
      </c>
      <c r="BV67" s="3" t="s">
        <v>698</v>
      </c>
      <c r="BW67" s="3" t="s">
        <v>703</v>
      </c>
      <c r="BX67" s="3" t="s">
        <v>704</v>
      </c>
      <c r="BY67" s="3" t="s">
        <v>705</v>
      </c>
      <c r="BZ67" s="3" t="s">
        <v>706</v>
      </c>
      <c r="CA67" s="3" t="s">
        <v>707</v>
      </c>
      <c r="CB67" s="3" t="s">
        <v>697</v>
      </c>
      <c r="CC67" s="3" t="s">
        <v>698</v>
      </c>
      <c r="CD67" s="3" t="s">
        <v>703</v>
      </c>
      <c r="CE67" s="3" t="s">
        <v>704</v>
      </c>
      <c r="CF67" s="3" t="s">
        <v>705</v>
      </c>
      <c r="CG67" s="3" t="s">
        <v>706</v>
      </c>
      <c r="CH67" s="3" t="s">
        <v>707</v>
      </c>
      <c r="CI67" s="3" t="s">
        <v>697</v>
      </c>
      <c r="CJ67" s="3" t="s">
        <v>698</v>
      </c>
      <c r="CK67" s="3" t="s">
        <v>703</v>
      </c>
      <c r="CL67" s="3" t="s">
        <v>704</v>
      </c>
      <c r="CM67" s="3" t="s">
        <v>705</v>
      </c>
      <c r="CN67" s="3" t="s">
        <v>706</v>
      </c>
      <c r="CO67" s="3" t="s">
        <v>707</v>
      </c>
      <c r="CP67" s="3" t="s">
        <v>697</v>
      </c>
      <c r="CQ67" s="3" t="s">
        <v>698</v>
      </c>
      <c r="CR67" s="3" t="s">
        <v>703</v>
      </c>
      <c r="CS67" s="3" t="s">
        <v>704</v>
      </c>
      <c r="CT67" s="3" t="s">
        <v>705</v>
      </c>
      <c r="CU67" s="3" t="s">
        <v>706</v>
      </c>
      <c r="CV67" s="3" t="s">
        <v>707</v>
      </c>
      <c r="CW67" s="3" t="s">
        <v>718</v>
      </c>
      <c r="CX67">
        <v>2024</v>
      </c>
    </row>
    <row r="68" spans="1:102" x14ac:dyDescent="0.2">
      <c r="A68" s="76" t="str">
        <f t="shared" si="1"/>
        <v>Май 2024 График 2 Бригада 3</v>
      </c>
      <c r="B68" s="3"/>
      <c r="C68" s="77" t="s">
        <v>717</v>
      </c>
      <c r="D68" s="3" t="s">
        <v>740</v>
      </c>
      <c r="E68" s="3" t="s">
        <v>710</v>
      </c>
      <c r="F68" s="84">
        <v>3</v>
      </c>
      <c r="G68" s="3"/>
      <c r="H68" s="3">
        <v>11</v>
      </c>
      <c r="I68" s="3">
        <v>11</v>
      </c>
      <c r="J68" s="3"/>
      <c r="K68" s="3"/>
      <c r="L68" s="3">
        <v>11</v>
      </c>
      <c r="M68" s="3">
        <v>11</v>
      </c>
      <c r="N68" s="3"/>
      <c r="O68" s="3"/>
      <c r="P68" s="3">
        <v>11</v>
      </c>
      <c r="Q68" s="3">
        <v>11</v>
      </c>
      <c r="R68" s="3"/>
      <c r="S68" s="3"/>
      <c r="T68" s="3">
        <v>11</v>
      </c>
      <c r="U68" s="3">
        <v>11</v>
      </c>
      <c r="V68" s="3"/>
      <c r="W68" s="3"/>
      <c r="X68" s="3">
        <v>11</v>
      </c>
      <c r="Y68" s="3">
        <v>11</v>
      </c>
      <c r="Z68" s="3"/>
      <c r="AA68" s="3"/>
      <c r="AB68" s="3">
        <v>11</v>
      </c>
      <c r="AC68" s="3">
        <v>11</v>
      </c>
      <c r="AD68" s="3"/>
      <c r="AE68" s="3"/>
      <c r="AF68" s="3">
        <v>11</v>
      </c>
      <c r="AG68" s="3">
        <v>11</v>
      </c>
      <c r="AH68" s="3"/>
      <c r="AI68" s="3"/>
      <c r="AJ68" s="3">
        <v>11</v>
      </c>
      <c r="AK68" s="3">
        <v>11</v>
      </c>
      <c r="AL68" s="81">
        <v>176</v>
      </c>
      <c r="AM68" s="82">
        <v>1</v>
      </c>
      <c r="AN68" s="82">
        <v>2</v>
      </c>
      <c r="AO68" s="82">
        <v>3</v>
      </c>
      <c r="AP68" s="82">
        <v>4</v>
      </c>
      <c r="AQ68" s="82">
        <v>5</v>
      </c>
      <c r="AR68" s="82">
        <v>6</v>
      </c>
      <c r="AS68" s="82">
        <v>7</v>
      </c>
      <c r="AT68" s="82">
        <v>8</v>
      </c>
      <c r="AU68" s="82">
        <v>9</v>
      </c>
      <c r="AV68" s="82">
        <v>10</v>
      </c>
      <c r="AW68" s="82">
        <v>11</v>
      </c>
      <c r="AX68" s="82">
        <v>12</v>
      </c>
      <c r="AY68" s="82">
        <v>13</v>
      </c>
      <c r="AZ68" s="82">
        <v>14</v>
      </c>
      <c r="BA68" s="82">
        <v>15</v>
      </c>
      <c r="BB68" s="82">
        <v>16</v>
      </c>
      <c r="BC68" s="82">
        <v>17</v>
      </c>
      <c r="BD68" s="82">
        <v>18</v>
      </c>
      <c r="BE68" s="82">
        <v>19</v>
      </c>
      <c r="BF68" s="82">
        <v>20</v>
      </c>
      <c r="BG68" s="82">
        <v>21</v>
      </c>
      <c r="BH68" s="82">
        <v>22</v>
      </c>
      <c r="BI68" s="82">
        <v>23</v>
      </c>
      <c r="BJ68" s="82">
        <v>24</v>
      </c>
      <c r="BK68" s="82">
        <v>25</v>
      </c>
      <c r="BL68" s="82">
        <v>26</v>
      </c>
      <c r="BM68" s="82">
        <v>27</v>
      </c>
      <c r="BN68" s="82">
        <v>28</v>
      </c>
      <c r="BO68" s="82">
        <v>29</v>
      </c>
      <c r="BP68" s="82">
        <v>30</v>
      </c>
      <c r="BQ68" s="82">
        <v>31</v>
      </c>
      <c r="BR68" s="3" t="s">
        <v>705</v>
      </c>
      <c r="BS68" s="3" t="s">
        <v>706</v>
      </c>
      <c r="BT68" s="3" t="s">
        <v>707</v>
      </c>
      <c r="BU68" s="3" t="s">
        <v>697</v>
      </c>
      <c r="BV68" s="3" t="s">
        <v>698</v>
      </c>
      <c r="BW68" s="3" t="s">
        <v>703</v>
      </c>
      <c r="BX68" s="3" t="s">
        <v>704</v>
      </c>
      <c r="BY68" s="3" t="s">
        <v>705</v>
      </c>
      <c r="BZ68" s="3" t="s">
        <v>706</v>
      </c>
      <c r="CA68" s="3" t="s">
        <v>707</v>
      </c>
      <c r="CB68" s="3" t="s">
        <v>697</v>
      </c>
      <c r="CC68" s="3" t="s">
        <v>698</v>
      </c>
      <c r="CD68" s="3" t="s">
        <v>703</v>
      </c>
      <c r="CE68" s="3" t="s">
        <v>704</v>
      </c>
      <c r="CF68" s="3" t="s">
        <v>705</v>
      </c>
      <c r="CG68" s="3" t="s">
        <v>706</v>
      </c>
      <c r="CH68" s="3" t="s">
        <v>707</v>
      </c>
      <c r="CI68" s="3" t="s">
        <v>697</v>
      </c>
      <c r="CJ68" s="3" t="s">
        <v>698</v>
      </c>
      <c r="CK68" s="3" t="s">
        <v>703</v>
      </c>
      <c r="CL68" s="3" t="s">
        <v>704</v>
      </c>
      <c r="CM68" s="3" t="s">
        <v>705</v>
      </c>
      <c r="CN68" s="3" t="s">
        <v>706</v>
      </c>
      <c r="CO68" s="3" t="s">
        <v>707</v>
      </c>
      <c r="CP68" s="3" t="s">
        <v>697</v>
      </c>
      <c r="CQ68" s="3" t="s">
        <v>698</v>
      </c>
      <c r="CR68" s="3" t="s">
        <v>703</v>
      </c>
      <c r="CS68" s="3" t="s">
        <v>704</v>
      </c>
      <c r="CT68" s="3" t="s">
        <v>705</v>
      </c>
      <c r="CU68" s="3" t="s">
        <v>706</v>
      </c>
      <c r="CV68" s="3" t="s">
        <v>707</v>
      </c>
      <c r="CW68" s="3" t="s">
        <v>718</v>
      </c>
      <c r="CX68">
        <v>2024</v>
      </c>
    </row>
    <row r="69" spans="1:102" x14ac:dyDescent="0.2">
      <c r="A69" s="76" t="str">
        <f t="shared" si="1"/>
        <v>Май 2024 График 2 Бригада 4</v>
      </c>
      <c r="B69" s="3"/>
      <c r="C69" s="77" t="s">
        <v>717</v>
      </c>
      <c r="D69" s="3" t="s">
        <v>740</v>
      </c>
      <c r="E69" s="3" t="s">
        <v>713</v>
      </c>
      <c r="F69" s="84">
        <v>4</v>
      </c>
      <c r="G69" s="3"/>
      <c r="H69" s="3"/>
      <c r="I69" s="3">
        <v>11</v>
      </c>
      <c r="J69" s="3">
        <v>11</v>
      </c>
      <c r="K69" s="3"/>
      <c r="L69" s="3"/>
      <c r="M69" s="3">
        <v>11</v>
      </c>
      <c r="N69" s="3">
        <v>11</v>
      </c>
      <c r="O69" s="3"/>
      <c r="P69" s="3"/>
      <c r="Q69" s="3">
        <v>11</v>
      </c>
      <c r="R69" s="3">
        <v>11</v>
      </c>
      <c r="S69" s="3"/>
      <c r="T69" s="3"/>
      <c r="U69" s="3">
        <v>11</v>
      </c>
      <c r="V69" s="3">
        <v>11</v>
      </c>
      <c r="W69" s="3"/>
      <c r="X69" s="3"/>
      <c r="Y69" s="3">
        <v>11</v>
      </c>
      <c r="Z69" s="3">
        <v>11</v>
      </c>
      <c r="AA69" s="3"/>
      <c r="AB69" s="3"/>
      <c r="AC69" s="3">
        <v>11</v>
      </c>
      <c r="AD69" s="3">
        <v>11</v>
      </c>
      <c r="AE69" s="3"/>
      <c r="AF69" s="3"/>
      <c r="AG69" s="3">
        <v>11</v>
      </c>
      <c r="AH69" s="3">
        <v>11</v>
      </c>
      <c r="AI69" s="3"/>
      <c r="AJ69" s="3"/>
      <c r="AK69" s="3">
        <v>11</v>
      </c>
      <c r="AL69" s="81">
        <v>165</v>
      </c>
      <c r="AM69" s="82">
        <v>1</v>
      </c>
      <c r="AN69" s="82">
        <v>2</v>
      </c>
      <c r="AO69" s="82">
        <v>3</v>
      </c>
      <c r="AP69" s="82">
        <v>4</v>
      </c>
      <c r="AQ69" s="82">
        <v>5</v>
      </c>
      <c r="AR69" s="82">
        <v>6</v>
      </c>
      <c r="AS69" s="82">
        <v>7</v>
      </c>
      <c r="AT69" s="82">
        <v>8</v>
      </c>
      <c r="AU69" s="82">
        <v>9</v>
      </c>
      <c r="AV69" s="82">
        <v>10</v>
      </c>
      <c r="AW69" s="82">
        <v>11</v>
      </c>
      <c r="AX69" s="82">
        <v>12</v>
      </c>
      <c r="AY69" s="82">
        <v>13</v>
      </c>
      <c r="AZ69" s="82">
        <v>14</v>
      </c>
      <c r="BA69" s="82">
        <v>15</v>
      </c>
      <c r="BB69" s="82">
        <v>16</v>
      </c>
      <c r="BC69" s="82">
        <v>17</v>
      </c>
      <c r="BD69" s="82">
        <v>18</v>
      </c>
      <c r="BE69" s="82">
        <v>19</v>
      </c>
      <c r="BF69" s="82">
        <v>20</v>
      </c>
      <c r="BG69" s="82">
        <v>21</v>
      </c>
      <c r="BH69" s="82">
        <v>22</v>
      </c>
      <c r="BI69" s="82">
        <v>23</v>
      </c>
      <c r="BJ69" s="82">
        <v>24</v>
      </c>
      <c r="BK69" s="82">
        <v>25</v>
      </c>
      <c r="BL69" s="82">
        <v>26</v>
      </c>
      <c r="BM69" s="82">
        <v>27</v>
      </c>
      <c r="BN69" s="82">
        <v>28</v>
      </c>
      <c r="BO69" s="82">
        <v>29</v>
      </c>
      <c r="BP69" s="82">
        <v>30</v>
      </c>
      <c r="BQ69" s="82">
        <v>31</v>
      </c>
      <c r="BR69" s="3" t="s">
        <v>705</v>
      </c>
      <c r="BS69" s="3" t="s">
        <v>706</v>
      </c>
      <c r="BT69" s="3" t="s">
        <v>707</v>
      </c>
      <c r="BU69" s="3" t="s">
        <v>697</v>
      </c>
      <c r="BV69" s="3" t="s">
        <v>698</v>
      </c>
      <c r="BW69" s="3" t="s">
        <v>703</v>
      </c>
      <c r="BX69" s="3" t="s">
        <v>704</v>
      </c>
      <c r="BY69" s="3" t="s">
        <v>705</v>
      </c>
      <c r="BZ69" s="3" t="s">
        <v>706</v>
      </c>
      <c r="CA69" s="3" t="s">
        <v>707</v>
      </c>
      <c r="CB69" s="3" t="s">
        <v>697</v>
      </c>
      <c r="CC69" s="3" t="s">
        <v>698</v>
      </c>
      <c r="CD69" s="3" t="s">
        <v>703</v>
      </c>
      <c r="CE69" s="3" t="s">
        <v>704</v>
      </c>
      <c r="CF69" s="3" t="s">
        <v>705</v>
      </c>
      <c r="CG69" s="3" t="s">
        <v>706</v>
      </c>
      <c r="CH69" s="3" t="s">
        <v>707</v>
      </c>
      <c r="CI69" s="3" t="s">
        <v>697</v>
      </c>
      <c r="CJ69" s="3" t="s">
        <v>698</v>
      </c>
      <c r="CK69" s="3" t="s">
        <v>703</v>
      </c>
      <c r="CL69" s="3" t="s">
        <v>704</v>
      </c>
      <c r="CM69" s="3" t="s">
        <v>705</v>
      </c>
      <c r="CN69" s="3" t="s">
        <v>706</v>
      </c>
      <c r="CO69" s="3" t="s">
        <v>707</v>
      </c>
      <c r="CP69" s="3" t="s">
        <v>697</v>
      </c>
      <c r="CQ69" s="3" t="s">
        <v>698</v>
      </c>
      <c r="CR69" s="3" t="s">
        <v>703</v>
      </c>
      <c r="CS69" s="3" t="s">
        <v>704</v>
      </c>
      <c r="CT69" s="3" t="s">
        <v>705</v>
      </c>
      <c r="CU69" s="3" t="s">
        <v>706</v>
      </c>
      <c r="CV69" s="3" t="s">
        <v>707</v>
      </c>
      <c r="CW69" s="3" t="s">
        <v>718</v>
      </c>
      <c r="CX69">
        <v>2024</v>
      </c>
    </row>
    <row r="70" spans="1:102" x14ac:dyDescent="0.2">
      <c r="A70" s="76" t="str">
        <f t="shared" si="1"/>
        <v>Июнь 2024 График 2 Бригада 1</v>
      </c>
      <c r="B70" s="3"/>
      <c r="C70" s="77" t="s">
        <v>719</v>
      </c>
      <c r="D70" s="3" t="s">
        <v>740</v>
      </c>
      <c r="E70" s="3" t="s">
        <v>701</v>
      </c>
      <c r="F70" s="84">
        <v>1</v>
      </c>
      <c r="G70" s="3">
        <v>11</v>
      </c>
      <c r="H70" s="3">
        <v>11</v>
      </c>
      <c r="I70" s="3"/>
      <c r="J70" s="3"/>
      <c r="K70" s="3">
        <v>11</v>
      </c>
      <c r="L70" s="3">
        <v>11</v>
      </c>
      <c r="M70" s="3"/>
      <c r="N70" s="3"/>
      <c r="O70" s="3">
        <v>11</v>
      </c>
      <c r="P70" s="3">
        <v>11</v>
      </c>
      <c r="Q70" s="3"/>
      <c r="R70" s="3"/>
      <c r="S70" s="3">
        <v>11</v>
      </c>
      <c r="T70" s="3">
        <v>11</v>
      </c>
      <c r="U70" s="3"/>
      <c r="V70" s="3"/>
      <c r="W70" s="3">
        <v>11</v>
      </c>
      <c r="X70" s="3">
        <v>11</v>
      </c>
      <c r="Y70" s="3"/>
      <c r="Z70" s="3"/>
      <c r="AA70" s="3">
        <v>11</v>
      </c>
      <c r="AB70" s="3">
        <v>11</v>
      </c>
      <c r="AC70" s="3"/>
      <c r="AD70" s="3"/>
      <c r="AE70" s="3">
        <v>11</v>
      </c>
      <c r="AF70" s="3">
        <v>11</v>
      </c>
      <c r="AG70" s="3"/>
      <c r="AH70" s="3"/>
      <c r="AI70" s="3">
        <v>11</v>
      </c>
      <c r="AJ70" s="3">
        <v>11</v>
      </c>
      <c r="AK70" s="3" t="s">
        <v>716</v>
      </c>
      <c r="AL70" s="81">
        <v>176</v>
      </c>
      <c r="AM70" s="82">
        <v>1</v>
      </c>
      <c r="AN70" s="82">
        <v>2</v>
      </c>
      <c r="AO70" s="82">
        <v>3</v>
      </c>
      <c r="AP70" s="82">
        <v>4</v>
      </c>
      <c r="AQ70" s="82">
        <v>5</v>
      </c>
      <c r="AR70" s="82">
        <v>6</v>
      </c>
      <c r="AS70" s="82">
        <v>7</v>
      </c>
      <c r="AT70" s="82">
        <v>8</v>
      </c>
      <c r="AU70" s="82">
        <v>9</v>
      </c>
      <c r="AV70" s="82">
        <v>10</v>
      </c>
      <c r="AW70" s="82">
        <v>11</v>
      </c>
      <c r="AX70" s="82">
        <v>12</v>
      </c>
      <c r="AY70" s="82">
        <v>13</v>
      </c>
      <c r="AZ70" s="82">
        <v>14</v>
      </c>
      <c r="BA70" s="82">
        <v>15</v>
      </c>
      <c r="BB70" s="82">
        <v>16</v>
      </c>
      <c r="BC70" s="82">
        <v>17</v>
      </c>
      <c r="BD70" s="82">
        <v>18</v>
      </c>
      <c r="BE70" s="82">
        <v>19</v>
      </c>
      <c r="BF70" s="82">
        <v>20</v>
      </c>
      <c r="BG70" s="82">
        <v>21</v>
      </c>
      <c r="BH70" s="82">
        <v>22</v>
      </c>
      <c r="BI70" s="82">
        <v>23</v>
      </c>
      <c r="BJ70" s="82">
        <v>24</v>
      </c>
      <c r="BK70" s="82">
        <v>25</v>
      </c>
      <c r="BL70" s="82">
        <v>26</v>
      </c>
      <c r="BM70" s="82">
        <v>27</v>
      </c>
      <c r="BN70" s="82">
        <v>28</v>
      </c>
      <c r="BO70" s="82">
        <v>29</v>
      </c>
      <c r="BP70" s="82">
        <v>30</v>
      </c>
      <c r="BQ70" s="82"/>
      <c r="BR70" s="3" t="s">
        <v>697</v>
      </c>
      <c r="BS70" s="3" t="s">
        <v>698</v>
      </c>
      <c r="BT70" s="3" t="s">
        <v>703</v>
      </c>
      <c r="BU70" s="3" t="s">
        <v>704</v>
      </c>
      <c r="BV70" s="3" t="s">
        <v>705</v>
      </c>
      <c r="BW70" s="3" t="s">
        <v>706</v>
      </c>
      <c r="BX70" s="3" t="s">
        <v>707</v>
      </c>
      <c r="BY70" s="3" t="s">
        <v>697</v>
      </c>
      <c r="BZ70" s="3" t="s">
        <v>698</v>
      </c>
      <c r="CA70" s="3" t="s">
        <v>703</v>
      </c>
      <c r="CB70" s="3" t="s">
        <v>704</v>
      </c>
      <c r="CC70" s="3" t="s">
        <v>705</v>
      </c>
      <c r="CD70" s="3" t="s">
        <v>706</v>
      </c>
      <c r="CE70" s="3" t="s">
        <v>707</v>
      </c>
      <c r="CF70" s="3" t="s">
        <v>697</v>
      </c>
      <c r="CG70" s="3" t="s">
        <v>698</v>
      </c>
      <c r="CH70" s="3" t="s">
        <v>703</v>
      </c>
      <c r="CI70" s="3" t="s">
        <v>704</v>
      </c>
      <c r="CJ70" s="3" t="s">
        <v>705</v>
      </c>
      <c r="CK70" s="3" t="s">
        <v>706</v>
      </c>
      <c r="CL70" s="3" t="s">
        <v>707</v>
      </c>
      <c r="CM70" s="3" t="s">
        <v>697</v>
      </c>
      <c r="CN70" s="3" t="s">
        <v>698</v>
      </c>
      <c r="CO70" s="3" t="s">
        <v>703</v>
      </c>
      <c r="CP70" s="3" t="s">
        <v>704</v>
      </c>
      <c r="CQ70" s="3" t="s">
        <v>705</v>
      </c>
      <c r="CR70" s="3" t="s">
        <v>706</v>
      </c>
      <c r="CS70" s="3" t="s">
        <v>707</v>
      </c>
      <c r="CT70" s="3" t="s">
        <v>697</v>
      </c>
      <c r="CU70" s="3" t="s">
        <v>698</v>
      </c>
      <c r="CV70" s="3" t="s">
        <v>703</v>
      </c>
      <c r="CW70" s="3" t="s">
        <v>721</v>
      </c>
      <c r="CX70">
        <v>2024</v>
      </c>
    </row>
    <row r="71" spans="1:102" x14ac:dyDescent="0.2">
      <c r="A71" s="76" t="str">
        <f t="shared" si="1"/>
        <v>Июнь 2024 График 2 Бригада 2</v>
      </c>
      <c r="B71" s="3"/>
      <c r="C71" s="77" t="s">
        <v>719</v>
      </c>
      <c r="D71" s="3" t="s">
        <v>740</v>
      </c>
      <c r="E71" s="3" t="s">
        <v>708</v>
      </c>
      <c r="F71" s="84">
        <v>2</v>
      </c>
      <c r="G71" s="3"/>
      <c r="H71" s="3">
        <v>11</v>
      </c>
      <c r="I71" s="3">
        <v>11</v>
      </c>
      <c r="J71" s="3"/>
      <c r="K71" s="3"/>
      <c r="L71" s="3">
        <v>11</v>
      </c>
      <c r="M71" s="3">
        <v>11</v>
      </c>
      <c r="N71" s="3"/>
      <c r="O71" s="3"/>
      <c r="P71" s="3">
        <v>11</v>
      </c>
      <c r="Q71" s="3">
        <v>11</v>
      </c>
      <c r="R71" s="3"/>
      <c r="S71" s="3"/>
      <c r="T71" s="3">
        <v>11</v>
      </c>
      <c r="U71" s="3">
        <v>11</v>
      </c>
      <c r="V71" s="3"/>
      <c r="W71" s="3"/>
      <c r="X71" s="3">
        <v>11</v>
      </c>
      <c r="Y71" s="3">
        <v>11</v>
      </c>
      <c r="Z71" s="3"/>
      <c r="AA71" s="3"/>
      <c r="AB71" s="3">
        <v>11</v>
      </c>
      <c r="AC71" s="3">
        <v>11</v>
      </c>
      <c r="AD71" s="3"/>
      <c r="AE71" s="3"/>
      <c r="AF71" s="3">
        <v>11</v>
      </c>
      <c r="AG71" s="3">
        <v>11</v>
      </c>
      <c r="AH71" s="3"/>
      <c r="AI71" s="3"/>
      <c r="AJ71" s="3">
        <v>11</v>
      </c>
      <c r="AK71" s="3" t="s">
        <v>716</v>
      </c>
      <c r="AL71" s="81">
        <v>165</v>
      </c>
      <c r="AM71" s="82">
        <v>1</v>
      </c>
      <c r="AN71" s="82">
        <v>2</v>
      </c>
      <c r="AO71" s="82">
        <v>3</v>
      </c>
      <c r="AP71" s="82">
        <v>4</v>
      </c>
      <c r="AQ71" s="82">
        <v>5</v>
      </c>
      <c r="AR71" s="82">
        <v>6</v>
      </c>
      <c r="AS71" s="82">
        <v>7</v>
      </c>
      <c r="AT71" s="82">
        <v>8</v>
      </c>
      <c r="AU71" s="82">
        <v>9</v>
      </c>
      <c r="AV71" s="82">
        <v>10</v>
      </c>
      <c r="AW71" s="82">
        <v>11</v>
      </c>
      <c r="AX71" s="82">
        <v>12</v>
      </c>
      <c r="AY71" s="82">
        <v>13</v>
      </c>
      <c r="AZ71" s="82">
        <v>14</v>
      </c>
      <c r="BA71" s="82">
        <v>15</v>
      </c>
      <c r="BB71" s="82">
        <v>16</v>
      </c>
      <c r="BC71" s="82">
        <v>17</v>
      </c>
      <c r="BD71" s="82">
        <v>18</v>
      </c>
      <c r="BE71" s="82">
        <v>19</v>
      </c>
      <c r="BF71" s="82">
        <v>20</v>
      </c>
      <c r="BG71" s="82">
        <v>21</v>
      </c>
      <c r="BH71" s="82">
        <v>22</v>
      </c>
      <c r="BI71" s="82">
        <v>23</v>
      </c>
      <c r="BJ71" s="82">
        <v>24</v>
      </c>
      <c r="BK71" s="82">
        <v>25</v>
      </c>
      <c r="BL71" s="82">
        <v>26</v>
      </c>
      <c r="BM71" s="82">
        <v>27</v>
      </c>
      <c r="BN71" s="82">
        <v>28</v>
      </c>
      <c r="BO71" s="82">
        <v>29</v>
      </c>
      <c r="BP71" s="82">
        <v>30</v>
      </c>
      <c r="BQ71" s="82"/>
      <c r="BR71" s="3" t="s">
        <v>697</v>
      </c>
      <c r="BS71" s="3" t="s">
        <v>698</v>
      </c>
      <c r="BT71" s="3" t="s">
        <v>703</v>
      </c>
      <c r="BU71" s="3" t="s">
        <v>704</v>
      </c>
      <c r="BV71" s="3" t="s">
        <v>705</v>
      </c>
      <c r="BW71" s="3" t="s">
        <v>706</v>
      </c>
      <c r="BX71" s="3" t="s">
        <v>707</v>
      </c>
      <c r="BY71" s="3" t="s">
        <v>697</v>
      </c>
      <c r="BZ71" s="3" t="s">
        <v>698</v>
      </c>
      <c r="CA71" s="3" t="s">
        <v>703</v>
      </c>
      <c r="CB71" s="3" t="s">
        <v>704</v>
      </c>
      <c r="CC71" s="3" t="s">
        <v>705</v>
      </c>
      <c r="CD71" s="3" t="s">
        <v>706</v>
      </c>
      <c r="CE71" s="3" t="s">
        <v>707</v>
      </c>
      <c r="CF71" s="3" t="s">
        <v>697</v>
      </c>
      <c r="CG71" s="3" t="s">
        <v>698</v>
      </c>
      <c r="CH71" s="3" t="s">
        <v>703</v>
      </c>
      <c r="CI71" s="3" t="s">
        <v>704</v>
      </c>
      <c r="CJ71" s="3" t="s">
        <v>705</v>
      </c>
      <c r="CK71" s="3" t="s">
        <v>706</v>
      </c>
      <c r="CL71" s="3" t="s">
        <v>707</v>
      </c>
      <c r="CM71" s="3" t="s">
        <v>697</v>
      </c>
      <c r="CN71" s="3" t="s">
        <v>698</v>
      </c>
      <c r="CO71" s="3" t="s">
        <v>703</v>
      </c>
      <c r="CP71" s="3" t="s">
        <v>704</v>
      </c>
      <c r="CQ71" s="3" t="s">
        <v>705</v>
      </c>
      <c r="CR71" s="3" t="s">
        <v>706</v>
      </c>
      <c r="CS71" s="3" t="s">
        <v>707</v>
      </c>
      <c r="CT71" s="3" t="s">
        <v>697</v>
      </c>
      <c r="CU71" s="3" t="s">
        <v>698</v>
      </c>
      <c r="CV71" s="3" t="s">
        <v>703</v>
      </c>
      <c r="CW71" s="3" t="s">
        <v>721</v>
      </c>
      <c r="CX71">
        <v>2024</v>
      </c>
    </row>
    <row r="72" spans="1:102" x14ac:dyDescent="0.2">
      <c r="A72" s="76" t="str">
        <f t="shared" si="1"/>
        <v>Июнь 2024 График 2 Бригада 3</v>
      </c>
      <c r="B72" s="3"/>
      <c r="C72" s="77" t="s">
        <v>719</v>
      </c>
      <c r="D72" s="3" t="s">
        <v>740</v>
      </c>
      <c r="E72" s="3" t="s">
        <v>710</v>
      </c>
      <c r="F72" s="84">
        <v>3</v>
      </c>
      <c r="G72" s="3"/>
      <c r="H72" s="3"/>
      <c r="I72" s="3">
        <v>11</v>
      </c>
      <c r="J72" s="3">
        <v>11</v>
      </c>
      <c r="K72" s="3"/>
      <c r="L72" s="3"/>
      <c r="M72" s="3">
        <v>11</v>
      </c>
      <c r="N72" s="3">
        <v>11</v>
      </c>
      <c r="O72" s="3"/>
      <c r="P72" s="3"/>
      <c r="Q72" s="3">
        <v>11</v>
      </c>
      <c r="R72" s="3">
        <v>11</v>
      </c>
      <c r="S72" s="3"/>
      <c r="T72" s="3"/>
      <c r="U72" s="3">
        <v>11</v>
      </c>
      <c r="V72" s="3">
        <v>11</v>
      </c>
      <c r="W72" s="3"/>
      <c r="X72" s="3"/>
      <c r="Y72" s="3">
        <v>11</v>
      </c>
      <c r="Z72" s="3">
        <v>11</v>
      </c>
      <c r="AA72" s="3"/>
      <c r="AB72" s="3"/>
      <c r="AC72" s="3">
        <v>11</v>
      </c>
      <c r="AD72" s="3">
        <v>11</v>
      </c>
      <c r="AE72" s="3"/>
      <c r="AF72" s="3"/>
      <c r="AG72" s="3">
        <v>11</v>
      </c>
      <c r="AH72" s="3">
        <v>11</v>
      </c>
      <c r="AI72" s="3"/>
      <c r="AJ72" s="3"/>
      <c r="AK72" s="3" t="s">
        <v>716</v>
      </c>
      <c r="AL72" s="81">
        <v>154</v>
      </c>
      <c r="AM72" s="82">
        <v>1</v>
      </c>
      <c r="AN72" s="82">
        <v>2</v>
      </c>
      <c r="AO72" s="82">
        <v>3</v>
      </c>
      <c r="AP72" s="82">
        <v>4</v>
      </c>
      <c r="AQ72" s="82">
        <v>5</v>
      </c>
      <c r="AR72" s="82">
        <v>6</v>
      </c>
      <c r="AS72" s="82">
        <v>7</v>
      </c>
      <c r="AT72" s="82">
        <v>8</v>
      </c>
      <c r="AU72" s="82">
        <v>9</v>
      </c>
      <c r="AV72" s="82">
        <v>10</v>
      </c>
      <c r="AW72" s="82">
        <v>11</v>
      </c>
      <c r="AX72" s="82">
        <v>12</v>
      </c>
      <c r="AY72" s="82">
        <v>13</v>
      </c>
      <c r="AZ72" s="82">
        <v>14</v>
      </c>
      <c r="BA72" s="82">
        <v>15</v>
      </c>
      <c r="BB72" s="82">
        <v>16</v>
      </c>
      <c r="BC72" s="82">
        <v>17</v>
      </c>
      <c r="BD72" s="82">
        <v>18</v>
      </c>
      <c r="BE72" s="82">
        <v>19</v>
      </c>
      <c r="BF72" s="82">
        <v>20</v>
      </c>
      <c r="BG72" s="82">
        <v>21</v>
      </c>
      <c r="BH72" s="82">
        <v>22</v>
      </c>
      <c r="BI72" s="82">
        <v>23</v>
      </c>
      <c r="BJ72" s="82">
        <v>24</v>
      </c>
      <c r="BK72" s="82">
        <v>25</v>
      </c>
      <c r="BL72" s="82">
        <v>26</v>
      </c>
      <c r="BM72" s="82">
        <v>27</v>
      </c>
      <c r="BN72" s="82">
        <v>28</v>
      </c>
      <c r="BO72" s="82">
        <v>29</v>
      </c>
      <c r="BP72" s="82">
        <v>30</v>
      </c>
      <c r="BQ72" s="82"/>
      <c r="BR72" s="3" t="s">
        <v>697</v>
      </c>
      <c r="BS72" s="3" t="s">
        <v>698</v>
      </c>
      <c r="BT72" s="3" t="s">
        <v>703</v>
      </c>
      <c r="BU72" s="3" t="s">
        <v>704</v>
      </c>
      <c r="BV72" s="3" t="s">
        <v>705</v>
      </c>
      <c r="BW72" s="3" t="s">
        <v>706</v>
      </c>
      <c r="BX72" s="3" t="s">
        <v>707</v>
      </c>
      <c r="BY72" s="3" t="s">
        <v>697</v>
      </c>
      <c r="BZ72" s="3" t="s">
        <v>698</v>
      </c>
      <c r="CA72" s="3" t="s">
        <v>703</v>
      </c>
      <c r="CB72" s="3" t="s">
        <v>704</v>
      </c>
      <c r="CC72" s="3" t="s">
        <v>705</v>
      </c>
      <c r="CD72" s="3" t="s">
        <v>706</v>
      </c>
      <c r="CE72" s="3" t="s">
        <v>707</v>
      </c>
      <c r="CF72" s="3" t="s">
        <v>697</v>
      </c>
      <c r="CG72" s="3" t="s">
        <v>698</v>
      </c>
      <c r="CH72" s="3" t="s">
        <v>703</v>
      </c>
      <c r="CI72" s="3" t="s">
        <v>704</v>
      </c>
      <c r="CJ72" s="3" t="s">
        <v>705</v>
      </c>
      <c r="CK72" s="3" t="s">
        <v>706</v>
      </c>
      <c r="CL72" s="3" t="s">
        <v>707</v>
      </c>
      <c r="CM72" s="3" t="s">
        <v>697</v>
      </c>
      <c r="CN72" s="3" t="s">
        <v>698</v>
      </c>
      <c r="CO72" s="3" t="s">
        <v>703</v>
      </c>
      <c r="CP72" s="3" t="s">
        <v>704</v>
      </c>
      <c r="CQ72" s="3" t="s">
        <v>705</v>
      </c>
      <c r="CR72" s="3" t="s">
        <v>706</v>
      </c>
      <c r="CS72" s="3" t="s">
        <v>707</v>
      </c>
      <c r="CT72" s="3" t="s">
        <v>697</v>
      </c>
      <c r="CU72" s="3" t="s">
        <v>698</v>
      </c>
      <c r="CV72" s="3" t="s">
        <v>703</v>
      </c>
      <c r="CW72" s="3" t="s">
        <v>721</v>
      </c>
      <c r="CX72">
        <v>2024</v>
      </c>
    </row>
    <row r="73" spans="1:102" x14ac:dyDescent="0.2">
      <c r="A73" s="76" t="str">
        <f t="shared" si="1"/>
        <v>Июнь 2024 График 2 Бригада 4</v>
      </c>
      <c r="B73" s="3"/>
      <c r="C73" s="77" t="s">
        <v>719</v>
      </c>
      <c r="D73" s="3" t="s">
        <v>740</v>
      </c>
      <c r="E73" s="3" t="s">
        <v>713</v>
      </c>
      <c r="F73" s="84">
        <v>4</v>
      </c>
      <c r="G73" s="3">
        <v>11</v>
      </c>
      <c r="H73" s="3"/>
      <c r="I73" s="3"/>
      <c r="J73" s="3">
        <v>11</v>
      </c>
      <c r="K73" s="3">
        <v>11</v>
      </c>
      <c r="L73" s="3"/>
      <c r="M73" s="3"/>
      <c r="N73" s="3">
        <v>11</v>
      </c>
      <c r="O73" s="3">
        <v>11</v>
      </c>
      <c r="P73" s="3"/>
      <c r="Q73" s="3"/>
      <c r="R73" s="3">
        <v>11</v>
      </c>
      <c r="S73" s="3">
        <v>11</v>
      </c>
      <c r="T73" s="3"/>
      <c r="U73" s="3"/>
      <c r="V73" s="3">
        <v>11</v>
      </c>
      <c r="W73" s="3">
        <v>11</v>
      </c>
      <c r="X73" s="3"/>
      <c r="Y73" s="3"/>
      <c r="Z73" s="3">
        <v>11</v>
      </c>
      <c r="AA73" s="3">
        <v>11</v>
      </c>
      <c r="AB73" s="3"/>
      <c r="AC73" s="3"/>
      <c r="AD73" s="3">
        <v>11</v>
      </c>
      <c r="AE73" s="3">
        <v>11</v>
      </c>
      <c r="AF73" s="3"/>
      <c r="AG73" s="3"/>
      <c r="AH73" s="3">
        <v>11</v>
      </c>
      <c r="AI73" s="3">
        <v>11</v>
      </c>
      <c r="AJ73" s="3"/>
      <c r="AK73" s="3" t="s">
        <v>716</v>
      </c>
      <c r="AL73" s="81">
        <v>165</v>
      </c>
      <c r="AM73" s="82">
        <v>1</v>
      </c>
      <c r="AN73" s="82">
        <v>2</v>
      </c>
      <c r="AO73" s="82">
        <v>3</v>
      </c>
      <c r="AP73" s="82">
        <v>4</v>
      </c>
      <c r="AQ73" s="82">
        <v>5</v>
      </c>
      <c r="AR73" s="82">
        <v>6</v>
      </c>
      <c r="AS73" s="82">
        <v>7</v>
      </c>
      <c r="AT73" s="82">
        <v>8</v>
      </c>
      <c r="AU73" s="82">
        <v>9</v>
      </c>
      <c r="AV73" s="82">
        <v>10</v>
      </c>
      <c r="AW73" s="82">
        <v>11</v>
      </c>
      <c r="AX73" s="82">
        <v>12</v>
      </c>
      <c r="AY73" s="82">
        <v>13</v>
      </c>
      <c r="AZ73" s="82">
        <v>14</v>
      </c>
      <c r="BA73" s="82">
        <v>15</v>
      </c>
      <c r="BB73" s="82">
        <v>16</v>
      </c>
      <c r="BC73" s="82">
        <v>17</v>
      </c>
      <c r="BD73" s="82">
        <v>18</v>
      </c>
      <c r="BE73" s="82">
        <v>19</v>
      </c>
      <c r="BF73" s="82">
        <v>20</v>
      </c>
      <c r="BG73" s="82">
        <v>21</v>
      </c>
      <c r="BH73" s="82">
        <v>22</v>
      </c>
      <c r="BI73" s="82">
        <v>23</v>
      </c>
      <c r="BJ73" s="82">
        <v>24</v>
      </c>
      <c r="BK73" s="82">
        <v>25</v>
      </c>
      <c r="BL73" s="82">
        <v>26</v>
      </c>
      <c r="BM73" s="82">
        <v>27</v>
      </c>
      <c r="BN73" s="82">
        <v>28</v>
      </c>
      <c r="BO73" s="82">
        <v>29</v>
      </c>
      <c r="BP73" s="82">
        <v>30</v>
      </c>
      <c r="BQ73" s="82"/>
      <c r="BR73" s="3" t="s">
        <v>697</v>
      </c>
      <c r="BS73" s="3" t="s">
        <v>698</v>
      </c>
      <c r="BT73" s="3" t="s">
        <v>703</v>
      </c>
      <c r="BU73" s="3" t="s">
        <v>704</v>
      </c>
      <c r="BV73" s="3" t="s">
        <v>705</v>
      </c>
      <c r="BW73" s="3" t="s">
        <v>706</v>
      </c>
      <c r="BX73" s="3" t="s">
        <v>707</v>
      </c>
      <c r="BY73" s="3" t="s">
        <v>697</v>
      </c>
      <c r="BZ73" s="3" t="s">
        <v>698</v>
      </c>
      <c r="CA73" s="3" t="s">
        <v>703</v>
      </c>
      <c r="CB73" s="3" t="s">
        <v>704</v>
      </c>
      <c r="CC73" s="3" t="s">
        <v>705</v>
      </c>
      <c r="CD73" s="3" t="s">
        <v>706</v>
      </c>
      <c r="CE73" s="3" t="s">
        <v>707</v>
      </c>
      <c r="CF73" s="3" t="s">
        <v>697</v>
      </c>
      <c r="CG73" s="3" t="s">
        <v>698</v>
      </c>
      <c r="CH73" s="3" t="s">
        <v>703</v>
      </c>
      <c r="CI73" s="3" t="s">
        <v>704</v>
      </c>
      <c r="CJ73" s="3" t="s">
        <v>705</v>
      </c>
      <c r="CK73" s="3" t="s">
        <v>706</v>
      </c>
      <c r="CL73" s="3" t="s">
        <v>707</v>
      </c>
      <c r="CM73" s="3" t="s">
        <v>697</v>
      </c>
      <c r="CN73" s="3" t="s">
        <v>698</v>
      </c>
      <c r="CO73" s="3" t="s">
        <v>703</v>
      </c>
      <c r="CP73" s="3" t="s">
        <v>704</v>
      </c>
      <c r="CQ73" s="3" t="s">
        <v>705</v>
      </c>
      <c r="CR73" s="3" t="s">
        <v>706</v>
      </c>
      <c r="CS73" s="3" t="s">
        <v>707</v>
      </c>
      <c r="CT73" s="3" t="s">
        <v>697</v>
      </c>
      <c r="CU73" s="3" t="s">
        <v>698</v>
      </c>
      <c r="CV73" s="3" t="s">
        <v>703</v>
      </c>
      <c r="CW73" s="3" t="s">
        <v>721</v>
      </c>
      <c r="CX73">
        <v>2024</v>
      </c>
    </row>
    <row r="74" spans="1:102" x14ac:dyDescent="0.2">
      <c r="A74" s="76" t="str">
        <f t="shared" si="1"/>
        <v>Июль 2024 График 2 Бригада 1</v>
      </c>
      <c r="B74" s="3"/>
      <c r="C74" s="77" t="s">
        <v>722</v>
      </c>
      <c r="D74" s="3" t="s">
        <v>740</v>
      </c>
      <c r="E74" s="3" t="s">
        <v>701</v>
      </c>
      <c r="F74" s="84">
        <v>1</v>
      </c>
      <c r="G74" s="3"/>
      <c r="H74" s="3"/>
      <c r="I74" s="3">
        <v>11</v>
      </c>
      <c r="J74" s="3">
        <v>11</v>
      </c>
      <c r="K74" s="3"/>
      <c r="L74" s="3"/>
      <c r="M74" s="3">
        <v>11</v>
      </c>
      <c r="N74" s="3">
        <v>11</v>
      </c>
      <c r="O74" s="3"/>
      <c r="P74" s="3"/>
      <c r="Q74" s="3">
        <v>11</v>
      </c>
      <c r="R74" s="3">
        <v>11</v>
      </c>
      <c r="S74" s="3"/>
      <c r="T74" s="3"/>
      <c r="U74" s="3">
        <v>11</v>
      </c>
      <c r="V74" s="3">
        <v>11</v>
      </c>
      <c r="W74" s="3"/>
      <c r="X74" s="3"/>
      <c r="Y74" s="3">
        <v>11</v>
      </c>
      <c r="Z74" s="3">
        <v>11</v>
      </c>
      <c r="AA74" s="3"/>
      <c r="AB74" s="3"/>
      <c r="AC74" s="3">
        <v>11</v>
      </c>
      <c r="AD74" s="3">
        <v>11</v>
      </c>
      <c r="AE74" s="3"/>
      <c r="AF74" s="3"/>
      <c r="AG74" s="3">
        <v>11</v>
      </c>
      <c r="AH74" s="3">
        <v>11</v>
      </c>
      <c r="AI74" s="3"/>
      <c r="AJ74" s="3"/>
      <c r="AK74" s="3">
        <v>11</v>
      </c>
      <c r="AL74" s="81">
        <v>165</v>
      </c>
      <c r="AM74" s="82">
        <v>1</v>
      </c>
      <c r="AN74" s="82">
        <v>2</v>
      </c>
      <c r="AO74" s="82">
        <v>3</v>
      </c>
      <c r="AP74" s="82">
        <v>4</v>
      </c>
      <c r="AQ74" s="82">
        <v>5</v>
      </c>
      <c r="AR74" s="82">
        <v>6</v>
      </c>
      <c r="AS74" s="82">
        <v>7</v>
      </c>
      <c r="AT74" s="82">
        <v>8</v>
      </c>
      <c r="AU74" s="82">
        <v>9</v>
      </c>
      <c r="AV74" s="82">
        <v>10</v>
      </c>
      <c r="AW74" s="82">
        <v>11</v>
      </c>
      <c r="AX74" s="82">
        <v>12</v>
      </c>
      <c r="AY74" s="82">
        <v>13</v>
      </c>
      <c r="AZ74" s="82">
        <v>14</v>
      </c>
      <c r="BA74" s="82">
        <v>15</v>
      </c>
      <c r="BB74" s="82">
        <v>16</v>
      </c>
      <c r="BC74" s="82">
        <v>17</v>
      </c>
      <c r="BD74" s="82">
        <v>18</v>
      </c>
      <c r="BE74" s="82">
        <v>19</v>
      </c>
      <c r="BF74" s="82">
        <v>20</v>
      </c>
      <c r="BG74" s="82">
        <v>21</v>
      </c>
      <c r="BH74" s="82">
        <v>22</v>
      </c>
      <c r="BI74" s="82">
        <v>23</v>
      </c>
      <c r="BJ74" s="82">
        <v>24</v>
      </c>
      <c r="BK74" s="82">
        <v>25</v>
      </c>
      <c r="BL74" s="82">
        <v>26</v>
      </c>
      <c r="BM74" s="82">
        <v>27</v>
      </c>
      <c r="BN74" s="82">
        <v>28</v>
      </c>
      <c r="BO74" s="82">
        <v>29</v>
      </c>
      <c r="BP74" s="82">
        <v>30</v>
      </c>
      <c r="BQ74" s="82">
        <v>31</v>
      </c>
      <c r="BR74" s="3" t="s">
        <v>703</v>
      </c>
      <c r="BS74" s="3" t="s">
        <v>704</v>
      </c>
      <c r="BT74" s="3" t="s">
        <v>705</v>
      </c>
      <c r="BU74" s="3" t="s">
        <v>706</v>
      </c>
      <c r="BV74" s="3" t="s">
        <v>707</v>
      </c>
      <c r="BW74" s="3" t="s">
        <v>697</v>
      </c>
      <c r="BX74" s="3" t="s">
        <v>698</v>
      </c>
      <c r="BY74" s="3" t="s">
        <v>703</v>
      </c>
      <c r="BZ74" s="3" t="s">
        <v>704</v>
      </c>
      <c r="CA74" s="3" t="s">
        <v>705</v>
      </c>
      <c r="CB74" s="3" t="s">
        <v>706</v>
      </c>
      <c r="CC74" s="3" t="s">
        <v>707</v>
      </c>
      <c r="CD74" s="3" t="s">
        <v>697</v>
      </c>
      <c r="CE74" s="3" t="s">
        <v>698</v>
      </c>
      <c r="CF74" s="3" t="s">
        <v>703</v>
      </c>
      <c r="CG74" s="3" t="s">
        <v>704</v>
      </c>
      <c r="CH74" s="3" t="s">
        <v>705</v>
      </c>
      <c r="CI74" s="3" t="s">
        <v>706</v>
      </c>
      <c r="CJ74" s="3" t="s">
        <v>707</v>
      </c>
      <c r="CK74" s="3" t="s">
        <v>697</v>
      </c>
      <c r="CL74" s="3" t="s">
        <v>698</v>
      </c>
      <c r="CM74" s="3" t="s">
        <v>703</v>
      </c>
      <c r="CN74" s="3" t="s">
        <v>704</v>
      </c>
      <c r="CO74" s="3" t="s">
        <v>705</v>
      </c>
      <c r="CP74" s="3" t="s">
        <v>706</v>
      </c>
      <c r="CQ74" s="3" t="s">
        <v>707</v>
      </c>
      <c r="CR74" s="3" t="s">
        <v>697</v>
      </c>
      <c r="CS74" s="3" t="s">
        <v>698</v>
      </c>
      <c r="CT74" s="3" t="s">
        <v>703</v>
      </c>
      <c r="CU74" s="3" t="s">
        <v>704</v>
      </c>
      <c r="CV74" s="3" t="s">
        <v>705</v>
      </c>
      <c r="CW74" s="3" t="s">
        <v>723</v>
      </c>
      <c r="CX74">
        <v>2024</v>
      </c>
    </row>
    <row r="75" spans="1:102" x14ac:dyDescent="0.2">
      <c r="A75" s="76" t="str">
        <f t="shared" si="1"/>
        <v>Июль 2024 График 2 Бригада 2</v>
      </c>
      <c r="B75" s="3"/>
      <c r="C75" s="77" t="s">
        <v>722</v>
      </c>
      <c r="D75" s="3" t="s">
        <v>740</v>
      </c>
      <c r="E75" s="3" t="s">
        <v>708</v>
      </c>
      <c r="F75" s="84">
        <v>2</v>
      </c>
      <c r="G75" s="3">
        <v>11</v>
      </c>
      <c r="H75" s="3"/>
      <c r="I75" s="3"/>
      <c r="J75" s="3">
        <v>11</v>
      </c>
      <c r="K75" s="3">
        <v>11</v>
      </c>
      <c r="L75" s="3"/>
      <c r="M75" s="3"/>
      <c r="N75" s="3">
        <v>11</v>
      </c>
      <c r="O75" s="3">
        <v>11</v>
      </c>
      <c r="P75" s="3"/>
      <c r="Q75" s="3"/>
      <c r="R75" s="3">
        <v>11</v>
      </c>
      <c r="S75" s="3">
        <v>11</v>
      </c>
      <c r="T75" s="3"/>
      <c r="U75" s="3"/>
      <c r="V75" s="3">
        <v>11</v>
      </c>
      <c r="W75" s="3">
        <v>11</v>
      </c>
      <c r="X75" s="3"/>
      <c r="Y75" s="3"/>
      <c r="Z75" s="3">
        <v>11</v>
      </c>
      <c r="AA75" s="3">
        <v>11</v>
      </c>
      <c r="AB75" s="3"/>
      <c r="AC75" s="3"/>
      <c r="AD75" s="3">
        <v>11</v>
      </c>
      <c r="AE75" s="3">
        <v>11</v>
      </c>
      <c r="AF75" s="3"/>
      <c r="AG75" s="3"/>
      <c r="AH75" s="3">
        <v>11</v>
      </c>
      <c r="AI75" s="3">
        <v>11</v>
      </c>
      <c r="AJ75" s="3"/>
      <c r="AK75" s="3"/>
      <c r="AL75" s="81">
        <v>165</v>
      </c>
      <c r="AM75" s="82">
        <v>1</v>
      </c>
      <c r="AN75" s="82">
        <v>2</v>
      </c>
      <c r="AO75" s="82">
        <v>3</v>
      </c>
      <c r="AP75" s="82">
        <v>4</v>
      </c>
      <c r="AQ75" s="82">
        <v>5</v>
      </c>
      <c r="AR75" s="82">
        <v>6</v>
      </c>
      <c r="AS75" s="82">
        <v>7</v>
      </c>
      <c r="AT75" s="82">
        <v>8</v>
      </c>
      <c r="AU75" s="82">
        <v>9</v>
      </c>
      <c r="AV75" s="82">
        <v>10</v>
      </c>
      <c r="AW75" s="82">
        <v>11</v>
      </c>
      <c r="AX75" s="82">
        <v>12</v>
      </c>
      <c r="AY75" s="82">
        <v>13</v>
      </c>
      <c r="AZ75" s="82">
        <v>14</v>
      </c>
      <c r="BA75" s="82">
        <v>15</v>
      </c>
      <c r="BB75" s="82">
        <v>16</v>
      </c>
      <c r="BC75" s="82">
        <v>17</v>
      </c>
      <c r="BD75" s="82">
        <v>18</v>
      </c>
      <c r="BE75" s="82">
        <v>19</v>
      </c>
      <c r="BF75" s="82">
        <v>20</v>
      </c>
      <c r="BG75" s="82">
        <v>21</v>
      </c>
      <c r="BH75" s="82">
        <v>22</v>
      </c>
      <c r="BI75" s="82">
        <v>23</v>
      </c>
      <c r="BJ75" s="82">
        <v>24</v>
      </c>
      <c r="BK75" s="82">
        <v>25</v>
      </c>
      <c r="BL75" s="82">
        <v>26</v>
      </c>
      <c r="BM75" s="82">
        <v>27</v>
      </c>
      <c r="BN75" s="82">
        <v>28</v>
      </c>
      <c r="BO75" s="82">
        <v>29</v>
      </c>
      <c r="BP75" s="82">
        <v>30</v>
      </c>
      <c r="BQ75" s="82">
        <v>31</v>
      </c>
      <c r="BR75" s="3" t="s">
        <v>703</v>
      </c>
      <c r="BS75" s="3" t="s">
        <v>704</v>
      </c>
      <c r="BT75" s="3" t="s">
        <v>705</v>
      </c>
      <c r="BU75" s="3" t="s">
        <v>706</v>
      </c>
      <c r="BV75" s="3" t="s">
        <v>707</v>
      </c>
      <c r="BW75" s="3" t="s">
        <v>697</v>
      </c>
      <c r="BX75" s="3" t="s">
        <v>698</v>
      </c>
      <c r="BY75" s="3" t="s">
        <v>703</v>
      </c>
      <c r="BZ75" s="3" t="s">
        <v>704</v>
      </c>
      <c r="CA75" s="3" t="s">
        <v>705</v>
      </c>
      <c r="CB75" s="3" t="s">
        <v>706</v>
      </c>
      <c r="CC75" s="3" t="s">
        <v>707</v>
      </c>
      <c r="CD75" s="3" t="s">
        <v>697</v>
      </c>
      <c r="CE75" s="3" t="s">
        <v>698</v>
      </c>
      <c r="CF75" s="3" t="s">
        <v>703</v>
      </c>
      <c r="CG75" s="3" t="s">
        <v>704</v>
      </c>
      <c r="CH75" s="3" t="s">
        <v>705</v>
      </c>
      <c r="CI75" s="3" t="s">
        <v>706</v>
      </c>
      <c r="CJ75" s="3" t="s">
        <v>707</v>
      </c>
      <c r="CK75" s="3" t="s">
        <v>697</v>
      </c>
      <c r="CL75" s="3" t="s">
        <v>698</v>
      </c>
      <c r="CM75" s="3" t="s">
        <v>703</v>
      </c>
      <c r="CN75" s="3" t="s">
        <v>704</v>
      </c>
      <c r="CO75" s="3" t="s">
        <v>705</v>
      </c>
      <c r="CP75" s="3" t="s">
        <v>706</v>
      </c>
      <c r="CQ75" s="3" t="s">
        <v>707</v>
      </c>
      <c r="CR75" s="3" t="s">
        <v>697</v>
      </c>
      <c r="CS75" s="3" t="s">
        <v>698</v>
      </c>
      <c r="CT75" s="3" t="s">
        <v>703</v>
      </c>
      <c r="CU75" s="3" t="s">
        <v>704</v>
      </c>
      <c r="CV75" s="3" t="s">
        <v>705</v>
      </c>
      <c r="CW75" s="3" t="s">
        <v>723</v>
      </c>
      <c r="CX75">
        <v>2024</v>
      </c>
    </row>
    <row r="76" spans="1:102" x14ac:dyDescent="0.2">
      <c r="A76" s="76" t="str">
        <f t="shared" si="1"/>
        <v>Июль 2024 График 2 Бригада 3</v>
      </c>
      <c r="B76" s="3"/>
      <c r="C76" s="77" t="s">
        <v>722</v>
      </c>
      <c r="D76" s="3" t="s">
        <v>740</v>
      </c>
      <c r="E76" s="3" t="s">
        <v>710</v>
      </c>
      <c r="F76" s="84">
        <v>3</v>
      </c>
      <c r="G76" s="3">
        <v>11</v>
      </c>
      <c r="H76" s="3">
        <v>11</v>
      </c>
      <c r="I76" s="3"/>
      <c r="J76" s="3"/>
      <c r="K76" s="3">
        <v>11</v>
      </c>
      <c r="L76" s="3">
        <v>11</v>
      </c>
      <c r="M76" s="3"/>
      <c r="N76" s="3"/>
      <c r="O76" s="3">
        <v>11</v>
      </c>
      <c r="P76" s="3">
        <v>11</v>
      </c>
      <c r="Q76" s="3"/>
      <c r="R76" s="3"/>
      <c r="S76" s="3">
        <v>11</v>
      </c>
      <c r="T76" s="3">
        <v>11</v>
      </c>
      <c r="U76" s="3"/>
      <c r="V76" s="3"/>
      <c r="W76" s="3">
        <v>11</v>
      </c>
      <c r="X76" s="3">
        <v>11</v>
      </c>
      <c r="Y76" s="3"/>
      <c r="Z76" s="3"/>
      <c r="AA76" s="3">
        <v>11</v>
      </c>
      <c r="AB76" s="3">
        <v>11</v>
      </c>
      <c r="AC76" s="3"/>
      <c r="AD76" s="3"/>
      <c r="AE76" s="3">
        <v>11</v>
      </c>
      <c r="AF76" s="3">
        <v>11</v>
      </c>
      <c r="AG76" s="3"/>
      <c r="AH76" s="3"/>
      <c r="AI76" s="3">
        <v>11</v>
      </c>
      <c r="AJ76" s="3">
        <v>11</v>
      </c>
      <c r="AK76" s="3"/>
      <c r="AL76" s="81">
        <v>176</v>
      </c>
      <c r="AM76" s="82">
        <v>1</v>
      </c>
      <c r="AN76" s="82">
        <v>2</v>
      </c>
      <c r="AO76" s="82">
        <v>3</v>
      </c>
      <c r="AP76" s="82">
        <v>4</v>
      </c>
      <c r="AQ76" s="82">
        <v>5</v>
      </c>
      <c r="AR76" s="82">
        <v>6</v>
      </c>
      <c r="AS76" s="82">
        <v>7</v>
      </c>
      <c r="AT76" s="82">
        <v>8</v>
      </c>
      <c r="AU76" s="82">
        <v>9</v>
      </c>
      <c r="AV76" s="82">
        <v>10</v>
      </c>
      <c r="AW76" s="82">
        <v>11</v>
      </c>
      <c r="AX76" s="82">
        <v>12</v>
      </c>
      <c r="AY76" s="82">
        <v>13</v>
      </c>
      <c r="AZ76" s="82">
        <v>14</v>
      </c>
      <c r="BA76" s="82">
        <v>15</v>
      </c>
      <c r="BB76" s="82">
        <v>16</v>
      </c>
      <c r="BC76" s="82">
        <v>17</v>
      </c>
      <c r="BD76" s="82">
        <v>18</v>
      </c>
      <c r="BE76" s="82">
        <v>19</v>
      </c>
      <c r="BF76" s="82">
        <v>20</v>
      </c>
      <c r="BG76" s="82">
        <v>21</v>
      </c>
      <c r="BH76" s="82">
        <v>22</v>
      </c>
      <c r="BI76" s="82">
        <v>23</v>
      </c>
      <c r="BJ76" s="82">
        <v>24</v>
      </c>
      <c r="BK76" s="82">
        <v>25</v>
      </c>
      <c r="BL76" s="82">
        <v>26</v>
      </c>
      <c r="BM76" s="82">
        <v>27</v>
      </c>
      <c r="BN76" s="82">
        <v>28</v>
      </c>
      <c r="BO76" s="82">
        <v>29</v>
      </c>
      <c r="BP76" s="82">
        <v>30</v>
      </c>
      <c r="BQ76" s="82">
        <v>31</v>
      </c>
      <c r="BR76" s="3" t="s">
        <v>703</v>
      </c>
      <c r="BS76" s="3" t="s">
        <v>704</v>
      </c>
      <c r="BT76" s="3" t="s">
        <v>705</v>
      </c>
      <c r="BU76" s="3" t="s">
        <v>706</v>
      </c>
      <c r="BV76" s="3" t="s">
        <v>707</v>
      </c>
      <c r="BW76" s="3" t="s">
        <v>697</v>
      </c>
      <c r="BX76" s="3" t="s">
        <v>698</v>
      </c>
      <c r="BY76" s="3" t="s">
        <v>703</v>
      </c>
      <c r="BZ76" s="3" t="s">
        <v>704</v>
      </c>
      <c r="CA76" s="3" t="s">
        <v>705</v>
      </c>
      <c r="CB76" s="3" t="s">
        <v>706</v>
      </c>
      <c r="CC76" s="3" t="s">
        <v>707</v>
      </c>
      <c r="CD76" s="3" t="s">
        <v>697</v>
      </c>
      <c r="CE76" s="3" t="s">
        <v>698</v>
      </c>
      <c r="CF76" s="3" t="s">
        <v>703</v>
      </c>
      <c r="CG76" s="3" t="s">
        <v>704</v>
      </c>
      <c r="CH76" s="3" t="s">
        <v>705</v>
      </c>
      <c r="CI76" s="3" t="s">
        <v>706</v>
      </c>
      <c r="CJ76" s="3" t="s">
        <v>707</v>
      </c>
      <c r="CK76" s="3" t="s">
        <v>697</v>
      </c>
      <c r="CL76" s="3" t="s">
        <v>698</v>
      </c>
      <c r="CM76" s="3" t="s">
        <v>703</v>
      </c>
      <c r="CN76" s="3" t="s">
        <v>704</v>
      </c>
      <c r="CO76" s="3" t="s">
        <v>705</v>
      </c>
      <c r="CP76" s="3" t="s">
        <v>706</v>
      </c>
      <c r="CQ76" s="3" t="s">
        <v>707</v>
      </c>
      <c r="CR76" s="3" t="s">
        <v>697</v>
      </c>
      <c r="CS76" s="3" t="s">
        <v>698</v>
      </c>
      <c r="CT76" s="3" t="s">
        <v>703</v>
      </c>
      <c r="CU76" s="3" t="s">
        <v>704</v>
      </c>
      <c r="CV76" s="3" t="s">
        <v>705</v>
      </c>
      <c r="CW76" s="3" t="s">
        <v>723</v>
      </c>
      <c r="CX76">
        <v>2024</v>
      </c>
    </row>
    <row r="77" spans="1:102" x14ac:dyDescent="0.2">
      <c r="A77" s="76" t="str">
        <f t="shared" si="1"/>
        <v>Июль 2024 График 2 Бригада 4</v>
      </c>
      <c r="B77" s="3"/>
      <c r="C77" s="77" t="s">
        <v>722</v>
      </c>
      <c r="D77" s="3" t="s">
        <v>740</v>
      </c>
      <c r="E77" s="3" t="s">
        <v>713</v>
      </c>
      <c r="F77" s="84">
        <v>4</v>
      </c>
      <c r="G77" s="3"/>
      <c r="H77" s="3">
        <v>11</v>
      </c>
      <c r="I77" s="3">
        <v>11</v>
      </c>
      <c r="J77" s="3"/>
      <c r="K77" s="3"/>
      <c r="L77" s="3">
        <v>11</v>
      </c>
      <c r="M77" s="3">
        <v>11</v>
      </c>
      <c r="N77" s="3"/>
      <c r="O77" s="3"/>
      <c r="P77" s="3">
        <v>11</v>
      </c>
      <c r="Q77" s="3">
        <v>11</v>
      </c>
      <c r="R77" s="3"/>
      <c r="S77" s="3"/>
      <c r="T77" s="3">
        <v>11</v>
      </c>
      <c r="U77" s="3">
        <v>11</v>
      </c>
      <c r="V77" s="3"/>
      <c r="W77" s="3"/>
      <c r="X77" s="3">
        <v>11</v>
      </c>
      <c r="Y77" s="3">
        <v>11</v>
      </c>
      <c r="Z77" s="3"/>
      <c r="AA77" s="3"/>
      <c r="AB77" s="3">
        <v>11</v>
      </c>
      <c r="AC77" s="3">
        <v>11</v>
      </c>
      <c r="AD77" s="3"/>
      <c r="AE77" s="3"/>
      <c r="AF77" s="3">
        <v>11</v>
      </c>
      <c r="AG77" s="3">
        <v>11</v>
      </c>
      <c r="AH77" s="3"/>
      <c r="AI77" s="3"/>
      <c r="AJ77" s="3">
        <v>11</v>
      </c>
      <c r="AK77" s="3">
        <v>11</v>
      </c>
      <c r="AL77" s="81">
        <v>176</v>
      </c>
      <c r="AM77" s="82">
        <v>1</v>
      </c>
      <c r="AN77" s="82">
        <v>2</v>
      </c>
      <c r="AO77" s="82">
        <v>3</v>
      </c>
      <c r="AP77" s="82">
        <v>4</v>
      </c>
      <c r="AQ77" s="82">
        <v>5</v>
      </c>
      <c r="AR77" s="82">
        <v>6</v>
      </c>
      <c r="AS77" s="82">
        <v>7</v>
      </c>
      <c r="AT77" s="82">
        <v>8</v>
      </c>
      <c r="AU77" s="82">
        <v>9</v>
      </c>
      <c r="AV77" s="82">
        <v>10</v>
      </c>
      <c r="AW77" s="82">
        <v>11</v>
      </c>
      <c r="AX77" s="82">
        <v>12</v>
      </c>
      <c r="AY77" s="82">
        <v>13</v>
      </c>
      <c r="AZ77" s="82">
        <v>14</v>
      </c>
      <c r="BA77" s="82">
        <v>15</v>
      </c>
      <c r="BB77" s="82">
        <v>16</v>
      </c>
      <c r="BC77" s="82">
        <v>17</v>
      </c>
      <c r="BD77" s="82">
        <v>18</v>
      </c>
      <c r="BE77" s="82">
        <v>19</v>
      </c>
      <c r="BF77" s="82">
        <v>20</v>
      </c>
      <c r="BG77" s="82">
        <v>21</v>
      </c>
      <c r="BH77" s="82">
        <v>22</v>
      </c>
      <c r="BI77" s="82">
        <v>23</v>
      </c>
      <c r="BJ77" s="82">
        <v>24</v>
      </c>
      <c r="BK77" s="82">
        <v>25</v>
      </c>
      <c r="BL77" s="82">
        <v>26</v>
      </c>
      <c r="BM77" s="82">
        <v>27</v>
      </c>
      <c r="BN77" s="82">
        <v>28</v>
      </c>
      <c r="BO77" s="82">
        <v>29</v>
      </c>
      <c r="BP77" s="82">
        <v>30</v>
      </c>
      <c r="BQ77" s="82">
        <v>31</v>
      </c>
      <c r="BR77" s="3" t="s">
        <v>703</v>
      </c>
      <c r="BS77" s="3" t="s">
        <v>704</v>
      </c>
      <c r="BT77" s="3" t="s">
        <v>705</v>
      </c>
      <c r="BU77" s="3" t="s">
        <v>706</v>
      </c>
      <c r="BV77" s="3" t="s">
        <v>707</v>
      </c>
      <c r="BW77" s="3" t="s">
        <v>697</v>
      </c>
      <c r="BX77" s="3" t="s">
        <v>698</v>
      </c>
      <c r="BY77" s="3" t="s">
        <v>703</v>
      </c>
      <c r="BZ77" s="3" t="s">
        <v>704</v>
      </c>
      <c r="CA77" s="3" t="s">
        <v>705</v>
      </c>
      <c r="CB77" s="3" t="s">
        <v>706</v>
      </c>
      <c r="CC77" s="3" t="s">
        <v>707</v>
      </c>
      <c r="CD77" s="3" t="s">
        <v>697</v>
      </c>
      <c r="CE77" s="3" t="s">
        <v>698</v>
      </c>
      <c r="CF77" s="3" t="s">
        <v>703</v>
      </c>
      <c r="CG77" s="3" t="s">
        <v>704</v>
      </c>
      <c r="CH77" s="3" t="s">
        <v>705</v>
      </c>
      <c r="CI77" s="3" t="s">
        <v>706</v>
      </c>
      <c r="CJ77" s="3" t="s">
        <v>707</v>
      </c>
      <c r="CK77" s="3" t="s">
        <v>697</v>
      </c>
      <c r="CL77" s="3" t="s">
        <v>698</v>
      </c>
      <c r="CM77" s="3" t="s">
        <v>703</v>
      </c>
      <c r="CN77" s="3" t="s">
        <v>704</v>
      </c>
      <c r="CO77" s="3" t="s">
        <v>705</v>
      </c>
      <c r="CP77" s="3" t="s">
        <v>706</v>
      </c>
      <c r="CQ77" s="3" t="s">
        <v>707</v>
      </c>
      <c r="CR77" s="3" t="s">
        <v>697</v>
      </c>
      <c r="CS77" s="3" t="s">
        <v>698</v>
      </c>
      <c r="CT77" s="3" t="s">
        <v>703</v>
      </c>
      <c r="CU77" s="3" t="s">
        <v>704</v>
      </c>
      <c r="CV77" s="3" t="s">
        <v>705</v>
      </c>
      <c r="CW77" s="3" t="s">
        <v>723</v>
      </c>
      <c r="CX77">
        <v>2024</v>
      </c>
    </row>
    <row r="78" spans="1:102" x14ac:dyDescent="0.2">
      <c r="A78" s="76" t="str">
        <f t="shared" si="1"/>
        <v>Август 2024 График 2 Бригада 1</v>
      </c>
      <c r="B78" s="3"/>
      <c r="C78" s="77" t="s">
        <v>724</v>
      </c>
      <c r="D78" s="3" t="s">
        <v>740</v>
      </c>
      <c r="E78" s="3" t="s">
        <v>701</v>
      </c>
      <c r="F78" s="84">
        <v>1</v>
      </c>
      <c r="G78" s="3">
        <v>11</v>
      </c>
      <c r="H78" s="3"/>
      <c r="I78" s="3"/>
      <c r="J78" s="3">
        <v>11</v>
      </c>
      <c r="K78" s="3">
        <v>11</v>
      </c>
      <c r="L78" s="3"/>
      <c r="M78" s="3"/>
      <c r="N78" s="3">
        <v>11</v>
      </c>
      <c r="O78" s="3">
        <v>11</v>
      </c>
      <c r="P78" s="3"/>
      <c r="Q78" s="3"/>
      <c r="R78" s="3">
        <v>11</v>
      </c>
      <c r="S78" s="3">
        <v>11</v>
      </c>
      <c r="T78" s="3"/>
      <c r="U78" s="3"/>
      <c r="V78" s="3">
        <v>11</v>
      </c>
      <c r="W78" s="3">
        <v>11</v>
      </c>
      <c r="X78" s="3"/>
      <c r="Y78" s="3"/>
      <c r="Z78" s="3">
        <v>11</v>
      </c>
      <c r="AA78" s="3">
        <v>11</v>
      </c>
      <c r="AB78" s="3"/>
      <c r="AC78" s="3"/>
      <c r="AD78" s="3">
        <v>11</v>
      </c>
      <c r="AE78" s="3">
        <v>11</v>
      </c>
      <c r="AF78" s="3"/>
      <c r="AG78" s="3"/>
      <c r="AH78" s="3">
        <v>11</v>
      </c>
      <c r="AI78" s="3">
        <v>11</v>
      </c>
      <c r="AJ78" s="3"/>
      <c r="AK78" s="3"/>
      <c r="AL78" s="81">
        <v>165</v>
      </c>
      <c r="AM78" s="82">
        <v>1</v>
      </c>
      <c r="AN78" s="82">
        <v>2</v>
      </c>
      <c r="AO78" s="82">
        <v>3</v>
      </c>
      <c r="AP78" s="82">
        <v>4</v>
      </c>
      <c r="AQ78" s="82">
        <v>5</v>
      </c>
      <c r="AR78" s="82">
        <v>6</v>
      </c>
      <c r="AS78" s="82">
        <v>7</v>
      </c>
      <c r="AT78" s="82">
        <v>8</v>
      </c>
      <c r="AU78" s="82">
        <v>9</v>
      </c>
      <c r="AV78" s="82">
        <v>10</v>
      </c>
      <c r="AW78" s="82">
        <v>11</v>
      </c>
      <c r="AX78" s="82">
        <v>12</v>
      </c>
      <c r="AY78" s="82">
        <v>13</v>
      </c>
      <c r="AZ78" s="82">
        <v>14</v>
      </c>
      <c r="BA78" s="82">
        <v>15</v>
      </c>
      <c r="BB78" s="82">
        <v>16</v>
      </c>
      <c r="BC78" s="82">
        <v>17</v>
      </c>
      <c r="BD78" s="82">
        <v>18</v>
      </c>
      <c r="BE78" s="82">
        <v>19</v>
      </c>
      <c r="BF78" s="82">
        <v>20</v>
      </c>
      <c r="BG78" s="82">
        <v>21</v>
      </c>
      <c r="BH78" s="82">
        <v>22</v>
      </c>
      <c r="BI78" s="82">
        <v>23</v>
      </c>
      <c r="BJ78" s="82">
        <v>24</v>
      </c>
      <c r="BK78" s="82">
        <v>25</v>
      </c>
      <c r="BL78" s="82">
        <v>26</v>
      </c>
      <c r="BM78" s="82">
        <v>27</v>
      </c>
      <c r="BN78" s="82">
        <v>28</v>
      </c>
      <c r="BO78" s="82">
        <v>29</v>
      </c>
      <c r="BP78" s="82">
        <v>30</v>
      </c>
      <c r="BQ78" s="82">
        <v>31</v>
      </c>
      <c r="BR78" s="3" t="s">
        <v>706</v>
      </c>
      <c r="BS78" s="3" t="s">
        <v>707</v>
      </c>
      <c r="BT78" s="3" t="s">
        <v>697</v>
      </c>
      <c r="BU78" s="3" t="s">
        <v>698</v>
      </c>
      <c r="BV78" s="3" t="s">
        <v>703</v>
      </c>
      <c r="BW78" s="3" t="s">
        <v>704</v>
      </c>
      <c r="BX78" s="3" t="s">
        <v>705</v>
      </c>
      <c r="BY78" s="3" t="s">
        <v>706</v>
      </c>
      <c r="BZ78" s="3" t="s">
        <v>707</v>
      </c>
      <c r="CA78" s="3" t="s">
        <v>697</v>
      </c>
      <c r="CB78" s="3" t="s">
        <v>698</v>
      </c>
      <c r="CC78" s="3" t="s">
        <v>703</v>
      </c>
      <c r="CD78" s="3" t="s">
        <v>704</v>
      </c>
      <c r="CE78" s="3" t="s">
        <v>705</v>
      </c>
      <c r="CF78" s="3" t="s">
        <v>706</v>
      </c>
      <c r="CG78" s="3" t="s">
        <v>707</v>
      </c>
      <c r="CH78" s="3" t="s">
        <v>697</v>
      </c>
      <c r="CI78" s="3" t="s">
        <v>698</v>
      </c>
      <c r="CJ78" s="3" t="s">
        <v>703</v>
      </c>
      <c r="CK78" s="3" t="s">
        <v>704</v>
      </c>
      <c r="CL78" s="3" t="s">
        <v>705</v>
      </c>
      <c r="CM78" s="3" t="s">
        <v>706</v>
      </c>
      <c r="CN78" s="3" t="s">
        <v>707</v>
      </c>
      <c r="CO78" s="3" t="s">
        <v>697</v>
      </c>
      <c r="CP78" s="3" t="s">
        <v>698</v>
      </c>
      <c r="CQ78" s="3" t="s">
        <v>703</v>
      </c>
      <c r="CR78" s="3" t="s">
        <v>704</v>
      </c>
      <c r="CS78" s="3" t="s">
        <v>705</v>
      </c>
      <c r="CT78" s="3" t="s">
        <v>706</v>
      </c>
      <c r="CU78" s="3" t="s">
        <v>707</v>
      </c>
      <c r="CV78" s="3" t="s">
        <v>697</v>
      </c>
      <c r="CW78" s="3" t="s">
        <v>725</v>
      </c>
      <c r="CX78">
        <v>2024</v>
      </c>
    </row>
    <row r="79" spans="1:102" x14ac:dyDescent="0.2">
      <c r="A79" s="76" t="str">
        <f t="shared" si="1"/>
        <v>Август 2024 График 2 Бригада 2</v>
      </c>
      <c r="B79" s="3"/>
      <c r="C79" s="77" t="s">
        <v>724</v>
      </c>
      <c r="D79" s="3" t="s">
        <v>740</v>
      </c>
      <c r="E79" s="3" t="s">
        <v>708</v>
      </c>
      <c r="F79" s="84">
        <v>2</v>
      </c>
      <c r="G79" s="3">
        <v>11</v>
      </c>
      <c r="H79" s="3">
        <v>11</v>
      </c>
      <c r="I79" s="3"/>
      <c r="J79" s="3"/>
      <c r="K79" s="3">
        <v>11</v>
      </c>
      <c r="L79" s="3">
        <v>11</v>
      </c>
      <c r="M79" s="3"/>
      <c r="N79" s="3"/>
      <c r="O79" s="3">
        <v>11</v>
      </c>
      <c r="P79" s="3">
        <v>11</v>
      </c>
      <c r="Q79" s="3"/>
      <c r="R79" s="3"/>
      <c r="S79" s="3">
        <v>11</v>
      </c>
      <c r="T79" s="3">
        <v>11</v>
      </c>
      <c r="U79" s="3"/>
      <c r="V79" s="3"/>
      <c r="W79" s="3">
        <v>11</v>
      </c>
      <c r="X79" s="3">
        <v>11</v>
      </c>
      <c r="Y79" s="3"/>
      <c r="Z79" s="3"/>
      <c r="AA79" s="3">
        <v>11</v>
      </c>
      <c r="AB79" s="3">
        <v>11</v>
      </c>
      <c r="AC79" s="3"/>
      <c r="AD79" s="3"/>
      <c r="AE79" s="3">
        <v>11</v>
      </c>
      <c r="AF79" s="3">
        <v>11</v>
      </c>
      <c r="AG79" s="3"/>
      <c r="AH79" s="3"/>
      <c r="AI79" s="3">
        <v>11</v>
      </c>
      <c r="AJ79" s="3">
        <v>11</v>
      </c>
      <c r="AK79" s="3"/>
      <c r="AL79" s="81">
        <v>176</v>
      </c>
      <c r="AM79" s="82">
        <v>1</v>
      </c>
      <c r="AN79" s="82">
        <v>2</v>
      </c>
      <c r="AO79" s="82">
        <v>3</v>
      </c>
      <c r="AP79" s="82">
        <v>4</v>
      </c>
      <c r="AQ79" s="82">
        <v>5</v>
      </c>
      <c r="AR79" s="82">
        <v>6</v>
      </c>
      <c r="AS79" s="82">
        <v>7</v>
      </c>
      <c r="AT79" s="82">
        <v>8</v>
      </c>
      <c r="AU79" s="82">
        <v>9</v>
      </c>
      <c r="AV79" s="82">
        <v>10</v>
      </c>
      <c r="AW79" s="82">
        <v>11</v>
      </c>
      <c r="AX79" s="82">
        <v>12</v>
      </c>
      <c r="AY79" s="82">
        <v>13</v>
      </c>
      <c r="AZ79" s="82">
        <v>14</v>
      </c>
      <c r="BA79" s="82">
        <v>15</v>
      </c>
      <c r="BB79" s="82">
        <v>16</v>
      </c>
      <c r="BC79" s="82">
        <v>17</v>
      </c>
      <c r="BD79" s="82">
        <v>18</v>
      </c>
      <c r="BE79" s="82">
        <v>19</v>
      </c>
      <c r="BF79" s="82">
        <v>20</v>
      </c>
      <c r="BG79" s="82">
        <v>21</v>
      </c>
      <c r="BH79" s="82">
        <v>22</v>
      </c>
      <c r="BI79" s="82">
        <v>23</v>
      </c>
      <c r="BJ79" s="82">
        <v>24</v>
      </c>
      <c r="BK79" s="82">
        <v>25</v>
      </c>
      <c r="BL79" s="82">
        <v>26</v>
      </c>
      <c r="BM79" s="82">
        <v>27</v>
      </c>
      <c r="BN79" s="82">
        <v>28</v>
      </c>
      <c r="BO79" s="82">
        <v>29</v>
      </c>
      <c r="BP79" s="82">
        <v>30</v>
      </c>
      <c r="BQ79" s="82">
        <v>31</v>
      </c>
      <c r="BR79" s="3" t="s">
        <v>706</v>
      </c>
      <c r="BS79" s="3" t="s">
        <v>707</v>
      </c>
      <c r="BT79" s="3" t="s">
        <v>697</v>
      </c>
      <c r="BU79" s="3" t="s">
        <v>698</v>
      </c>
      <c r="BV79" s="3" t="s">
        <v>703</v>
      </c>
      <c r="BW79" s="3" t="s">
        <v>704</v>
      </c>
      <c r="BX79" s="3" t="s">
        <v>705</v>
      </c>
      <c r="BY79" s="3" t="s">
        <v>706</v>
      </c>
      <c r="BZ79" s="3" t="s">
        <v>707</v>
      </c>
      <c r="CA79" s="3" t="s">
        <v>697</v>
      </c>
      <c r="CB79" s="3" t="s">
        <v>698</v>
      </c>
      <c r="CC79" s="3" t="s">
        <v>703</v>
      </c>
      <c r="CD79" s="3" t="s">
        <v>704</v>
      </c>
      <c r="CE79" s="3" t="s">
        <v>705</v>
      </c>
      <c r="CF79" s="3" t="s">
        <v>706</v>
      </c>
      <c r="CG79" s="3" t="s">
        <v>707</v>
      </c>
      <c r="CH79" s="3" t="s">
        <v>697</v>
      </c>
      <c r="CI79" s="3" t="s">
        <v>698</v>
      </c>
      <c r="CJ79" s="3" t="s">
        <v>703</v>
      </c>
      <c r="CK79" s="3" t="s">
        <v>704</v>
      </c>
      <c r="CL79" s="3" t="s">
        <v>705</v>
      </c>
      <c r="CM79" s="3" t="s">
        <v>706</v>
      </c>
      <c r="CN79" s="3" t="s">
        <v>707</v>
      </c>
      <c r="CO79" s="3" t="s">
        <v>697</v>
      </c>
      <c r="CP79" s="3" t="s">
        <v>698</v>
      </c>
      <c r="CQ79" s="3" t="s">
        <v>703</v>
      </c>
      <c r="CR79" s="3" t="s">
        <v>704</v>
      </c>
      <c r="CS79" s="3" t="s">
        <v>705</v>
      </c>
      <c r="CT79" s="3" t="s">
        <v>706</v>
      </c>
      <c r="CU79" s="3" t="s">
        <v>707</v>
      </c>
      <c r="CV79" s="3" t="s">
        <v>697</v>
      </c>
      <c r="CW79" s="3" t="s">
        <v>725</v>
      </c>
      <c r="CX79">
        <v>2024</v>
      </c>
    </row>
    <row r="80" spans="1:102" x14ac:dyDescent="0.2">
      <c r="A80" s="76" t="str">
        <f t="shared" si="1"/>
        <v>Август 2024 График 2 Бригада 3</v>
      </c>
      <c r="B80" s="3"/>
      <c r="C80" s="77" t="s">
        <v>724</v>
      </c>
      <c r="D80" s="3" t="s">
        <v>740</v>
      </c>
      <c r="E80" s="3" t="s">
        <v>710</v>
      </c>
      <c r="F80" s="84">
        <v>3</v>
      </c>
      <c r="G80" s="3"/>
      <c r="H80" s="3">
        <v>11</v>
      </c>
      <c r="I80" s="3">
        <v>11</v>
      </c>
      <c r="J80" s="3"/>
      <c r="K80" s="3"/>
      <c r="L80" s="3">
        <v>11</v>
      </c>
      <c r="M80" s="3">
        <v>11</v>
      </c>
      <c r="N80" s="3"/>
      <c r="O80" s="3"/>
      <c r="P80" s="3">
        <v>11</v>
      </c>
      <c r="Q80" s="3">
        <v>11</v>
      </c>
      <c r="R80" s="3"/>
      <c r="S80" s="3"/>
      <c r="T80" s="3">
        <v>11</v>
      </c>
      <c r="U80" s="3">
        <v>11</v>
      </c>
      <c r="V80" s="3"/>
      <c r="W80" s="3"/>
      <c r="X80" s="3">
        <v>11</v>
      </c>
      <c r="Y80" s="3">
        <v>11</v>
      </c>
      <c r="Z80" s="3"/>
      <c r="AA80" s="3"/>
      <c r="AB80" s="3">
        <v>11</v>
      </c>
      <c r="AC80" s="3">
        <v>11</v>
      </c>
      <c r="AD80" s="3"/>
      <c r="AE80" s="3"/>
      <c r="AF80" s="3">
        <v>11</v>
      </c>
      <c r="AG80" s="3">
        <v>11</v>
      </c>
      <c r="AH80" s="3"/>
      <c r="AI80" s="3"/>
      <c r="AJ80" s="3">
        <v>11</v>
      </c>
      <c r="AK80" s="3">
        <v>11</v>
      </c>
      <c r="AL80" s="81">
        <v>176</v>
      </c>
      <c r="AM80" s="82">
        <v>1</v>
      </c>
      <c r="AN80" s="82">
        <v>2</v>
      </c>
      <c r="AO80" s="82">
        <v>3</v>
      </c>
      <c r="AP80" s="82">
        <v>4</v>
      </c>
      <c r="AQ80" s="82">
        <v>5</v>
      </c>
      <c r="AR80" s="82">
        <v>6</v>
      </c>
      <c r="AS80" s="82">
        <v>7</v>
      </c>
      <c r="AT80" s="82">
        <v>8</v>
      </c>
      <c r="AU80" s="82">
        <v>9</v>
      </c>
      <c r="AV80" s="82">
        <v>10</v>
      </c>
      <c r="AW80" s="82">
        <v>11</v>
      </c>
      <c r="AX80" s="82">
        <v>12</v>
      </c>
      <c r="AY80" s="82">
        <v>13</v>
      </c>
      <c r="AZ80" s="82">
        <v>14</v>
      </c>
      <c r="BA80" s="82">
        <v>15</v>
      </c>
      <c r="BB80" s="82">
        <v>16</v>
      </c>
      <c r="BC80" s="82">
        <v>17</v>
      </c>
      <c r="BD80" s="82">
        <v>18</v>
      </c>
      <c r="BE80" s="82">
        <v>19</v>
      </c>
      <c r="BF80" s="82">
        <v>20</v>
      </c>
      <c r="BG80" s="82">
        <v>21</v>
      </c>
      <c r="BH80" s="82">
        <v>22</v>
      </c>
      <c r="BI80" s="82">
        <v>23</v>
      </c>
      <c r="BJ80" s="82">
        <v>24</v>
      </c>
      <c r="BK80" s="82">
        <v>25</v>
      </c>
      <c r="BL80" s="82">
        <v>26</v>
      </c>
      <c r="BM80" s="82">
        <v>27</v>
      </c>
      <c r="BN80" s="82">
        <v>28</v>
      </c>
      <c r="BO80" s="82">
        <v>29</v>
      </c>
      <c r="BP80" s="82">
        <v>30</v>
      </c>
      <c r="BQ80" s="82">
        <v>31</v>
      </c>
      <c r="BR80" s="3" t="s">
        <v>706</v>
      </c>
      <c r="BS80" s="3" t="s">
        <v>707</v>
      </c>
      <c r="BT80" s="3" t="s">
        <v>697</v>
      </c>
      <c r="BU80" s="3" t="s">
        <v>698</v>
      </c>
      <c r="BV80" s="3" t="s">
        <v>703</v>
      </c>
      <c r="BW80" s="3" t="s">
        <v>704</v>
      </c>
      <c r="BX80" s="3" t="s">
        <v>705</v>
      </c>
      <c r="BY80" s="3" t="s">
        <v>706</v>
      </c>
      <c r="BZ80" s="3" t="s">
        <v>707</v>
      </c>
      <c r="CA80" s="3" t="s">
        <v>697</v>
      </c>
      <c r="CB80" s="3" t="s">
        <v>698</v>
      </c>
      <c r="CC80" s="3" t="s">
        <v>703</v>
      </c>
      <c r="CD80" s="3" t="s">
        <v>704</v>
      </c>
      <c r="CE80" s="3" t="s">
        <v>705</v>
      </c>
      <c r="CF80" s="3" t="s">
        <v>706</v>
      </c>
      <c r="CG80" s="3" t="s">
        <v>707</v>
      </c>
      <c r="CH80" s="3" t="s">
        <v>697</v>
      </c>
      <c r="CI80" s="3" t="s">
        <v>698</v>
      </c>
      <c r="CJ80" s="3" t="s">
        <v>703</v>
      </c>
      <c r="CK80" s="3" t="s">
        <v>704</v>
      </c>
      <c r="CL80" s="3" t="s">
        <v>705</v>
      </c>
      <c r="CM80" s="3" t="s">
        <v>706</v>
      </c>
      <c r="CN80" s="3" t="s">
        <v>707</v>
      </c>
      <c r="CO80" s="3" t="s">
        <v>697</v>
      </c>
      <c r="CP80" s="3" t="s">
        <v>698</v>
      </c>
      <c r="CQ80" s="3" t="s">
        <v>703</v>
      </c>
      <c r="CR80" s="3" t="s">
        <v>704</v>
      </c>
      <c r="CS80" s="3" t="s">
        <v>705</v>
      </c>
      <c r="CT80" s="3" t="s">
        <v>706</v>
      </c>
      <c r="CU80" s="3" t="s">
        <v>707</v>
      </c>
      <c r="CV80" s="3" t="s">
        <v>697</v>
      </c>
      <c r="CW80" s="3" t="s">
        <v>725</v>
      </c>
      <c r="CX80">
        <v>2024</v>
      </c>
    </row>
    <row r="81" spans="1:102" x14ac:dyDescent="0.2">
      <c r="A81" s="76" t="str">
        <f t="shared" si="1"/>
        <v>Август 2024 График 2 Бригада 4</v>
      </c>
      <c r="B81" s="3"/>
      <c r="C81" s="77" t="s">
        <v>724</v>
      </c>
      <c r="D81" s="3" t="s">
        <v>740</v>
      </c>
      <c r="E81" s="3" t="s">
        <v>713</v>
      </c>
      <c r="F81" s="84">
        <v>4</v>
      </c>
      <c r="G81" s="3"/>
      <c r="H81" s="3"/>
      <c r="I81" s="3">
        <v>11</v>
      </c>
      <c r="J81" s="3">
        <v>11</v>
      </c>
      <c r="K81" s="3"/>
      <c r="L81" s="3"/>
      <c r="M81" s="3">
        <v>11</v>
      </c>
      <c r="N81" s="3">
        <v>11</v>
      </c>
      <c r="O81" s="3"/>
      <c r="P81" s="3"/>
      <c r="Q81" s="3">
        <v>11</v>
      </c>
      <c r="R81" s="3">
        <v>11</v>
      </c>
      <c r="S81" s="3"/>
      <c r="T81" s="3"/>
      <c r="U81" s="3">
        <v>11</v>
      </c>
      <c r="V81" s="3">
        <v>11</v>
      </c>
      <c r="W81" s="3"/>
      <c r="X81" s="3"/>
      <c r="Y81" s="3">
        <v>11</v>
      </c>
      <c r="Z81" s="3">
        <v>11</v>
      </c>
      <c r="AA81" s="3"/>
      <c r="AB81" s="3"/>
      <c r="AC81" s="3">
        <v>11</v>
      </c>
      <c r="AD81" s="3">
        <v>11</v>
      </c>
      <c r="AE81" s="3"/>
      <c r="AF81" s="3"/>
      <c r="AG81" s="3">
        <v>11</v>
      </c>
      <c r="AH81" s="3">
        <v>11</v>
      </c>
      <c r="AI81" s="3"/>
      <c r="AJ81" s="3"/>
      <c r="AK81" s="3">
        <v>11</v>
      </c>
      <c r="AL81" s="81">
        <v>165</v>
      </c>
      <c r="AM81" s="82">
        <v>1</v>
      </c>
      <c r="AN81" s="82">
        <v>2</v>
      </c>
      <c r="AO81" s="82">
        <v>3</v>
      </c>
      <c r="AP81" s="82">
        <v>4</v>
      </c>
      <c r="AQ81" s="82">
        <v>5</v>
      </c>
      <c r="AR81" s="82">
        <v>6</v>
      </c>
      <c r="AS81" s="82">
        <v>7</v>
      </c>
      <c r="AT81" s="82">
        <v>8</v>
      </c>
      <c r="AU81" s="82">
        <v>9</v>
      </c>
      <c r="AV81" s="82">
        <v>10</v>
      </c>
      <c r="AW81" s="82">
        <v>11</v>
      </c>
      <c r="AX81" s="82">
        <v>12</v>
      </c>
      <c r="AY81" s="82">
        <v>13</v>
      </c>
      <c r="AZ81" s="82">
        <v>14</v>
      </c>
      <c r="BA81" s="82">
        <v>15</v>
      </c>
      <c r="BB81" s="82">
        <v>16</v>
      </c>
      <c r="BC81" s="82">
        <v>17</v>
      </c>
      <c r="BD81" s="82">
        <v>18</v>
      </c>
      <c r="BE81" s="82">
        <v>19</v>
      </c>
      <c r="BF81" s="82">
        <v>20</v>
      </c>
      <c r="BG81" s="82">
        <v>21</v>
      </c>
      <c r="BH81" s="82">
        <v>22</v>
      </c>
      <c r="BI81" s="82">
        <v>23</v>
      </c>
      <c r="BJ81" s="82">
        <v>24</v>
      </c>
      <c r="BK81" s="82">
        <v>25</v>
      </c>
      <c r="BL81" s="82">
        <v>26</v>
      </c>
      <c r="BM81" s="82">
        <v>27</v>
      </c>
      <c r="BN81" s="82">
        <v>28</v>
      </c>
      <c r="BO81" s="82">
        <v>29</v>
      </c>
      <c r="BP81" s="82">
        <v>30</v>
      </c>
      <c r="BQ81" s="82">
        <v>31</v>
      </c>
      <c r="BR81" s="3" t="s">
        <v>706</v>
      </c>
      <c r="BS81" s="3" t="s">
        <v>707</v>
      </c>
      <c r="BT81" s="3" t="s">
        <v>697</v>
      </c>
      <c r="BU81" s="3" t="s">
        <v>698</v>
      </c>
      <c r="BV81" s="3" t="s">
        <v>703</v>
      </c>
      <c r="BW81" s="3" t="s">
        <v>704</v>
      </c>
      <c r="BX81" s="3" t="s">
        <v>705</v>
      </c>
      <c r="BY81" s="3" t="s">
        <v>706</v>
      </c>
      <c r="BZ81" s="3" t="s">
        <v>707</v>
      </c>
      <c r="CA81" s="3" t="s">
        <v>697</v>
      </c>
      <c r="CB81" s="3" t="s">
        <v>698</v>
      </c>
      <c r="CC81" s="3" t="s">
        <v>703</v>
      </c>
      <c r="CD81" s="3" t="s">
        <v>704</v>
      </c>
      <c r="CE81" s="3" t="s">
        <v>705</v>
      </c>
      <c r="CF81" s="3" t="s">
        <v>706</v>
      </c>
      <c r="CG81" s="3" t="s">
        <v>707</v>
      </c>
      <c r="CH81" s="3" t="s">
        <v>697</v>
      </c>
      <c r="CI81" s="3" t="s">
        <v>698</v>
      </c>
      <c r="CJ81" s="3" t="s">
        <v>703</v>
      </c>
      <c r="CK81" s="3" t="s">
        <v>704</v>
      </c>
      <c r="CL81" s="3" t="s">
        <v>705</v>
      </c>
      <c r="CM81" s="3" t="s">
        <v>706</v>
      </c>
      <c r="CN81" s="3" t="s">
        <v>707</v>
      </c>
      <c r="CO81" s="3" t="s">
        <v>697</v>
      </c>
      <c r="CP81" s="3" t="s">
        <v>698</v>
      </c>
      <c r="CQ81" s="3" t="s">
        <v>703</v>
      </c>
      <c r="CR81" s="3" t="s">
        <v>704</v>
      </c>
      <c r="CS81" s="3" t="s">
        <v>705</v>
      </c>
      <c r="CT81" s="3" t="s">
        <v>706</v>
      </c>
      <c r="CU81" s="3" t="s">
        <v>707</v>
      </c>
      <c r="CV81" s="3" t="s">
        <v>697</v>
      </c>
      <c r="CW81" s="3" t="s">
        <v>725</v>
      </c>
      <c r="CX81">
        <v>2024</v>
      </c>
    </row>
    <row r="82" spans="1:102" x14ac:dyDescent="0.2">
      <c r="A82" s="76" t="str">
        <f t="shared" si="1"/>
        <v>Сентябрь 2024 График 2 Бригада 1</v>
      </c>
      <c r="B82" s="3"/>
      <c r="C82" s="77" t="s">
        <v>726</v>
      </c>
      <c r="D82" s="3" t="s">
        <v>740</v>
      </c>
      <c r="E82" s="3" t="s">
        <v>701</v>
      </c>
      <c r="F82" s="84">
        <v>1</v>
      </c>
      <c r="G82" s="3">
        <v>11</v>
      </c>
      <c r="H82" s="3">
        <v>11</v>
      </c>
      <c r="I82" s="3"/>
      <c r="J82" s="3"/>
      <c r="K82" s="3">
        <v>11</v>
      </c>
      <c r="L82" s="3">
        <v>11</v>
      </c>
      <c r="M82" s="3"/>
      <c r="N82" s="3"/>
      <c r="O82" s="3">
        <v>11</v>
      </c>
      <c r="P82" s="3">
        <v>11</v>
      </c>
      <c r="Q82" s="3"/>
      <c r="R82" s="3"/>
      <c r="S82" s="3">
        <v>11</v>
      </c>
      <c r="T82" s="3">
        <v>11</v>
      </c>
      <c r="U82" s="3"/>
      <c r="V82" s="3"/>
      <c r="W82" s="3">
        <v>11</v>
      </c>
      <c r="X82" s="3">
        <v>11</v>
      </c>
      <c r="Y82" s="3"/>
      <c r="Z82" s="3"/>
      <c r="AA82" s="3">
        <v>11</v>
      </c>
      <c r="AB82" s="3">
        <v>11</v>
      </c>
      <c r="AC82" s="3"/>
      <c r="AD82" s="3"/>
      <c r="AE82" s="3">
        <v>11</v>
      </c>
      <c r="AF82" s="3">
        <v>11</v>
      </c>
      <c r="AG82" s="3"/>
      <c r="AH82" s="3"/>
      <c r="AI82" s="3">
        <v>11</v>
      </c>
      <c r="AJ82" s="3">
        <v>11</v>
      </c>
      <c r="AK82" s="3" t="s">
        <v>716</v>
      </c>
      <c r="AL82" s="81">
        <v>176</v>
      </c>
      <c r="AM82" s="82">
        <v>1</v>
      </c>
      <c r="AN82" s="82">
        <v>2</v>
      </c>
      <c r="AO82" s="82">
        <v>3</v>
      </c>
      <c r="AP82" s="82">
        <v>4</v>
      </c>
      <c r="AQ82" s="82">
        <v>5</v>
      </c>
      <c r="AR82" s="82">
        <v>6</v>
      </c>
      <c r="AS82" s="82">
        <v>7</v>
      </c>
      <c r="AT82" s="82">
        <v>8</v>
      </c>
      <c r="AU82" s="82">
        <v>9</v>
      </c>
      <c r="AV82" s="82">
        <v>10</v>
      </c>
      <c r="AW82" s="82">
        <v>11</v>
      </c>
      <c r="AX82" s="82">
        <v>12</v>
      </c>
      <c r="AY82" s="82">
        <v>13</v>
      </c>
      <c r="AZ82" s="82">
        <v>14</v>
      </c>
      <c r="BA82" s="82">
        <v>15</v>
      </c>
      <c r="BB82" s="82">
        <v>16</v>
      </c>
      <c r="BC82" s="82">
        <v>17</v>
      </c>
      <c r="BD82" s="82">
        <v>18</v>
      </c>
      <c r="BE82" s="82">
        <v>19</v>
      </c>
      <c r="BF82" s="82">
        <v>20</v>
      </c>
      <c r="BG82" s="82">
        <v>21</v>
      </c>
      <c r="BH82" s="82">
        <v>22</v>
      </c>
      <c r="BI82" s="82">
        <v>23</v>
      </c>
      <c r="BJ82" s="82">
        <v>24</v>
      </c>
      <c r="BK82" s="82">
        <v>25</v>
      </c>
      <c r="BL82" s="82">
        <v>26</v>
      </c>
      <c r="BM82" s="82">
        <v>27</v>
      </c>
      <c r="BN82" s="82">
        <v>28</v>
      </c>
      <c r="BO82" s="82">
        <v>29</v>
      </c>
      <c r="BP82" s="82">
        <v>30</v>
      </c>
      <c r="BQ82" s="82"/>
      <c r="BR82" s="3" t="s">
        <v>698</v>
      </c>
      <c r="BS82" s="3" t="s">
        <v>703</v>
      </c>
      <c r="BT82" s="3" t="s">
        <v>704</v>
      </c>
      <c r="BU82" s="3" t="s">
        <v>705</v>
      </c>
      <c r="BV82" s="3" t="s">
        <v>706</v>
      </c>
      <c r="BW82" s="3" t="s">
        <v>707</v>
      </c>
      <c r="BX82" s="3" t="s">
        <v>697</v>
      </c>
      <c r="BY82" s="3" t="s">
        <v>698</v>
      </c>
      <c r="BZ82" s="3" t="s">
        <v>703</v>
      </c>
      <c r="CA82" s="3" t="s">
        <v>704</v>
      </c>
      <c r="CB82" s="3" t="s">
        <v>705</v>
      </c>
      <c r="CC82" s="3" t="s">
        <v>706</v>
      </c>
      <c r="CD82" s="3" t="s">
        <v>707</v>
      </c>
      <c r="CE82" s="3" t="s">
        <v>697</v>
      </c>
      <c r="CF82" s="3" t="s">
        <v>698</v>
      </c>
      <c r="CG82" s="3" t="s">
        <v>703</v>
      </c>
      <c r="CH82" s="3" t="s">
        <v>704</v>
      </c>
      <c r="CI82" s="3" t="s">
        <v>705</v>
      </c>
      <c r="CJ82" s="3" t="s">
        <v>706</v>
      </c>
      <c r="CK82" s="3" t="s">
        <v>707</v>
      </c>
      <c r="CL82" s="3" t="s">
        <v>697</v>
      </c>
      <c r="CM82" s="3" t="s">
        <v>698</v>
      </c>
      <c r="CN82" s="3" t="s">
        <v>703</v>
      </c>
      <c r="CO82" s="3" t="s">
        <v>704</v>
      </c>
      <c r="CP82" s="3" t="s">
        <v>705</v>
      </c>
      <c r="CQ82" s="3" t="s">
        <v>706</v>
      </c>
      <c r="CR82" s="3" t="s">
        <v>707</v>
      </c>
      <c r="CS82" s="3" t="s">
        <v>697</v>
      </c>
      <c r="CT82" s="3" t="s">
        <v>698</v>
      </c>
      <c r="CU82" s="3" t="s">
        <v>703</v>
      </c>
      <c r="CV82" s="3" t="s">
        <v>704</v>
      </c>
      <c r="CW82" s="3" t="s">
        <v>727</v>
      </c>
      <c r="CX82">
        <v>2024</v>
      </c>
    </row>
    <row r="83" spans="1:102" x14ac:dyDescent="0.2">
      <c r="A83" s="76" t="str">
        <f t="shared" si="1"/>
        <v>Сентябрь 2024 График 2 Бригада 2</v>
      </c>
      <c r="B83" s="3"/>
      <c r="C83" s="77" t="s">
        <v>726</v>
      </c>
      <c r="D83" s="3" t="s">
        <v>740</v>
      </c>
      <c r="E83" s="3" t="s">
        <v>708</v>
      </c>
      <c r="F83" s="84">
        <v>2</v>
      </c>
      <c r="G83" s="3"/>
      <c r="H83" s="3">
        <v>11</v>
      </c>
      <c r="I83" s="3">
        <v>11</v>
      </c>
      <c r="J83" s="3"/>
      <c r="K83" s="3"/>
      <c r="L83" s="3">
        <v>11</v>
      </c>
      <c r="M83" s="3">
        <v>11</v>
      </c>
      <c r="N83" s="3"/>
      <c r="O83" s="3"/>
      <c r="P83" s="3">
        <v>11</v>
      </c>
      <c r="Q83" s="3">
        <v>11</v>
      </c>
      <c r="R83" s="3"/>
      <c r="S83" s="3"/>
      <c r="T83" s="3">
        <v>11</v>
      </c>
      <c r="U83" s="3">
        <v>11</v>
      </c>
      <c r="V83" s="3"/>
      <c r="W83" s="3"/>
      <c r="X83" s="3">
        <v>11</v>
      </c>
      <c r="Y83" s="3">
        <v>11</v>
      </c>
      <c r="Z83" s="3"/>
      <c r="AA83" s="3"/>
      <c r="AB83" s="3">
        <v>11</v>
      </c>
      <c r="AC83" s="3">
        <v>11</v>
      </c>
      <c r="AD83" s="3"/>
      <c r="AE83" s="3"/>
      <c r="AF83" s="3">
        <v>11</v>
      </c>
      <c r="AG83" s="3">
        <v>11</v>
      </c>
      <c r="AH83" s="3"/>
      <c r="AI83" s="3"/>
      <c r="AJ83" s="3">
        <v>11</v>
      </c>
      <c r="AK83" s="3" t="s">
        <v>716</v>
      </c>
      <c r="AL83" s="81">
        <v>165</v>
      </c>
      <c r="AM83" s="82">
        <v>1</v>
      </c>
      <c r="AN83" s="82">
        <v>2</v>
      </c>
      <c r="AO83" s="82">
        <v>3</v>
      </c>
      <c r="AP83" s="82">
        <v>4</v>
      </c>
      <c r="AQ83" s="82">
        <v>5</v>
      </c>
      <c r="AR83" s="82">
        <v>6</v>
      </c>
      <c r="AS83" s="82">
        <v>7</v>
      </c>
      <c r="AT83" s="82">
        <v>8</v>
      </c>
      <c r="AU83" s="82">
        <v>9</v>
      </c>
      <c r="AV83" s="82">
        <v>10</v>
      </c>
      <c r="AW83" s="82">
        <v>11</v>
      </c>
      <c r="AX83" s="82">
        <v>12</v>
      </c>
      <c r="AY83" s="82">
        <v>13</v>
      </c>
      <c r="AZ83" s="82">
        <v>14</v>
      </c>
      <c r="BA83" s="82">
        <v>15</v>
      </c>
      <c r="BB83" s="82">
        <v>16</v>
      </c>
      <c r="BC83" s="82">
        <v>17</v>
      </c>
      <c r="BD83" s="82">
        <v>18</v>
      </c>
      <c r="BE83" s="82">
        <v>19</v>
      </c>
      <c r="BF83" s="82">
        <v>20</v>
      </c>
      <c r="BG83" s="82">
        <v>21</v>
      </c>
      <c r="BH83" s="82">
        <v>22</v>
      </c>
      <c r="BI83" s="82">
        <v>23</v>
      </c>
      <c r="BJ83" s="82">
        <v>24</v>
      </c>
      <c r="BK83" s="82">
        <v>25</v>
      </c>
      <c r="BL83" s="82">
        <v>26</v>
      </c>
      <c r="BM83" s="82">
        <v>27</v>
      </c>
      <c r="BN83" s="82">
        <v>28</v>
      </c>
      <c r="BO83" s="82">
        <v>29</v>
      </c>
      <c r="BP83" s="82">
        <v>30</v>
      </c>
      <c r="BQ83" s="82"/>
      <c r="BR83" s="3" t="s">
        <v>698</v>
      </c>
      <c r="BS83" s="3" t="s">
        <v>703</v>
      </c>
      <c r="BT83" s="3" t="s">
        <v>704</v>
      </c>
      <c r="BU83" s="3" t="s">
        <v>705</v>
      </c>
      <c r="BV83" s="3" t="s">
        <v>706</v>
      </c>
      <c r="BW83" s="3" t="s">
        <v>707</v>
      </c>
      <c r="BX83" s="3" t="s">
        <v>697</v>
      </c>
      <c r="BY83" s="3" t="s">
        <v>698</v>
      </c>
      <c r="BZ83" s="3" t="s">
        <v>703</v>
      </c>
      <c r="CA83" s="3" t="s">
        <v>704</v>
      </c>
      <c r="CB83" s="3" t="s">
        <v>705</v>
      </c>
      <c r="CC83" s="3" t="s">
        <v>706</v>
      </c>
      <c r="CD83" s="3" t="s">
        <v>707</v>
      </c>
      <c r="CE83" s="3" t="s">
        <v>697</v>
      </c>
      <c r="CF83" s="3" t="s">
        <v>698</v>
      </c>
      <c r="CG83" s="3" t="s">
        <v>703</v>
      </c>
      <c r="CH83" s="3" t="s">
        <v>704</v>
      </c>
      <c r="CI83" s="3" t="s">
        <v>705</v>
      </c>
      <c r="CJ83" s="3" t="s">
        <v>706</v>
      </c>
      <c r="CK83" s="3" t="s">
        <v>707</v>
      </c>
      <c r="CL83" s="3" t="s">
        <v>697</v>
      </c>
      <c r="CM83" s="3" t="s">
        <v>698</v>
      </c>
      <c r="CN83" s="3" t="s">
        <v>703</v>
      </c>
      <c r="CO83" s="3" t="s">
        <v>704</v>
      </c>
      <c r="CP83" s="3" t="s">
        <v>705</v>
      </c>
      <c r="CQ83" s="3" t="s">
        <v>706</v>
      </c>
      <c r="CR83" s="3" t="s">
        <v>707</v>
      </c>
      <c r="CS83" s="3" t="s">
        <v>697</v>
      </c>
      <c r="CT83" s="3" t="s">
        <v>698</v>
      </c>
      <c r="CU83" s="3" t="s">
        <v>703</v>
      </c>
      <c r="CV83" s="3" t="s">
        <v>704</v>
      </c>
      <c r="CW83" s="3" t="s">
        <v>727</v>
      </c>
      <c r="CX83">
        <v>2024</v>
      </c>
    </row>
    <row r="84" spans="1:102" x14ac:dyDescent="0.2">
      <c r="A84" s="76" t="str">
        <f t="shared" si="1"/>
        <v>Сентябрь 2024 График 2 Бригада 3</v>
      </c>
      <c r="B84" s="3"/>
      <c r="C84" s="77" t="s">
        <v>726</v>
      </c>
      <c r="D84" s="3" t="s">
        <v>740</v>
      </c>
      <c r="E84" s="3" t="s">
        <v>710</v>
      </c>
      <c r="F84" s="84">
        <v>3</v>
      </c>
      <c r="G84" s="3"/>
      <c r="H84" s="3"/>
      <c r="I84" s="3">
        <v>11</v>
      </c>
      <c r="J84" s="3">
        <v>11</v>
      </c>
      <c r="K84" s="3"/>
      <c r="L84" s="3"/>
      <c r="M84" s="3">
        <v>11</v>
      </c>
      <c r="N84" s="3">
        <v>11</v>
      </c>
      <c r="O84" s="3"/>
      <c r="P84" s="3"/>
      <c r="Q84" s="3">
        <v>11</v>
      </c>
      <c r="R84" s="3">
        <v>11</v>
      </c>
      <c r="S84" s="3"/>
      <c r="T84" s="3"/>
      <c r="U84" s="3">
        <v>11</v>
      </c>
      <c r="V84" s="3">
        <v>11</v>
      </c>
      <c r="W84" s="3"/>
      <c r="X84" s="3"/>
      <c r="Y84" s="3">
        <v>11</v>
      </c>
      <c r="Z84" s="3">
        <v>11</v>
      </c>
      <c r="AA84" s="3"/>
      <c r="AB84" s="3"/>
      <c r="AC84" s="3">
        <v>11</v>
      </c>
      <c r="AD84" s="3">
        <v>11</v>
      </c>
      <c r="AE84" s="3"/>
      <c r="AF84" s="3"/>
      <c r="AG84" s="3">
        <v>11</v>
      </c>
      <c r="AH84" s="3">
        <v>11</v>
      </c>
      <c r="AI84" s="3"/>
      <c r="AJ84" s="3"/>
      <c r="AK84" s="3" t="s">
        <v>716</v>
      </c>
      <c r="AL84" s="81">
        <v>154</v>
      </c>
      <c r="AM84" s="82">
        <v>1</v>
      </c>
      <c r="AN84" s="82">
        <v>2</v>
      </c>
      <c r="AO84" s="82">
        <v>3</v>
      </c>
      <c r="AP84" s="82">
        <v>4</v>
      </c>
      <c r="AQ84" s="82">
        <v>5</v>
      </c>
      <c r="AR84" s="82">
        <v>6</v>
      </c>
      <c r="AS84" s="82">
        <v>7</v>
      </c>
      <c r="AT84" s="82">
        <v>8</v>
      </c>
      <c r="AU84" s="82">
        <v>9</v>
      </c>
      <c r="AV84" s="82">
        <v>10</v>
      </c>
      <c r="AW84" s="82">
        <v>11</v>
      </c>
      <c r="AX84" s="82">
        <v>12</v>
      </c>
      <c r="AY84" s="82">
        <v>13</v>
      </c>
      <c r="AZ84" s="82">
        <v>14</v>
      </c>
      <c r="BA84" s="82">
        <v>15</v>
      </c>
      <c r="BB84" s="82">
        <v>16</v>
      </c>
      <c r="BC84" s="82">
        <v>17</v>
      </c>
      <c r="BD84" s="82">
        <v>18</v>
      </c>
      <c r="BE84" s="82">
        <v>19</v>
      </c>
      <c r="BF84" s="82">
        <v>20</v>
      </c>
      <c r="BG84" s="82">
        <v>21</v>
      </c>
      <c r="BH84" s="82">
        <v>22</v>
      </c>
      <c r="BI84" s="82">
        <v>23</v>
      </c>
      <c r="BJ84" s="82">
        <v>24</v>
      </c>
      <c r="BK84" s="82">
        <v>25</v>
      </c>
      <c r="BL84" s="82">
        <v>26</v>
      </c>
      <c r="BM84" s="82">
        <v>27</v>
      </c>
      <c r="BN84" s="82">
        <v>28</v>
      </c>
      <c r="BO84" s="82">
        <v>29</v>
      </c>
      <c r="BP84" s="82">
        <v>30</v>
      </c>
      <c r="BQ84" s="82"/>
      <c r="BR84" s="3" t="s">
        <v>698</v>
      </c>
      <c r="BS84" s="3" t="s">
        <v>703</v>
      </c>
      <c r="BT84" s="3" t="s">
        <v>704</v>
      </c>
      <c r="BU84" s="3" t="s">
        <v>705</v>
      </c>
      <c r="BV84" s="3" t="s">
        <v>706</v>
      </c>
      <c r="BW84" s="3" t="s">
        <v>707</v>
      </c>
      <c r="BX84" s="3" t="s">
        <v>697</v>
      </c>
      <c r="BY84" s="3" t="s">
        <v>698</v>
      </c>
      <c r="BZ84" s="3" t="s">
        <v>703</v>
      </c>
      <c r="CA84" s="3" t="s">
        <v>704</v>
      </c>
      <c r="CB84" s="3" t="s">
        <v>705</v>
      </c>
      <c r="CC84" s="3" t="s">
        <v>706</v>
      </c>
      <c r="CD84" s="3" t="s">
        <v>707</v>
      </c>
      <c r="CE84" s="3" t="s">
        <v>697</v>
      </c>
      <c r="CF84" s="3" t="s">
        <v>698</v>
      </c>
      <c r="CG84" s="3" t="s">
        <v>703</v>
      </c>
      <c r="CH84" s="3" t="s">
        <v>704</v>
      </c>
      <c r="CI84" s="3" t="s">
        <v>705</v>
      </c>
      <c r="CJ84" s="3" t="s">
        <v>706</v>
      </c>
      <c r="CK84" s="3" t="s">
        <v>707</v>
      </c>
      <c r="CL84" s="3" t="s">
        <v>697</v>
      </c>
      <c r="CM84" s="3" t="s">
        <v>698</v>
      </c>
      <c r="CN84" s="3" t="s">
        <v>703</v>
      </c>
      <c r="CO84" s="3" t="s">
        <v>704</v>
      </c>
      <c r="CP84" s="3" t="s">
        <v>705</v>
      </c>
      <c r="CQ84" s="3" t="s">
        <v>706</v>
      </c>
      <c r="CR84" s="3" t="s">
        <v>707</v>
      </c>
      <c r="CS84" s="3" t="s">
        <v>697</v>
      </c>
      <c r="CT84" s="3" t="s">
        <v>698</v>
      </c>
      <c r="CU84" s="3" t="s">
        <v>703</v>
      </c>
      <c r="CV84" s="3" t="s">
        <v>704</v>
      </c>
      <c r="CW84" s="3" t="s">
        <v>727</v>
      </c>
      <c r="CX84">
        <v>2024</v>
      </c>
    </row>
    <row r="85" spans="1:102" x14ac:dyDescent="0.2">
      <c r="A85" s="76" t="str">
        <f t="shared" si="1"/>
        <v>Сентябрь 2024 График 2 Бригада 4</v>
      </c>
      <c r="B85" s="3"/>
      <c r="C85" s="77" t="s">
        <v>726</v>
      </c>
      <c r="D85" s="3" t="s">
        <v>740</v>
      </c>
      <c r="E85" s="3" t="s">
        <v>713</v>
      </c>
      <c r="F85" s="84">
        <v>4</v>
      </c>
      <c r="G85" s="3">
        <v>11</v>
      </c>
      <c r="H85" s="3"/>
      <c r="I85" s="3"/>
      <c r="J85" s="3">
        <v>11</v>
      </c>
      <c r="K85" s="3">
        <v>11</v>
      </c>
      <c r="L85" s="3"/>
      <c r="M85" s="3"/>
      <c r="N85" s="3">
        <v>11</v>
      </c>
      <c r="O85" s="3">
        <v>11</v>
      </c>
      <c r="P85" s="3"/>
      <c r="Q85" s="3"/>
      <c r="R85" s="3">
        <v>11</v>
      </c>
      <c r="S85" s="3">
        <v>11</v>
      </c>
      <c r="T85" s="3"/>
      <c r="U85" s="3"/>
      <c r="V85" s="3">
        <v>11</v>
      </c>
      <c r="W85" s="3">
        <v>11</v>
      </c>
      <c r="X85" s="3"/>
      <c r="Y85" s="3"/>
      <c r="Z85" s="3">
        <v>11</v>
      </c>
      <c r="AA85" s="3">
        <v>11</v>
      </c>
      <c r="AB85" s="3"/>
      <c r="AC85" s="3"/>
      <c r="AD85" s="3">
        <v>11</v>
      </c>
      <c r="AE85" s="3">
        <v>11</v>
      </c>
      <c r="AF85" s="3"/>
      <c r="AG85" s="3"/>
      <c r="AH85" s="3">
        <v>11</v>
      </c>
      <c r="AI85" s="3">
        <v>11</v>
      </c>
      <c r="AJ85" s="3"/>
      <c r="AK85" s="3" t="s">
        <v>716</v>
      </c>
      <c r="AL85" s="81">
        <v>165</v>
      </c>
      <c r="AM85" s="82">
        <v>1</v>
      </c>
      <c r="AN85" s="82">
        <v>2</v>
      </c>
      <c r="AO85" s="82">
        <v>3</v>
      </c>
      <c r="AP85" s="82">
        <v>4</v>
      </c>
      <c r="AQ85" s="82">
        <v>5</v>
      </c>
      <c r="AR85" s="82">
        <v>6</v>
      </c>
      <c r="AS85" s="82">
        <v>7</v>
      </c>
      <c r="AT85" s="82">
        <v>8</v>
      </c>
      <c r="AU85" s="82">
        <v>9</v>
      </c>
      <c r="AV85" s="82">
        <v>10</v>
      </c>
      <c r="AW85" s="82">
        <v>11</v>
      </c>
      <c r="AX85" s="82">
        <v>12</v>
      </c>
      <c r="AY85" s="82">
        <v>13</v>
      </c>
      <c r="AZ85" s="82">
        <v>14</v>
      </c>
      <c r="BA85" s="82">
        <v>15</v>
      </c>
      <c r="BB85" s="82">
        <v>16</v>
      </c>
      <c r="BC85" s="82">
        <v>17</v>
      </c>
      <c r="BD85" s="82">
        <v>18</v>
      </c>
      <c r="BE85" s="82">
        <v>19</v>
      </c>
      <c r="BF85" s="82">
        <v>20</v>
      </c>
      <c r="BG85" s="82">
        <v>21</v>
      </c>
      <c r="BH85" s="82">
        <v>22</v>
      </c>
      <c r="BI85" s="82">
        <v>23</v>
      </c>
      <c r="BJ85" s="82">
        <v>24</v>
      </c>
      <c r="BK85" s="82">
        <v>25</v>
      </c>
      <c r="BL85" s="82">
        <v>26</v>
      </c>
      <c r="BM85" s="82">
        <v>27</v>
      </c>
      <c r="BN85" s="82">
        <v>28</v>
      </c>
      <c r="BO85" s="82">
        <v>29</v>
      </c>
      <c r="BP85" s="82">
        <v>30</v>
      </c>
      <c r="BQ85" s="82"/>
      <c r="BR85" s="3" t="s">
        <v>698</v>
      </c>
      <c r="BS85" s="3" t="s">
        <v>703</v>
      </c>
      <c r="BT85" s="3" t="s">
        <v>704</v>
      </c>
      <c r="BU85" s="3" t="s">
        <v>705</v>
      </c>
      <c r="BV85" s="3" t="s">
        <v>706</v>
      </c>
      <c r="BW85" s="3" t="s">
        <v>707</v>
      </c>
      <c r="BX85" s="3" t="s">
        <v>697</v>
      </c>
      <c r="BY85" s="3" t="s">
        <v>698</v>
      </c>
      <c r="BZ85" s="3" t="s">
        <v>703</v>
      </c>
      <c r="CA85" s="3" t="s">
        <v>704</v>
      </c>
      <c r="CB85" s="3" t="s">
        <v>705</v>
      </c>
      <c r="CC85" s="3" t="s">
        <v>706</v>
      </c>
      <c r="CD85" s="3" t="s">
        <v>707</v>
      </c>
      <c r="CE85" s="3" t="s">
        <v>697</v>
      </c>
      <c r="CF85" s="3" t="s">
        <v>698</v>
      </c>
      <c r="CG85" s="3" t="s">
        <v>703</v>
      </c>
      <c r="CH85" s="3" t="s">
        <v>704</v>
      </c>
      <c r="CI85" s="3" t="s">
        <v>705</v>
      </c>
      <c r="CJ85" s="3" t="s">
        <v>706</v>
      </c>
      <c r="CK85" s="3" t="s">
        <v>707</v>
      </c>
      <c r="CL85" s="3" t="s">
        <v>697</v>
      </c>
      <c r="CM85" s="3" t="s">
        <v>698</v>
      </c>
      <c r="CN85" s="3" t="s">
        <v>703</v>
      </c>
      <c r="CO85" s="3" t="s">
        <v>704</v>
      </c>
      <c r="CP85" s="3" t="s">
        <v>705</v>
      </c>
      <c r="CQ85" s="3" t="s">
        <v>706</v>
      </c>
      <c r="CR85" s="3" t="s">
        <v>707</v>
      </c>
      <c r="CS85" s="3" t="s">
        <v>697</v>
      </c>
      <c r="CT85" s="3" t="s">
        <v>698</v>
      </c>
      <c r="CU85" s="3" t="s">
        <v>703</v>
      </c>
      <c r="CV85" s="3" t="s">
        <v>704</v>
      </c>
      <c r="CW85" s="3" t="s">
        <v>727</v>
      </c>
      <c r="CX85">
        <v>2024</v>
      </c>
    </row>
    <row r="86" spans="1:102" x14ac:dyDescent="0.2">
      <c r="A86" s="76" t="str">
        <f t="shared" si="1"/>
        <v>Октябрь 2024 График 2 Бригада 1</v>
      </c>
      <c r="B86" s="3"/>
      <c r="C86" s="77" t="s">
        <v>728</v>
      </c>
      <c r="D86" s="3" t="s">
        <v>740</v>
      </c>
      <c r="E86" s="3" t="s">
        <v>701</v>
      </c>
      <c r="F86" s="84">
        <v>1</v>
      </c>
      <c r="G86" s="3"/>
      <c r="H86" s="3"/>
      <c r="I86" s="3">
        <v>11</v>
      </c>
      <c r="J86" s="3">
        <v>11</v>
      </c>
      <c r="K86" s="3"/>
      <c r="L86" s="3"/>
      <c r="M86" s="3">
        <v>11</v>
      </c>
      <c r="N86" s="3">
        <v>11</v>
      </c>
      <c r="O86" s="3"/>
      <c r="P86" s="3"/>
      <c r="Q86" s="3">
        <v>11</v>
      </c>
      <c r="R86" s="3">
        <v>11</v>
      </c>
      <c r="S86" s="3"/>
      <c r="T86" s="3"/>
      <c r="U86" s="3">
        <v>11</v>
      </c>
      <c r="V86" s="3">
        <v>11</v>
      </c>
      <c r="W86" s="3"/>
      <c r="X86" s="3"/>
      <c r="Y86" s="3">
        <v>11</v>
      </c>
      <c r="Z86" s="3">
        <v>11</v>
      </c>
      <c r="AA86" s="3"/>
      <c r="AB86" s="3"/>
      <c r="AC86" s="3">
        <v>11</v>
      </c>
      <c r="AD86" s="3">
        <v>11</v>
      </c>
      <c r="AE86" s="3"/>
      <c r="AF86" s="3"/>
      <c r="AG86" s="3">
        <v>11</v>
      </c>
      <c r="AH86" s="3">
        <v>11</v>
      </c>
      <c r="AI86" s="3"/>
      <c r="AJ86" s="3"/>
      <c r="AK86" s="3">
        <v>11</v>
      </c>
      <c r="AL86" s="81">
        <v>165</v>
      </c>
      <c r="AM86" s="82">
        <v>1</v>
      </c>
      <c r="AN86" s="82">
        <v>2</v>
      </c>
      <c r="AO86" s="82">
        <v>3</v>
      </c>
      <c r="AP86" s="82">
        <v>4</v>
      </c>
      <c r="AQ86" s="82">
        <v>5</v>
      </c>
      <c r="AR86" s="82">
        <v>6</v>
      </c>
      <c r="AS86" s="82">
        <v>7</v>
      </c>
      <c r="AT86" s="82">
        <v>8</v>
      </c>
      <c r="AU86" s="82">
        <v>9</v>
      </c>
      <c r="AV86" s="82">
        <v>10</v>
      </c>
      <c r="AW86" s="82">
        <v>11</v>
      </c>
      <c r="AX86" s="82">
        <v>12</v>
      </c>
      <c r="AY86" s="82">
        <v>13</v>
      </c>
      <c r="AZ86" s="82">
        <v>14</v>
      </c>
      <c r="BA86" s="82">
        <v>15</v>
      </c>
      <c r="BB86" s="82">
        <v>16</v>
      </c>
      <c r="BC86" s="82">
        <v>17</v>
      </c>
      <c r="BD86" s="82">
        <v>18</v>
      </c>
      <c r="BE86" s="82">
        <v>19</v>
      </c>
      <c r="BF86" s="82">
        <v>20</v>
      </c>
      <c r="BG86" s="82">
        <v>21</v>
      </c>
      <c r="BH86" s="82">
        <v>22</v>
      </c>
      <c r="BI86" s="82">
        <v>23</v>
      </c>
      <c r="BJ86" s="82">
        <v>24</v>
      </c>
      <c r="BK86" s="82">
        <v>25</v>
      </c>
      <c r="BL86" s="82">
        <v>26</v>
      </c>
      <c r="BM86" s="82">
        <v>27</v>
      </c>
      <c r="BN86" s="82">
        <v>28</v>
      </c>
      <c r="BO86" s="82">
        <v>29</v>
      </c>
      <c r="BP86" s="82">
        <v>30</v>
      </c>
      <c r="BQ86" s="82">
        <v>31</v>
      </c>
      <c r="BR86" s="3" t="s">
        <v>704</v>
      </c>
      <c r="BS86" s="3" t="s">
        <v>705</v>
      </c>
      <c r="BT86" s="3" t="s">
        <v>706</v>
      </c>
      <c r="BU86" s="3" t="s">
        <v>707</v>
      </c>
      <c r="BV86" s="3" t="s">
        <v>697</v>
      </c>
      <c r="BW86" s="3" t="s">
        <v>698</v>
      </c>
      <c r="BX86" s="3" t="s">
        <v>703</v>
      </c>
      <c r="BY86" s="3" t="s">
        <v>704</v>
      </c>
      <c r="BZ86" s="3" t="s">
        <v>705</v>
      </c>
      <c r="CA86" s="3" t="s">
        <v>706</v>
      </c>
      <c r="CB86" s="3" t="s">
        <v>707</v>
      </c>
      <c r="CC86" s="3" t="s">
        <v>697</v>
      </c>
      <c r="CD86" s="3" t="s">
        <v>698</v>
      </c>
      <c r="CE86" s="3" t="s">
        <v>703</v>
      </c>
      <c r="CF86" s="3" t="s">
        <v>704</v>
      </c>
      <c r="CG86" s="3" t="s">
        <v>705</v>
      </c>
      <c r="CH86" s="3" t="s">
        <v>706</v>
      </c>
      <c r="CI86" s="3" t="s">
        <v>707</v>
      </c>
      <c r="CJ86" s="3" t="s">
        <v>697</v>
      </c>
      <c r="CK86" s="3" t="s">
        <v>698</v>
      </c>
      <c r="CL86" s="3" t="s">
        <v>703</v>
      </c>
      <c r="CM86" s="3" t="s">
        <v>704</v>
      </c>
      <c r="CN86" s="3" t="s">
        <v>705</v>
      </c>
      <c r="CO86" s="3" t="s">
        <v>706</v>
      </c>
      <c r="CP86" s="3" t="s">
        <v>707</v>
      </c>
      <c r="CQ86" s="3" t="s">
        <v>697</v>
      </c>
      <c r="CR86" s="3" t="s">
        <v>698</v>
      </c>
      <c r="CS86" s="3" t="s">
        <v>703</v>
      </c>
      <c r="CT86" s="3" t="s">
        <v>704</v>
      </c>
      <c r="CU86" s="3" t="s">
        <v>705</v>
      </c>
      <c r="CV86" s="3" t="s">
        <v>706</v>
      </c>
      <c r="CW86" s="3" t="s">
        <v>729</v>
      </c>
      <c r="CX86">
        <v>2024</v>
      </c>
    </row>
    <row r="87" spans="1:102" x14ac:dyDescent="0.2">
      <c r="A87" s="76" t="str">
        <f t="shared" si="1"/>
        <v>Октябрь 2024 График 2 Бригада 2</v>
      </c>
      <c r="B87" s="3"/>
      <c r="C87" s="77" t="s">
        <v>728</v>
      </c>
      <c r="D87" s="3" t="s">
        <v>740</v>
      </c>
      <c r="E87" s="3" t="s">
        <v>708</v>
      </c>
      <c r="F87" s="84">
        <v>2</v>
      </c>
      <c r="G87" s="3">
        <v>11</v>
      </c>
      <c r="H87" s="3"/>
      <c r="I87" s="3"/>
      <c r="J87" s="3">
        <v>11</v>
      </c>
      <c r="K87" s="3">
        <v>11</v>
      </c>
      <c r="L87" s="3"/>
      <c r="M87" s="3"/>
      <c r="N87" s="3">
        <v>11</v>
      </c>
      <c r="O87" s="3">
        <v>11</v>
      </c>
      <c r="P87" s="3"/>
      <c r="Q87" s="3"/>
      <c r="R87" s="3">
        <v>11</v>
      </c>
      <c r="S87" s="3">
        <v>11</v>
      </c>
      <c r="T87" s="3"/>
      <c r="U87" s="3"/>
      <c r="V87" s="3">
        <v>11</v>
      </c>
      <c r="W87" s="3">
        <v>11</v>
      </c>
      <c r="X87" s="3"/>
      <c r="Y87" s="3"/>
      <c r="Z87" s="3">
        <v>11</v>
      </c>
      <c r="AA87" s="3">
        <v>11</v>
      </c>
      <c r="AB87" s="3"/>
      <c r="AC87" s="3"/>
      <c r="AD87" s="3">
        <v>11</v>
      </c>
      <c r="AE87" s="3">
        <v>11</v>
      </c>
      <c r="AF87" s="3"/>
      <c r="AG87" s="3"/>
      <c r="AH87" s="3">
        <v>11</v>
      </c>
      <c r="AI87" s="3">
        <v>11</v>
      </c>
      <c r="AJ87" s="3"/>
      <c r="AK87" s="3"/>
      <c r="AL87" s="81">
        <v>165</v>
      </c>
      <c r="AM87" s="82">
        <v>1</v>
      </c>
      <c r="AN87" s="82">
        <v>2</v>
      </c>
      <c r="AO87" s="82">
        <v>3</v>
      </c>
      <c r="AP87" s="82">
        <v>4</v>
      </c>
      <c r="AQ87" s="82">
        <v>5</v>
      </c>
      <c r="AR87" s="82">
        <v>6</v>
      </c>
      <c r="AS87" s="82">
        <v>7</v>
      </c>
      <c r="AT87" s="82">
        <v>8</v>
      </c>
      <c r="AU87" s="82">
        <v>9</v>
      </c>
      <c r="AV87" s="82">
        <v>10</v>
      </c>
      <c r="AW87" s="82">
        <v>11</v>
      </c>
      <c r="AX87" s="82">
        <v>12</v>
      </c>
      <c r="AY87" s="82">
        <v>13</v>
      </c>
      <c r="AZ87" s="82">
        <v>14</v>
      </c>
      <c r="BA87" s="82">
        <v>15</v>
      </c>
      <c r="BB87" s="82">
        <v>16</v>
      </c>
      <c r="BC87" s="82">
        <v>17</v>
      </c>
      <c r="BD87" s="82">
        <v>18</v>
      </c>
      <c r="BE87" s="82">
        <v>19</v>
      </c>
      <c r="BF87" s="82">
        <v>20</v>
      </c>
      <c r="BG87" s="82">
        <v>21</v>
      </c>
      <c r="BH87" s="82">
        <v>22</v>
      </c>
      <c r="BI87" s="82">
        <v>23</v>
      </c>
      <c r="BJ87" s="82">
        <v>24</v>
      </c>
      <c r="BK87" s="82">
        <v>25</v>
      </c>
      <c r="BL87" s="82">
        <v>26</v>
      </c>
      <c r="BM87" s="82">
        <v>27</v>
      </c>
      <c r="BN87" s="82">
        <v>28</v>
      </c>
      <c r="BO87" s="82">
        <v>29</v>
      </c>
      <c r="BP87" s="82">
        <v>30</v>
      </c>
      <c r="BQ87" s="82">
        <v>31</v>
      </c>
      <c r="BR87" s="3" t="s">
        <v>704</v>
      </c>
      <c r="BS87" s="3" t="s">
        <v>705</v>
      </c>
      <c r="BT87" s="3" t="s">
        <v>706</v>
      </c>
      <c r="BU87" s="3" t="s">
        <v>707</v>
      </c>
      <c r="BV87" s="3" t="s">
        <v>697</v>
      </c>
      <c r="BW87" s="3" t="s">
        <v>698</v>
      </c>
      <c r="BX87" s="3" t="s">
        <v>703</v>
      </c>
      <c r="BY87" s="3" t="s">
        <v>704</v>
      </c>
      <c r="BZ87" s="3" t="s">
        <v>705</v>
      </c>
      <c r="CA87" s="3" t="s">
        <v>706</v>
      </c>
      <c r="CB87" s="3" t="s">
        <v>707</v>
      </c>
      <c r="CC87" s="3" t="s">
        <v>697</v>
      </c>
      <c r="CD87" s="3" t="s">
        <v>698</v>
      </c>
      <c r="CE87" s="3" t="s">
        <v>703</v>
      </c>
      <c r="CF87" s="3" t="s">
        <v>704</v>
      </c>
      <c r="CG87" s="3" t="s">
        <v>705</v>
      </c>
      <c r="CH87" s="3" t="s">
        <v>706</v>
      </c>
      <c r="CI87" s="3" t="s">
        <v>707</v>
      </c>
      <c r="CJ87" s="3" t="s">
        <v>697</v>
      </c>
      <c r="CK87" s="3" t="s">
        <v>698</v>
      </c>
      <c r="CL87" s="3" t="s">
        <v>703</v>
      </c>
      <c r="CM87" s="3" t="s">
        <v>704</v>
      </c>
      <c r="CN87" s="3" t="s">
        <v>705</v>
      </c>
      <c r="CO87" s="3" t="s">
        <v>706</v>
      </c>
      <c r="CP87" s="3" t="s">
        <v>707</v>
      </c>
      <c r="CQ87" s="3" t="s">
        <v>697</v>
      </c>
      <c r="CR87" s="3" t="s">
        <v>698</v>
      </c>
      <c r="CS87" s="3" t="s">
        <v>703</v>
      </c>
      <c r="CT87" s="3" t="s">
        <v>704</v>
      </c>
      <c r="CU87" s="3" t="s">
        <v>705</v>
      </c>
      <c r="CV87" s="3" t="s">
        <v>706</v>
      </c>
      <c r="CW87" s="3" t="s">
        <v>729</v>
      </c>
      <c r="CX87">
        <v>2024</v>
      </c>
    </row>
    <row r="88" spans="1:102" x14ac:dyDescent="0.2">
      <c r="A88" s="76" t="str">
        <f t="shared" si="1"/>
        <v>Октябрь 2024 График 2 Бригада 3</v>
      </c>
      <c r="B88" s="3"/>
      <c r="C88" s="77" t="s">
        <v>728</v>
      </c>
      <c r="D88" s="3" t="s">
        <v>740</v>
      </c>
      <c r="E88" s="3" t="s">
        <v>710</v>
      </c>
      <c r="F88" s="84">
        <v>3</v>
      </c>
      <c r="G88" s="3">
        <v>11</v>
      </c>
      <c r="H88" s="3">
        <v>11</v>
      </c>
      <c r="I88" s="3"/>
      <c r="J88" s="3"/>
      <c r="K88" s="3">
        <v>11</v>
      </c>
      <c r="L88" s="3">
        <v>11</v>
      </c>
      <c r="M88" s="3"/>
      <c r="N88" s="3"/>
      <c r="O88" s="3">
        <v>11</v>
      </c>
      <c r="P88" s="3">
        <v>11</v>
      </c>
      <c r="Q88" s="3"/>
      <c r="R88" s="3"/>
      <c r="S88" s="3">
        <v>11</v>
      </c>
      <c r="T88" s="3">
        <v>11</v>
      </c>
      <c r="U88" s="3"/>
      <c r="V88" s="3"/>
      <c r="W88" s="3">
        <v>11</v>
      </c>
      <c r="X88" s="3">
        <v>11</v>
      </c>
      <c r="Y88" s="3"/>
      <c r="Z88" s="3"/>
      <c r="AA88" s="3">
        <v>11</v>
      </c>
      <c r="AB88" s="3">
        <v>11</v>
      </c>
      <c r="AC88" s="3"/>
      <c r="AD88" s="3"/>
      <c r="AE88" s="3">
        <v>11</v>
      </c>
      <c r="AF88" s="3">
        <v>11</v>
      </c>
      <c r="AG88" s="3"/>
      <c r="AH88" s="3"/>
      <c r="AI88" s="3">
        <v>11</v>
      </c>
      <c r="AJ88" s="3">
        <v>11</v>
      </c>
      <c r="AK88" s="3"/>
      <c r="AL88" s="81">
        <v>176</v>
      </c>
      <c r="AM88" s="82">
        <v>1</v>
      </c>
      <c r="AN88" s="82">
        <v>2</v>
      </c>
      <c r="AO88" s="82">
        <v>3</v>
      </c>
      <c r="AP88" s="82">
        <v>4</v>
      </c>
      <c r="AQ88" s="82">
        <v>5</v>
      </c>
      <c r="AR88" s="82">
        <v>6</v>
      </c>
      <c r="AS88" s="82">
        <v>7</v>
      </c>
      <c r="AT88" s="82">
        <v>8</v>
      </c>
      <c r="AU88" s="82">
        <v>9</v>
      </c>
      <c r="AV88" s="82">
        <v>10</v>
      </c>
      <c r="AW88" s="82">
        <v>11</v>
      </c>
      <c r="AX88" s="82">
        <v>12</v>
      </c>
      <c r="AY88" s="82">
        <v>13</v>
      </c>
      <c r="AZ88" s="82">
        <v>14</v>
      </c>
      <c r="BA88" s="82">
        <v>15</v>
      </c>
      <c r="BB88" s="82">
        <v>16</v>
      </c>
      <c r="BC88" s="82">
        <v>17</v>
      </c>
      <c r="BD88" s="82">
        <v>18</v>
      </c>
      <c r="BE88" s="82">
        <v>19</v>
      </c>
      <c r="BF88" s="82">
        <v>20</v>
      </c>
      <c r="BG88" s="82">
        <v>21</v>
      </c>
      <c r="BH88" s="82">
        <v>22</v>
      </c>
      <c r="BI88" s="82">
        <v>23</v>
      </c>
      <c r="BJ88" s="82">
        <v>24</v>
      </c>
      <c r="BK88" s="82">
        <v>25</v>
      </c>
      <c r="BL88" s="82">
        <v>26</v>
      </c>
      <c r="BM88" s="82">
        <v>27</v>
      </c>
      <c r="BN88" s="82">
        <v>28</v>
      </c>
      <c r="BO88" s="82">
        <v>29</v>
      </c>
      <c r="BP88" s="82">
        <v>30</v>
      </c>
      <c r="BQ88" s="82">
        <v>31</v>
      </c>
      <c r="BR88" s="3" t="s">
        <v>704</v>
      </c>
      <c r="BS88" s="3" t="s">
        <v>705</v>
      </c>
      <c r="BT88" s="3" t="s">
        <v>706</v>
      </c>
      <c r="BU88" s="3" t="s">
        <v>707</v>
      </c>
      <c r="BV88" s="3" t="s">
        <v>697</v>
      </c>
      <c r="BW88" s="3" t="s">
        <v>698</v>
      </c>
      <c r="BX88" s="3" t="s">
        <v>703</v>
      </c>
      <c r="BY88" s="3" t="s">
        <v>704</v>
      </c>
      <c r="BZ88" s="3" t="s">
        <v>705</v>
      </c>
      <c r="CA88" s="3" t="s">
        <v>706</v>
      </c>
      <c r="CB88" s="3" t="s">
        <v>707</v>
      </c>
      <c r="CC88" s="3" t="s">
        <v>697</v>
      </c>
      <c r="CD88" s="3" t="s">
        <v>698</v>
      </c>
      <c r="CE88" s="3" t="s">
        <v>703</v>
      </c>
      <c r="CF88" s="3" t="s">
        <v>704</v>
      </c>
      <c r="CG88" s="3" t="s">
        <v>705</v>
      </c>
      <c r="CH88" s="3" t="s">
        <v>706</v>
      </c>
      <c r="CI88" s="3" t="s">
        <v>707</v>
      </c>
      <c r="CJ88" s="3" t="s">
        <v>697</v>
      </c>
      <c r="CK88" s="3" t="s">
        <v>698</v>
      </c>
      <c r="CL88" s="3" t="s">
        <v>703</v>
      </c>
      <c r="CM88" s="3" t="s">
        <v>704</v>
      </c>
      <c r="CN88" s="3" t="s">
        <v>705</v>
      </c>
      <c r="CO88" s="3" t="s">
        <v>706</v>
      </c>
      <c r="CP88" s="3" t="s">
        <v>707</v>
      </c>
      <c r="CQ88" s="3" t="s">
        <v>697</v>
      </c>
      <c r="CR88" s="3" t="s">
        <v>698</v>
      </c>
      <c r="CS88" s="3" t="s">
        <v>703</v>
      </c>
      <c r="CT88" s="3" t="s">
        <v>704</v>
      </c>
      <c r="CU88" s="3" t="s">
        <v>705</v>
      </c>
      <c r="CV88" s="3" t="s">
        <v>706</v>
      </c>
      <c r="CW88" s="3" t="s">
        <v>729</v>
      </c>
      <c r="CX88">
        <v>2024</v>
      </c>
    </row>
    <row r="89" spans="1:102" x14ac:dyDescent="0.2">
      <c r="A89" s="76" t="str">
        <f t="shared" si="1"/>
        <v>Октябрь 2024 График 2 Бригада 4</v>
      </c>
      <c r="B89" s="3"/>
      <c r="C89" s="77" t="s">
        <v>728</v>
      </c>
      <c r="D89" s="3" t="s">
        <v>740</v>
      </c>
      <c r="E89" s="3" t="s">
        <v>713</v>
      </c>
      <c r="F89" s="84">
        <v>4</v>
      </c>
      <c r="G89" s="3"/>
      <c r="H89" s="3">
        <v>11</v>
      </c>
      <c r="I89" s="3">
        <v>11</v>
      </c>
      <c r="J89" s="3"/>
      <c r="K89" s="3"/>
      <c r="L89" s="3">
        <v>11</v>
      </c>
      <c r="M89" s="3">
        <v>11</v>
      </c>
      <c r="N89" s="3"/>
      <c r="O89" s="3"/>
      <c r="P89" s="3">
        <v>11</v>
      </c>
      <c r="Q89" s="3">
        <v>11</v>
      </c>
      <c r="R89" s="3"/>
      <c r="S89" s="3"/>
      <c r="T89" s="3">
        <v>11</v>
      </c>
      <c r="U89" s="3">
        <v>11</v>
      </c>
      <c r="V89" s="3"/>
      <c r="W89" s="3"/>
      <c r="X89" s="3">
        <v>11</v>
      </c>
      <c r="Y89" s="3">
        <v>11</v>
      </c>
      <c r="Z89" s="3"/>
      <c r="AA89" s="3"/>
      <c r="AB89" s="3">
        <v>11</v>
      </c>
      <c r="AC89" s="3">
        <v>11</v>
      </c>
      <c r="AD89" s="3"/>
      <c r="AE89" s="3"/>
      <c r="AF89" s="3">
        <v>11</v>
      </c>
      <c r="AG89" s="3">
        <v>11</v>
      </c>
      <c r="AH89" s="3"/>
      <c r="AI89" s="3"/>
      <c r="AJ89" s="3">
        <v>11</v>
      </c>
      <c r="AK89" s="3">
        <v>11</v>
      </c>
      <c r="AL89" s="81">
        <v>176</v>
      </c>
      <c r="AM89" s="82">
        <v>1</v>
      </c>
      <c r="AN89" s="82">
        <v>2</v>
      </c>
      <c r="AO89" s="82">
        <v>3</v>
      </c>
      <c r="AP89" s="82">
        <v>4</v>
      </c>
      <c r="AQ89" s="82">
        <v>5</v>
      </c>
      <c r="AR89" s="82">
        <v>6</v>
      </c>
      <c r="AS89" s="82">
        <v>7</v>
      </c>
      <c r="AT89" s="82">
        <v>8</v>
      </c>
      <c r="AU89" s="82">
        <v>9</v>
      </c>
      <c r="AV89" s="82">
        <v>10</v>
      </c>
      <c r="AW89" s="82">
        <v>11</v>
      </c>
      <c r="AX89" s="82">
        <v>12</v>
      </c>
      <c r="AY89" s="82">
        <v>13</v>
      </c>
      <c r="AZ89" s="82">
        <v>14</v>
      </c>
      <c r="BA89" s="82">
        <v>15</v>
      </c>
      <c r="BB89" s="82">
        <v>16</v>
      </c>
      <c r="BC89" s="82">
        <v>17</v>
      </c>
      <c r="BD89" s="82">
        <v>18</v>
      </c>
      <c r="BE89" s="82">
        <v>19</v>
      </c>
      <c r="BF89" s="82">
        <v>20</v>
      </c>
      <c r="BG89" s="82">
        <v>21</v>
      </c>
      <c r="BH89" s="82">
        <v>22</v>
      </c>
      <c r="BI89" s="82">
        <v>23</v>
      </c>
      <c r="BJ89" s="82">
        <v>24</v>
      </c>
      <c r="BK89" s="82">
        <v>25</v>
      </c>
      <c r="BL89" s="82">
        <v>26</v>
      </c>
      <c r="BM89" s="82">
        <v>27</v>
      </c>
      <c r="BN89" s="82">
        <v>28</v>
      </c>
      <c r="BO89" s="82">
        <v>29</v>
      </c>
      <c r="BP89" s="82">
        <v>30</v>
      </c>
      <c r="BQ89" s="82">
        <v>31</v>
      </c>
      <c r="BR89" s="3" t="s">
        <v>704</v>
      </c>
      <c r="BS89" s="3" t="s">
        <v>705</v>
      </c>
      <c r="BT89" s="3" t="s">
        <v>706</v>
      </c>
      <c r="BU89" s="3" t="s">
        <v>707</v>
      </c>
      <c r="BV89" s="3" t="s">
        <v>697</v>
      </c>
      <c r="BW89" s="3" t="s">
        <v>698</v>
      </c>
      <c r="BX89" s="3" t="s">
        <v>703</v>
      </c>
      <c r="BY89" s="3" t="s">
        <v>704</v>
      </c>
      <c r="BZ89" s="3" t="s">
        <v>705</v>
      </c>
      <c r="CA89" s="3" t="s">
        <v>706</v>
      </c>
      <c r="CB89" s="3" t="s">
        <v>707</v>
      </c>
      <c r="CC89" s="3" t="s">
        <v>697</v>
      </c>
      <c r="CD89" s="3" t="s">
        <v>698</v>
      </c>
      <c r="CE89" s="3" t="s">
        <v>703</v>
      </c>
      <c r="CF89" s="3" t="s">
        <v>704</v>
      </c>
      <c r="CG89" s="3" t="s">
        <v>705</v>
      </c>
      <c r="CH89" s="3" t="s">
        <v>706</v>
      </c>
      <c r="CI89" s="3" t="s">
        <v>707</v>
      </c>
      <c r="CJ89" s="3" t="s">
        <v>697</v>
      </c>
      <c r="CK89" s="3" t="s">
        <v>698</v>
      </c>
      <c r="CL89" s="3" t="s">
        <v>703</v>
      </c>
      <c r="CM89" s="3" t="s">
        <v>704</v>
      </c>
      <c r="CN89" s="3" t="s">
        <v>705</v>
      </c>
      <c r="CO89" s="3" t="s">
        <v>706</v>
      </c>
      <c r="CP89" s="3" t="s">
        <v>707</v>
      </c>
      <c r="CQ89" s="3" t="s">
        <v>697</v>
      </c>
      <c r="CR89" s="3" t="s">
        <v>698</v>
      </c>
      <c r="CS89" s="3" t="s">
        <v>703</v>
      </c>
      <c r="CT89" s="3" t="s">
        <v>704</v>
      </c>
      <c r="CU89" s="3" t="s">
        <v>705</v>
      </c>
      <c r="CV89" s="3" t="s">
        <v>706</v>
      </c>
      <c r="CW89" s="3" t="s">
        <v>729</v>
      </c>
      <c r="CX89">
        <v>2024</v>
      </c>
    </row>
    <row r="90" spans="1:102" x14ac:dyDescent="0.2">
      <c r="A90" s="76" t="str">
        <f t="shared" si="1"/>
        <v>Ноябрь 2024 График 2 Бригада 1</v>
      </c>
      <c r="B90" s="3"/>
      <c r="C90" s="77" t="s">
        <v>730</v>
      </c>
      <c r="D90" s="3" t="s">
        <v>740</v>
      </c>
      <c r="E90" s="3" t="s">
        <v>701</v>
      </c>
      <c r="F90" s="84">
        <v>1</v>
      </c>
      <c r="G90" s="3">
        <v>11</v>
      </c>
      <c r="H90" s="3"/>
      <c r="I90" s="3"/>
      <c r="J90" s="3">
        <v>11</v>
      </c>
      <c r="K90" s="3">
        <v>11</v>
      </c>
      <c r="L90" s="3"/>
      <c r="M90" s="3"/>
      <c r="N90" s="3">
        <v>11</v>
      </c>
      <c r="O90" s="3">
        <v>11</v>
      </c>
      <c r="P90" s="3"/>
      <c r="Q90" s="3"/>
      <c r="R90" s="3">
        <v>11</v>
      </c>
      <c r="S90" s="3">
        <v>11</v>
      </c>
      <c r="T90" s="3"/>
      <c r="U90" s="3"/>
      <c r="V90" s="3">
        <v>11</v>
      </c>
      <c r="W90" s="3">
        <v>11</v>
      </c>
      <c r="X90" s="3"/>
      <c r="Y90" s="3"/>
      <c r="Z90" s="3">
        <v>11</v>
      </c>
      <c r="AA90" s="3">
        <v>11</v>
      </c>
      <c r="AB90" s="3"/>
      <c r="AC90" s="3"/>
      <c r="AD90" s="3">
        <v>11</v>
      </c>
      <c r="AE90" s="3">
        <v>11</v>
      </c>
      <c r="AF90" s="3"/>
      <c r="AG90" s="3"/>
      <c r="AH90" s="3">
        <v>11</v>
      </c>
      <c r="AI90" s="3">
        <v>11</v>
      </c>
      <c r="AJ90" s="3"/>
      <c r="AK90" s="3" t="s">
        <v>716</v>
      </c>
      <c r="AL90" s="81">
        <v>165</v>
      </c>
      <c r="AM90" s="82">
        <v>1</v>
      </c>
      <c r="AN90" s="82">
        <v>2</v>
      </c>
      <c r="AO90" s="82">
        <v>3</v>
      </c>
      <c r="AP90" s="82">
        <v>4</v>
      </c>
      <c r="AQ90" s="82">
        <v>5</v>
      </c>
      <c r="AR90" s="82">
        <v>6</v>
      </c>
      <c r="AS90" s="82">
        <v>7</v>
      </c>
      <c r="AT90" s="82">
        <v>8</v>
      </c>
      <c r="AU90" s="82">
        <v>9</v>
      </c>
      <c r="AV90" s="82">
        <v>10</v>
      </c>
      <c r="AW90" s="82">
        <v>11</v>
      </c>
      <c r="AX90" s="82">
        <v>12</v>
      </c>
      <c r="AY90" s="82">
        <v>13</v>
      </c>
      <c r="AZ90" s="82">
        <v>14</v>
      </c>
      <c r="BA90" s="82">
        <v>15</v>
      </c>
      <c r="BB90" s="82">
        <v>16</v>
      </c>
      <c r="BC90" s="82">
        <v>17</v>
      </c>
      <c r="BD90" s="82">
        <v>18</v>
      </c>
      <c r="BE90" s="82">
        <v>19</v>
      </c>
      <c r="BF90" s="82">
        <v>20</v>
      </c>
      <c r="BG90" s="82">
        <v>21</v>
      </c>
      <c r="BH90" s="82">
        <v>22</v>
      </c>
      <c r="BI90" s="82">
        <v>23</v>
      </c>
      <c r="BJ90" s="82">
        <v>24</v>
      </c>
      <c r="BK90" s="82">
        <v>25</v>
      </c>
      <c r="BL90" s="82">
        <v>26</v>
      </c>
      <c r="BM90" s="82">
        <v>27</v>
      </c>
      <c r="BN90" s="82">
        <v>28</v>
      </c>
      <c r="BO90" s="82">
        <v>29</v>
      </c>
      <c r="BP90" s="82">
        <v>30</v>
      </c>
      <c r="BQ90" s="82"/>
      <c r="BR90" s="3" t="s">
        <v>707</v>
      </c>
      <c r="BS90" s="3" t="s">
        <v>697</v>
      </c>
      <c r="BT90" s="3" t="s">
        <v>698</v>
      </c>
      <c r="BU90" s="3" t="s">
        <v>703</v>
      </c>
      <c r="BV90" s="3" t="s">
        <v>704</v>
      </c>
      <c r="BW90" s="3" t="s">
        <v>705</v>
      </c>
      <c r="BX90" s="3" t="s">
        <v>706</v>
      </c>
      <c r="BY90" s="3" t="s">
        <v>707</v>
      </c>
      <c r="BZ90" s="3" t="s">
        <v>697</v>
      </c>
      <c r="CA90" s="3" t="s">
        <v>698</v>
      </c>
      <c r="CB90" s="3" t="s">
        <v>703</v>
      </c>
      <c r="CC90" s="3" t="s">
        <v>704</v>
      </c>
      <c r="CD90" s="3" t="s">
        <v>705</v>
      </c>
      <c r="CE90" s="3" t="s">
        <v>706</v>
      </c>
      <c r="CF90" s="3" t="s">
        <v>707</v>
      </c>
      <c r="CG90" s="3" t="s">
        <v>697</v>
      </c>
      <c r="CH90" s="3" t="s">
        <v>698</v>
      </c>
      <c r="CI90" s="3" t="s">
        <v>703</v>
      </c>
      <c r="CJ90" s="3" t="s">
        <v>704</v>
      </c>
      <c r="CK90" s="3" t="s">
        <v>705</v>
      </c>
      <c r="CL90" s="3" t="s">
        <v>706</v>
      </c>
      <c r="CM90" s="3" t="s">
        <v>707</v>
      </c>
      <c r="CN90" s="3" t="s">
        <v>697</v>
      </c>
      <c r="CO90" s="3" t="s">
        <v>698</v>
      </c>
      <c r="CP90" s="3" t="s">
        <v>703</v>
      </c>
      <c r="CQ90" s="3" t="s">
        <v>704</v>
      </c>
      <c r="CR90" s="3" t="s">
        <v>705</v>
      </c>
      <c r="CS90" s="3" t="s">
        <v>706</v>
      </c>
      <c r="CT90" s="3" t="s">
        <v>707</v>
      </c>
      <c r="CU90" s="3" t="s">
        <v>697</v>
      </c>
      <c r="CV90" s="3" t="s">
        <v>698</v>
      </c>
      <c r="CW90" s="3" t="s">
        <v>731</v>
      </c>
      <c r="CX90">
        <v>2024</v>
      </c>
    </row>
    <row r="91" spans="1:102" x14ac:dyDescent="0.2">
      <c r="A91" s="76" t="str">
        <f t="shared" si="1"/>
        <v>Ноябрь 2024 График 2 Бригада 2</v>
      </c>
      <c r="B91" s="3"/>
      <c r="C91" s="77" t="s">
        <v>730</v>
      </c>
      <c r="D91" s="3" t="s">
        <v>740</v>
      </c>
      <c r="E91" s="3" t="s">
        <v>708</v>
      </c>
      <c r="F91" s="84">
        <v>2</v>
      </c>
      <c r="G91" s="3">
        <v>11</v>
      </c>
      <c r="H91" s="3">
        <v>11</v>
      </c>
      <c r="I91" s="3"/>
      <c r="J91" s="3"/>
      <c r="K91" s="3">
        <v>11</v>
      </c>
      <c r="L91" s="3">
        <v>11</v>
      </c>
      <c r="M91" s="3"/>
      <c r="N91" s="3"/>
      <c r="O91" s="3">
        <v>11</v>
      </c>
      <c r="P91" s="3">
        <v>11</v>
      </c>
      <c r="Q91" s="3"/>
      <c r="R91" s="3"/>
      <c r="S91" s="3">
        <v>11</v>
      </c>
      <c r="T91" s="3">
        <v>11</v>
      </c>
      <c r="U91" s="3"/>
      <c r="V91" s="3"/>
      <c r="W91" s="3">
        <v>11</v>
      </c>
      <c r="X91" s="3">
        <v>11</v>
      </c>
      <c r="Y91" s="3"/>
      <c r="Z91" s="3"/>
      <c r="AA91" s="3">
        <v>11</v>
      </c>
      <c r="AB91" s="3">
        <v>11</v>
      </c>
      <c r="AC91" s="3"/>
      <c r="AD91" s="3"/>
      <c r="AE91" s="3">
        <v>11</v>
      </c>
      <c r="AF91" s="3">
        <v>11</v>
      </c>
      <c r="AG91" s="3"/>
      <c r="AH91" s="3"/>
      <c r="AI91" s="3">
        <v>11</v>
      </c>
      <c r="AJ91" s="3">
        <v>11</v>
      </c>
      <c r="AK91" s="3" t="s">
        <v>716</v>
      </c>
      <c r="AL91" s="81">
        <v>176</v>
      </c>
      <c r="AM91" s="82">
        <v>1</v>
      </c>
      <c r="AN91" s="82">
        <v>2</v>
      </c>
      <c r="AO91" s="82">
        <v>3</v>
      </c>
      <c r="AP91" s="82">
        <v>4</v>
      </c>
      <c r="AQ91" s="82">
        <v>5</v>
      </c>
      <c r="AR91" s="82">
        <v>6</v>
      </c>
      <c r="AS91" s="82">
        <v>7</v>
      </c>
      <c r="AT91" s="82">
        <v>8</v>
      </c>
      <c r="AU91" s="82">
        <v>9</v>
      </c>
      <c r="AV91" s="82">
        <v>10</v>
      </c>
      <c r="AW91" s="82">
        <v>11</v>
      </c>
      <c r="AX91" s="82">
        <v>12</v>
      </c>
      <c r="AY91" s="82">
        <v>13</v>
      </c>
      <c r="AZ91" s="82">
        <v>14</v>
      </c>
      <c r="BA91" s="82">
        <v>15</v>
      </c>
      <c r="BB91" s="82">
        <v>16</v>
      </c>
      <c r="BC91" s="82">
        <v>17</v>
      </c>
      <c r="BD91" s="82">
        <v>18</v>
      </c>
      <c r="BE91" s="82">
        <v>19</v>
      </c>
      <c r="BF91" s="82">
        <v>20</v>
      </c>
      <c r="BG91" s="82">
        <v>21</v>
      </c>
      <c r="BH91" s="82">
        <v>22</v>
      </c>
      <c r="BI91" s="82">
        <v>23</v>
      </c>
      <c r="BJ91" s="82">
        <v>24</v>
      </c>
      <c r="BK91" s="82">
        <v>25</v>
      </c>
      <c r="BL91" s="82">
        <v>26</v>
      </c>
      <c r="BM91" s="82">
        <v>27</v>
      </c>
      <c r="BN91" s="82">
        <v>28</v>
      </c>
      <c r="BO91" s="82">
        <v>29</v>
      </c>
      <c r="BP91" s="82">
        <v>30</v>
      </c>
      <c r="BQ91" s="82"/>
      <c r="BR91" s="3" t="s">
        <v>707</v>
      </c>
      <c r="BS91" s="3" t="s">
        <v>697</v>
      </c>
      <c r="BT91" s="3" t="s">
        <v>698</v>
      </c>
      <c r="BU91" s="3" t="s">
        <v>703</v>
      </c>
      <c r="BV91" s="3" t="s">
        <v>704</v>
      </c>
      <c r="BW91" s="3" t="s">
        <v>705</v>
      </c>
      <c r="BX91" s="3" t="s">
        <v>706</v>
      </c>
      <c r="BY91" s="3" t="s">
        <v>707</v>
      </c>
      <c r="BZ91" s="3" t="s">
        <v>697</v>
      </c>
      <c r="CA91" s="3" t="s">
        <v>698</v>
      </c>
      <c r="CB91" s="3" t="s">
        <v>703</v>
      </c>
      <c r="CC91" s="3" t="s">
        <v>704</v>
      </c>
      <c r="CD91" s="3" t="s">
        <v>705</v>
      </c>
      <c r="CE91" s="3" t="s">
        <v>706</v>
      </c>
      <c r="CF91" s="3" t="s">
        <v>707</v>
      </c>
      <c r="CG91" s="3" t="s">
        <v>697</v>
      </c>
      <c r="CH91" s="3" t="s">
        <v>698</v>
      </c>
      <c r="CI91" s="3" t="s">
        <v>703</v>
      </c>
      <c r="CJ91" s="3" t="s">
        <v>704</v>
      </c>
      <c r="CK91" s="3" t="s">
        <v>705</v>
      </c>
      <c r="CL91" s="3" t="s">
        <v>706</v>
      </c>
      <c r="CM91" s="3" t="s">
        <v>707</v>
      </c>
      <c r="CN91" s="3" t="s">
        <v>697</v>
      </c>
      <c r="CO91" s="3" t="s">
        <v>698</v>
      </c>
      <c r="CP91" s="3" t="s">
        <v>703</v>
      </c>
      <c r="CQ91" s="3" t="s">
        <v>704</v>
      </c>
      <c r="CR91" s="3" t="s">
        <v>705</v>
      </c>
      <c r="CS91" s="3" t="s">
        <v>706</v>
      </c>
      <c r="CT91" s="3" t="s">
        <v>707</v>
      </c>
      <c r="CU91" s="3" t="s">
        <v>697</v>
      </c>
      <c r="CV91" s="3" t="s">
        <v>698</v>
      </c>
      <c r="CW91" s="3" t="s">
        <v>731</v>
      </c>
      <c r="CX91">
        <v>2024</v>
      </c>
    </row>
    <row r="92" spans="1:102" x14ac:dyDescent="0.2">
      <c r="A92" s="76" t="str">
        <f t="shared" si="1"/>
        <v>Ноябрь 2024 График 2 Бригада 3</v>
      </c>
      <c r="B92" s="3"/>
      <c r="C92" s="77" t="s">
        <v>730</v>
      </c>
      <c r="D92" s="3" t="s">
        <v>740</v>
      </c>
      <c r="E92" s="3" t="s">
        <v>710</v>
      </c>
      <c r="F92" s="84">
        <v>3</v>
      </c>
      <c r="G92" s="3"/>
      <c r="H92" s="3">
        <v>11</v>
      </c>
      <c r="I92" s="3">
        <v>11</v>
      </c>
      <c r="J92" s="3"/>
      <c r="K92" s="3"/>
      <c r="L92" s="3">
        <v>11</v>
      </c>
      <c r="M92" s="3">
        <v>11</v>
      </c>
      <c r="N92" s="3"/>
      <c r="O92" s="3"/>
      <c r="P92" s="3">
        <v>11</v>
      </c>
      <c r="Q92" s="3">
        <v>11</v>
      </c>
      <c r="R92" s="3"/>
      <c r="S92" s="3"/>
      <c r="T92" s="3">
        <v>11</v>
      </c>
      <c r="U92" s="3">
        <v>11</v>
      </c>
      <c r="V92" s="3"/>
      <c r="W92" s="3"/>
      <c r="X92" s="3">
        <v>11</v>
      </c>
      <c r="Y92" s="3">
        <v>11</v>
      </c>
      <c r="Z92" s="3"/>
      <c r="AA92" s="3"/>
      <c r="AB92" s="3">
        <v>11</v>
      </c>
      <c r="AC92" s="3">
        <v>11</v>
      </c>
      <c r="AD92" s="3"/>
      <c r="AE92" s="3"/>
      <c r="AF92" s="3">
        <v>11</v>
      </c>
      <c r="AG92" s="3">
        <v>11</v>
      </c>
      <c r="AH92" s="3"/>
      <c r="AI92" s="3"/>
      <c r="AJ92" s="3">
        <v>11</v>
      </c>
      <c r="AK92" s="3" t="s">
        <v>716</v>
      </c>
      <c r="AL92" s="81">
        <v>165</v>
      </c>
      <c r="AM92" s="82">
        <v>1</v>
      </c>
      <c r="AN92" s="82">
        <v>2</v>
      </c>
      <c r="AO92" s="82">
        <v>3</v>
      </c>
      <c r="AP92" s="82">
        <v>4</v>
      </c>
      <c r="AQ92" s="82">
        <v>5</v>
      </c>
      <c r="AR92" s="82">
        <v>6</v>
      </c>
      <c r="AS92" s="82">
        <v>7</v>
      </c>
      <c r="AT92" s="82">
        <v>8</v>
      </c>
      <c r="AU92" s="82">
        <v>9</v>
      </c>
      <c r="AV92" s="82">
        <v>10</v>
      </c>
      <c r="AW92" s="82">
        <v>11</v>
      </c>
      <c r="AX92" s="82">
        <v>12</v>
      </c>
      <c r="AY92" s="82">
        <v>13</v>
      </c>
      <c r="AZ92" s="82">
        <v>14</v>
      </c>
      <c r="BA92" s="82">
        <v>15</v>
      </c>
      <c r="BB92" s="82">
        <v>16</v>
      </c>
      <c r="BC92" s="82">
        <v>17</v>
      </c>
      <c r="BD92" s="82">
        <v>18</v>
      </c>
      <c r="BE92" s="82">
        <v>19</v>
      </c>
      <c r="BF92" s="82">
        <v>20</v>
      </c>
      <c r="BG92" s="82">
        <v>21</v>
      </c>
      <c r="BH92" s="82">
        <v>22</v>
      </c>
      <c r="BI92" s="82">
        <v>23</v>
      </c>
      <c r="BJ92" s="82">
        <v>24</v>
      </c>
      <c r="BK92" s="82">
        <v>25</v>
      </c>
      <c r="BL92" s="82">
        <v>26</v>
      </c>
      <c r="BM92" s="82">
        <v>27</v>
      </c>
      <c r="BN92" s="82">
        <v>28</v>
      </c>
      <c r="BO92" s="82">
        <v>29</v>
      </c>
      <c r="BP92" s="82">
        <v>30</v>
      </c>
      <c r="BQ92" s="82"/>
      <c r="BR92" s="3" t="s">
        <v>707</v>
      </c>
      <c r="BS92" s="3" t="s">
        <v>697</v>
      </c>
      <c r="BT92" s="3" t="s">
        <v>698</v>
      </c>
      <c r="BU92" s="3" t="s">
        <v>703</v>
      </c>
      <c r="BV92" s="3" t="s">
        <v>704</v>
      </c>
      <c r="BW92" s="3" t="s">
        <v>705</v>
      </c>
      <c r="BX92" s="3" t="s">
        <v>706</v>
      </c>
      <c r="BY92" s="3" t="s">
        <v>707</v>
      </c>
      <c r="BZ92" s="3" t="s">
        <v>697</v>
      </c>
      <c r="CA92" s="3" t="s">
        <v>698</v>
      </c>
      <c r="CB92" s="3" t="s">
        <v>703</v>
      </c>
      <c r="CC92" s="3" t="s">
        <v>704</v>
      </c>
      <c r="CD92" s="3" t="s">
        <v>705</v>
      </c>
      <c r="CE92" s="3" t="s">
        <v>706</v>
      </c>
      <c r="CF92" s="3" t="s">
        <v>707</v>
      </c>
      <c r="CG92" s="3" t="s">
        <v>697</v>
      </c>
      <c r="CH92" s="3" t="s">
        <v>698</v>
      </c>
      <c r="CI92" s="3" t="s">
        <v>703</v>
      </c>
      <c r="CJ92" s="3" t="s">
        <v>704</v>
      </c>
      <c r="CK92" s="3" t="s">
        <v>705</v>
      </c>
      <c r="CL92" s="3" t="s">
        <v>706</v>
      </c>
      <c r="CM92" s="3" t="s">
        <v>707</v>
      </c>
      <c r="CN92" s="3" t="s">
        <v>697</v>
      </c>
      <c r="CO92" s="3" t="s">
        <v>698</v>
      </c>
      <c r="CP92" s="3" t="s">
        <v>703</v>
      </c>
      <c r="CQ92" s="3" t="s">
        <v>704</v>
      </c>
      <c r="CR92" s="3" t="s">
        <v>705</v>
      </c>
      <c r="CS92" s="3" t="s">
        <v>706</v>
      </c>
      <c r="CT92" s="3" t="s">
        <v>707</v>
      </c>
      <c r="CU92" s="3" t="s">
        <v>697</v>
      </c>
      <c r="CV92" s="3" t="s">
        <v>698</v>
      </c>
      <c r="CW92" s="3" t="s">
        <v>731</v>
      </c>
      <c r="CX92">
        <v>2024</v>
      </c>
    </row>
    <row r="93" spans="1:102" x14ac:dyDescent="0.2">
      <c r="A93" s="76" t="str">
        <f t="shared" si="1"/>
        <v>Ноябрь 2024 График 2 Бригада 4</v>
      </c>
      <c r="B93" s="3"/>
      <c r="C93" s="77" t="s">
        <v>730</v>
      </c>
      <c r="D93" s="3" t="s">
        <v>740</v>
      </c>
      <c r="E93" s="3" t="s">
        <v>713</v>
      </c>
      <c r="F93" s="84">
        <v>4</v>
      </c>
      <c r="G93" s="3"/>
      <c r="H93" s="3"/>
      <c r="I93" s="3">
        <v>11</v>
      </c>
      <c r="J93" s="3">
        <v>11</v>
      </c>
      <c r="K93" s="3"/>
      <c r="L93" s="3"/>
      <c r="M93" s="3">
        <v>11</v>
      </c>
      <c r="N93" s="3">
        <v>11</v>
      </c>
      <c r="O93" s="3"/>
      <c r="P93" s="3"/>
      <c r="Q93" s="3">
        <v>11</v>
      </c>
      <c r="R93" s="3">
        <v>11</v>
      </c>
      <c r="S93" s="3"/>
      <c r="T93" s="3"/>
      <c r="U93" s="3">
        <v>11</v>
      </c>
      <c r="V93" s="3">
        <v>11</v>
      </c>
      <c r="W93" s="3"/>
      <c r="X93" s="3"/>
      <c r="Y93" s="3">
        <v>11</v>
      </c>
      <c r="Z93" s="3">
        <v>11</v>
      </c>
      <c r="AA93" s="3"/>
      <c r="AB93" s="3"/>
      <c r="AC93" s="3">
        <v>11</v>
      </c>
      <c r="AD93" s="3">
        <v>11</v>
      </c>
      <c r="AE93" s="3"/>
      <c r="AF93" s="3"/>
      <c r="AG93" s="3">
        <v>11</v>
      </c>
      <c r="AH93" s="3">
        <v>11</v>
      </c>
      <c r="AI93" s="3"/>
      <c r="AJ93" s="3"/>
      <c r="AK93" s="3" t="s">
        <v>716</v>
      </c>
      <c r="AL93" s="81">
        <v>154</v>
      </c>
      <c r="AM93" s="82">
        <v>1</v>
      </c>
      <c r="AN93" s="82">
        <v>2</v>
      </c>
      <c r="AO93" s="82">
        <v>3</v>
      </c>
      <c r="AP93" s="82">
        <v>4</v>
      </c>
      <c r="AQ93" s="82">
        <v>5</v>
      </c>
      <c r="AR93" s="82">
        <v>6</v>
      </c>
      <c r="AS93" s="82">
        <v>7</v>
      </c>
      <c r="AT93" s="82">
        <v>8</v>
      </c>
      <c r="AU93" s="82">
        <v>9</v>
      </c>
      <c r="AV93" s="82">
        <v>10</v>
      </c>
      <c r="AW93" s="82">
        <v>11</v>
      </c>
      <c r="AX93" s="82">
        <v>12</v>
      </c>
      <c r="AY93" s="82">
        <v>13</v>
      </c>
      <c r="AZ93" s="82">
        <v>14</v>
      </c>
      <c r="BA93" s="82">
        <v>15</v>
      </c>
      <c r="BB93" s="82">
        <v>16</v>
      </c>
      <c r="BC93" s="82">
        <v>17</v>
      </c>
      <c r="BD93" s="82">
        <v>18</v>
      </c>
      <c r="BE93" s="82">
        <v>19</v>
      </c>
      <c r="BF93" s="82">
        <v>20</v>
      </c>
      <c r="BG93" s="82">
        <v>21</v>
      </c>
      <c r="BH93" s="82">
        <v>22</v>
      </c>
      <c r="BI93" s="82">
        <v>23</v>
      </c>
      <c r="BJ93" s="82">
        <v>24</v>
      </c>
      <c r="BK93" s="82">
        <v>25</v>
      </c>
      <c r="BL93" s="82">
        <v>26</v>
      </c>
      <c r="BM93" s="82">
        <v>27</v>
      </c>
      <c r="BN93" s="82">
        <v>28</v>
      </c>
      <c r="BO93" s="82">
        <v>29</v>
      </c>
      <c r="BP93" s="82">
        <v>30</v>
      </c>
      <c r="BQ93" s="82"/>
      <c r="BR93" s="3" t="s">
        <v>707</v>
      </c>
      <c r="BS93" s="3" t="s">
        <v>697</v>
      </c>
      <c r="BT93" s="3" t="s">
        <v>698</v>
      </c>
      <c r="BU93" s="3" t="s">
        <v>703</v>
      </c>
      <c r="BV93" s="3" t="s">
        <v>704</v>
      </c>
      <c r="BW93" s="3" t="s">
        <v>705</v>
      </c>
      <c r="BX93" s="3" t="s">
        <v>706</v>
      </c>
      <c r="BY93" s="3" t="s">
        <v>707</v>
      </c>
      <c r="BZ93" s="3" t="s">
        <v>697</v>
      </c>
      <c r="CA93" s="3" t="s">
        <v>698</v>
      </c>
      <c r="CB93" s="3" t="s">
        <v>703</v>
      </c>
      <c r="CC93" s="3" t="s">
        <v>704</v>
      </c>
      <c r="CD93" s="3" t="s">
        <v>705</v>
      </c>
      <c r="CE93" s="3" t="s">
        <v>706</v>
      </c>
      <c r="CF93" s="3" t="s">
        <v>707</v>
      </c>
      <c r="CG93" s="3" t="s">
        <v>697</v>
      </c>
      <c r="CH93" s="3" t="s">
        <v>698</v>
      </c>
      <c r="CI93" s="3" t="s">
        <v>703</v>
      </c>
      <c r="CJ93" s="3" t="s">
        <v>704</v>
      </c>
      <c r="CK93" s="3" t="s">
        <v>705</v>
      </c>
      <c r="CL93" s="3" t="s">
        <v>706</v>
      </c>
      <c r="CM93" s="3" t="s">
        <v>707</v>
      </c>
      <c r="CN93" s="3" t="s">
        <v>697</v>
      </c>
      <c r="CO93" s="3" t="s">
        <v>698</v>
      </c>
      <c r="CP93" s="3" t="s">
        <v>703</v>
      </c>
      <c r="CQ93" s="3" t="s">
        <v>704</v>
      </c>
      <c r="CR93" s="3" t="s">
        <v>705</v>
      </c>
      <c r="CS93" s="3" t="s">
        <v>706</v>
      </c>
      <c r="CT93" s="3" t="s">
        <v>707</v>
      </c>
      <c r="CU93" s="3" t="s">
        <v>697</v>
      </c>
      <c r="CV93" s="3" t="s">
        <v>698</v>
      </c>
      <c r="CW93" s="3" t="s">
        <v>731</v>
      </c>
      <c r="CX93">
        <v>2024</v>
      </c>
    </row>
    <row r="94" spans="1:102" x14ac:dyDescent="0.2">
      <c r="A94" s="76" t="str">
        <f t="shared" si="1"/>
        <v>Декабрь 2024 График 2 Бригада 1</v>
      </c>
      <c r="B94" s="3"/>
      <c r="C94" s="77" t="s">
        <v>732</v>
      </c>
      <c r="D94" s="3" t="s">
        <v>740</v>
      </c>
      <c r="E94" s="3" t="s">
        <v>701</v>
      </c>
      <c r="F94" s="84">
        <v>1</v>
      </c>
      <c r="G94" s="3"/>
      <c r="H94" s="3">
        <v>11</v>
      </c>
      <c r="I94" s="3">
        <v>11</v>
      </c>
      <c r="J94" s="3"/>
      <c r="K94" s="3"/>
      <c r="L94" s="3">
        <v>11</v>
      </c>
      <c r="M94" s="3">
        <v>11</v>
      </c>
      <c r="N94" s="3"/>
      <c r="O94" s="3"/>
      <c r="P94" s="3">
        <v>11</v>
      </c>
      <c r="Q94" s="3">
        <v>11</v>
      </c>
      <c r="R94" s="3"/>
      <c r="S94" s="3"/>
      <c r="T94" s="3">
        <v>11</v>
      </c>
      <c r="U94" s="3">
        <v>11</v>
      </c>
      <c r="V94" s="3"/>
      <c r="W94" s="3"/>
      <c r="X94" s="3">
        <v>11</v>
      </c>
      <c r="Y94" s="3">
        <v>11</v>
      </c>
      <c r="Z94" s="3"/>
      <c r="AA94" s="3"/>
      <c r="AB94" s="3">
        <v>11</v>
      </c>
      <c r="AC94" s="3">
        <v>11</v>
      </c>
      <c r="AD94" s="3"/>
      <c r="AE94" s="3"/>
      <c r="AF94" s="3">
        <v>11</v>
      </c>
      <c r="AG94" s="3">
        <v>11</v>
      </c>
      <c r="AH94" s="3"/>
      <c r="AI94" s="3"/>
      <c r="AJ94" s="3">
        <v>11</v>
      </c>
      <c r="AK94" s="3">
        <v>11</v>
      </c>
      <c r="AL94" s="81">
        <v>176</v>
      </c>
      <c r="AM94" s="82">
        <v>1</v>
      </c>
      <c r="AN94" s="82">
        <v>2</v>
      </c>
      <c r="AO94" s="82">
        <v>3</v>
      </c>
      <c r="AP94" s="82">
        <v>4</v>
      </c>
      <c r="AQ94" s="82">
        <v>5</v>
      </c>
      <c r="AR94" s="82">
        <v>6</v>
      </c>
      <c r="AS94" s="82">
        <v>7</v>
      </c>
      <c r="AT94" s="82">
        <v>8</v>
      </c>
      <c r="AU94" s="82">
        <v>9</v>
      </c>
      <c r="AV94" s="82">
        <v>10</v>
      </c>
      <c r="AW94" s="82">
        <v>11</v>
      </c>
      <c r="AX94" s="82">
        <v>12</v>
      </c>
      <c r="AY94" s="82">
        <v>13</v>
      </c>
      <c r="AZ94" s="82">
        <v>14</v>
      </c>
      <c r="BA94" s="82">
        <v>15</v>
      </c>
      <c r="BB94" s="82">
        <v>16</v>
      </c>
      <c r="BC94" s="82">
        <v>17</v>
      </c>
      <c r="BD94" s="82">
        <v>18</v>
      </c>
      <c r="BE94" s="82">
        <v>19</v>
      </c>
      <c r="BF94" s="82">
        <v>20</v>
      </c>
      <c r="BG94" s="82">
        <v>21</v>
      </c>
      <c r="BH94" s="82">
        <v>22</v>
      </c>
      <c r="BI94" s="82">
        <v>23</v>
      </c>
      <c r="BJ94" s="82">
        <v>24</v>
      </c>
      <c r="BK94" s="82">
        <v>25</v>
      </c>
      <c r="BL94" s="82">
        <v>26</v>
      </c>
      <c r="BM94" s="82">
        <v>27</v>
      </c>
      <c r="BN94" s="82">
        <v>28</v>
      </c>
      <c r="BO94" s="82">
        <v>29</v>
      </c>
      <c r="BP94" s="82">
        <v>30</v>
      </c>
      <c r="BQ94" s="82">
        <v>31</v>
      </c>
      <c r="BR94" s="3" t="s">
        <v>698</v>
      </c>
      <c r="BS94" s="3" t="s">
        <v>703</v>
      </c>
      <c r="BT94" s="3" t="s">
        <v>704</v>
      </c>
      <c r="BU94" s="3" t="s">
        <v>705</v>
      </c>
      <c r="BV94" s="3" t="s">
        <v>706</v>
      </c>
      <c r="BW94" s="3" t="s">
        <v>707</v>
      </c>
      <c r="BX94" s="3" t="s">
        <v>697</v>
      </c>
      <c r="BY94" s="3" t="s">
        <v>698</v>
      </c>
      <c r="BZ94" s="3" t="s">
        <v>703</v>
      </c>
      <c r="CA94" s="3" t="s">
        <v>704</v>
      </c>
      <c r="CB94" s="3" t="s">
        <v>705</v>
      </c>
      <c r="CC94" s="3" t="s">
        <v>706</v>
      </c>
      <c r="CD94" s="3" t="s">
        <v>707</v>
      </c>
      <c r="CE94" s="3" t="s">
        <v>697</v>
      </c>
      <c r="CF94" s="3" t="s">
        <v>698</v>
      </c>
      <c r="CG94" s="3" t="s">
        <v>703</v>
      </c>
      <c r="CH94" s="3" t="s">
        <v>704</v>
      </c>
      <c r="CI94" s="3" t="s">
        <v>705</v>
      </c>
      <c r="CJ94" s="3" t="s">
        <v>706</v>
      </c>
      <c r="CK94" s="3" t="s">
        <v>707</v>
      </c>
      <c r="CL94" s="3" t="s">
        <v>697</v>
      </c>
      <c r="CM94" s="3" t="s">
        <v>698</v>
      </c>
      <c r="CN94" s="3" t="s">
        <v>703</v>
      </c>
      <c r="CO94" s="3" t="s">
        <v>704</v>
      </c>
      <c r="CP94" s="3" t="s">
        <v>705</v>
      </c>
      <c r="CQ94" s="3" t="s">
        <v>706</v>
      </c>
      <c r="CR94" s="3" t="s">
        <v>707</v>
      </c>
      <c r="CS94" s="3" t="s">
        <v>697</v>
      </c>
      <c r="CT94" s="3" t="s">
        <v>698</v>
      </c>
      <c r="CU94" s="3" t="s">
        <v>703</v>
      </c>
      <c r="CV94" s="3" t="s">
        <v>704</v>
      </c>
      <c r="CW94" s="3" t="s">
        <v>733</v>
      </c>
      <c r="CX94">
        <v>2024</v>
      </c>
    </row>
    <row r="95" spans="1:102" x14ac:dyDescent="0.2">
      <c r="A95" s="76" t="str">
        <f t="shared" si="1"/>
        <v>Декабрь 2024 График 2 Бригада 2</v>
      </c>
      <c r="B95" s="3"/>
      <c r="C95" s="77" t="s">
        <v>732</v>
      </c>
      <c r="D95" s="3" t="s">
        <v>740</v>
      </c>
      <c r="E95" s="3" t="s">
        <v>708</v>
      </c>
      <c r="F95" s="84">
        <v>2</v>
      </c>
      <c r="G95" s="3"/>
      <c r="H95" s="3"/>
      <c r="I95" s="3">
        <v>11</v>
      </c>
      <c r="J95" s="3">
        <v>11</v>
      </c>
      <c r="K95" s="3"/>
      <c r="L95" s="3"/>
      <c r="M95" s="3">
        <v>11</v>
      </c>
      <c r="N95" s="3">
        <v>11</v>
      </c>
      <c r="O95" s="3"/>
      <c r="P95" s="3"/>
      <c r="Q95" s="3">
        <v>11</v>
      </c>
      <c r="R95" s="3">
        <v>11</v>
      </c>
      <c r="S95" s="3"/>
      <c r="T95" s="3"/>
      <c r="U95" s="3">
        <v>11</v>
      </c>
      <c r="V95" s="3">
        <v>11</v>
      </c>
      <c r="W95" s="3"/>
      <c r="X95" s="3"/>
      <c r="Y95" s="3">
        <v>11</v>
      </c>
      <c r="Z95" s="3">
        <v>11</v>
      </c>
      <c r="AA95" s="3"/>
      <c r="AB95" s="3"/>
      <c r="AC95" s="3">
        <v>11</v>
      </c>
      <c r="AD95" s="3">
        <v>11</v>
      </c>
      <c r="AE95" s="3"/>
      <c r="AF95" s="3"/>
      <c r="AG95" s="3">
        <v>11</v>
      </c>
      <c r="AH95" s="3">
        <v>11</v>
      </c>
      <c r="AI95" s="3"/>
      <c r="AJ95" s="3"/>
      <c r="AK95" s="3">
        <v>11</v>
      </c>
      <c r="AL95" s="81">
        <v>165</v>
      </c>
      <c r="AM95" s="82">
        <v>1</v>
      </c>
      <c r="AN95" s="82">
        <v>2</v>
      </c>
      <c r="AO95" s="82">
        <v>3</v>
      </c>
      <c r="AP95" s="82">
        <v>4</v>
      </c>
      <c r="AQ95" s="82">
        <v>5</v>
      </c>
      <c r="AR95" s="82">
        <v>6</v>
      </c>
      <c r="AS95" s="82">
        <v>7</v>
      </c>
      <c r="AT95" s="82">
        <v>8</v>
      </c>
      <c r="AU95" s="82">
        <v>9</v>
      </c>
      <c r="AV95" s="82">
        <v>10</v>
      </c>
      <c r="AW95" s="82">
        <v>11</v>
      </c>
      <c r="AX95" s="82">
        <v>12</v>
      </c>
      <c r="AY95" s="82">
        <v>13</v>
      </c>
      <c r="AZ95" s="82">
        <v>14</v>
      </c>
      <c r="BA95" s="82">
        <v>15</v>
      </c>
      <c r="BB95" s="82">
        <v>16</v>
      </c>
      <c r="BC95" s="82">
        <v>17</v>
      </c>
      <c r="BD95" s="82">
        <v>18</v>
      </c>
      <c r="BE95" s="82">
        <v>19</v>
      </c>
      <c r="BF95" s="82">
        <v>20</v>
      </c>
      <c r="BG95" s="82">
        <v>21</v>
      </c>
      <c r="BH95" s="82">
        <v>22</v>
      </c>
      <c r="BI95" s="82">
        <v>23</v>
      </c>
      <c r="BJ95" s="82">
        <v>24</v>
      </c>
      <c r="BK95" s="82">
        <v>25</v>
      </c>
      <c r="BL95" s="82">
        <v>26</v>
      </c>
      <c r="BM95" s="82">
        <v>27</v>
      </c>
      <c r="BN95" s="82">
        <v>28</v>
      </c>
      <c r="BO95" s="82">
        <v>29</v>
      </c>
      <c r="BP95" s="82">
        <v>30</v>
      </c>
      <c r="BQ95" s="82">
        <v>31</v>
      </c>
      <c r="BR95" s="3" t="s">
        <v>698</v>
      </c>
      <c r="BS95" s="3" t="s">
        <v>703</v>
      </c>
      <c r="BT95" s="3" t="s">
        <v>704</v>
      </c>
      <c r="BU95" s="3" t="s">
        <v>705</v>
      </c>
      <c r="BV95" s="3" t="s">
        <v>706</v>
      </c>
      <c r="BW95" s="3" t="s">
        <v>707</v>
      </c>
      <c r="BX95" s="3" t="s">
        <v>697</v>
      </c>
      <c r="BY95" s="3" t="s">
        <v>698</v>
      </c>
      <c r="BZ95" s="3" t="s">
        <v>703</v>
      </c>
      <c r="CA95" s="3" t="s">
        <v>704</v>
      </c>
      <c r="CB95" s="3" t="s">
        <v>705</v>
      </c>
      <c r="CC95" s="3" t="s">
        <v>706</v>
      </c>
      <c r="CD95" s="3" t="s">
        <v>707</v>
      </c>
      <c r="CE95" s="3" t="s">
        <v>697</v>
      </c>
      <c r="CF95" s="3" t="s">
        <v>698</v>
      </c>
      <c r="CG95" s="3" t="s">
        <v>703</v>
      </c>
      <c r="CH95" s="3" t="s">
        <v>704</v>
      </c>
      <c r="CI95" s="3" t="s">
        <v>705</v>
      </c>
      <c r="CJ95" s="3" t="s">
        <v>706</v>
      </c>
      <c r="CK95" s="3" t="s">
        <v>707</v>
      </c>
      <c r="CL95" s="3" t="s">
        <v>697</v>
      </c>
      <c r="CM95" s="3" t="s">
        <v>698</v>
      </c>
      <c r="CN95" s="3" t="s">
        <v>703</v>
      </c>
      <c r="CO95" s="3" t="s">
        <v>704</v>
      </c>
      <c r="CP95" s="3" t="s">
        <v>705</v>
      </c>
      <c r="CQ95" s="3" t="s">
        <v>706</v>
      </c>
      <c r="CR95" s="3" t="s">
        <v>707</v>
      </c>
      <c r="CS95" s="3" t="s">
        <v>697</v>
      </c>
      <c r="CT95" s="3" t="s">
        <v>698</v>
      </c>
      <c r="CU95" s="3" t="s">
        <v>703</v>
      </c>
      <c r="CV95" s="3" t="s">
        <v>704</v>
      </c>
      <c r="CW95" s="3" t="s">
        <v>733</v>
      </c>
      <c r="CX95">
        <v>2024</v>
      </c>
    </row>
    <row r="96" spans="1:102" x14ac:dyDescent="0.2">
      <c r="A96" s="76" t="str">
        <f t="shared" si="1"/>
        <v>Декабрь 2024 График 2 Бригада 3</v>
      </c>
      <c r="B96" s="3"/>
      <c r="C96" s="77" t="s">
        <v>732</v>
      </c>
      <c r="D96" s="3" t="s">
        <v>740</v>
      </c>
      <c r="E96" s="3" t="s">
        <v>710</v>
      </c>
      <c r="F96" s="84">
        <v>3</v>
      </c>
      <c r="G96" s="3">
        <v>11</v>
      </c>
      <c r="H96" s="3"/>
      <c r="I96" s="3"/>
      <c r="J96" s="3">
        <v>11</v>
      </c>
      <c r="K96" s="3">
        <v>11</v>
      </c>
      <c r="L96" s="3"/>
      <c r="M96" s="3"/>
      <c r="N96" s="3">
        <v>11</v>
      </c>
      <c r="O96" s="3">
        <v>11</v>
      </c>
      <c r="P96" s="3"/>
      <c r="Q96" s="3"/>
      <c r="R96" s="3">
        <v>11</v>
      </c>
      <c r="S96" s="3">
        <v>11</v>
      </c>
      <c r="T96" s="3"/>
      <c r="U96" s="3"/>
      <c r="V96" s="3">
        <v>11</v>
      </c>
      <c r="W96" s="3">
        <v>11</v>
      </c>
      <c r="X96" s="3"/>
      <c r="Y96" s="3"/>
      <c r="Z96" s="3">
        <v>11</v>
      </c>
      <c r="AA96" s="3">
        <v>11</v>
      </c>
      <c r="AB96" s="3"/>
      <c r="AC96" s="3"/>
      <c r="AD96" s="3">
        <v>11</v>
      </c>
      <c r="AE96" s="3">
        <v>11</v>
      </c>
      <c r="AF96" s="3"/>
      <c r="AG96" s="3"/>
      <c r="AH96" s="3">
        <v>11</v>
      </c>
      <c r="AI96" s="3">
        <v>11</v>
      </c>
      <c r="AJ96" s="3"/>
      <c r="AK96" s="3"/>
      <c r="AL96" s="81">
        <v>165</v>
      </c>
      <c r="AM96" s="82">
        <v>1</v>
      </c>
      <c r="AN96" s="82">
        <v>2</v>
      </c>
      <c r="AO96" s="82">
        <v>3</v>
      </c>
      <c r="AP96" s="82">
        <v>4</v>
      </c>
      <c r="AQ96" s="82">
        <v>5</v>
      </c>
      <c r="AR96" s="82">
        <v>6</v>
      </c>
      <c r="AS96" s="82">
        <v>7</v>
      </c>
      <c r="AT96" s="82">
        <v>8</v>
      </c>
      <c r="AU96" s="82">
        <v>9</v>
      </c>
      <c r="AV96" s="82">
        <v>10</v>
      </c>
      <c r="AW96" s="82">
        <v>11</v>
      </c>
      <c r="AX96" s="82">
        <v>12</v>
      </c>
      <c r="AY96" s="82">
        <v>13</v>
      </c>
      <c r="AZ96" s="82">
        <v>14</v>
      </c>
      <c r="BA96" s="82">
        <v>15</v>
      </c>
      <c r="BB96" s="82">
        <v>16</v>
      </c>
      <c r="BC96" s="82">
        <v>17</v>
      </c>
      <c r="BD96" s="82">
        <v>18</v>
      </c>
      <c r="BE96" s="82">
        <v>19</v>
      </c>
      <c r="BF96" s="82">
        <v>20</v>
      </c>
      <c r="BG96" s="82">
        <v>21</v>
      </c>
      <c r="BH96" s="82">
        <v>22</v>
      </c>
      <c r="BI96" s="82">
        <v>23</v>
      </c>
      <c r="BJ96" s="82">
        <v>24</v>
      </c>
      <c r="BK96" s="82">
        <v>25</v>
      </c>
      <c r="BL96" s="82">
        <v>26</v>
      </c>
      <c r="BM96" s="82">
        <v>27</v>
      </c>
      <c r="BN96" s="82">
        <v>28</v>
      </c>
      <c r="BO96" s="82">
        <v>29</v>
      </c>
      <c r="BP96" s="82">
        <v>30</v>
      </c>
      <c r="BQ96" s="82">
        <v>31</v>
      </c>
      <c r="BR96" s="3" t="s">
        <v>698</v>
      </c>
      <c r="BS96" s="3" t="s">
        <v>703</v>
      </c>
      <c r="BT96" s="3" t="s">
        <v>704</v>
      </c>
      <c r="BU96" s="3" t="s">
        <v>705</v>
      </c>
      <c r="BV96" s="3" t="s">
        <v>706</v>
      </c>
      <c r="BW96" s="3" t="s">
        <v>707</v>
      </c>
      <c r="BX96" s="3" t="s">
        <v>697</v>
      </c>
      <c r="BY96" s="3" t="s">
        <v>698</v>
      </c>
      <c r="BZ96" s="3" t="s">
        <v>703</v>
      </c>
      <c r="CA96" s="3" t="s">
        <v>704</v>
      </c>
      <c r="CB96" s="3" t="s">
        <v>705</v>
      </c>
      <c r="CC96" s="3" t="s">
        <v>706</v>
      </c>
      <c r="CD96" s="3" t="s">
        <v>707</v>
      </c>
      <c r="CE96" s="3" t="s">
        <v>697</v>
      </c>
      <c r="CF96" s="3" t="s">
        <v>698</v>
      </c>
      <c r="CG96" s="3" t="s">
        <v>703</v>
      </c>
      <c r="CH96" s="3" t="s">
        <v>704</v>
      </c>
      <c r="CI96" s="3" t="s">
        <v>705</v>
      </c>
      <c r="CJ96" s="3" t="s">
        <v>706</v>
      </c>
      <c r="CK96" s="3" t="s">
        <v>707</v>
      </c>
      <c r="CL96" s="3" t="s">
        <v>697</v>
      </c>
      <c r="CM96" s="3" t="s">
        <v>698</v>
      </c>
      <c r="CN96" s="3" t="s">
        <v>703</v>
      </c>
      <c r="CO96" s="3" t="s">
        <v>704</v>
      </c>
      <c r="CP96" s="3" t="s">
        <v>705</v>
      </c>
      <c r="CQ96" s="3" t="s">
        <v>706</v>
      </c>
      <c r="CR96" s="3" t="s">
        <v>707</v>
      </c>
      <c r="CS96" s="3" t="s">
        <v>697</v>
      </c>
      <c r="CT96" s="3" t="s">
        <v>698</v>
      </c>
      <c r="CU96" s="3" t="s">
        <v>703</v>
      </c>
      <c r="CV96" s="3" t="s">
        <v>704</v>
      </c>
      <c r="CW96" s="3" t="s">
        <v>733</v>
      </c>
      <c r="CX96">
        <v>2024</v>
      </c>
    </row>
    <row r="97" spans="1:102" x14ac:dyDescent="0.2">
      <c r="A97" s="76" t="str">
        <f t="shared" si="1"/>
        <v>Декабрь 2024 График 2 Бригада 4</v>
      </c>
      <c r="B97" s="85"/>
      <c r="C97" s="77" t="s">
        <v>732</v>
      </c>
      <c r="D97" s="85" t="s">
        <v>740</v>
      </c>
      <c r="E97" s="85" t="s">
        <v>713</v>
      </c>
      <c r="F97" s="84">
        <v>4</v>
      </c>
      <c r="G97" s="3">
        <v>11</v>
      </c>
      <c r="H97" s="3">
        <v>11</v>
      </c>
      <c r="I97" s="3"/>
      <c r="J97" s="3"/>
      <c r="K97" s="3">
        <v>11</v>
      </c>
      <c r="L97" s="3">
        <v>11</v>
      </c>
      <c r="M97" s="3"/>
      <c r="N97" s="3"/>
      <c r="O97" s="3">
        <v>11</v>
      </c>
      <c r="P97" s="3">
        <v>11</v>
      </c>
      <c r="Q97" s="3"/>
      <c r="R97" s="3"/>
      <c r="S97" s="3">
        <v>11</v>
      </c>
      <c r="T97" s="3">
        <v>11</v>
      </c>
      <c r="U97" s="3"/>
      <c r="V97" s="3"/>
      <c r="W97" s="3">
        <v>11</v>
      </c>
      <c r="X97" s="3">
        <v>11</v>
      </c>
      <c r="Y97" s="3"/>
      <c r="Z97" s="3"/>
      <c r="AA97" s="3">
        <v>11</v>
      </c>
      <c r="AB97" s="3">
        <v>11</v>
      </c>
      <c r="AC97" s="3"/>
      <c r="AD97" s="3"/>
      <c r="AE97" s="3">
        <v>11</v>
      </c>
      <c r="AF97" s="3">
        <v>11</v>
      </c>
      <c r="AG97" s="3"/>
      <c r="AH97" s="3"/>
      <c r="AI97" s="3">
        <v>11</v>
      </c>
      <c r="AJ97" s="3">
        <v>11</v>
      </c>
      <c r="AK97" s="3"/>
      <c r="AL97" s="81">
        <v>176</v>
      </c>
      <c r="AM97" s="82">
        <v>1</v>
      </c>
      <c r="AN97" s="82">
        <v>2</v>
      </c>
      <c r="AO97" s="82">
        <v>3</v>
      </c>
      <c r="AP97" s="82">
        <v>4</v>
      </c>
      <c r="AQ97" s="82">
        <v>5</v>
      </c>
      <c r="AR97" s="82">
        <v>6</v>
      </c>
      <c r="AS97" s="82">
        <v>7</v>
      </c>
      <c r="AT97" s="82">
        <v>8</v>
      </c>
      <c r="AU97" s="82">
        <v>9</v>
      </c>
      <c r="AV97" s="82">
        <v>10</v>
      </c>
      <c r="AW97" s="82">
        <v>11</v>
      </c>
      <c r="AX97" s="82">
        <v>12</v>
      </c>
      <c r="AY97" s="82">
        <v>13</v>
      </c>
      <c r="AZ97" s="82">
        <v>14</v>
      </c>
      <c r="BA97" s="82">
        <v>15</v>
      </c>
      <c r="BB97" s="82">
        <v>16</v>
      </c>
      <c r="BC97" s="82">
        <v>17</v>
      </c>
      <c r="BD97" s="82">
        <v>18</v>
      </c>
      <c r="BE97" s="82">
        <v>19</v>
      </c>
      <c r="BF97" s="82">
        <v>20</v>
      </c>
      <c r="BG97" s="82">
        <v>21</v>
      </c>
      <c r="BH97" s="82">
        <v>22</v>
      </c>
      <c r="BI97" s="82">
        <v>23</v>
      </c>
      <c r="BJ97" s="82">
        <v>24</v>
      </c>
      <c r="BK97" s="82">
        <v>25</v>
      </c>
      <c r="BL97" s="82">
        <v>26</v>
      </c>
      <c r="BM97" s="82">
        <v>27</v>
      </c>
      <c r="BN97" s="82">
        <v>28</v>
      </c>
      <c r="BO97" s="82">
        <v>29</v>
      </c>
      <c r="BP97" s="82">
        <v>30</v>
      </c>
      <c r="BQ97" s="82">
        <v>31</v>
      </c>
      <c r="BR97" s="3" t="s">
        <v>698</v>
      </c>
      <c r="BS97" s="3" t="s">
        <v>703</v>
      </c>
      <c r="BT97" s="3" t="s">
        <v>704</v>
      </c>
      <c r="BU97" s="3" t="s">
        <v>705</v>
      </c>
      <c r="BV97" s="3" t="s">
        <v>706</v>
      </c>
      <c r="BW97" s="3" t="s">
        <v>707</v>
      </c>
      <c r="BX97" s="3" t="s">
        <v>697</v>
      </c>
      <c r="BY97" s="3" t="s">
        <v>698</v>
      </c>
      <c r="BZ97" s="3" t="s">
        <v>703</v>
      </c>
      <c r="CA97" s="3" t="s">
        <v>704</v>
      </c>
      <c r="CB97" s="3" t="s">
        <v>705</v>
      </c>
      <c r="CC97" s="3" t="s">
        <v>706</v>
      </c>
      <c r="CD97" s="3" t="s">
        <v>707</v>
      </c>
      <c r="CE97" s="3" t="s">
        <v>697</v>
      </c>
      <c r="CF97" s="3" t="s">
        <v>698</v>
      </c>
      <c r="CG97" s="3" t="s">
        <v>703</v>
      </c>
      <c r="CH97" s="3" t="s">
        <v>704</v>
      </c>
      <c r="CI97" s="3" t="s">
        <v>705</v>
      </c>
      <c r="CJ97" s="3" t="s">
        <v>706</v>
      </c>
      <c r="CK97" s="3" t="s">
        <v>707</v>
      </c>
      <c r="CL97" s="3" t="s">
        <v>697</v>
      </c>
      <c r="CM97" s="3" t="s">
        <v>698</v>
      </c>
      <c r="CN97" s="3" t="s">
        <v>703</v>
      </c>
      <c r="CO97" s="3" t="s">
        <v>704</v>
      </c>
      <c r="CP97" s="3" t="s">
        <v>705</v>
      </c>
      <c r="CQ97" s="3" t="s">
        <v>706</v>
      </c>
      <c r="CR97" s="3" t="s">
        <v>707</v>
      </c>
      <c r="CS97" s="3" t="s">
        <v>697</v>
      </c>
      <c r="CT97" s="3" t="s">
        <v>698</v>
      </c>
      <c r="CU97" s="3" t="s">
        <v>703</v>
      </c>
      <c r="CV97" s="3" t="s">
        <v>704</v>
      </c>
      <c r="CW97" s="3" t="s">
        <v>733</v>
      </c>
      <c r="CX97">
        <v>2024</v>
      </c>
    </row>
    <row r="98" spans="1:102" x14ac:dyDescent="0.2">
      <c r="A98" s="74" t="str">
        <f t="shared" si="1"/>
        <v>Январь 2024 График 3 Бригада 1</v>
      </c>
      <c r="B98" s="3"/>
      <c r="C98" s="77" t="s">
        <v>699</v>
      </c>
      <c r="D98" s="3" t="s">
        <v>741</v>
      </c>
      <c r="E98" s="3" t="s">
        <v>701</v>
      </c>
      <c r="F98" s="84">
        <v>1</v>
      </c>
      <c r="G98" s="3">
        <v>10.5</v>
      </c>
      <c r="H98" s="3" t="s">
        <v>742</v>
      </c>
      <c r="I98" s="3"/>
      <c r="J98" s="3"/>
      <c r="K98" s="3">
        <v>10.5</v>
      </c>
      <c r="L98" s="3" t="s">
        <v>742</v>
      </c>
      <c r="M98" s="3"/>
      <c r="N98" s="3"/>
      <c r="O98" s="3">
        <v>10.5</v>
      </c>
      <c r="P98" s="3" t="s">
        <v>742</v>
      </c>
      <c r="Q98" s="3"/>
      <c r="R98" s="3"/>
      <c r="S98" s="3">
        <v>10.5</v>
      </c>
      <c r="T98" s="3" t="s">
        <v>742</v>
      </c>
      <c r="U98" s="3"/>
      <c r="V98" s="3"/>
      <c r="W98" s="3">
        <v>10.5</v>
      </c>
      <c r="X98" s="3" t="s">
        <v>742</v>
      </c>
      <c r="Y98" s="3"/>
      <c r="Z98" s="3"/>
      <c r="AA98" s="3">
        <v>10.5</v>
      </c>
      <c r="AB98" s="3" t="s">
        <v>742</v>
      </c>
      <c r="AC98" s="3"/>
      <c r="AD98" s="3"/>
      <c r="AE98" s="3">
        <v>10.5</v>
      </c>
      <c r="AF98" s="3" t="s">
        <v>742</v>
      </c>
      <c r="AG98" s="3"/>
      <c r="AH98" s="3"/>
      <c r="AI98" s="3">
        <v>10.5</v>
      </c>
      <c r="AJ98" s="3" t="s">
        <v>742</v>
      </c>
      <c r="AK98" s="3"/>
      <c r="AL98" s="81">
        <v>168</v>
      </c>
      <c r="AM98" s="82">
        <v>1</v>
      </c>
      <c r="AN98" s="82">
        <v>2</v>
      </c>
      <c r="AO98" s="82">
        <v>3</v>
      </c>
      <c r="AP98" s="82">
        <v>4</v>
      </c>
      <c r="AQ98" s="82">
        <v>5</v>
      </c>
      <c r="AR98" s="82">
        <v>6</v>
      </c>
      <c r="AS98" s="82">
        <v>7</v>
      </c>
      <c r="AT98" s="82">
        <v>8</v>
      </c>
      <c r="AU98" s="82">
        <v>9</v>
      </c>
      <c r="AV98" s="82">
        <v>10</v>
      </c>
      <c r="AW98" s="82">
        <v>11</v>
      </c>
      <c r="AX98" s="82">
        <v>12</v>
      </c>
      <c r="AY98" s="82">
        <v>13</v>
      </c>
      <c r="AZ98" s="82">
        <v>14</v>
      </c>
      <c r="BA98" s="82">
        <v>15</v>
      </c>
      <c r="BB98" s="82">
        <v>16</v>
      </c>
      <c r="BC98" s="82">
        <v>17</v>
      </c>
      <c r="BD98" s="82">
        <v>18</v>
      </c>
      <c r="BE98" s="82">
        <v>19</v>
      </c>
      <c r="BF98" s="82">
        <v>20</v>
      </c>
      <c r="BG98" s="82">
        <v>21</v>
      </c>
      <c r="BH98" s="82">
        <v>22</v>
      </c>
      <c r="BI98" s="82">
        <v>23</v>
      </c>
      <c r="BJ98" s="82">
        <v>24</v>
      </c>
      <c r="BK98" s="82">
        <v>25</v>
      </c>
      <c r="BL98" s="82">
        <v>26</v>
      </c>
      <c r="BM98" s="82">
        <v>27</v>
      </c>
      <c r="BN98" s="82">
        <v>28</v>
      </c>
      <c r="BO98" s="82">
        <v>29</v>
      </c>
      <c r="BP98" s="82">
        <v>30</v>
      </c>
      <c r="BQ98" s="82">
        <v>31</v>
      </c>
      <c r="BR98" s="3" t="s">
        <v>703</v>
      </c>
      <c r="BS98" s="3" t="s">
        <v>704</v>
      </c>
      <c r="BT98" s="3" t="s">
        <v>705</v>
      </c>
      <c r="BU98" s="3" t="s">
        <v>706</v>
      </c>
      <c r="BV98" s="3" t="s">
        <v>707</v>
      </c>
      <c r="BW98" s="3" t="s">
        <v>697</v>
      </c>
      <c r="BX98" s="3" t="s">
        <v>698</v>
      </c>
      <c r="BY98" s="3" t="s">
        <v>703</v>
      </c>
      <c r="BZ98" s="3" t="s">
        <v>704</v>
      </c>
      <c r="CA98" s="3" t="s">
        <v>705</v>
      </c>
      <c r="CB98" s="3" t="s">
        <v>706</v>
      </c>
      <c r="CC98" s="3" t="s">
        <v>707</v>
      </c>
      <c r="CD98" s="3" t="s">
        <v>697</v>
      </c>
      <c r="CE98" s="3" t="s">
        <v>698</v>
      </c>
      <c r="CF98" s="3" t="s">
        <v>703</v>
      </c>
      <c r="CG98" s="3" t="s">
        <v>704</v>
      </c>
      <c r="CH98" s="3" t="s">
        <v>705</v>
      </c>
      <c r="CI98" s="3" t="s">
        <v>706</v>
      </c>
      <c r="CJ98" s="3" t="s">
        <v>707</v>
      </c>
      <c r="CK98" s="3" t="s">
        <v>697</v>
      </c>
      <c r="CL98" s="3" t="s">
        <v>698</v>
      </c>
      <c r="CM98" s="3" t="s">
        <v>703</v>
      </c>
      <c r="CN98" s="3" t="s">
        <v>704</v>
      </c>
      <c r="CO98" s="3" t="s">
        <v>705</v>
      </c>
      <c r="CP98" s="3" t="s">
        <v>706</v>
      </c>
      <c r="CQ98" s="3" t="s">
        <v>707</v>
      </c>
      <c r="CR98" s="3" t="s">
        <v>697</v>
      </c>
      <c r="CS98" s="3" t="s">
        <v>698</v>
      </c>
      <c r="CT98" s="3" t="s">
        <v>703</v>
      </c>
      <c r="CU98" s="3" t="s">
        <v>704</v>
      </c>
      <c r="CV98" s="3" t="s">
        <v>705</v>
      </c>
      <c r="CW98" s="3" t="s">
        <v>657</v>
      </c>
      <c r="CX98">
        <v>2024</v>
      </c>
    </row>
    <row r="99" spans="1:102" x14ac:dyDescent="0.2">
      <c r="A99" s="74" t="str">
        <f t="shared" si="1"/>
        <v>Январь 2024 График 3 Бригада 2</v>
      </c>
      <c r="B99" s="3"/>
      <c r="C99" s="77" t="s">
        <v>699</v>
      </c>
      <c r="D99" s="3" t="s">
        <v>741</v>
      </c>
      <c r="E99" s="3" t="s">
        <v>708</v>
      </c>
      <c r="F99" s="84">
        <v>2</v>
      </c>
      <c r="G99" s="3"/>
      <c r="H99" s="3">
        <v>10.5</v>
      </c>
      <c r="I99" s="3" t="s">
        <v>742</v>
      </c>
      <c r="J99" s="3"/>
      <c r="K99" s="3"/>
      <c r="L99" s="3">
        <v>10.5</v>
      </c>
      <c r="M99" s="3" t="s">
        <v>742</v>
      </c>
      <c r="N99" s="3"/>
      <c r="O99" s="3"/>
      <c r="P99" s="3">
        <v>10.5</v>
      </c>
      <c r="Q99" s="3" t="s">
        <v>742</v>
      </c>
      <c r="R99" s="3"/>
      <c r="S99" s="3"/>
      <c r="T99" s="3">
        <v>10.5</v>
      </c>
      <c r="U99" s="3" t="s">
        <v>742</v>
      </c>
      <c r="V99" s="3"/>
      <c r="W99" s="3"/>
      <c r="X99" s="3">
        <v>10.5</v>
      </c>
      <c r="Y99" s="3" t="s">
        <v>742</v>
      </c>
      <c r="Z99" s="3"/>
      <c r="AA99" s="3"/>
      <c r="AB99" s="3">
        <v>10.5</v>
      </c>
      <c r="AC99" s="3" t="s">
        <v>742</v>
      </c>
      <c r="AD99" s="3"/>
      <c r="AE99" s="3"/>
      <c r="AF99" s="3">
        <v>10.5</v>
      </c>
      <c r="AG99" s="3" t="s">
        <v>742</v>
      </c>
      <c r="AH99" s="3"/>
      <c r="AI99" s="3"/>
      <c r="AJ99" s="3">
        <v>10.5</v>
      </c>
      <c r="AK99" s="3" t="s">
        <v>742</v>
      </c>
      <c r="AL99" s="81">
        <v>168</v>
      </c>
      <c r="AM99" s="82">
        <v>1</v>
      </c>
      <c r="AN99" s="82">
        <v>2</v>
      </c>
      <c r="AO99" s="82">
        <v>3</v>
      </c>
      <c r="AP99" s="82">
        <v>4</v>
      </c>
      <c r="AQ99" s="82">
        <v>5</v>
      </c>
      <c r="AR99" s="82">
        <v>6</v>
      </c>
      <c r="AS99" s="82">
        <v>7</v>
      </c>
      <c r="AT99" s="82">
        <v>8</v>
      </c>
      <c r="AU99" s="82">
        <v>9</v>
      </c>
      <c r="AV99" s="82">
        <v>10</v>
      </c>
      <c r="AW99" s="82">
        <v>11</v>
      </c>
      <c r="AX99" s="82">
        <v>12</v>
      </c>
      <c r="AY99" s="82">
        <v>13</v>
      </c>
      <c r="AZ99" s="82">
        <v>14</v>
      </c>
      <c r="BA99" s="82">
        <v>15</v>
      </c>
      <c r="BB99" s="82">
        <v>16</v>
      </c>
      <c r="BC99" s="82">
        <v>17</v>
      </c>
      <c r="BD99" s="82">
        <v>18</v>
      </c>
      <c r="BE99" s="82">
        <v>19</v>
      </c>
      <c r="BF99" s="82">
        <v>20</v>
      </c>
      <c r="BG99" s="82">
        <v>21</v>
      </c>
      <c r="BH99" s="82">
        <v>22</v>
      </c>
      <c r="BI99" s="82">
        <v>23</v>
      </c>
      <c r="BJ99" s="82">
        <v>24</v>
      </c>
      <c r="BK99" s="82">
        <v>25</v>
      </c>
      <c r="BL99" s="82">
        <v>26</v>
      </c>
      <c r="BM99" s="82">
        <v>27</v>
      </c>
      <c r="BN99" s="82">
        <v>28</v>
      </c>
      <c r="BO99" s="82">
        <v>29</v>
      </c>
      <c r="BP99" s="82">
        <v>30</v>
      </c>
      <c r="BQ99" s="82">
        <v>31</v>
      </c>
      <c r="BR99" s="3" t="s">
        <v>703</v>
      </c>
      <c r="BS99" s="3" t="s">
        <v>704</v>
      </c>
      <c r="BT99" s="3" t="s">
        <v>705</v>
      </c>
      <c r="BU99" s="3" t="s">
        <v>706</v>
      </c>
      <c r="BV99" s="3" t="s">
        <v>707</v>
      </c>
      <c r="BW99" s="3" t="s">
        <v>697</v>
      </c>
      <c r="BX99" s="3" t="s">
        <v>698</v>
      </c>
      <c r="BY99" s="3" t="s">
        <v>703</v>
      </c>
      <c r="BZ99" s="3" t="s">
        <v>704</v>
      </c>
      <c r="CA99" s="3" t="s">
        <v>705</v>
      </c>
      <c r="CB99" s="3" t="s">
        <v>706</v>
      </c>
      <c r="CC99" s="3" t="s">
        <v>707</v>
      </c>
      <c r="CD99" s="3" t="s">
        <v>697</v>
      </c>
      <c r="CE99" s="3" t="s">
        <v>698</v>
      </c>
      <c r="CF99" s="3" t="s">
        <v>703</v>
      </c>
      <c r="CG99" s="3" t="s">
        <v>704</v>
      </c>
      <c r="CH99" s="3" t="s">
        <v>705</v>
      </c>
      <c r="CI99" s="3" t="s">
        <v>706</v>
      </c>
      <c r="CJ99" s="3" t="s">
        <v>707</v>
      </c>
      <c r="CK99" s="3" t="s">
        <v>697</v>
      </c>
      <c r="CL99" s="3" t="s">
        <v>698</v>
      </c>
      <c r="CM99" s="3" t="s">
        <v>703</v>
      </c>
      <c r="CN99" s="3" t="s">
        <v>704</v>
      </c>
      <c r="CO99" s="3" t="s">
        <v>705</v>
      </c>
      <c r="CP99" s="3" t="s">
        <v>706</v>
      </c>
      <c r="CQ99" s="3" t="s">
        <v>707</v>
      </c>
      <c r="CR99" s="3" t="s">
        <v>697</v>
      </c>
      <c r="CS99" s="3" t="s">
        <v>698</v>
      </c>
      <c r="CT99" s="3" t="s">
        <v>703</v>
      </c>
      <c r="CU99" s="3" t="s">
        <v>704</v>
      </c>
      <c r="CV99" s="3" t="s">
        <v>705</v>
      </c>
      <c r="CW99" s="3" t="s">
        <v>657</v>
      </c>
      <c r="CX99">
        <v>2024</v>
      </c>
    </row>
    <row r="100" spans="1:102" x14ac:dyDescent="0.2">
      <c r="A100" s="74" t="str">
        <f t="shared" si="1"/>
        <v>Январь 2024 График 3 Бригада 3</v>
      </c>
      <c r="B100" s="3"/>
      <c r="C100" s="77" t="s">
        <v>699</v>
      </c>
      <c r="D100" s="3" t="s">
        <v>741</v>
      </c>
      <c r="E100" s="3" t="s">
        <v>710</v>
      </c>
      <c r="F100" s="84">
        <v>3</v>
      </c>
      <c r="G100" s="3"/>
      <c r="H100" s="3"/>
      <c r="I100" s="3">
        <v>10.5</v>
      </c>
      <c r="J100" s="3" t="s">
        <v>742</v>
      </c>
      <c r="K100" s="3"/>
      <c r="L100" s="3"/>
      <c r="M100" s="3">
        <v>10.5</v>
      </c>
      <c r="N100" s="3" t="s">
        <v>742</v>
      </c>
      <c r="O100" s="3"/>
      <c r="P100" s="3"/>
      <c r="Q100" s="3">
        <v>10.5</v>
      </c>
      <c r="R100" s="3" t="s">
        <v>742</v>
      </c>
      <c r="S100" s="3"/>
      <c r="T100" s="3"/>
      <c r="U100" s="3">
        <v>10.5</v>
      </c>
      <c r="V100" s="3" t="s">
        <v>742</v>
      </c>
      <c r="W100" s="3"/>
      <c r="X100" s="3"/>
      <c r="Y100" s="3">
        <v>10.5</v>
      </c>
      <c r="Z100" s="3" t="s">
        <v>742</v>
      </c>
      <c r="AA100" s="3"/>
      <c r="AB100" s="3"/>
      <c r="AC100" s="3">
        <v>10.5</v>
      </c>
      <c r="AD100" s="3" t="s">
        <v>742</v>
      </c>
      <c r="AE100" s="3"/>
      <c r="AF100" s="3"/>
      <c r="AG100" s="3">
        <v>10.5</v>
      </c>
      <c r="AH100" s="3" t="s">
        <v>742</v>
      </c>
      <c r="AI100" s="3"/>
      <c r="AJ100" s="3"/>
      <c r="AK100" s="3">
        <v>10.5</v>
      </c>
      <c r="AL100" s="81">
        <v>157.5</v>
      </c>
      <c r="AM100" s="82">
        <v>1</v>
      </c>
      <c r="AN100" s="82">
        <v>2</v>
      </c>
      <c r="AO100" s="82">
        <v>3</v>
      </c>
      <c r="AP100" s="82">
        <v>4</v>
      </c>
      <c r="AQ100" s="82">
        <v>5</v>
      </c>
      <c r="AR100" s="82">
        <v>6</v>
      </c>
      <c r="AS100" s="82">
        <v>7</v>
      </c>
      <c r="AT100" s="82">
        <v>8</v>
      </c>
      <c r="AU100" s="82">
        <v>9</v>
      </c>
      <c r="AV100" s="82">
        <v>10</v>
      </c>
      <c r="AW100" s="82">
        <v>11</v>
      </c>
      <c r="AX100" s="82">
        <v>12</v>
      </c>
      <c r="AY100" s="82">
        <v>13</v>
      </c>
      <c r="AZ100" s="82">
        <v>14</v>
      </c>
      <c r="BA100" s="82">
        <v>15</v>
      </c>
      <c r="BB100" s="82">
        <v>16</v>
      </c>
      <c r="BC100" s="82">
        <v>17</v>
      </c>
      <c r="BD100" s="82">
        <v>18</v>
      </c>
      <c r="BE100" s="82">
        <v>19</v>
      </c>
      <c r="BF100" s="82">
        <v>20</v>
      </c>
      <c r="BG100" s="82">
        <v>21</v>
      </c>
      <c r="BH100" s="82">
        <v>22</v>
      </c>
      <c r="BI100" s="82">
        <v>23</v>
      </c>
      <c r="BJ100" s="82">
        <v>24</v>
      </c>
      <c r="BK100" s="82">
        <v>25</v>
      </c>
      <c r="BL100" s="82">
        <v>26</v>
      </c>
      <c r="BM100" s="82">
        <v>27</v>
      </c>
      <c r="BN100" s="82">
        <v>28</v>
      </c>
      <c r="BO100" s="82">
        <v>29</v>
      </c>
      <c r="BP100" s="82">
        <v>30</v>
      </c>
      <c r="BQ100" s="82">
        <v>31</v>
      </c>
      <c r="BR100" s="3" t="s">
        <v>703</v>
      </c>
      <c r="BS100" s="3" t="s">
        <v>704</v>
      </c>
      <c r="BT100" s="3" t="s">
        <v>705</v>
      </c>
      <c r="BU100" s="3" t="s">
        <v>706</v>
      </c>
      <c r="BV100" s="3" t="s">
        <v>707</v>
      </c>
      <c r="BW100" s="3" t="s">
        <v>697</v>
      </c>
      <c r="BX100" s="3" t="s">
        <v>698</v>
      </c>
      <c r="BY100" s="3" t="s">
        <v>703</v>
      </c>
      <c r="BZ100" s="3" t="s">
        <v>704</v>
      </c>
      <c r="CA100" s="3" t="s">
        <v>705</v>
      </c>
      <c r="CB100" s="3" t="s">
        <v>706</v>
      </c>
      <c r="CC100" s="3" t="s">
        <v>707</v>
      </c>
      <c r="CD100" s="3" t="s">
        <v>697</v>
      </c>
      <c r="CE100" s="3" t="s">
        <v>698</v>
      </c>
      <c r="CF100" s="3" t="s">
        <v>703</v>
      </c>
      <c r="CG100" s="3" t="s">
        <v>704</v>
      </c>
      <c r="CH100" s="3" t="s">
        <v>705</v>
      </c>
      <c r="CI100" s="3" t="s">
        <v>706</v>
      </c>
      <c r="CJ100" s="3" t="s">
        <v>707</v>
      </c>
      <c r="CK100" s="3" t="s">
        <v>697</v>
      </c>
      <c r="CL100" s="3" t="s">
        <v>698</v>
      </c>
      <c r="CM100" s="3" t="s">
        <v>703</v>
      </c>
      <c r="CN100" s="3" t="s">
        <v>704</v>
      </c>
      <c r="CO100" s="3" t="s">
        <v>705</v>
      </c>
      <c r="CP100" s="3" t="s">
        <v>706</v>
      </c>
      <c r="CQ100" s="3" t="s">
        <v>707</v>
      </c>
      <c r="CR100" s="3" t="s">
        <v>697</v>
      </c>
      <c r="CS100" s="3" t="s">
        <v>698</v>
      </c>
      <c r="CT100" s="3" t="s">
        <v>703</v>
      </c>
      <c r="CU100" s="3" t="s">
        <v>704</v>
      </c>
      <c r="CV100" s="3" t="s">
        <v>705</v>
      </c>
      <c r="CW100" s="3" t="s">
        <v>657</v>
      </c>
      <c r="CX100">
        <v>2024</v>
      </c>
    </row>
    <row r="101" spans="1:102" x14ac:dyDescent="0.2">
      <c r="A101" s="74" t="str">
        <f t="shared" si="1"/>
        <v>Январь 2024 График 3 Бригада 4</v>
      </c>
      <c r="B101" s="3"/>
      <c r="C101" s="77" t="s">
        <v>699</v>
      </c>
      <c r="D101" s="3" t="s">
        <v>741</v>
      </c>
      <c r="E101" s="3" t="s">
        <v>713</v>
      </c>
      <c r="F101" s="84">
        <v>4</v>
      </c>
      <c r="G101" s="3" t="s">
        <v>742</v>
      </c>
      <c r="H101" s="3"/>
      <c r="I101" s="3"/>
      <c r="J101" s="3">
        <v>10.5</v>
      </c>
      <c r="K101" s="3" t="s">
        <v>742</v>
      </c>
      <c r="L101" s="3"/>
      <c r="M101" s="3"/>
      <c r="N101" s="3">
        <v>10.5</v>
      </c>
      <c r="O101" s="3" t="s">
        <v>742</v>
      </c>
      <c r="P101" s="3"/>
      <c r="Q101" s="3"/>
      <c r="R101" s="3">
        <v>10.5</v>
      </c>
      <c r="S101" s="3" t="s">
        <v>742</v>
      </c>
      <c r="T101" s="3"/>
      <c r="U101" s="3"/>
      <c r="V101" s="3">
        <v>10.5</v>
      </c>
      <c r="W101" s="3" t="s">
        <v>742</v>
      </c>
      <c r="X101" s="3"/>
      <c r="Y101" s="3"/>
      <c r="Z101" s="3">
        <v>10.5</v>
      </c>
      <c r="AA101" s="3" t="s">
        <v>742</v>
      </c>
      <c r="AB101" s="3"/>
      <c r="AC101" s="3"/>
      <c r="AD101" s="3">
        <v>10.5</v>
      </c>
      <c r="AE101" s="3" t="s">
        <v>742</v>
      </c>
      <c r="AF101" s="3"/>
      <c r="AG101" s="3"/>
      <c r="AH101" s="3">
        <v>10.5</v>
      </c>
      <c r="AI101" s="3" t="s">
        <v>742</v>
      </c>
      <c r="AJ101" s="3"/>
      <c r="AK101" s="3"/>
      <c r="AL101" s="81">
        <v>157.5</v>
      </c>
      <c r="AM101" s="82">
        <v>1</v>
      </c>
      <c r="AN101" s="82">
        <v>2</v>
      </c>
      <c r="AO101" s="82">
        <v>3</v>
      </c>
      <c r="AP101" s="82">
        <v>4</v>
      </c>
      <c r="AQ101" s="82">
        <v>5</v>
      </c>
      <c r="AR101" s="82">
        <v>6</v>
      </c>
      <c r="AS101" s="82">
        <v>7</v>
      </c>
      <c r="AT101" s="82">
        <v>8</v>
      </c>
      <c r="AU101" s="82">
        <v>9</v>
      </c>
      <c r="AV101" s="82">
        <v>10</v>
      </c>
      <c r="AW101" s="82">
        <v>11</v>
      </c>
      <c r="AX101" s="82">
        <v>12</v>
      </c>
      <c r="AY101" s="82">
        <v>13</v>
      </c>
      <c r="AZ101" s="82">
        <v>14</v>
      </c>
      <c r="BA101" s="82">
        <v>15</v>
      </c>
      <c r="BB101" s="82">
        <v>16</v>
      </c>
      <c r="BC101" s="82">
        <v>17</v>
      </c>
      <c r="BD101" s="82">
        <v>18</v>
      </c>
      <c r="BE101" s="82">
        <v>19</v>
      </c>
      <c r="BF101" s="82">
        <v>20</v>
      </c>
      <c r="BG101" s="82">
        <v>21</v>
      </c>
      <c r="BH101" s="82">
        <v>22</v>
      </c>
      <c r="BI101" s="82">
        <v>23</v>
      </c>
      <c r="BJ101" s="82">
        <v>24</v>
      </c>
      <c r="BK101" s="82">
        <v>25</v>
      </c>
      <c r="BL101" s="82">
        <v>26</v>
      </c>
      <c r="BM101" s="82">
        <v>27</v>
      </c>
      <c r="BN101" s="82">
        <v>28</v>
      </c>
      <c r="BO101" s="82">
        <v>29</v>
      </c>
      <c r="BP101" s="82">
        <v>30</v>
      </c>
      <c r="BQ101" s="82">
        <v>31</v>
      </c>
      <c r="BR101" s="3" t="s">
        <v>703</v>
      </c>
      <c r="BS101" s="3" t="s">
        <v>704</v>
      </c>
      <c r="BT101" s="3" t="s">
        <v>705</v>
      </c>
      <c r="BU101" s="3" t="s">
        <v>706</v>
      </c>
      <c r="BV101" s="3" t="s">
        <v>707</v>
      </c>
      <c r="BW101" s="3" t="s">
        <v>697</v>
      </c>
      <c r="BX101" s="3" t="s">
        <v>698</v>
      </c>
      <c r="BY101" s="3" t="s">
        <v>703</v>
      </c>
      <c r="BZ101" s="3" t="s">
        <v>704</v>
      </c>
      <c r="CA101" s="3" t="s">
        <v>705</v>
      </c>
      <c r="CB101" s="3" t="s">
        <v>706</v>
      </c>
      <c r="CC101" s="3" t="s">
        <v>707</v>
      </c>
      <c r="CD101" s="3" t="s">
        <v>697</v>
      </c>
      <c r="CE101" s="3" t="s">
        <v>698</v>
      </c>
      <c r="CF101" s="3" t="s">
        <v>703</v>
      </c>
      <c r="CG101" s="3" t="s">
        <v>704</v>
      </c>
      <c r="CH101" s="3" t="s">
        <v>705</v>
      </c>
      <c r="CI101" s="3" t="s">
        <v>706</v>
      </c>
      <c r="CJ101" s="3" t="s">
        <v>707</v>
      </c>
      <c r="CK101" s="3" t="s">
        <v>697</v>
      </c>
      <c r="CL101" s="3" t="s">
        <v>698</v>
      </c>
      <c r="CM101" s="3" t="s">
        <v>703</v>
      </c>
      <c r="CN101" s="3" t="s">
        <v>704</v>
      </c>
      <c r="CO101" s="3" t="s">
        <v>705</v>
      </c>
      <c r="CP101" s="3" t="s">
        <v>706</v>
      </c>
      <c r="CQ101" s="3" t="s">
        <v>707</v>
      </c>
      <c r="CR101" s="3" t="s">
        <v>697</v>
      </c>
      <c r="CS101" s="3" t="s">
        <v>698</v>
      </c>
      <c r="CT101" s="3" t="s">
        <v>703</v>
      </c>
      <c r="CU101" s="3" t="s">
        <v>704</v>
      </c>
      <c r="CV101" s="3" t="s">
        <v>705</v>
      </c>
      <c r="CW101" s="3" t="s">
        <v>657</v>
      </c>
      <c r="CX101">
        <v>2024</v>
      </c>
    </row>
    <row r="102" spans="1:102" x14ac:dyDescent="0.2">
      <c r="A102" s="74" t="str">
        <f t="shared" si="1"/>
        <v>Февраль 2024 График 3 Бригада 1</v>
      </c>
      <c r="B102" s="3"/>
      <c r="C102" s="77" t="s">
        <v>709</v>
      </c>
      <c r="D102" s="3" t="s">
        <v>741</v>
      </c>
      <c r="E102" s="3" t="s">
        <v>701</v>
      </c>
      <c r="F102" s="84">
        <v>1</v>
      </c>
      <c r="G102" s="3"/>
      <c r="H102" s="3">
        <v>10.5</v>
      </c>
      <c r="I102" s="3" t="s">
        <v>742</v>
      </c>
      <c r="J102" s="3"/>
      <c r="K102" s="3"/>
      <c r="L102" s="3">
        <v>10.5</v>
      </c>
      <c r="M102" s="3" t="s">
        <v>742</v>
      </c>
      <c r="N102" s="3"/>
      <c r="O102" s="3"/>
      <c r="P102" s="3">
        <v>10.5</v>
      </c>
      <c r="Q102" s="3" t="s">
        <v>742</v>
      </c>
      <c r="R102" s="3"/>
      <c r="S102" s="3"/>
      <c r="T102" s="3">
        <v>10.5</v>
      </c>
      <c r="U102" s="3" t="s">
        <v>742</v>
      </c>
      <c r="V102" s="3"/>
      <c r="W102" s="3"/>
      <c r="X102" s="3">
        <v>10.5</v>
      </c>
      <c r="Y102" s="3" t="s">
        <v>742</v>
      </c>
      <c r="Z102" s="3"/>
      <c r="AA102" s="3"/>
      <c r="AB102" s="3">
        <v>10.5</v>
      </c>
      <c r="AC102" s="3" t="s">
        <v>742</v>
      </c>
      <c r="AD102" s="3"/>
      <c r="AE102" s="3"/>
      <c r="AF102" s="3">
        <v>10.5</v>
      </c>
      <c r="AG102" s="3" t="s">
        <v>742</v>
      </c>
      <c r="AH102" s="3"/>
      <c r="AI102" s="3"/>
      <c r="AJ102" s="3" t="s">
        <v>716</v>
      </c>
      <c r="AK102" s="3" t="s">
        <v>716</v>
      </c>
      <c r="AL102" s="81">
        <v>147</v>
      </c>
      <c r="AM102" s="82">
        <v>1</v>
      </c>
      <c r="AN102" s="82">
        <v>2</v>
      </c>
      <c r="AO102" s="82">
        <v>3</v>
      </c>
      <c r="AP102" s="82">
        <v>4</v>
      </c>
      <c r="AQ102" s="82">
        <v>5</v>
      </c>
      <c r="AR102" s="82">
        <v>6</v>
      </c>
      <c r="AS102" s="82">
        <v>7</v>
      </c>
      <c r="AT102" s="82">
        <v>8</v>
      </c>
      <c r="AU102" s="82">
        <v>9</v>
      </c>
      <c r="AV102" s="82">
        <v>10</v>
      </c>
      <c r="AW102" s="82">
        <v>11</v>
      </c>
      <c r="AX102" s="82">
        <v>12</v>
      </c>
      <c r="AY102" s="82">
        <v>13</v>
      </c>
      <c r="AZ102" s="82">
        <v>14</v>
      </c>
      <c r="BA102" s="82">
        <v>15</v>
      </c>
      <c r="BB102" s="82">
        <v>16</v>
      </c>
      <c r="BC102" s="82">
        <v>17</v>
      </c>
      <c r="BD102" s="82">
        <v>18</v>
      </c>
      <c r="BE102" s="82">
        <v>19</v>
      </c>
      <c r="BF102" s="82">
        <v>20</v>
      </c>
      <c r="BG102" s="82">
        <v>21</v>
      </c>
      <c r="BH102" s="82">
        <v>22</v>
      </c>
      <c r="BI102" s="82">
        <v>23</v>
      </c>
      <c r="BJ102" s="82">
        <v>24</v>
      </c>
      <c r="BK102" s="82">
        <v>25</v>
      </c>
      <c r="BL102" s="82">
        <v>26</v>
      </c>
      <c r="BM102" s="82">
        <v>27</v>
      </c>
      <c r="BN102" s="82">
        <v>28</v>
      </c>
      <c r="BO102" s="82">
        <v>29</v>
      </c>
      <c r="BP102" s="82"/>
      <c r="BQ102" s="82"/>
      <c r="BR102" s="3" t="s">
        <v>706</v>
      </c>
      <c r="BS102" s="3" t="s">
        <v>707</v>
      </c>
      <c r="BT102" s="3" t="s">
        <v>697</v>
      </c>
      <c r="BU102" s="3" t="s">
        <v>698</v>
      </c>
      <c r="BV102" s="3" t="s">
        <v>703</v>
      </c>
      <c r="BW102" s="3" t="s">
        <v>704</v>
      </c>
      <c r="BX102" s="3" t="s">
        <v>705</v>
      </c>
      <c r="BY102" s="3" t="s">
        <v>706</v>
      </c>
      <c r="BZ102" s="3" t="s">
        <v>707</v>
      </c>
      <c r="CA102" s="3" t="s">
        <v>697</v>
      </c>
      <c r="CB102" s="3" t="s">
        <v>698</v>
      </c>
      <c r="CC102" s="3" t="s">
        <v>703</v>
      </c>
      <c r="CD102" s="3" t="s">
        <v>704</v>
      </c>
      <c r="CE102" s="3" t="s">
        <v>705</v>
      </c>
      <c r="CF102" s="3" t="s">
        <v>706</v>
      </c>
      <c r="CG102" s="3" t="s">
        <v>707</v>
      </c>
      <c r="CH102" s="3" t="s">
        <v>697</v>
      </c>
      <c r="CI102" s="3" t="s">
        <v>698</v>
      </c>
      <c r="CJ102" s="3" t="s">
        <v>703</v>
      </c>
      <c r="CK102" s="3" t="s">
        <v>704</v>
      </c>
      <c r="CL102" s="3" t="s">
        <v>705</v>
      </c>
      <c r="CM102" s="3" t="s">
        <v>706</v>
      </c>
      <c r="CN102" s="3" t="s">
        <v>707</v>
      </c>
      <c r="CO102" s="3" t="s">
        <v>697</v>
      </c>
      <c r="CP102" s="3" t="s">
        <v>698</v>
      </c>
      <c r="CQ102" s="3" t="s">
        <v>703</v>
      </c>
      <c r="CR102" s="3" t="s">
        <v>704</v>
      </c>
      <c r="CS102" s="3" t="s">
        <v>705</v>
      </c>
      <c r="CT102" s="3" t="s">
        <v>706</v>
      </c>
      <c r="CU102" s="3" t="s">
        <v>707</v>
      </c>
      <c r="CV102" s="3" t="s">
        <v>697</v>
      </c>
      <c r="CW102" s="3" t="s">
        <v>2</v>
      </c>
      <c r="CX102">
        <v>2024</v>
      </c>
    </row>
    <row r="103" spans="1:102" x14ac:dyDescent="0.2">
      <c r="A103" s="74" t="str">
        <f t="shared" si="1"/>
        <v>Февраль 2024 График 3 Бригада 2</v>
      </c>
      <c r="B103" s="3"/>
      <c r="C103" s="77" t="s">
        <v>709</v>
      </c>
      <c r="D103" s="3" t="s">
        <v>741</v>
      </c>
      <c r="E103" s="3" t="s">
        <v>708</v>
      </c>
      <c r="F103" s="84">
        <v>2</v>
      </c>
      <c r="G103" s="3"/>
      <c r="H103" s="3"/>
      <c r="I103" s="3">
        <v>10.5</v>
      </c>
      <c r="J103" s="3" t="s">
        <v>742</v>
      </c>
      <c r="K103" s="3"/>
      <c r="L103" s="3"/>
      <c r="M103" s="3">
        <v>10.5</v>
      </c>
      <c r="N103" s="3" t="s">
        <v>742</v>
      </c>
      <c r="O103" s="3"/>
      <c r="P103" s="3"/>
      <c r="Q103" s="3">
        <v>10.5</v>
      </c>
      <c r="R103" s="3" t="s">
        <v>742</v>
      </c>
      <c r="S103" s="3"/>
      <c r="T103" s="3"/>
      <c r="U103" s="3">
        <v>10.5</v>
      </c>
      <c r="V103" s="3" t="s">
        <v>742</v>
      </c>
      <c r="W103" s="3"/>
      <c r="X103" s="3"/>
      <c r="Y103" s="3">
        <v>10.5</v>
      </c>
      <c r="Z103" s="3" t="s">
        <v>742</v>
      </c>
      <c r="AA103" s="3"/>
      <c r="AB103" s="3"/>
      <c r="AC103" s="3">
        <v>10.5</v>
      </c>
      <c r="AD103" s="3" t="s">
        <v>742</v>
      </c>
      <c r="AE103" s="3"/>
      <c r="AF103" s="3"/>
      <c r="AG103" s="3">
        <v>10.5</v>
      </c>
      <c r="AH103" s="3" t="s">
        <v>742</v>
      </c>
      <c r="AI103" s="3"/>
      <c r="AJ103" s="3" t="s">
        <v>716</v>
      </c>
      <c r="AK103" s="3" t="s">
        <v>716</v>
      </c>
      <c r="AL103" s="81">
        <v>147</v>
      </c>
      <c r="AM103" s="82">
        <v>1</v>
      </c>
      <c r="AN103" s="82">
        <v>2</v>
      </c>
      <c r="AO103" s="82">
        <v>3</v>
      </c>
      <c r="AP103" s="82">
        <v>4</v>
      </c>
      <c r="AQ103" s="82">
        <v>5</v>
      </c>
      <c r="AR103" s="82">
        <v>6</v>
      </c>
      <c r="AS103" s="82">
        <v>7</v>
      </c>
      <c r="AT103" s="82">
        <v>8</v>
      </c>
      <c r="AU103" s="82">
        <v>9</v>
      </c>
      <c r="AV103" s="82">
        <v>10</v>
      </c>
      <c r="AW103" s="82">
        <v>11</v>
      </c>
      <c r="AX103" s="82">
        <v>12</v>
      </c>
      <c r="AY103" s="82">
        <v>13</v>
      </c>
      <c r="AZ103" s="82">
        <v>14</v>
      </c>
      <c r="BA103" s="82">
        <v>15</v>
      </c>
      <c r="BB103" s="82">
        <v>16</v>
      </c>
      <c r="BC103" s="82">
        <v>17</v>
      </c>
      <c r="BD103" s="82">
        <v>18</v>
      </c>
      <c r="BE103" s="82">
        <v>19</v>
      </c>
      <c r="BF103" s="82">
        <v>20</v>
      </c>
      <c r="BG103" s="82">
        <v>21</v>
      </c>
      <c r="BH103" s="82">
        <v>22</v>
      </c>
      <c r="BI103" s="82">
        <v>23</v>
      </c>
      <c r="BJ103" s="82">
        <v>24</v>
      </c>
      <c r="BK103" s="82">
        <v>25</v>
      </c>
      <c r="BL103" s="82">
        <v>26</v>
      </c>
      <c r="BM103" s="82">
        <v>27</v>
      </c>
      <c r="BN103" s="82">
        <v>28</v>
      </c>
      <c r="BO103" s="82">
        <v>29</v>
      </c>
      <c r="BP103" s="82"/>
      <c r="BQ103" s="82"/>
      <c r="BR103" s="3" t="s">
        <v>706</v>
      </c>
      <c r="BS103" s="3" t="s">
        <v>707</v>
      </c>
      <c r="BT103" s="3" t="s">
        <v>697</v>
      </c>
      <c r="BU103" s="3" t="s">
        <v>698</v>
      </c>
      <c r="BV103" s="3" t="s">
        <v>703</v>
      </c>
      <c r="BW103" s="3" t="s">
        <v>704</v>
      </c>
      <c r="BX103" s="3" t="s">
        <v>705</v>
      </c>
      <c r="BY103" s="3" t="s">
        <v>706</v>
      </c>
      <c r="BZ103" s="3" t="s">
        <v>707</v>
      </c>
      <c r="CA103" s="3" t="s">
        <v>697</v>
      </c>
      <c r="CB103" s="3" t="s">
        <v>698</v>
      </c>
      <c r="CC103" s="3" t="s">
        <v>703</v>
      </c>
      <c r="CD103" s="3" t="s">
        <v>704</v>
      </c>
      <c r="CE103" s="3" t="s">
        <v>705</v>
      </c>
      <c r="CF103" s="3" t="s">
        <v>706</v>
      </c>
      <c r="CG103" s="3" t="s">
        <v>707</v>
      </c>
      <c r="CH103" s="3" t="s">
        <v>697</v>
      </c>
      <c r="CI103" s="3" t="s">
        <v>698</v>
      </c>
      <c r="CJ103" s="3" t="s">
        <v>703</v>
      </c>
      <c r="CK103" s="3" t="s">
        <v>704</v>
      </c>
      <c r="CL103" s="3" t="s">
        <v>705</v>
      </c>
      <c r="CM103" s="3" t="s">
        <v>706</v>
      </c>
      <c r="CN103" s="3" t="s">
        <v>707</v>
      </c>
      <c r="CO103" s="3" t="s">
        <v>697</v>
      </c>
      <c r="CP103" s="3" t="s">
        <v>698</v>
      </c>
      <c r="CQ103" s="3" t="s">
        <v>703</v>
      </c>
      <c r="CR103" s="3" t="s">
        <v>704</v>
      </c>
      <c r="CS103" s="3" t="s">
        <v>705</v>
      </c>
      <c r="CT103" s="3" t="s">
        <v>706</v>
      </c>
      <c r="CU103" s="3" t="s">
        <v>707</v>
      </c>
      <c r="CV103" s="3" t="s">
        <v>697</v>
      </c>
      <c r="CW103" s="3" t="s">
        <v>2</v>
      </c>
      <c r="CX103">
        <v>2024</v>
      </c>
    </row>
    <row r="104" spans="1:102" x14ac:dyDescent="0.2">
      <c r="A104" s="74" t="str">
        <f t="shared" si="1"/>
        <v>Февраль 2024 График 3 Бригада 3</v>
      </c>
      <c r="B104" s="3"/>
      <c r="C104" s="77" t="s">
        <v>709</v>
      </c>
      <c r="D104" s="3" t="s">
        <v>741</v>
      </c>
      <c r="E104" s="3" t="s">
        <v>710</v>
      </c>
      <c r="F104" s="84">
        <v>3</v>
      </c>
      <c r="G104" s="3" t="s">
        <v>742</v>
      </c>
      <c r="H104" s="3"/>
      <c r="I104" s="3"/>
      <c r="J104" s="3">
        <v>10.5</v>
      </c>
      <c r="K104" s="3" t="s">
        <v>742</v>
      </c>
      <c r="L104" s="3"/>
      <c r="M104" s="3"/>
      <c r="N104" s="3">
        <v>10.5</v>
      </c>
      <c r="O104" s="3" t="s">
        <v>742</v>
      </c>
      <c r="P104" s="3"/>
      <c r="Q104" s="3"/>
      <c r="R104" s="3">
        <v>10.5</v>
      </c>
      <c r="S104" s="3" t="s">
        <v>742</v>
      </c>
      <c r="T104" s="3"/>
      <c r="U104" s="3"/>
      <c r="V104" s="3">
        <v>10.5</v>
      </c>
      <c r="W104" s="3" t="s">
        <v>742</v>
      </c>
      <c r="X104" s="3"/>
      <c r="Y104" s="3"/>
      <c r="Z104" s="3">
        <v>10.5</v>
      </c>
      <c r="AA104" s="3" t="s">
        <v>742</v>
      </c>
      <c r="AB104" s="3"/>
      <c r="AC104" s="3"/>
      <c r="AD104" s="3">
        <v>10.5</v>
      </c>
      <c r="AE104" s="3" t="s">
        <v>742</v>
      </c>
      <c r="AF104" s="3"/>
      <c r="AG104" s="3"/>
      <c r="AH104" s="3">
        <v>10.5</v>
      </c>
      <c r="AI104" s="3" t="s">
        <v>742</v>
      </c>
      <c r="AJ104" s="3" t="s">
        <v>716</v>
      </c>
      <c r="AK104" s="3" t="s">
        <v>716</v>
      </c>
      <c r="AL104" s="81">
        <v>157.5</v>
      </c>
      <c r="AM104" s="82">
        <v>1</v>
      </c>
      <c r="AN104" s="82">
        <v>2</v>
      </c>
      <c r="AO104" s="82">
        <v>3</v>
      </c>
      <c r="AP104" s="82">
        <v>4</v>
      </c>
      <c r="AQ104" s="82">
        <v>5</v>
      </c>
      <c r="AR104" s="82">
        <v>6</v>
      </c>
      <c r="AS104" s="82">
        <v>7</v>
      </c>
      <c r="AT104" s="82">
        <v>8</v>
      </c>
      <c r="AU104" s="82">
        <v>9</v>
      </c>
      <c r="AV104" s="82">
        <v>10</v>
      </c>
      <c r="AW104" s="82">
        <v>11</v>
      </c>
      <c r="AX104" s="82">
        <v>12</v>
      </c>
      <c r="AY104" s="82">
        <v>13</v>
      </c>
      <c r="AZ104" s="82">
        <v>14</v>
      </c>
      <c r="BA104" s="82">
        <v>15</v>
      </c>
      <c r="BB104" s="82">
        <v>16</v>
      </c>
      <c r="BC104" s="82">
        <v>17</v>
      </c>
      <c r="BD104" s="82">
        <v>18</v>
      </c>
      <c r="BE104" s="82">
        <v>19</v>
      </c>
      <c r="BF104" s="82">
        <v>20</v>
      </c>
      <c r="BG104" s="82">
        <v>21</v>
      </c>
      <c r="BH104" s="82">
        <v>22</v>
      </c>
      <c r="BI104" s="82">
        <v>23</v>
      </c>
      <c r="BJ104" s="82">
        <v>24</v>
      </c>
      <c r="BK104" s="82">
        <v>25</v>
      </c>
      <c r="BL104" s="82">
        <v>26</v>
      </c>
      <c r="BM104" s="82">
        <v>27</v>
      </c>
      <c r="BN104" s="82">
        <v>28</v>
      </c>
      <c r="BO104" s="82">
        <v>29</v>
      </c>
      <c r="BP104" s="82"/>
      <c r="BQ104" s="82"/>
      <c r="BR104" s="3" t="s">
        <v>706</v>
      </c>
      <c r="BS104" s="3" t="s">
        <v>707</v>
      </c>
      <c r="BT104" s="3" t="s">
        <v>697</v>
      </c>
      <c r="BU104" s="3" t="s">
        <v>698</v>
      </c>
      <c r="BV104" s="3" t="s">
        <v>703</v>
      </c>
      <c r="BW104" s="3" t="s">
        <v>704</v>
      </c>
      <c r="BX104" s="3" t="s">
        <v>705</v>
      </c>
      <c r="BY104" s="3" t="s">
        <v>706</v>
      </c>
      <c r="BZ104" s="3" t="s">
        <v>707</v>
      </c>
      <c r="CA104" s="3" t="s">
        <v>697</v>
      </c>
      <c r="CB104" s="3" t="s">
        <v>698</v>
      </c>
      <c r="CC104" s="3" t="s">
        <v>703</v>
      </c>
      <c r="CD104" s="3" t="s">
        <v>704</v>
      </c>
      <c r="CE104" s="3" t="s">
        <v>705</v>
      </c>
      <c r="CF104" s="3" t="s">
        <v>706</v>
      </c>
      <c r="CG104" s="3" t="s">
        <v>707</v>
      </c>
      <c r="CH104" s="3" t="s">
        <v>697</v>
      </c>
      <c r="CI104" s="3" t="s">
        <v>698</v>
      </c>
      <c r="CJ104" s="3" t="s">
        <v>703</v>
      </c>
      <c r="CK104" s="3" t="s">
        <v>704</v>
      </c>
      <c r="CL104" s="3" t="s">
        <v>705</v>
      </c>
      <c r="CM104" s="3" t="s">
        <v>706</v>
      </c>
      <c r="CN104" s="3" t="s">
        <v>707</v>
      </c>
      <c r="CO104" s="3" t="s">
        <v>697</v>
      </c>
      <c r="CP104" s="3" t="s">
        <v>698</v>
      </c>
      <c r="CQ104" s="3" t="s">
        <v>703</v>
      </c>
      <c r="CR104" s="3" t="s">
        <v>704</v>
      </c>
      <c r="CS104" s="3" t="s">
        <v>705</v>
      </c>
      <c r="CT104" s="3" t="s">
        <v>706</v>
      </c>
      <c r="CU104" s="3" t="s">
        <v>707</v>
      </c>
      <c r="CV104" s="3" t="s">
        <v>697</v>
      </c>
      <c r="CW104" s="3" t="s">
        <v>2</v>
      </c>
      <c r="CX104">
        <v>2024</v>
      </c>
    </row>
    <row r="105" spans="1:102" x14ac:dyDescent="0.2">
      <c r="A105" s="74" t="str">
        <f t="shared" si="1"/>
        <v>Февраль 2024 График 3 Бригада 4</v>
      </c>
      <c r="B105" s="3"/>
      <c r="C105" s="77" t="s">
        <v>709</v>
      </c>
      <c r="D105" s="3" t="s">
        <v>741</v>
      </c>
      <c r="E105" s="3" t="s">
        <v>713</v>
      </c>
      <c r="F105" s="84">
        <v>4</v>
      </c>
      <c r="G105" s="3">
        <v>10.5</v>
      </c>
      <c r="H105" s="3" t="s">
        <v>742</v>
      </c>
      <c r="I105" s="3"/>
      <c r="J105" s="3"/>
      <c r="K105" s="3">
        <v>10.5</v>
      </c>
      <c r="L105" s="3" t="s">
        <v>742</v>
      </c>
      <c r="M105" s="3"/>
      <c r="N105" s="3"/>
      <c r="O105" s="3">
        <v>10.5</v>
      </c>
      <c r="P105" s="3" t="s">
        <v>742</v>
      </c>
      <c r="Q105" s="3"/>
      <c r="R105" s="3"/>
      <c r="S105" s="3">
        <v>10.5</v>
      </c>
      <c r="T105" s="3" t="s">
        <v>742</v>
      </c>
      <c r="U105" s="3"/>
      <c r="V105" s="3"/>
      <c r="W105" s="3">
        <v>10.5</v>
      </c>
      <c r="X105" s="3" t="s">
        <v>742</v>
      </c>
      <c r="Y105" s="3"/>
      <c r="Z105" s="3"/>
      <c r="AA105" s="3">
        <v>10.5</v>
      </c>
      <c r="AB105" s="3" t="s">
        <v>742</v>
      </c>
      <c r="AC105" s="3"/>
      <c r="AD105" s="3"/>
      <c r="AE105" s="3">
        <v>10.5</v>
      </c>
      <c r="AF105" s="3" t="s">
        <v>742</v>
      </c>
      <c r="AG105" s="3"/>
      <c r="AH105" s="3"/>
      <c r="AI105" s="3">
        <v>10.5</v>
      </c>
      <c r="AJ105" s="3" t="s">
        <v>716</v>
      </c>
      <c r="AK105" s="3" t="s">
        <v>716</v>
      </c>
      <c r="AL105" s="81">
        <v>157.5</v>
      </c>
      <c r="AM105" s="82">
        <v>1</v>
      </c>
      <c r="AN105" s="82">
        <v>2</v>
      </c>
      <c r="AO105" s="82">
        <v>3</v>
      </c>
      <c r="AP105" s="82">
        <v>4</v>
      </c>
      <c r="AQ105" s="82">
        <v>5</v>
      </c>
      <c r="AR105" s="82">
        <v>6</v>
      </c>
      <c r="AS105" s="82">
        <v>7</v>
      </c>
      <c r="AT105" s="82">
        <v>8</v>
      </c>
      <c r="AU105" s="82">
        <v>9</v>
      </c>
      <c r="AV105" s="82">
        <v>10</v>
      </c>
      <c r="AW105" s="82">
        <v>11</v>
      </c>
      <c r="AX105" s="82">
        <v>12</v>
      </c>
      <c r="AY105" s="82">
        <v>13</v>
      </c>
      <c r="AZ105" s="82">
        <v>14</v>
      </c>
      <c r="BA105" s="82">
        <v>15</v>
      </c>
      <c r="BB105" s="82">
        <v>16</v>
      </c>
      <c r="BC105" s="82">
        <v>17</v>
      </c>
      <c r="BD105" s="82">
        <v>18</v>
      </c>
      <c r="BE105" s="82">
        <v>19</v>
      </c>
      <c r="BF105" s="82">
        <v>20</v>
      </c>
      <c r="BG105" s="82">
        <v>21</v>
      </c>
      <c r="BH105" s="82">
        <v>22</v>
      </c>
      <c r="BI105" s="82">
        <v>23</v>
      </c>
      <c r="BJ105" s="82">
        <v>24</v>
      </c>
      <c r="BK105" s="82">
        <v>25</v>
      </c>
      <c r="BL105" s="82">
        <v>26</v>
      </c>
      <c r="BM105" s="82">
        <v>27</v>
      </c>
      <c r="BN105" s="82">
        <v>28</v>
      </c>
      <c r="BO105" s="82">
        <v>29</v>
      </c>
      <c r="BP105" s="82"/>
      <c r="BQ105" s="82"/>
      <c r="BR105" s="3" t="s">
        <v>706</v>
      </c>
      <c r="BS105" s="3" t="s">
        <v>707</v>
      </c>
      <c r="BT105" s="3" t="s">
        <v>697</v>
      </c>
      <c r="BU105" s="3" t="s">
        <v>698</v>
      </c>
      <c r="BV105" s="3" t="s">
        <v>703</v>
      </c>
      <c r="BW105" s="3" t="s">
        <v>704</v>
      </c>
      <c r="BX105" s="3" t="s">
        <v>705</v>
      </c>
      <c r="BY105" s="3" t="s">
        <v>706</v>
      </c>
      <c r="BZ105" s="3" t="s">
        <v>707</v>
      </c>
      <c r="CA105" s="3" t="s">
        <v>697</v>
      </c>
      <c r="CB105" s="3" t="s">
        <v>698</v>
      </c>
      <c r="CC105" s="3" t="s">
        <v>703</v>
      </c>
      <c r="CD105" s="3" t="s">
        <v>704</v>
      </c>
      <c r="CE105" s="3" t="s">
        <v>705</v>
      </c>
      <c r="CF105" s="3" t="s">
        <v>706</v>
      </c>
      <c r="CG105" s="3" t="s">
        <v>707</v>
      </c>
      <c r="CH105" s="3" t="s">
        <v>697</v>
      </c>
      <c r="CI105" s="3" t="s">
        <v>698</v>
      </c>
      <c r="CJ105" s="3" t="s">
        <v>703</v>
      </c>
      <c r="CK105" s="3" t="s">
        <v>704</v>
      </c>
      <c r="CL105" s="3" t="s">
        <v>705</v>
      </c>
      <c r="CM105" s="3" t="s">
        <v>706</v>
      </c>
      <c r="CN105" s="3" t="s">
        <v>707</v>
      </c>
      <c r="CO105" s="3" t="s">
        <v>697</v>
      </c>
      <c r="CP105" s="3" t="s">
        <v>698</v>
      </c>
      <c r="CQ105" s="3" t="s">
        <v>703</v>
      </c>
      <c r="CR105" s="3" t="s">
        <v>704</v>
      </c>
      <c r="CS105" s="3" t="s">
        <v>705</v>
      </c>
      <c r="CT105" s="3" t="s">
        <v>706</v>
      </c>
      <c r="CU105" s="3" t="s">
        <v>707</v>
      </c>
      <c r="CV105" s="3" t="s">
        <v>697</v>
      </c>
      <c r="CW105" s="3" t="s">
        <v>2</v>
      </c>
      <c r="CX105">
        <v>2024</v>
      </c>
    </row>
    <row r="106" spans="1:102" x14ac:dyDescent="0.2">
      <c r="A106" s="74" t="str">
        <f t="shared" si="1"/>
        <v>Март 2024 График 3 Бригада 1</v>
      </c>
      <c r="B106" s="3"/>
      <c r="C106" s="77" t="s">
        <v>711</v>
      </c>
      <c r="D106" s="3" t="s">
        <v>741</v>
      </c>
      <c r="E106" s="3" t="s">
        <v>701</v>
      </c>
      <c r="F106" s="84">
        <v>1</v>
      </c>
      <c r="G106" s="3">
        <v>10.5</v>
      </c>
      <c r="H106" s="3" t="s">
        <v>742</v>
      </c>
      <c r="I106" s="3"/>
      <c r="J106" s="3"/>
      <c r="K106" s="3">
        <v>10.5</v>
      </c>
      <c r="L106" s="3" t="s">
        <v>742</v>
      </c>
      <c r="M106" s="3"/>
      <c r="N106" s="3"/>
      <c r="O106" s="3">
        <v>10.5</v>
      </c>
      <c r="P106" s="3" t="s">
        <v>742</v>
      </c>
      <c r="Q106" s="3"/>
      <c r="R106" s="3"/>
      <c r="S106" s="3">
        <v>10.5</v>
      </c>
      <c r="T106" s="3" t="s">
        <v>742</v>
      </c>
      <c r="U106" s="3"/>
      <c r="V106" s="3"/>
      <c r="W106" s="3">
        <v>10.5</v>
      </c>
      <c r="X106" s="3" t="s">
        <v>742</v>
      </c>
      <c r="Y106" s="3"/>
      <c r="Z106" s="3"/>
      <c r="AA106" s="3">
        <v>10.5</v>
      </c>
      <c r="AB106" s="3" t="s">
        <v>742</v>
      </c>
      <c r="AC106" s="3"/>
      <c r="AD106" s="3"/>
      <c r="AE106" s="3">
        <v>10.5</v>
      </c>
      <c r="AF106" s="3" t="s">
        <v>742</v>
      </c>
      <c r="AG106" s="3"/>
      <c r="AH106" s="3"/>
      <c r="AI106" s="3">
        <v>10.5</v>
      </c>
      <c r="AJ106" s="3" t="s">
        <v>742</v>
      </c>
      <c r="AK106" s="3"/>
      <c r="AL106" s="81">
        <v>168</v>
      </c>
      <c r="AM106" s="82">
        <v>1</v>
      </c>
      <c r="AN106" s="82">
        <v>2</v>
      </c>
      <c r="AO106" s="82">
        <v>3</v>
      </c>
      <c r="AP106" s="82">
        <v>4</v>
      </c>
      <c r="AQ106" s="82">
        <v>5</v>
      </c>
      <c r="AR106" s="82">
        <v>6</v>
      </c>
      <c r="AS106" s="82">
        <v>7</v>
      </c>
      <c r="AT106" s="82">
        <v>8</v>
      </c>
      <c r="AU106" s="82">
        <v>9</v>
      </c>
      <c r="AV106" s="82">
        <v>10</v>
      </c>
      <c r="AW106" s="82">
        <v>11</v>
      </c>
      <c r="AX106" s="82">
        <v>12</v>
      </c>
      <c r="AY106" s="82">
        <v>13</v>
      </c>
      <c r="AZ106" s="82">
        <v>14</v>
      </c>
      <c r="BA106" s="82">
        <v>15</v>
      </c>
      <c r="BB106" s="82">
        <v>16</v>
      </c>
      <c r="BC106" s="82">
        <v>17</v>
      </c>
      <c r="BD106" s="82">
        <v>18</v>
      </c>
      <c r="BE106" s="82">
        <v>19</v>
      </c>
      <c r="BF106" s="82">
        <v>20</v>
      </c>
      <c r="BG106" s="82">
        <v>21</v>
      </c>
      <c r="BH106" s="82">
        <v>22</v>
      </c>
      <c r="BI106" s="82">
        <v>23</v>
      </c>
      <c r="BJ106" s="82">
        <v>24</v>
      </c>
      <c r="BK106" s="82">
        <v>25</v>
      </c>
      <c r="BL106" s="82">
        <v>26</v>
      </c>
      <c r="BM106" s="82">
        <v>27</v>
      </c>
      <c r="BN106" s="82">
        <v>28</v>
      </c>
      <c r="BO106" s="82">
        <v>29</v>
      </c>
      <c r="BP106" s="82">
        <v>30</v>
      </c>
      <c r="BQ106" s="82">
        <v>31</v>
      </c>
      <c r="BR106" s="3" t="s">
        <v>707</v>
      </c>
      <c r="BS106" s="3" t="s">
        <v>697</v>
      </c>
      <c r="BT106" s="3" t="s">
        <v>698</v>
      </c>
      <c r="BU106" s="3" t="s">
        <v>703</v>
      </c>
      <c r="BV106" s="3" t="s">
        <v>704</v>
      </c>
      <c r="BW106" s="3" t="s">
        <v>705</v>
      </c>
      <c r="BX106" s="3" t="s">
        <v>706</v>
      </c>
      <c r="BY106" s="3" t="s">
        <v>707</v>
      </c>
      <c r="BZ106" s="3" t="s">
        <v>697</v>
      </c>
      <c r="CA106" s="3" t="s">
        <v>698</v>
      </c>
      <c r="CB106" s="3" t="s">
        <v>703</v>
      </c>
      <c r="CC106" s="3" t="s">
        <v>704</v>
      </c>
      <c r="CD106" s="3" t="s">
        <v>705</v>
      </c>
      <c r="CE106" s="3" t="s">
        <v>706</v>
      </c>
      <c r="CF106" s="3" t="s">
        <v>707</v>
      </c>
      <c r="CG106" s="3" t="s">
        <v>697</v>
      </c>
      <c r="CH106" s="3" t="s">
        <v>698</v>
      </c>
      <c r="CI106" s="3" t="s">
        <v>703</v>
      </c>
      <c r="CJ106" s="3" t="s">
        <v>704</v>
      </c>
      <c r="CK106" s="3" t="s">
        <v>705</v>
      </c>
      <c r="CL106" s="3" t="s">
        <v>706</v>
      </c>
      <c r="CM106" s="3" t="s">
        <v>707</v>
      </c>
      <c r="CN106" s="3" t="s">
        <v>697</v>
      </c>
      <c r="CO106" s="3" t="s">
        <v>698</v>
      </c>
      <c r="CP106" s="3" t="s">
        <v>703</v>
      </c>
      <c r="CQ106" s="3" t="s">
        <v>704</v>
      </c>
      <c r="CR106" s="3" t="s">
        <v>705</v>
      </c>
      <c r="CS106" s="3" t="s">
        <v>706</v>
      </c>
      <c r="CT106" s="3" t="s">
        <v>707</v>
      </c>
      <c r="CU106" s="3" t="s">
        <v>697</v>
      </c>
      <c r="CV106" s="3" t="s">
        <v>698</v>
      </c>
      <c r="CW106" s="3" t="s">
        <v>712</v>
      </c>
      <c r="CX106">
        <v>2024</v>
      </c>
    </row>
    <row r="107" spans="1:102" x14ac:dyDescent="0.2">
      <c r="A107" s="74" t="str">
        <f t="shared" si="1"/>
        <v>Март 2024 График 3 Бригада 2</v>
      </c>
      <c r="B107" s="3"/>
      <c r="C107" s="77" t="s">
        <v>711</v>
      </c>
      <c r="D107" s="3" t="s">
        <v>741</v>
      </c>
      <c r="E107" s="3" t="s">
        <v>708</v>
      </c>
      <c r="F107" s="84">
        <v>2</v>
      </c>
      <c r="G107" s="3"/>
      <c r="H107" s="3">
        <v>10.5</v>
      </c>
      <c r="I107" s="3" t="s">
        <v>742</v>
      </c>
      <c r="J107" s="3"/>
      <c r="K107" s="3"/>
      <c r="L107" s="3">
        <v>10.5</v>
      </c>
      <c r="M107" s="3" t="s">
        <v>742</v>
      </c>
      <c r="N107" s="3"/>
      <c r="O107" s="3"/>
      <c r="P107" s="3">
        <v>10.5</v>
      </c>
      <c r="Q107" s="3" t="s">
        <v>742</v>
      </c>
      <c r="R107" s="3"/>
      <c r="S107" s="3"/>
      <c r="T107" s="3">
        <v>10.5</v>
      </c>
      <c r="U107" s="3" t="s">
        <v>742</v>
      </c>
      <c r="V107" s="3"/>
      <c r="W107" s="3"/>
      <c r="X107" s="3">
        <v>10.5</v>
      </c>
      <c r="Y107" s="3" t="s">
        <v>742</v>
      </c>
      <c r="Z107" s="3"/>
      <c r="AA107" s="3"/>
      <c r="AB107" s="3">
        <v>10.5</v>
      </c>
      <c r="AC107" s="3" t="s">
        <v>742</v>
      </c>
      <c r="AD107" s="3"/>
      <c r="AE107" s="3"/>
      <c r="AF107" s="3">
        <v>10.5</v>
      </c>
      <c r="AG107" s="3" t="s">
        <v>742</v>
      </c>
      <c r="AH107" s="3"/>
      <c r="AI107" s="3"/>
      <c r="AJ107" s="3">
        <v>10.5</v>
      </c>
      <c r="AK107" s="3" t="s">
        <v>742</v>
      </c>
      <c r="AL107" s="81">
        <v>168</v>
      </c>
      <c r="AM107" s="82">
        <v>1</v>
      </c>
      <c r="AN107" s="82">
        <v>2</v>
      </c>
      <c r="AO107" s="82">
        <v>3</v>
      </c>
      <c r="AP107" s="82">
        <v>4</v>
      </c>
      <c r="AQ107" s="82">
        <v>5</v>
      </c>
      <c r="AR107" s="82">
        <v>6</v>
      </c>
      <c r="AS107" s="82">
        <v>7</v>
      </c>
      <c r="AT107" s="82">
        <v>8</v>
      </c>
      <c r="AU107" s="82">
        <v>9</v>
      </c>
      <c r="AV107" s="82">
        <v>10</v>
      </c>
      <c r="AW107" s="82">
        <v>11</v>
      </c>
      <c r="AX107" s="82">
        <v>12</v>
      </c>
      <c r="AY107" s="82">
        <v>13</v>
      </c>
      <c r="AZ107" s="82">
        <v>14</v>
      </c>
      <c r="BA107" s="82">
        <v>15</v>
      </c>
      <c r="BB107" s="82">
        <v>16</v>
      </c>
      <c r="BC107" s="82">
        <v>17</v>
      </c>
      <c r="BD107" s="82">
        <v>18</v>
      </c>
      <c r="BE107" s="82">
        <v>19</v>
      </c>
      <c r="BF107" s="82">
        <v>20</v>
      </c>
      <c r="BG107" s="82">
        <v>21</v>
      </c>
      <c r="BH107" s="82">
        <v>22</v>
      </c>
      <c r="BI107" s="82">
        <v>23</v>
      </c>
      <c r="BJ107" s="82">
        <v>24</v>
      </c>
      <c r="BK107" s="82">
        <v>25</v>
      </c>
      <c r="BL107" s="82">
        <v>26</v>
      </c>
      <c r="BM107" s="82">
        <v>27</v>
      </c>
      <c r="BN107" s="82">
        <v>28</v>
      </c>
      <c r="BO107" s="82">
        <v>29</v>
      </c>
      <c r="BP107" s="82">
        <v>30</v>
      </c>
      <c r="BQ107" s="82">
        <v>31</v>
      </c>
      <c r="BR107" s="3" t="s">
        <v>707</v>
      </c>
      <c r="BS107" s="3" t="s">
        <v>697</v>
      </c>
      <c r="BT107" s="3" t="s">
        <v>698</v>
      </c>
      <c r="BU107" s="3" t="s">
        <v>703</v>
      </c>
      <c r="BV107" s="3" t="s">
        <v>704</v>
      </c>
      <c r="BW107" s="3" t="s">
        <v>705</v>
      </c>
      <c r="BX107" s="3" t="s">
        <v>706</v>
      </c>
      <c r="BY107" s="3" t="s">
        <v>707</v>
      </c>
      <c r="BZ107" s="3" t="s">
        <v>697</v>
      </c>
      <c r="CA107" s="3" t="s">
        <v>698</v>
      </c>
      <c r="CB107" s="3" t="s">
        <v>703</v>
      </c>
      <c r="CC107" s="3" t="s">
        <v>704</v>
      </c>
      <c r="CD107" s="3" t="s">
        <v>705</v>
      </c>
      <c r="CE107" s="3" t="s">
        <v>706</v>
      </c>
      <c r="CF107" s="3" t="s">
        <v>707</v>
      </c>
      <c r="CG107" s="3" t="s">
        <v>697</v>
      </c>
      <c r="CH107" s="3" t="s">
        <v>698</v>
      </c>
      <c r="CI107" s="3" t="s">
        <v>703</v>
      </c>
      <c r="CJ107" s="3" t="s">
        <v>704</v>
      </c>
      <c r="CK107" s="3" t="s">
        <v>705</v>
      </c>
      <c r="CL107" s="3" t="s">
        <v>706</v>
      </c>
      <c r="CM107" s="3" t="s">
        <v>707</v>
      </c>
      <c r="CN107" s="3" t="s">
        <v>697</v>
      </c>
      <c r="CO107" s="3" t="s">
        <v>698</v>
      </c>
      <c r="CP107" s="3" t="s">
        <v>703</v>
      </c>
      <c r="CQ107" s="3" t="s">
        <v>704</v>
      </c>
      <c r="CR107" s="3" t="s">
        <v>705</v>
      </c>
      <c r="CS107" s="3" t="s">
        <v>706</v>
      </c>
      <c r="CT107" s="3" t="s">
        <v>707</v>
      </c>
      <c r="CU107" s="3" t="s">
        <v>697</v>
      </c>
      <c r="CV107" s="3" t="s">
        <v>698</v>
      </c>
      <c r="CW107" s="3" t="s">
        <v>712</v>
      </c>
      <c r="CX107">
        <v>2024</v>
      </c>
    </row>
    <row r="108" spans="1:102" x14ac:dyDescent="0.2">
      <c r="A108" s="74" t="str">
        <f t="shared" si="1"/>
        <v>Март 2024 График 3 Бригада 3</v>
      </c>
      <c r="B108" s="3"/>
      <c r="C108" s="77" t="s">
        <v>711</v>
      </c>
      <c r="D108" s="3" t="s">
        <v>741</v>
      </c>
      <c r="E108" s="3" t="s">
        <v>710</v>
      </c>
      <c r="F108" s="84">
        <v>3</v>
      </c>
      <c r="G108" s="3"/>
      <c r="H108" s="3"/>
      <c r="I108" s="3">
        <v>10.5</v>
      </c>
      <c r="J108" s="3" t="s">
        <v>742</v>
      </c>
      <c r="K108" s="3"/>
      <c r="L108" s="3"/>
      <c r="M108" s="3">
        <v>10.5</v>
      </c>
      <c r="N108" s="3" t="s">
        <v>742</v>
      </c>
      <c r="O108" s="3"/>
      <c r="P108" s="3"/>
      <c r="Q108" s="3">
        <v>10.5</v>
      </c>
      <c r="R108" s="3" t="s">
        <v>742</v>
      </c>
      <c r="S108" s="3"/>
      <c r="T108" s="3"/>
      <c r="U108" s="3">
        <v>10.5</v>
      </c>
      <c r="V108" s="3" t="s">
        <v>742</v>
      </c>
      <c r="W108" s="3"/>
      <c r="X108" s="3"/>
      <c r="Y108" s="3">
        <v>10.5</v>
      </c>
      <c r="Z108" s="3" t="s">
        <v>742</v>
      </c>
      <c r="AA108" s="3"/>
      <c r="AB108" s="3"/>
      <c r="AC108" s="3">
        <v>10.5</v>
      </c>
      <c r="AD108" s="3" t="s">
        <v>742</v>
      </c>
      <c r="AE108" s="3"/>
      <c r="AF108" s="3"/>
      <c r="AG108" s="3">
        <v>10.5</v>
      </c>
      <c r="AH108" s="3" t="s">
        <v>742</v>
      </c>
      <c r="AI108" s="3"/>
      <c r="AJ108" s="3"/>
      <c r="AK108" s="3">
        <v>10.5</v>
      </c>
      <c r="AL108" s="81">
        <v>157.5</v>
      </c>
      <c r="AM108" s="82">
        <v>1</v>
      </c>
      <c r="AN108" s="82">
        <v>2</v>
      </c>
      <c r="AO108" s="82">
        <v>3</v>
      </c>
      <c r="AP108" s="82">
        <v>4</v>
      </c>
      <c r="AQ108" s="82">
        <v>5</v>
      </c>
      <c r="AR108" s="82">
        <v>6</v>
      </c>
      <c r="AS108" s="82">
        <v>7</v>
      </c>
      <c r="AT108" s="82">
        <v>8</v>
      </c>
      <c r="AU108" s="82">
        <v>9</v>
      </c>
      <c r="AV108" s="82">
        <v>10</v>
      </c>
      <c r="AW108" s="82">
        <v>11</v>
      </c>
      <c r="AX108" s="82">
        <v>12</v>
      </c>
      <c r="AY108" s="82">
        <v>13</v>
      </c>
      <c r="AZ108" s="82">
        <v>14</v>
      </c>
      <c r="BA108" s="82">
        <v>15</v>
      </c>
      <c r="BB108" s="82">
        <v>16</v>
      </c>
      <c r="BC108" s="82">
        <v>17</v>
      </c>
      <c r="BD108" s="82">
        <v>18</v>
      </c>
      <c r="BE108" s="82">
        <v>19</v>
      </c>
      <c r="BF108" s="82">
        <v>20</v>
      </c>
      <c r="BG108" s="82">
        <v>21</v>
      </c>
      <c r="BH108" s="82">
        <v>22</v>
      </c>
      <c r="BI108" s="82">
        <v>23</v>
      </c>
      <c r="BJ108" s="82">
        <v>24</v>
      </c>
      <c r="BK108" s="82">
        <v>25</v>
      </c>
      <c r="BL108" s="82">
        <v>26</v>
      </c>
      <c r="BM108" s="82">
        <v>27</v>
      </c>
      <c r="BN108" s="82">
        <v>28</v>
      </c>
      <c r="BO108" s="82">
        <v>29</v>
      </c>
      <c r="BP108" s="82">
        <v>30</v>
      </c>
      <c r="BQ108" s="82">
        <v>31</v>
      </c>
      <c r="BR108" s="3" t="s">
        <v>707</v>
      </c>
      <c r="BS108" s="3" t="s">
        <v>697</v>
      </c>
      <c r="BT108" s="3" t="s">
        <v>698</v>
      </c>
      <c r="BU108" s="3" t="s">
        <v>703</v>
      </c>
      <c r="BV108" s="3" t="s">
        <v>704</v>
      </c>
      <c r="BW108" s="3" t="s">
        <v>705</v>
      </c>
      <c r="BX108" s="3" t="s">
        <v>706</v>
      </c>
      <c r="BY108" s="3" t="s">
        <v>707</v>
      </c>
      <c r="BZ108" s="3" t="s">
        <v>697</v>
      </c>
      <c r="CA108" s="3" t="s">
        <v>698</v>
      </c>
      <c r="CB108" s="3" t="s">
        <v>703</v>
      </c>
      <c r="CC108" s="3" t="s">
        <v>704</v>
      </c>
      <c r="CD108" s="3" t="s">
        <v>705</v>
      </c>
      <c r="CE108" s="3" t="s">
        <v>706</v>
      </c>
      <c r="CF108" s="3" t="s">
        <v>707</v>
      </c>
      <c r="CG108" s="3" t="s">
        <v>697</v>
      </c>
      <c r="CH108" s="3" t="s">
        <v>698</v>
      </c>
      <c r="CI108" s="3" t="s">
        <v>703</v>
      </c>
      <c r="CJ108" s="3" t="s">
        <v>704</v>
      </c>
      <c r="CK108" s="3" t="s">
        <v>705</v>
      </c>
      <c r="CL108" s="3" t="s">
        <v>706</v>
      </c>
      <c r="CM108" s="3" t="s">
        <v>707</v>
      </c>
      <c r="CN108" s="3" t="s">
        <v>697</v>
      </c>
      <c r="CO108" s="3" t="s">
        <v>698</v>
      </c>
      <c r="CP108" s="3" t="s">
        <v>703</v>
      </c>
      <c r="CQ108" s="3" t="s">
        <v>704</v>
      </c>
      <c r="CR108" s="3" t="s">
        <v>705</v>
      </c>
      <c r="CS108" s="3" t="s">
        <v>706</v>
      </c>
      <c r="CT108" s="3" t="s">
        <v>707</v>
      </c>
      <c r="CU108" s="3" t="s">
        <v>697</v>
      </c>
      <c r="CV108" s="3" t="s">
        <v>698</v>
      </c>
      <c r="CW108" s="3" t="s">
        <v>712</v>
      </c>
      <c r="CX108">
        <v>2024</v>
      </c>
    </row>
    <row r="109" spans="1:102" x14ac:dyDescent="0.2">
      <c r="A109" s="74" t="str">
        <f t="shared" si="1"/>
        <v>Март 2024 График 3 Бригада 4</v>
      </c>
      <c r="B109" s="3"/>
      <c r="C109" s="77" t="s">
        <v>711</v>
      </c>
      <c r="D109" s="3" t="s">
        <v>741</v>
      </c>
      <c r="E109" s="3" t="s">
        <v>713</v>
      </c>
      <c r="F109" s="84">
        <v>4</v>
      </c>
      <c r="G109" s="3" t="s">
        <v>742</v>
      </c>
      <c r="H109" s="3"/>
      <c r="I109" s="3"/>
      <c r="J109" s="3">
        <v>10.5</v>
      </c>
      <c r="K109" s="3" t="s">
        <v>742</v>
      </c>
      <c r="L109" s="3"/>
      <c r="M109" s="3"/>
      <c r="N109" s="3">
        <v>10.5</v>
      </c>
      <c r="O109" s="3" t="s">
        <v>742</v>
      </c>
      <c r="P109" s="3"/>
      <c r="Q109" s="3"/>
      <c r="R109" s="3">
        <v>10.5</v>
      </c>
      <c r="S109" s="3" t="s">
        <v>742</v>
      </c>
      <c r="T109" s="3"/>
      <c r="U109" s="3"/>
      <c r="V109" s="3">
        <v>10.5</v>
      </c>
      <c r="W109" s="3" t="s">
        <v>742</v>
      </c>
      <c r="X109" s="3"/>
      <c r="Y109" s="3"/>
      <c r="Z109" s="3">
        <v>10.5</v>
      </c>
      <c r="AA109" s="3" t="s">
        <v>742</v>
      </c>
      <c r="AB109" s="3"/>
      <c r="AC109" s="3"/>
      <c r="AD109" s="3">
        <v>10.5</v>
      </c>
      <c r="AE109" s="3" t="s">
        <v>742</v>
      </c>
      <c r="AF109" s="3"/>
      <c r="AG109" s="3"/>
      <c r="AH109" s="3">
        <v>10.5</v>
      </c>
      <c r="AI109" s="3" t="s">
        <v>742</v>
      </c>
      <c r="AJ109" s="3"/>
      <c r="AK109" s="3"/>
      <c r="AL109" s="81">
        <v>157.5</v>
      </c>
      <c r="AM109" s="82">
        <v>1</v>
      </c>
      <c r="AN109" s="82">
        <v>2</v>
      </c>
      <c r="AO109" s="82">
        <v>3</v>
      </c>
      <c r="AP109" s="82">
        <v>4</v>
      </c>
      <c r="AQ109" s="82">
        <v>5</v>
      </c>
      <c r="AR109" s="82">
        <v>6</v>
      </c>
      <c r="AS109" s="82">
        <v>7</v>
      </c>
      <c r="AT109" s="82">
        <v>8</v>
      </c>
      <c r="AU109" s="82">
        <v>9</v>
      </c>
      <c r="AV109" s="82">
        <v>10</v>
      </c>
      <c r="AW109" s="82">
        <v>11</v>
      </c>
      <c r="AX109" s="82">
        <v>12</v>
      </c>
      <c r="AY109" s="82">
        <v>13</v>
      </c>
      <c r="AZ109" s="82">
        <v>14</v>
      </c>
      <c r="BA109" s="82">
        <v>15</v>
      </c>
      <c r="BB109" s="82">
        <v>16</v>
      </c>
      <c r="BC109" s="82">
        <v>17</v>
      </c>
      <c r="BD109" s="82">
        <v>18</v>
      </c>
      <c r="BE109" s="82">
        <v>19</v>
      </c>
      <c r="BF109" s="82">
        <v>20</v>
      </c>
      <c r="BG109" s="82">
        <v>21</v>
      </c>
      <c r="BH109" s="82">
        <v>22</v>
      </c>
      <c r="BI109" s="82">
        <v>23</v>
      </c>
      <c r="BJ109" s="82">
        <v>24</v>
      </c>
      <c r="BK109" s="82">
        <v>25</v>
      </c>
      <c r="BL109" s="82">
        <v>26</v>
      </c>
      <c r="BM109" s="82">
        <v>27</v>
      </c>
      <c r="BN109" s="82">
        <v>28</v>
      </c>
      <c r="BO109" s="82">
        <v>29</v>
      </c>
      <c r="BP109" s="82">
        <v>30</v>
      </c>
      <c r="BQ109" s="82">
        <v>31</v>
      </c>
      <c r="BR109" s="3" t="s">
        <v>707</v>
      </c>
      <c r="BS109" s="3" t="s">
        <v>697</v>
      </c>
      <c r="BT109" s="3" t="s">
        <v>698</v>
      </c>
      <c r="BU109" s="3" t="s">
        <v>703</v>
      </c>
      <c r="BV109" s="3" t="s">
        <v>704</v>
      </c>
      <c r="BW109" s="3" t="s">
        <v>705</v>
      </c>
      <c r="BX109" s="3" t="s">
        <v>706</v>
      </c>
      <c r="BY109" s="3" t="s">
        <v>707</v>
      </c>
      <c r="BZ109" s="3" t="s">
        <v>697</v>
      </c>
      <c r="CA109" s="3" t="s">
        <v>698</v>
      </c>
      <c r="CB109" s="3" t="s">
        <v>703</v>
      </c>
      <c r="CC109" s="3" t="s">
        <v>704</v>
      </c>
      <c r="CD109" s="3" t="s">
        <v>705</v>
      </c>
      <c r="CE109" s="3" t="s">
        <v>706</v>
      </c>
      <c r="CF109" s="3" t="s">
        <v>707</v>
      </c>
      <c r="CG109" s="3" t="s">
        <v>697</v>
      </c>
      <c r="CH109" s="3" t="s">
        <v>698</v>
      </c>
      <c r="CI109" s="3" t="s">
        <v>703</v>
      </c>
      <c r="CJ109" s="3" t="s">
        <v>704</v>
      </c>
      <c r="CK109" s="3" t="s">
        <v>705</v>
      </c>
      <c r="CL109" s="3" t="s">
        <v>706</v>
      </c>
      <c r="CM109" s="3" t="s">
        <v>707</v>
      </c>
      <c r="CN109" s="3" t="s">
        <v>697</v>
      </c>
      <c r="CO109" s="3" t="s">
        <v>698</v>
      </c>
      <c r="CP109" s="3" t="s">
        <v>703</v>
      </c>
      <c r="CQ109" s="3" t="s">
        <v>704</v>
      </c>
      <c r="CR109" s="3" t="s">
        <v>705</v>
      </c>
      <c r="CS109" s="3" t="s">
        <v>706</v>
      </c>
      <c r="CT109" s="3" t="s">
        <v>707</v>
      </c>
      <c r="CU109" s="3" t="s">
        <v>697</v>
      </c>
      <c r="CV109" s="3" t="s">
        <v>698</v>
      </c>
      <c r="CW109" s="3" t="s">
        <v>712</v>
      </c>
      <c r="CX109">
        <v>2024</v>
      </c>
    </row>
    <row r="110" spans="1:102" x14ac:dyDescent="0.2">
      <c r="A110" s="74" t="str">
        <f t="shared" si="1"/>
        <v>Апрель 2024 График 3 Бригада 1</v>
      </c>
      <c r="B110" s="3"/>
      <c r="C110" s="77" t="s">
        <v>714</v>
      </c>
      <c r="D110" s="3" t="s">
        <v>741</v>
      </c>
      <c r="E110" s="3" t="s">
        <v>701</v>
      </c>
      <c r="F110" s="84">
        <v>1</v>
      </c>
      <c r="G110" s="3"/>
      <c r="H110" s="3">
        <v>10.5</v>
      </c>
      <c r="I110" s="3" t="s">
        <v>742</v>
      </c>
      <c r="J110" s="3"/>
      <c r="K110" s="3"/>
      <c r="L110" s="3">
        <v>10.5</v>
      </c>
      <c r="M110" s="3" t="s">
        <v>742</v>
      </c>
      <c r="N110" s="3"/>
      <c r="O110" s="3"/>
      <c r="P110" s="3">
        <v>10.5</v>
      </c>
      <c r="Q110" s="3" t="s">
        <v>742</v>
      </c>
      <c r="R110" s="3"/>
      <c r="S110" s="3"/>
      <c r="T110" s="3">
        <v>10.5</v>
      </c>
      <c r="U110" s="3" t="s">
        <v>742</v>
      </c>
      <c r="V110" s="3"/>
      <c r="W110" s="3"/>
      <c r="X110" s="3">
        <v>10.5</v>
      </c>
      <c r="Y110" s="3" t="s">
        <v>742</v>
      </c>
      <c r="Z110" s="3"/>
      <c r="AA110" s="3"/>
      <c r="AB110" s="3">
        <v>10.5</v>
      </c>
      <c r="AC110" s="3" t="s">
        <v>742</v>
      </c>
      <c r="AD110" s="3"/>
      <c r="AE110" s="3"/>
      <c r="AF110" s="3">
        <v>10.5</v>
      </c>
      <c r="AG110" s="3" t="s">
        <v>742</v>
      </c>
      <c r="AH110" s="3"/>
      <c r="AI110" s="3"/>
      <c r="AJ110" s="3">
        <v>10.5</v>
      </c>
      <c r="AK110" s="3" t="s">
        <v>716</v>
      </c>
      <c r="AL110" s="81">
        <v>157.5</v>
      </c>
      <c r="AM110" s="82">
        <v>1</v>
      </c>
      <c r="AN110" s="82">
        <v>2</v>
      </c>
      <c r="AO110" s="82">
        <v>3</v>
      </c>
      <c r="AP110" s="82">
        <v>4</v>
      </c>
      <c r="AQ110" s="82">
        <v>5</v>
      </c>
      <c r="AR110" s="82">
        <v>6</v>
      </c>
      <c r="AS110" s="82">
        <v>7</v>
      </c>
      <c r="AT110" s="82">
        <v>8</v>
      </c>
      <c r="AU110" s="82">
        <v>9</v>
      </c>
      <c r="AV110" s="82">
        <v>10</v>
      </c>
      <c r="AW110" s="82">
        <v>11</v>
      </c>
      <c r="AX110" s="82">
        <v>12</v>
      </c>
      <c r="AY110" s="82">
        <v>13</v>
      </c>
      <c r="AZ110" s="82">
        <v>14</v>
      </c>
      <c r="BA110" s="82">
        <v>15</v>
      </c>
      <c r="BB110" s="82">
        <v>16</v>
      </c>
      <c r="BC110" s="82">
        <v>17</v>
      </c>
      <c r="BD110" s="82">
        <v>18</v>
      </c>
      <c r="BE110" s="82">
        <v>19</v>
      </c>
      <c r="BF110" s="82">
        <v>20</v>
      </c>
      <c r="BG110" s="82">
        <v>21</v>
      </c>
      <c r="BH110" s="82">
        <v>22</v>
      </c>
      <c r="BI110" s="82">
        <v>23</v>
      </c>
      <c r="BJ110" s="82">
        <v>24</v>
      </c>
      <c r="BK110" s="82">
        <v>25</v>
      </c>
      <c r="BL110" s="82">
        <v>26</v>
      </c>
      <c r="BM110" s="82">
        <v>27</v>
      </c>
      <c r="BN110" s="82">
        <v>28</v>
      </c>
      <c r="BO110" s="82">
        <v>29</v>
      </c>
      <c r="BP110" s="82">
        <v>30</v>
      </c>
      <c r="BQ110" s="82"/>
      <c r="BR110" s="3" t="s">
        <v>703</v>
      </c>
      <c r="BS110" s="3" t="s">
        <v>704</v>
      </c>
      <c r="BT110" s="3" t="s">
        <v>705</v>
      </c>
      <c r="BU110" s="3" t="s">
        <v>706</v>
      </c>
      <c r="BV110" s="3" t="s">
        <v>707</v>
      </c>
      <c r="BW110" s="3" t="s">
        <v>697</v>
      </c>
      <c r="BX110" s="3" t="s">
        <v>698</v>
      </c>
      <c r="BY110" s="3" t="s">
        <v>703</v>
      </c>
      <c r="BZ110" s="3" t="s">
        <v>704</v>
      </c>
      <c r="CA110" s="3" t="s">
        <v>705</v>
      </c>
      <c r="CB110" s="3" t="s">
        <v>706</v>
      </c>
      <c r="CC110" s="3" t="s">
        <v>707</v>
      </c>
      <c r="CD110" s="3" t="s">
        <v>697</v>
      </c>
      <c r="CE110" s="3" t="s">
        <v>698</v>
      </c>
      <c r="CF110" s="3" t="s">
        <v>703</v>
      </c>
      <c r="CG110" s="3" t="s">
        <v>704</v>
      </c>
      <c r="CH110" s="3" t="s">
        <v>705</v>
      </c>
      <c r="CI110" s="3" t="s">
        <v>706</v>
      </c>
      <c r="CJ110" s="3" t="s">
        <v>707</v>
      </c>
      <c r="CK110" s="3" t="s">
        <v>697</v>
      </c>
      <c r="CL110" s="3" t="s">
        <v>698</v>
      </c>
      <c r="CM110" s="3" t="s">
        <v>703</v>
      </c>
      <c r="CN110" s="3" t="s">
        <v>704</v>
      </c>
      <c r="CO110" s="3" t="s">
        <v>705</v>
      </c>
      <c r="CP110" s="3" t="s">
        <v>706</v>
      </c>
      <c r="CQ110" s="3" t="s">
        <v>707</v>
      </c>
      <c r="CR110" s="3" t="s">
        <v>697</v>
      </c>
      <c r="CS110" s="3" t="s">
        <v>698</v>
      </c>
      <c r="CT110" s="3" t="s">
        <v>703</v>
      </c>
      <c r="CU110" s="3" t="s">
        <v>704</v>
      </c>
      <c r="CV110" s="3" t="s">
        <v>705</v>
      </c>
      <c r="CW110" s="3" t="s">
        <v>715</v>
      </c>
      <c r="CX110">
        <v>2024</v>
      </c>
    </row>
    <row r="111" spans="1:102" x14ac:dyDescent="0.2">
      <c r="A111" s="74" t="str">
        <f t="shared" si="1"/>
        <v>Апрель 2024 График 3 Бригада 2</v>
      </c>
      <c r="B111" s="3"/>
      <c r="C111" s="77" t="s">
        <v>714</v>
      </c>
      <c r="D111" s="3" t="s">
        <v>741</v>
      </c>
      <c r="E111" s="3" t="s">
        <v>708</v>
      </c>
      <c r="F111" s="84">
        <v>2</v>
      </c>
      <c r="G111" s="3"/>
      <c r="H111" s="3"/>
      <c r="I111" s="3">
        <v>10.5</v>
      </c>
      <c r="J111" s="3" t="s">
        <v>742</v>
      </c>
      <c r="K111" s="3"/>
      <c r="L111" s="3"/>
      <c r="M111" s="3">
        <v>10.5</v>
      </c>
      <c r="N111" s="3" t="s">
        <v>742</v>
      </c>
      <c r="O111" s="3"/>
      <c r="P111" s="3"/>
      <c r="Q111" s="3">
        <v>10.5</v>
      </c>
      <c r="R111" s="3" t="s">
        <v>742</v>
      </c>
      <c r="S111" s="3"/>
      <c r="T111" s="3"/>
      <c r="U111" s="3">
        <v>10.5</v>
      </c>
      <c r="V111" s="3" t="s">
        <v>742</v>
      </c>
      <c r="W111" s="3"/>
      <c r="X111" s="3"/>
      <c r="Y111" s="3">
        <v>10.5</v>
      </c>
      <c r="Z111" s="3" t="s">
        <v>742</v>
      </c>
      <c r="AA111" s="3"/>
      <c r="AB111" s="3"/>
      <c r="AC111" s="3">
        <v>10.5</v>
      </c>
      <c r="AD111" s="3" t="s">
        <v>742</v>
      </c>
      <c r="AE111" s="3"/>
      <c r="AF111" s="3"/>
      <c r="AG111" s="3">
        <v>10.5</v>
      </c>
      <c r="AH111" s="3" t="s">
        <v>742</v>
      </c>
      <c r="AI111" s="3"/>
      <c r="AJ111" s="3"/>
      <c r="AK111" s="3" t="s">
        <v>716</v>
      </c>
      <c r="AL111" s="81">
        <v>147</v>
      </c>
      <c r="AM111" s="82">
        <v>1</v>
      </c>
      <c r="AN111" s="82">
        <v>2</v>
      </c>
      <c r="AO111" s="82">
        <v>3</v>
      </c>
      <c r="AP111" s="82">
        <v>4</v>
      </c>
      <c r="AQ111" s="82">
        <v>5</v>
      </c>
      <c r="AR111" s="82">
        <v>6</v>
      </c>
      <c r="AS111" s="82">
        <v>7</v>
      </c>
      <c r="AT111" s="82">
        <v>8</v>
      </c>
      <c r="AU111" s="82">
        <v>9</v>
      </c>
      <c r="AV111" s="82">
        <v>10</v>
      </c>
      <c r="AW111" s="82">
        <v>11</v>
      </c>
      <c r="AX111" s="82">
        <v>12</v>
      </c>
      <c r="AY111" s="82">
        <v>13</v>
      </c>
      <c r="AZ111" s="82">
        <v>14</v>
      </c>
      <c r="BA111" s="82">
        <v>15</v>
      </c>
      <c r="BB111" s="82">
        <v>16</v>
      </c>
      <c r="BC111" s="82">
        <v>17</v>
      </c>
      <c r="BD111" s="82">
        <v>18</v>
      </c>
      <c r="BE111" s="82">
        <v>19</v>
      </c>
      <c r="BF111" s="82">
        <v>20</v>
      </c>
      <c r="BG111" s="82">
        <v>21</v>
      </c>
      <c r="BH111" s="82">
        <v>22</v>
      </c>
      <c r="BI111" s="82">
        <v>23</v>
      </c>
      <c r="BJ111" s="82">
        <v>24</v>
      </c>
      <c r="BK111" s="82">
        <v>25</v>
      </c>
      <c r="BL111" s="82">
        <v>26</v>
      </c>
      <c r="BM111" s="82">
        <v>27</v>
      </c>
      <c r="BN111" s="82">
        <v>28</v>
      </c>
      <c r="BO111" s="82">
        <v>29</v>
      </c>
      <c r="BP111" s="82">
        <v>30</v>
      </c>
      <c r="BQ111" s="82"/>
      <c r="BR111" s="3" t="s">
        <v>703</v>
      </c>
      <c r="BS111" s="3" t="s">
        <v>704</v>
      </c>
      <c r="BT111" s="3" t="s">
        <v>705</v>
      </c>
      <c r="BU111" s="3" t="s">
        <v>706</v>
      </c>
      <c r="BV111" s="3" t="s">
        <v>707</v>
      </c>
      <c r="BW111" s="3" t="s">
        <v>697</v>
      </c>
      <c r="BX111" s="3" t="s">
        <v>698</v>
      </c>
      <c r="BY111" s="3" t="s">
        <v>703</v>
      </c>
      <c r="BZ111" s="3" t="s">
        <v>704</v>
      </c>
      <c r="CA111" s="3" t="s">
        <v>705</v>
      </c>
      <c r="CB111" s="3" t="s">
        <v>706</v>
      </c>
      <c r="CC111" s="3" t="s">
        <v>707</v>
      </c>
      <c r="CD111" s="3" t="s">
        <v>697</v>
      </c>
      <c r="CE111" s="3" t="s">
        <v>698</v>
      </c>
      <c r="CF111" s="3" t="s">
        <v>703</v>
      </c>
      <c r="CG111" s="3" t="s">
        <v>704</v>
      </c>
      <c r="CH111" s="3" t="s">
        <v>705</v>
      </c>
      <c r="CI111" s="3" t="s">
        <v>706</v>
      </c>
      <c r="CJ111" s="3" t="s">
        <v>707</v>
      </c>
      <c r="CK111" s="3" t="s">
        <v>697</v>
      </c>
      <c r="CL111" s="3" t="s">
        <v>698</v>
      </c>
      <c r="CM111" s="3" t="s">
        <v>703</v>
      </c>
      <c r="CN111" s="3" t="s">
        <v>704</v>
      </c>
      <c r="CO111" s="3" t="s">
        <v>705</v>
      </c>
      <c r="CP111" s="3" t="s">
        <v>706</v>
      </c>
      <c r="CQ111" s="3" t="s">
        <v>707</v>
      </c>
      <c r="CR111" s="3" t="s">
        <v>697</v>
      </c>
      <c r="CS111" s="3" t="s">
        <v>698</v>
      </c>
      <c r="CT111" s="3" t="s">
        <v>703</v>
      </c>
      <c r="CU111" s="3" t="s">
        <v>704</v>
      </c>
      <c r="CV111" s="3" t="s">
        <v>705</v>
      </c>
      <c r="CW111" s="3" t="s">
        <v>715</v>
      </c>
      <c r="CX111">
        <v>2024</v>
      </c>
    </row>
    <row r="112" spans="1:102" x14ac:dyDescent="0.2">
      <c r="A112" s="74" t="str">
        <f t="shared" si="1"/>
        <v>Апрель 2024 График 3 Бригада 3</v>
      </c>
      <c r="B112" s="3"/>
      <c r="C112" s="77" t="s">
        <v>714</v>
      </c>
      <c r="D112" s="3" t="s">
        <v>741</v>
      </c>
      <c r="E112" s="3" t="s">
        <v>710</v>
      </c>
      <c r="F112" s="84">
        <v>3</v>
      </c>
      <c r="G112" s="3" t="s">
        <v>742</v>
      </c>
      <c r="H112" s="3"/>
      <c r="I112" s="3"/>
      <c r="J112" s="3">
        <v>10.5</v>
      </c>
      <c r="K112" s="3" t="s">
        <v>742</v>
      </c>
      <c r="L112" s="3"/>
      <c r="M112" s="3"/>
      <c r="N112" s="3">
        <v>10.5</v>
      </c>
      <c r="O112" s="3" t="s">
        <v>742</v>
      </c>
      <c r="P112" s="3"/>
      <c r="Q112" s="3"/>
      <c r="R112" s="3">
        <v>10.5</v>
      </c>
      <c r="S112" s="3" t="s">
        <v>742</v>
      </c>
      <c r="T112" s="3"/>
      <c r="U112" s="3"/>
      <c r="V112" s="3">
        <v>10.5</v>
      </c>
      <c r="W112" s="3" t="s">
        <v>742</v>
      </c>
      <c r="X112" s="3"/>
      <c r="Y112" s="3"/>
      <c r="Z112" s="3">
        <v>10.5</v>
      </c>
      <c r="AA112" s="3" t="s">
        <v>742</v>
      </c>
      <c r="AB112" s="3"/>
      <c r="AC112" s="3"/>
      <c r="AD112" s="3">
        <v>10.5</v>
      </c>
      <c r="AE112" s="3" t="s">
        <v>742</v>
      </c>
      <c r="AF112" s="3"/>
      <c r="AG112" s="3"/>
      <c r="AH112" s="3">
        <v>10.5</v>
      </c>
      <c r="AI112" s="3" t="s">
        <v>742</v>
      </c>
      <c r="AJ112" s="3"/>
      <c r="AK112" s="3" t="s">
        <v>716</v>
      </c>
      <c r="AL112" s="81">
        <v>157.5</v>
      </c>
      <c r="AM112" s="82">
        <v>1</v>
      </c>
      <c r="AN112" s="82">
        <v>2</v>
      </c>
      <c r="AO112" s="82">
        <v>3</v>
      </c>
      <c r="AP112" s="82">
        <v>4</v>
      </c>
      <c r="AQ112" s="82">
        <v>5</v>
      </c>
      <c r="AR112" s="82">
        <v>6</v>
      </c>
      <c r="AS112" s="82">
        <v>7</v>
      </c>
      <c r="AT112" s="82">
        <v>8</v>
      </c>
      <c r="AU112" s="82">
        <v>9</v>
      </c>
      <c r="AV112" s="82">
        <v>10</v>
      </c>
      <c r="AW112" s="82">
        <v>11</v>
      </c>
      <c r="AX112" s="82">
        <v>12</v>
      </c>
      <c r="AY112" s="82">
        <v>13</v>
      </c>
      <c r="AZ112" s="82">
        <v>14</v>
      </c>
      <c r="BA112" s="82">
        <v>15</v>
      </c>
      <c r="BB112" s="82">
        <v>16</v>
      </c>
      <c r="BC112" s="82">
        <v>17</v>
      </c>
      <c r="BD112" s="82">
        <v>18</v>
      </c>
      <c r="BE112" s="82">
        <v>19</v>
      </c>
      <c r="BF112" s="82">
        <v>20</v>
      </c>
      <c r="BG112" s="82">
        <v>21</v>
      </c>
      <c r="BH112" s="82">
        <v>22</v>
      </c>
      <c r="BI112" s="82">
        <v>23</v>
      </c>
      <c r="BJ112" s="82">
        <v>24</v>
      </c>
      <c r="BK112" s="82">
        <v>25</v>
      </c>
      <c r="BL112" s="82">
        <v>26</v>
      </c>
      <c r="BM112" s="82">
        <v>27</v>
      </c>
      <c r="BN112" s="82">
        <v>28</v>
      </c>
      <c r="BO112" s="82">
        <v>29</v>
      </c>
      <c r="BP112" s="82">
        <v>30</v>
      </c>
      <c r="BQ112" s="82"/>
      <c r="BR112" s="3" t="s">
        <v>703</v>
      </c>
      <c r="BS112" s="3" t="s">
        <v>704</v>
      </c>
      <c r="BT112" s="3" t="s">
        <v>705</v>
      </c>
      <c r="BU112" s="3" t="s">
        <v>706</v>
      </c>
      <c r="BV112" s="3" t="s">
        <v>707</v>
      </c>
      <c r="BW112" s="3" t="s">
        <v>697</v>
      </c>
      <c r="BX112" s="3" t="s">
        <v>698</v>
      </c>
      <c r="BY112" s="3" t="s">
        <v>703</v>
      </c>
      <c r="BZ112" s="3" t="s">
        <v>704</v>
      </c>
      <c r="CA112" s="3" t="s">
        <v>705</v>
      </c>
      <c r="CB112" s="3" t="s">
        <v>706</v>
      </c>
      <c r="CC112" s="3" t="s">
        <v>707</v>
      </c>
      <c r="CD112" s="3" t="s">
        <v>697</v>
      </c>
      <c r="CE112" s="3" t="s">
        <v>698</v>
      </c>
      <c r="CF112" s="3" t="s">
        <v>703</v>
      </c>
      <c r="CG112" s="3" t="s">
        <v>704</v>
      </c>
      <c r="CH112" s="3" t="s">
        <v>705</v>
      </c>
      <c r="CI112" s="3" t="s">
        <v>706</v>
      </c>
      <c r="CJ112" s="3" t="s">
        <v>707</v>
      </c>
      <c r="CK112" s="3" t="s">
        <v>697</v>
      </c>
      <c r="CL112" s="3" t="s">
        <v>698</v>
      </c>
      <c r="CM112" s="3" t="s">
        <v>703</v>
      </c>
      <c r="CN112" s="3" t="s">
        <v>704</v>
      </c>
      <c r="CO112" s="3" t="s">
        <v>705</v>
      </c>
      <c r="CP112" s="3" t="s">
        <v>706</v>
      </c>
      <c r="CQ112" s="3" t="s">
        <v>707</v>
      </c>
      <c r="CR112" s="3" t="s">
        <v>697</v>
      </c>
      <c r="CS112" s="3" t="s">
        <v>698</v>
      </c>
      <c r="CT112" s="3" t="s">
        <v>703</v>
      </c>
      <c r="CU112" s="3" t="s">
        <v>704</v>
      </c>
      <c r="CV112" s="3" t="s">
        <v>705</v>
      </c>
      <c r="CW112" s="3" t="s">
        <v>715</v>
      </c>
      <c r="CX112">
        <v>2024</v>
      </c>
    </row>
    <row r="113" spans="1:102" x14ac:dyDescent="0.2">
      <c r="A113" s="74" t="str">
        <f t="shared" si="1"/>
        <v>Апрель 2024 График 3 Бригада 4</v>
      </c>
      <c r="B113" s="3"/>
      <c r="C113" s="77" t="s">
        <v>714</v>
      </c>
      <c r="D113" s="3" t="s">
        <v>741</v>
      </c>
      <c r="E113" s="3" t="s">
        <v>713</v>
      </c>
      <c r="F113" s="84">
        <v>4</v>
      </c>
      <c r="G113" s="3">
        <v>10.5</v>
      </c>
      <c r="H113" s="3" t="s">
        <v>742</v>
      </c>
      <c r="I113" s="3"/>
      <c r="J113" s="3"/>
      <c r="K113" s="3">
        <v>10.5</v>
      </c>
      <c r="L113" s="3" t="s">
        <v>742</v>
      </c>
      <c r="M113" s="3"/>
      <c r="N113" s="3"/>
      <c r="O113" s="3">
        <v>10.5</v>
      </c>
      <c r="P113" s="3" t="s">
        <v>742</v>
      </c>
      <c r="Q113" s="3"/>
      <c r="R113" s="3"/>
      <c r="S113" s="3">
        <v>10.5</v>
      </c>
      <c r="T113" s="3" t="s">
        <v>742</v>
      </c>
      <c r="U113" s="3"/>
      <c r="V113" s="3"/>
      <c r="W113" s="3">
        <v>10.5</v>
      </c>
      <c r="X113" s="3" t="s">
        <v>742</v>
      </c>
      <c r="Y113" s="3"/>
      <c r="Z113" s="3"/>
      <c r="AA113" s="3">
        <v>10.5</v>
      </c>
      <c r="AB113" s="3" t="s">
        <v>742</v>
      </c>
      <c r="AC113" s="3"/>
      <c r="AD113" s="3"/>
      <c r="AE113" s="3">
        <v>10.5</v>
      </c>
      <c r="AF113" s="3" t="s">
        <v>742</v>
      </c>
      <c r="AG113" s="3"/>
      <c r="AH113" s="3"/>
      <c r="AI113" s="3">
        <v>10.5</v>
      </c>
      <c r="AJ113" s="3" t="s">
        <v>742</v>
      </c>
      <c r="AK113" s="3" t="s">
        <v>716</v>
      </c>
      <c r="AL113" s="81">
        <v>168</v>
      </c>
      <c r="AM113" s="82">
        <v>1</v>
      </c>
      <c r="AN113" s="82">
        <v>2</v>
      </c>
      <c r="AO113" s="82">
        <v>3</v>
      </c>
      <c r="AP113" s="82">
        <v>4</v>
      </c>
      <c r="AQ113" s="82">
        <v>5</v>
      </c>
      <c r="AR113" s="82">
        <v>6</v>
      </c>
      <c r="AS113" s="82">
        <v>7</v>
      </c>
      <c r="AT113" s="82">
        <v>8</v>
      </c>
      <c r="AU113" s="82">
        <v>9</v>
      </c>
      <c r="AV113" s="82">
        <v>10</v>
      </c>
      <c r="AW113" s="82">
        <v>11</v>
      </c>
      <c r="AX113" s="82">
        <v>12</v>
      </c>
      <c r="AY113" s="82">
        <v>13</v>
      </c>
      <c r="AZ113" s="82">
        <v>14</v>
      </c>
      <c r="BA113" s="82">
        <v>15</v>
      </c>
      <c r="BB113" s="82">
        <v>16</v>
      </c>
      <c r="BC113" s="82">
        <v>17</v>
      </c>
      <c r="BD113" s="82">
        <v>18</v>
      </c>
      <c r="BE113" s="82">
        <v>19</v>
      </c>
      <c r="BF113" s="82">
        <v>20</v>
      </c>
      <c r="BG113" s="82">
        <v>21</v>
      </c>
      <c r="BH113" s="82">
        <v>22</v>
      </c>
      <c r="BI113" s="82">
        <v>23</v>
      </c>
      <c r="BJ113" s="82">
        <v>24</v>
      </c>
      <c r="BK113" s="82">
        <v>25</v>
      </c>
      <c r="BL113" s="82">
        <v>26</v>
      </c>
      <c r="BM113" s="82">
        <v>27</v>
      </c>
      <c r="BN113" s="82">
        <v>28</v>
      </c>
      <c r="BO113" s="82">
        <v>29</v>
      </c>
      <c r="BP113" s="82">
        <v>30</v>
      </c>
      <c r="BQ113" s="82"/>
      <c r="BR113" s="3" t="s">
        <v>703</v>
      </c>
      <c r="BS113" s="3" t="s">
        <v>704</v>
      </c>
      <c r="BT113" s="3" t="s">
        <v>705</v>
      </c>
      <c r="BU113" s="3" t="s">
        <v>706</v>
      </c>
      <c r="BV113" s="3" t="s">
        <v>707</v>
      </c>
      <c r="BW113" s="3" t="s">
        <v>697</v>
      </c>
      <c r="BX113" s="3" t="s">
        <v>698</v>
      </c>
      <c r="BY113" s="3" t="s">
        <v>703</v>
      </c>
      <c r="BZ113" s="3" t="s">
        <v>704</v>
      </c>
      <c r="CA113" s="3" t="s">
        <v>705</v>
      </c>
      <c r="CB113" s="3" t="s">
        <v>706</v>
      </c>
      <c r="CC113" s="3" t="s">
        <v>707</v>
      </c>
      <c r="CD113" s="3" t="s">
        <v>697</v>
      </c>
      <c r="CE113" s="3" t="s">
        <v>698</v>
      </c>
      <c r="CF113" s="3" t="s">
        <v>703</v>
      </c>
      <c r="CG113" s="3" t="s">
        <v>704</v>
      </c>
      <c r="CH113" s="3" t="s">
        <v>705</v>
      </c>
      <c r="CI113" s="3" t="s">
        <v>706</v>
      </c>
      <c r="CJ113" s="3" t="s">
        <v>707</v>
      </c>
      <c r="CK113" s="3" t="s">
        <v>697</v>
      </c>
      <c r="CL113" s="3" t="s">
        <v>698</v>
      </c>
      <c r="CM113" s="3" t="s">
        <v>703</v>
      </c>
      <c r="CN113" s="3" t="s">
        <v>704</v>
      </c>
      <c r="CO113" s="3" t="s">
        <v>705</v>
      </c>
      <c r="CP113" s="3" t="s">
        <v>706</v>
      </c>
      <c r="CQ113" s="3" t="s">
        <v>707</v>
      </c>
      <c r="CR113" s="3" t="s">
        <v>697</v>
      </c>
      <c r="CS113" s="3" t="s">
        <v>698</v>
      </c>
      <c r="CT113" s="3" t="s">
        <v>703</v>
      </c>
      <c r="CU113" s="3" t="s">
        <v>704</v>
      </c>
      <c r="CV113" s="3" t="s">
        <v>705</v>
      </c>
      <c r="CW113" s="3" t="s">
        <v>715</v>
      </c>
      <c r="CX113">
        <v>2024</v>
      </c>
    </row>
    <row r="114" spans="1:102" x14ac:dyDescent="0.2">
      <c r="A114" s="74" t="str">
        <f t="shared" si="1"/>
        <v>Май 2024 График 3 Бригада 1</v>
      </c>
      <c r="B114" s="3"/>
      <c r="C114" s="77" t="s">
        <v>717</v>
      </c>
      <c r="D114" s="3" t="s">
        <v>741</v>
      </c>
      <c r="E114" s="3" t="s">
        <v>701</v>
      </c>
      <c r="F114" s="84">
        <v>1</v>
      </c>
      <c r="G114" s="3" t="s">
        <v>742</v>
      </c>
      <c r="H114" s="3"/>
      <c r="I114" s="3"/>
      <c r="J114" s="3">
        <v>10.5</v>
      </c>
      <c r="K114" s="3" t="s">
        <v>742</v>
      </c>
      <c r="L114" s="3"/>
      <c r="M114" s="3"/>
      <c r="N114" s="3">
        <v>10.5</v>
      </c>
      <c r="O114" s="3" t="s">
        <v>742</v>
      </c>
      <c r="P114" s="3"/>
      <c r="Q114" s="3"/>
      <c r="R114" s="3">
        <v>10.5</v>
      </c>
      <c r="S114" s="3" t="s">
        <v>742</v>
      </c>
      <c r="T114" s="3"/>
      <c r="U114" s="3"/>
      <c r="V114" s="3">
        <v>10.5</v>
      </c>
      <c r="W114" s="3" t="s">
        <v>742</v>
      </c>
      <c r="X114" s="3"/>
      <c r="Y114" s="3"/>
      <c r="Z114" s="3">
        <v>10.5</v>
      </c>
      <c r="AA114" s="3" t="s">
        <v>742</v>
      </c>
      <c r="AB114" s="3"/>
      <c r="AC114" s="3"/>
      <c r="AD114" s="3">
        <v>10.5</v>
      </c>
      <c r="AE114" s="3" t="s">
        <v>742</v>
      </c>
      <c r="AF114" s="3"/>
      <c r="AG114" s="3"/>
      <c r="AH114" s="3">
        <v>10.5</v>
      </c>
      <c r="AI114" s="3" t="s">
        <v>742</v>
      </c>
      <c r="AJ114" s="3"/>
      <c r="AK114" s="3"/>
      <c r="AL114" s="81">
        <v>157.5</v>
      </c>
      <c r="AM114" s="82">
        <v>1</v>
      </c>
      <c r="AN114" s="82">
        <v>2</v>
      </c>
      <c r="AO114" s="82">
        <v>3</v>
      </c>
      <c r="AP114" s="82">
        <v>4</v>
      </c>
      <c r="AQ114" s="82">
        <v>5</v>
      </c>
      <c r="AR114" s="82">
        <v>6</v>
      </c>
      <c r="AS114" s="82">
        <v>7</v>
      </c>
      <c r="AT114" s="82">
        <v>8</v>
      </c>
      <c r="AU114" s="82">
        <v>9</v>
      </c>
      <c r="AV114" s="82">
        <v>10</v>
      </c>
      <c r="AW114" s="82">
        <v>11</v>
      </c>
      <c r="AX114" s="82">
        <v>12</v>
      </c>
      <c r="AY114" s="82">
        <v>13</v>
      </c>
      <c r="AZ114" s="82">
        <v>14</v>
      </c>
      <c r="BA114" s="82">
        <v>15</v>
      </c>
      <c r="BB114" s="82">
        <v>16</v>
      </c>
      <c r="BC114" s="82">
        <v>17</v>
      </c>
      <c r="BD114" s="82">
        <v>18</v>
      </c>
      <c r="BE114" s="82">
        <v>19</v>
      </c>
      <c r="BF114" s="82">
        <v>20</v>
      </c>
      <c r="BG114" s="82">
        <v>21</v>
      </c>
      <c r="BH114" s="82">
        <v>22</v>
      </c>
      <c r="BI114" s="82">
        <v>23</v>
      </c>
      <c r="BJ114" s="82">
        <v>24</v>
      </c>
      <c r="BK114" s="82">
        <v>25</v>
      </c>
      <c r="BL114" s="82">
        <v>26</v>
      </c>
      <c r="BM114" s="82">
        <v>27</v>
      </c>
      <c r="BN114" s="82">
        <v>28</v>
      </c>
      <c r="BO114" s="82">
        <v>29</v>
      </c>
      <c r="BP114" s="82">
        <v>30</v>
      </c>
      <c r="BQ114" s="82">
        <v>31</v>
      </c>
      <c r="BR114" s="3" t="s">
        <v>705</v>
      </c>
      <c r="BS114" s="3" t="s">
        <v>706</v>
      </c>
      <c r="BT114" s="3" t="s">
        <v>707</v>
      </c>
      <c r="BU114" s="3" t="s">
        <v>697</v>
      </c>
      <c r="BV114" s="3" t="s">
        <v>698</v>
      </c>
      <c r="BW114" s="3" t="s">
        <v>703</v>
      </c>
      <c r="BX114" s="3" t="s">
        <v>704</v>
      </c>
      <c r="BY114" s="3" t="s">
        <v>705</v>
      </c>
      <c r="BZ114" s="3" t="s">
        <v>706</v>
      </c>
      <c r="CA114" s="3" t="s">
        <v>707</v>
      </c>
      <c r="CB114" s="3" t="s">
        <v>697</v>
      </c>
      <c r="CC114" s="3" t="s">
        <v>698</v>
      </c>
      <c r="CD114" s="3" t="s">
        <v>703</v>
      </c>
      <c r="CE114" s="3" t="s">
        <v>704</v>
      </c>
      <c r="CF114" s="3" t="s">
        <v>705</v>
      </c>
      <c r="CG114" s="3" t="s">
        <v>706</v>
      </c>
      <c r="CH114" s="3" t="s">
        <v>707</v>
      </c>
      <c r="CI114" s="3" t="s">
        <v>697</v>
      </c>
      <c r="CJ114" s="3" t="s">
        <v>698</v>
      </c>
      <c r="CK114" s="3" t="s">
        <v>703</v>
      </c>
      <c r="CL114" s="3" t="s">
        <v>704</v>
      </c>
      <c r="CM114" s="3" t="s">
        <v>705</v>
      </c>
      <c r="CN114" s="3" t="s">
        <v>706</v>
      </c>
      <c r="CO114" s="3" t="s">
        <v>707</v>
      </c>
      <c r="CP114" s="3" t="s">
        <v>697</v>
      </c>
      <c r="CQ114" s="3" t="s">
        <v>698</v>
      </c>
      <c r="CR114" s="3" t="s">
        <v>703</v>
      </c>
      <c r="CS114" s="3" t="s">
        <v>704</v>
      </c>
      <c r="CT114" s="3" t="s">
        <v>705</v>
      </c>
      <c r="CU114" s="3" t="s">
        <v>706</v>
      </c>
      <c r="CV114" s="3" t="s">
        <v>707</v>
      </c>
      <c r="CW114" s="3" t="s">
        <v>718</v>
      </c>
      <c r="CX114">
        <v>2024</v>
      </c>
    </row>
    <row r="115" spans="1:102" x14ac:dyDescent="0.2">
      <c r="A115" s="74" t="str">
        <f t="shared" si="1"/>
        <v>Май 2024 График 3 Бригада 2</v>
      </c>
      <c r="B115" s="3"/>
      <c r="C115" s="77" t="s">
        <v>717</v>
      </c>
      <c r="D115" s="3" t="s">
        <v>741</v>
      </c>
      <c r="E115" s="3" t="s">
        <v>708</v>
      </c>
      <c r="F115" s="84">
        <v>2</v>
      </c>
      <c r="G115" s="3">
        <v>10.5</v>
      </c>
      <c r="H115" s="3" t="s">
        <v>742</v>
      </c>
      <c r="I115" s="3"/>
      <c r="J115" s="3"/>
      <c r="K115" s="3">
        <v>10.5</v>
      </c>
      <c r="L115" s="3" t="s">
        <v>742</v>
      </c>
      <c r="M115" s="3"/>
      <c r="N115" s="3"/>
      <c r="O115" s="3">
        <v>10.5</v>
      </c>
      <c r="P115" s="3" t="s">
        <v>742</v>
      </c>
      <c r="Q115" s="3"/>
      <c r="R115" s="3"/>
      <c r="S115" s="3">
        <v>10.5</v>
      </c>
      <c r="T115" s="3" t="s">
        <v>742</v>
      </c>
      <c r="U115" s="3"/>
      <c r="V115" s="3"/>
      <c r="W115" s="3">
        <v>10.5</v>
      </c>
      <c r="X115" s="3" t="s">
        <v>742</v>
      </c>
      <c r="Y115" s="3"/>
      <c r="Z115" s="3"/>
      <c r="AA115" s="3">
        <v>10.5</v>
      </c>
      <c r="AB115" s="3" t="s">
        <v>742</v>
      </c>
      <c r="AC115" s="3"/>
      <c r="AD115" s="3"/>
      <c r="AE115" s="3">
        <v>10.5</v>
      </c>
      <c r="AF115" s="3" t="s">
        <v>742</v>
      </c>
      <c r="AG115" s="3"/>
      <c r="AH115" s="3"/>
      <c r="AI115" s="3">
        <v>10.5</v>
      </c>
      <c r="AJ115" s="3" t="s">
        <v>742</v>
      </c>
      <c r="AK115" s="3"/>
      <c r="AL115" s="81">
        <v>168</v>
      </c>
      <c r="AM115" s="82">
        <v>1</v>
      </c>
      <c r="AN115" s="82">
        <v>2</v>
      </c>
      <c r="AO115" s="82">
        <v>3</v>
      </c>
      <c r="AP115" s="82">
        <v>4</v>
      </c>
      <c r="AQ115" s="82">
        <v>5</v>
      </c>
      <c r="AR115" s="82">
        <v>6</v>
      </c>
      <c r="AS115" s="82">
        <v>7</v>
      </c>
      <c r="AT115" s="82">
        <v>8</v>
      </c>
      <c r="AU115" s="82">
        <v>9</v>
      </c>
      <c r="AV115" s="82">
        <v>10</v>
      </c>
      <c r="AW115" s="82">
        <v>11</v>
      </c>
      <c r="AX115" s="82">
        <v>12</v>
      </c>
      <c r="AY115" s="82">
        <v>13</v>
      </c>
      <c r="AZ115" s="82">
        <v>14</v>
      </c>
      <c r="BA115" s="82">
        <v>15</v>
      </c>
      <c r="BB115" s="82">
        <v>16</v>
      </c>
      <c r="BC115" s="82">
        <v>17</v>
      </c>
      <c r="BD115" s="82">
        <v>18</v>
      </c>
      <c r="BE115" s="82">
        <v>19</v>
      </c>
      <c r="BF115" s="82">
        <v>20</v>
      </c>
      <c r="BG115" s="82">
        <v>21</v>
      </c>
      <c r="BH115" s="82">
        <v>22</v>
      </c>
      <c r="BI115" s="82">
        <v>23</v>
      </c>
      <c r="BJ115" s="82">
        <v>24</v>
      </c>
      <c r="BK115" s="82">
        <v>25</v>
      </c>
      <c r="BL115" s="82">
        <v>26</v>
      </c>
      <c r="BM115" s="82">
        <v>27</v>
      </c>
      <c r="BN115" s="82">
        <v>28</v>
      </c>
      <c r="BO115" s="82">
        <v>29</v>
      </c>
      <c r="BP115" s="82">
        <v>30</v>
      </c>
      <c r="BQ115" s="82">
        <v>31</v>
      </c>
      <c r="BR115" s="3" t="s">
        <v>705</v>
      </c>
      <c r="BS115" s="3" t="s">
        <v>706</v>
      </c>
      <c r="BT115" s="3" t="s">
        <v>707</v>
      </c>
      <c r="BU115" s="3" t="s">
        <v>697</v>
      </c>
      <c r="BV115" s="3" t="s">
        <v>698</v>
      </c>
      <c r="BW115" s="3" t="s">
        <v>703</v>
      </c>
      <c r="BX115" s="3" t="s">
        <v>704</v>
      </c>
      <c r="BY115" s="3" t="s">
        <v>705</v>
      </c>
      <c r="BZ115" s="3" t="s">
        <v>706</v>
      </c>
      <c r="CA115" s="3" t="s">
        <v>707</v>
      </c>
      <c r="CB115" s="3" t="s">
        <v>697</v>
      </c>
      <c r="CC115" s="3" t="s">
        <v>698</v>
      </c>
      <c r="CD115" s="3" t="s">
        <v>703</v>
      </c>
      <c r="CE115" s="3" t="s">
        <v>704</v>
      </c>
      <c r="CF115" s="3" t="s">
        <v>705</v>
      </c>
      <c r="CG115" s="3" t="s">
        <v>706</v>
      </c>
      <c r="CH115" s="3" t="s">
        <v>707</v>
      </c>
      <c r="CI115" s="3" t="s">
        <v>697</v>
      </c>
      <c r="CJ115" s="3" t="s">
        <v>698</v>
      </c>
      <c r="CK115" s="3" t="s">
        <v>703</v>
      </c>
      <c r="CL115" s="3" t="s">
        <v>704</v>
      </c>
      <c r="CM115" s="3" t="s">
        <v>705</v>
      </c>
      <c r="CN115" s="3" t="s">
        <v>706</v>
      </c>
      <c r="CO115" s="3" t="s">
        <v>707</v>
      </c>
      <c r="CP115" s="3" t="s">
        <v>697</v>
      </c>
      <c r="CQ115" s="3" t="s">
        <v>698</v>
      </c>
      <c r="CR115" s="3" t="s">
        <v>703</v>
      </c>
      <c r="CS115" s="3" t="s">
        <v>704</v>
      </c>
      <c r="CT115" s="3" t="s">
        <v>705</v>
      </c>
      <c r="CU115" s="3" t="s">
        <v>706</v>
      </c>
      <c r="CV115" s="3" t="s">
        <v>707</v>
      </c>
      <c r="CW115" s="3" t="s">
        <v>718</v>
      </c>
      <c r="CX115">
        <v>2024</v>
      </c>
    </row>
    <row r="116" spans="1:102" x14ac:dyDescent="0.2">
      <c r="A116" s="74" t="str">
        <f t="shared" si="1"/>
        <v>Май 2024 График 3 Бригада 3</v>
      </c>
      <c r="B116" s="3"/>
      <c r="C116" s="77" t="s">
        <v>717</v>
      </c>
      <c r="D116" s="3" t="s">
        <v>741</v>
      </c>
      <c r="E116" s="3" t="s">
        <v>710</v>
      </c>
      <c r="F116" s="84">
        <v>3</v>
      </c>
      <c r="G116" s="3"/>
      <c r="H116" s="3">
        <v>10.5</v>
      </c>
      <c r="I116" s="3" t="s">
        <v>742</v>
      </c>
      <c r="J116" s="3"/>
      <c r="K116" s="3"/>
      <c r="L116" s="3">
        <v>10.5</v>
      </c>
      <c r="M116" s="3" t="s">
        <v>742</v>
      </c>
      <c r="N116" s="3"/>
      <c r="O116" s="3"/>
      <c r="P116" s="3">
        <v>10.5</v>
      </c>
      <c r="Q116" s="3" t="s">
        <v>742</v>
      </c>
      <c r="R116" s="3"/>
      <c r="S116" s="3"/>
      <c r="T116" s="3">
        <v>10.5</v>
      </c>
      <c r="U116" s="3" t="s">
        <v>742</v>
      </c>
      <c r="V116" s="3"/>
      <c r="W116" s="3"/>
      <c r="X116" s="3">
        <v>10.5</v>
      </c>
      <c r="Y116" s="3" t="s">
        <v>742</v>
      </c>
      <c r="Z116" s="3"/>
      <c r="AA116" s="3"/>
      <c r="AB116" s="3">
        <v>10.5</v>
      </c>
      <c r="AC116" s="3" t="s">
        <v>742</v>
      </c>
      <c r="AD116" s="3"/>
      <c r="AE116" s="3"/>
      <c r="AF116" s="3">
        <v>10.5</v>
      </c>
      <c r="AG116" s="3" t="s">
        <v>742</v>
      </c>
      <c r="AH116" s="3"/>
      <c r="AI116" s="3"/>
      <c r="AJ116" s="3">
        <v>10.5</v>
      </c>
      <c r="AK116" s="3" t="s">
        <v>742</v>
      </c>
      <c r="AL116" s="81">
        <v>168</v>
      </c>
      <c r="AM116" s="82">
        <v>1</v>
      </c>
      <c r="AN116" s="82">
        <v>2</v>
      </c>
      <c r="AO116" s="82">
        <v>3</v>
      </c>
      <c r="AP116" s="82">
        <v>4</v>
      </c>
      <c r="AQ116" s="82">
        <v>5</v>
      </c>
      <c r="AR116" s="82">
        <v>6</v>
      </c>
      <c r="AS116" s="82">
        <v>7</v>
      </c>
      <c r="AT116" s="82">
        <v>8</v>
      </c>
      <c r="AU116" s="82">
        <v>9</v>
      </c>
      <c r="AV116" s="82">
        <v>10</v>
      </c>
      <c r="AW116" s="82">
        <v>11</v>
      </c>
      <c r="AX116" s="82">
        <v>12</v>
      </c>
      <c r="AY116" s="82">
        <v>13</v>
      </c>
      <c r="AZ116" s="82">
        <v>14</v>
      </c>
      <c r="BA116" s="82">
        <v>15</v>
      </c>
      <c r="BB116" s="82">
        <v>16</v>
      </c>
      <c r="BC116" s="82">
        <v>17</v>
      </c>
      <c r="BD116" s="82">
        <v>18</v>
      </c>
      <c r="BE116" s="82">
        <v>19</v>
      </c>
      <c r="BF116" s="82">
        <v>20</v>
      </c>
      <c r="BG116" s="82">
        <v>21</v>
      </c>
      <c r="BH116" s="82">
        <v>22</v>
      </c>
      <c r="BI116" s="82">
        <v>23</v>
      </c>
      <c r="BJ116" s="82">
        <v>24</v>
      </c>
      <c r="BK116" s="82">
        <v>25</v>
      </c>
      <c r="BL116" s="82">
        <v>26</v>
      </c>
      <c r="BM116" s="82">
        <v>27</v>
      </c>
      <c r="BN116" s="82">
        <v>28</v>
      </c>
      <c r="BO116" s="82">
        <v>29</v>
      </c>
      <c r="BP116" s="82">
        <v>30</v>
      </c>
      <c r="BQ116" s="82">
        <v>31</v>
      </c>
      <c r="BR116" s="3" t="s">
        <v>705</v>
      </c>
      <c r="BS116" s="3" t="s">
        <v>706</v>
      </c>
      <c r="BT116" s="3" t="s">
        <v>707</v>
      </c>
      <c r="BU116" s="3" t="s">
        <v>697</v>
      </c>
      <c r="BV116" s="3" t="s">
        <v>698</v>
      </c>
      <c r="BW116" s="3" t="s">
        <v>703</v>
      </c>
      <c r="BX116" s="3" t="s">
        <v>704</v>
      </c>
      <c r="BY116" s="3" t="s">
        <v>705</v>
      </c>
      <c r="BZ116" s="3" t="s">
        <v>706</v>
      </c>
      <c r="CA116" s="3" t="s">
        <v>707</v>
      </c>
      <c r="CB116" s="3" t="s">
        <v>697</v>
      </c>
      <c r="CC116" s="3" t="s">
        <v>698</v>
      </c>
      <c r="CD116" s="3" t="s">
        <v>703</v>
      </c>
      <c r="CE116" s="3" t="s">
        <v>704</v>
      </c>
      <c r="CF116" s="3" t="s">
        <v>705</v>
      </c>
      <c r="CG116" s="3" t="s">
        <v>706</v>
      </c>
      <c r="CH116" s="3" t="s">
        <v>707</v>
      </c>
      <c r="CI116" s="3" t="s">
        <v>697</v>
      </c>
      <c r="CJ116" s="3" t="s">
        <v>698</v>
      </c>
      <c r="CK116" s="3" t="s">
        <v>703</v>
      </c>
      <c r="CL116" s="3" t="s">
        <v>704</v>
      </c>
      <c r="CM116" s="3" t="s">
        <v>705</v>
      </c>
      <c r="CN116" s="3" t="s">
        <v>706</v>
      </c>
      <c r="CO116" s="3" t="s">
        <v>707</v>
      </c>
      <c r="CP116" s="3" t="s">
        <v>697</v>
      </c>
      <c r="CQ116" s="3" t="s">
        <v>698</v>
      </c>
      <c r="CR116" s="3" t="s">
        <v>703</v>
      </c>
      <c r="CS116" s="3" t="s">
        <v>704</v>
      </c>
      <c r="CT116" s="3" t="s">
        <v>705</v>
      </c>
      <c r="CU116" s="3" t="s">
        <v>706</v>
      </c>
      <c r="CV116" s="3" t="s">
        <v>707</v>
      </c>
      <c r="CW116" s="3" t="s">
        <v>718</v>
      </c>
      <c r="CX116">
        <v>2024</v>
      </c>
    </row>
    <row r="117" spans="1:102" x14ac:dyDescent="0.2">
      <c r="A117" s="74" t="str">
        <f t="shared" si="1"/>
        <v>Май 2024 График 3 Бригада 4</v>
      </c>
      <c r="B117" s="3"/>
      <c r="C117" s="77" t="s">
        <v>717</v>
      </c>
      <c r="D117" s="3" t="s">
        <v>741</v>
      </c>
      <c r="E117" s="3" t="s">
        <v>713</v>
      </c>
      <c r="F117" s="84">
        <v>4</v>
      </c>
      <c r="G117" s="3"/>
      <c r="H117" s="3"/>
      <c r="I117" s="3">
        <v>10.5</v>
      </c>
      <c r="J117" s="3" t="s">
        <v>742</v>
      </c>
      <c r="K117" s="3"/>
      <c r="L117" s="3"/>
      <c r="M117" s="3">
        <v>10.5</v>
      </c>
      <c r="N117" s="3" t="s">
        <v>742</v>
      </c>
      <c r="O117" s="3"/>
      <c r="P117" s="3"/>
      <c r="Q117" s="3">
        <v>10.5</v>
      </c>
      <c r="R117" s="3" t="s">
        <v>742</v>
      </c>
      <c r="S117" s="3"/>
      <c r="T117" s="3"/>
      <c r="U117" s="3">
        <v>10.5</v>
      </c>
      <c r="V117" s="3" t="s">
        <v>742</v>
      </c>
      <c r="W117" s="3"/>
      <c r="X117" s="3"/>
      <c r="Y117" s="3">
        <v>10.5</v>
      </c>
      <c r="Z117" s="3" t="s">
        <v>742</v>
      </c>
      <c r="AA117" s="3"/>
      <c r="AB117" s="3"/>
      <c r="AC117" s="3">
        <v>10.5</v>
      </c>
      <c r="AD117" s="3" t="s">
        <v>742</v>
      </c>
      <c r="AE117" s="3"/>
      <c r="AF117" s="3"/>
      <c r="AG117" s="3">
        <v>10.5</v>
      </c>
      <c r="AH117" s="3" t="s">
        <v>742</v>
      </c>
      <c r="AI117" s="3"/>
      <c r="AJ117" s="3"/>
      <c r="AK117" s="3">
        <v>10.5</v>
      </c>
      <c r="AL117" s="81">
        <v>157.5</v>
      </c>
      <c r="AM117" s="82">
        <v>1</v>
      </c>
      <c r="AN117" s="82">
        <v>2</v>
      </c>
      <c r="AO117" s="82">
        <v>3</v>
      </c>
      <c r="AP117" s="82">
        <v>4</v>
      </c>
      <c r="AQ117" s="82">
        <v>5</v>
      </c>
      <c r="AR117" s="82">
        <v>6</v>
      </c>
      <c r="AS117" s="82">
        <v>7</v>
      </c>
      <c r="AT117" s="82">
        <v>8</v>
      </c>
      <c r="AU117" s="82">
        <v>9</v>
      </c>
      <c r="AV117" s="82">
        <v>10</v>
      </c>
      <c r="AW117" s="82">
        <v>11</v>
      </c>
      <c r="AX117" s="82">
        <v>12</v>
      </c>
      <c r="AY117" s="82">
        <v>13</v>
      </c>
      <c r="AZ117" s="82">
        <v>14</v>
      </c>
      <c r="BA117" s="82">
        <v>15</v>
      </c>
      <c r="BB117" s="82">
        <v>16</v>
      </c>
      <c r="BC117" s="82">
        <v>17</v>
      </c>
      <c r="BD117" s="82">
        <v>18</v>
      </c>
      <c r="BE117" s="82">
        <v>19</v>
      </c>
      <c r="BF117" s="82">
        <v>20</v>
      </c>
      <c r="BG117" s="82">
        <v>21</v>
      </c>
      <c r="BH117" s="82">
        <v>22</v>
      </c>
      <c r="BI117" s="82">
        <v>23</v>
      </c>
      <c r="BJ117" s="82">
        <v>24</v>
      </c>
      <c r="BK117" s="82">
        <v>25</v>
      </c>
      <c r="BL117" s="82">
        <v>26</v>
      </c>
      <c r="BM117" s="82">
        <v>27</v>
      </c>
      <c r="BN117" s="82">
        <v>28</v>
      </c>
      <c r="BO117" s="82">
        <v>29</v>
      </c>
      <c r="BP117" s="82">
        <v>30</v>
      </c>
      <c r="BQ117" s="82">
        <v>31</v>
      </c>
      <c r="BR117" s="3" t="s">
        <v>705</v>
      </c>
      <c r="BS117" s="3" t="s">
        <v>706</v>
      </c>
      <c r="BT117" s="3" t="s">
        <v>707</v>
      </c>
      <c r="BU117" s="3" t="s">
        <v>697</v>
      </c>
      <c r="BV117" s="3" t="s">
        <v>698</v>
      </c>
      <c r="BW117" s="3" t="s">
        <v>703</v>
      </c>
      <c r="BX117" s="3" t="s">
        <v>704</v>
      </c>
      <c r="BY117" s="3" t="s">
        <v>705</v>
      </c>
      <c r="BZ117" s="3" t="s">
        <v>706</v>
      </c>
      <c r="CA117" s="3" t="s">
        <v>707</v>
      </c>
      <c r="CB117" s="3" t="s">
        <v>697</v>
      </c>
      <c r="CC117" s="3" t="s">
        <v>698</v>
      </c>
      <c r="CD117" s="3" t="s">
        <v>703</v>
      </c>
      <c r="CE117" s="3" t="s">
        <v>704</v>
      </c>
      <c r="CF117" s="3" t="s">
        <v>705</v>
      </c>
      <c r="CG117" s="3" t="s">
        <v>706</v>
      </c>
      <c r="CH117" s="3" t="s">
        <v>707</v>
      </c>
      <c r="CI117" s="3" t="s">
        <v>697</v>
      </c>
      <c r="CJ117" s="3" t="s">
        <v>698</v>
      </c>
      <c r="CK117" s="3" t="s">
        <v>703</v>
      </c>
      <c r="CL117" s="3" t="s">
        <v>704</v>
      </c>
      <c r="CM117" s="3" t="s">
        <v>705</v>
      </c>
      <c r="CN117" s="3" t="s">
        <v>706</v>
      </c>
      <c r="CO117" s="3" t="s">
        <v>707</v>
      </c>
      <c r="CP117" s="3" t="s">
        <v>697</v>
      </c>
      <c r="CQ117" s="3" t="s">
        <v>698</v>
      </c>
      <c r="CR117" s="3" t="s">
        <v>703</v>
      </c>
      <c r="CS117" s="3" t="s">
        <v>704</v>
      </c>
      <c r="CT117" s="3" t="s">
        <v>705</v>
      </c>
      <c r="CU117" s="3" t="s">
        <v>706</v>
      </c>
      <c r="CV117" s="3" t="s">
        <v>707</v>
      </c>
      <c r="CW117" s="3" t="s">
        <v>718</v>
      </c>
      <c r="CX117">
        <v>2024</v>
      </c>
    </row>
    <row r="118" spans="1:102" x14ac:dyDescent="0.2">
      <c r="A118" s="74" t="str">
        <f t="shared" si="1"/>
        <v>Июнь 2024 График 3 Бригада 1</v>
      </c>
      <c r="B118" s="3"/>
      <c r="C118" s="77" t="s">
        <v>719</v>
      </c>
      <c r="D118" s="3" t="s">
        <v>741</v>
      </c>
      <c r="E118" s="3" t="s">
        <v>701</v>
      </c>
      <c r="F118" s="84">
        <v>1</v>
      </c>
      <c r="G118" s="3">
        <v>10.5</v>
      </c>
      <c r="H118" s="3" t="s">
        <v>742</v>
      </c>
      <c r="I118" s="3"/>
      <c r="J118" s="3"/>
      <c r="K118" s="3">
        <v>10.5</v>
      </c>
      <c r="L118" s="3" t="s">
        <v>742</v>
      </c>
      <c r="M118" s="3"/>
      <c r="N118" s="3"/>
      <c r="O118" s="3">
        <v>10.5</v>
      </c>
      <c r="P118" s="3" t="s">
        <v>742</v>
      </c>
      <c r="Q118" s="3"/>
      <c r="R118" s="3"/>
      <c r="S118" s="3">
        <v>10.5</v>
      </c>
      <c r="T118" s="3" t="s">
        <v>742</v>
      </c>
      <c r="U118" s="3"/>
      <c r="V118" s="3"/>
      <c r="W118" s="3">
        <v>10.5</v>
      </c>
      <c r="X118" s="3" t="s">
        <v>742</v>
      </c>
      <c r="Y118" s="3"/>
      <c r="Z118" s="3"/>
      <c r="AA118" s="3">
        <v>10.5</v>
      </c>
      <c r="AB118" s="3" t="s">
        <v>742</v>
      </c>
      <c r="AC118" s="3"/>
      <c r="AD118" s="3"/>
      <c r="AE118" s="3">
        <v>10.5</v>
      </c>
      <c r="AF118" s="3" t="s">
        <v>742</v>
      </c>
      <c r="AG118" s="3"/>
      <c r="AH118" s="3"/>
      <c r="AI118" s="3">
        <v>10.5</v>
      </c>
      <c r="AJ118" s="3" t="s">
        <v>742</v>
      </c>
      <c r="AK118" s="3" t="s">
        <v>716</v>
      </c>
      <c r="AL118" s="81">
        <v>168</v>
      </c>
      <c r="AM118" s="82">
        <v>1</v>
      </c>
      <c r="AN118" s="82">
        <v>2</v>
      </c>
      <c r="AO118" s="82">
        <v>3</v>
      </c>
      <c r="AP118" s="82">
        <v>4</v>
      </c>
      <c r="AQ118" s="82">
        <v>5</v>
      </c>
      <c r="AR118" s="82">
        <v>6</v>
      </c>
      <c r="AS118" s="82">
        <v>7</v>
      </c>
      <c r="AT118" s="82">
        <v>8</v>
      </c>
      <c r="AU118" s="82">
        <v>9</v>
      </c>
      <c r="AV118" s="82">
        <v>10</v>
      </c>
      <c r="AW118" s="82">
        <v>11</v>
      </c>
      <c r="AX118" s="82">
        <v>12</v>
      </c>
      <c r="AY118" s="82">
        <v>13</v>
      </c>
      <c r="AZ118" s="82">
        <v>14</v>
      </c>
      <c r="BA118" s="82">
        <v>15</v>
      </c>
      <c r="BB118" s="82">
        <v>16</v>
      </c>
      <c r="BC118" s="82">
        <v>17</v>
      </c>
      <c r="BD118" s="82">
        <v>18</v>
      </c>
      <c r="BE118" s="82">
        <v>19</v>
      </c>
      <c r="BF118" s="82">
        <v>20</v>
      </c>
      <c r="BG118" s="82">
        <v>21</v>
      </c>
      <c r="BH118" s="82">
        <v>22</v>
      </c>
      <c r="BI118" s="82">
        <v>23</v>
      </c>
      <c r="BJ118" s="82">
        <v>24</v>
      </c>
      <c r="BK118" s="82">
        <v>25</v>
      </c>
      <c r="BL118" s="82">
        <v>26</v>
      </c>
      <c r="BM118" s="82">
        <v>27</v>
      </c>
      <c r="BN118" s="82">
        <v>28</v>
      </c>
      <c r="BO118" s="82">
        <v>29</v>
      </c>
      <c r="BP118" s="82">
        <v>30</v>
      </c>
      <c r="BQ118" s="82"/>
      <c r="BR118" s="3" t="s">
        <v>697</v>
      </c>
      <c r="BS118" s="3" t="s">
        <v>698</v>
      </c>
      <c r="BT118" s="3" t="s">
        <v>703</v>
      </c>
      <c r="BU118" s="3" t="s">
        <v>704</v>
      </c>
      <c r="BV118" s="3" t="s">
        <v>705</v>
      </c>
      <c r="BW118" s="3" t="s">
        <v>706</v>
      </c>
      <c r="BX118" s="3" t="s">
        <v>707</v>
      </c>
      <c r="BY118" s="3" t="s">
        <v>697</v>
      </c>
      <c r="BZ118" s="3" t="s">
        <v>698</v>
      </c>
      <c r="CA118" s="3" t="s">
        <v>703</v>
      </c>
      <c r="CB118" s="3" t="s">
        <v>704</v>
      </c>
      <c r="CC118" s="3" t="s">
        <v>705</v>
      </c>
      <c r="CD118" s="3" t="s">
        <v>706</v>
      </c>
      <c r="CE118" s="3" t="s">
        <v>707</v>
      </c>
      <c r="CF118" s="3" t="s">
        <v>697</v>
      </c>
      <c r="CG118" s="3" t="s">
        <v>698</v>
      </c>
      <c r="CH118" s="3" t="s">
        <v>703</v>
      </c>
      <c r="CI118" s="3" t="s">
        <v>704</v>
      </c>
      <c r="CJ118" s="3" t="s">
        <v>705</v>
      </c>
      <c r="CK118" s="3" t="s">
        <v>706</v>
      </c>
      <c r="CL118" s="3" t="s">
        <v>707</v>
      </c>
      <c r="CM118" s="3" t="s">
        <v>697</v>
      </c>
      <c r="CN118" s="3" t="s">
        <v>698</v>
      </c>
      <c r="CO118" s="3" t="s">
        <v>703</v>
      </c>
      <c r="CP118" s="3" t="s">
        <v>704</v>
      </c>
      <c r="CQ118" s="3" t="s">
        <v>705</v>
      </c>
      <c r="CR118" s="3" t="s">
        <v>706</v>
      </c>
      <c r="CS118" s="3" t="s">
        <v>707</v>
      </c>
      <c r="CT118" s="3" t="s">
        <v>697</v>
      </c>
      <c r="CU118" s="3" t="s">
        <v>698</v>
      </c>
      <c r="CV118" s="3" t="s">
        <v>703</v>
      </c>
      <c r="CW118" s="3" t="s">
        <v>721</v>
      </c>
      <c r="CX118">
        <v>2024</v>
      </c>
    </row>
    <row r="119" spans="1:102" x14ac:dyDescent="0.2">
      <c r="A119" s="74" t="str">
        <f t="shared" si="1"/>
        <v>Июнь 2024 График 3 Бригада 2</v>
      </c>
      <c r="B119" s="3"/>
      <c r="C119" s="77" t="s">
        <v>719</v>
      </c>
      <c r="D119" s="3" t="s">
        <v>741</v>
      </c>
      <c r="E119" s="3" t="s">
        <v>708</v>
      </c>
      <c r="F119" s="84">
        <v>2</v>
      </c>
      <c r="G119" s="3"/>
      <c r="H119" s="3">
        <v>10.5</v>
      </c>
      <c r="I119" s="3" t="s">
        <v>742</v>
      </c>
      <c r="J119" s="3"/>
      <c r="K119" s="3"/>
      <c r="L119" s="3">
        <v>10.5</v>
      </c>
      <c r="M119" s="3" t="s">
        <v>742</v>
      </c>
      <c r="N119" s="3"/>
      <c r="O119" s="3"/>
      <c r="P119" s="3">
        <v>10.5</v>
      </c>
      <c r="Q119" s="3" t="s">
        <v>742</v>
      </c>
      <c r="R119" s="3"/>
      <c r="S119" s="3"/>
      <c r="T119" s="3">
        <v>10.5</v>
      </c>
      <c r="U119" s="3" t="s">
        <v>742</v>
      </c>
      <c r="V119" s="3"/>
      <c r="W119" s="3"/>
      <c r="X119" s="3">
        <v>10.5</v>
      </c>
      <c r="Y119" s="3" t="s">
        <v>742</v>
      </c>
      <c r="Z119" s="3"/>
      <c r="AA119" s="3"/>
      <c r="AB119" s="3">
        <v>10.5</v>
      </c>
      <c r="AC119" s="3" t="s">
        <v>742</v>
      </c>
      <c r="AD119" s="3"/>
      <c r="AE119" s="3"/>
      <c r="AF119" s="3">
        <v>10.5</v>
      </c>
      <c r="AG119" s="3" t="s">
        <v>742</v>
      </c>
      <c r="AH119" s="3"/>
      <c r="AI119" s="3"/>
      <c r="AJ119" s="3">
        <v>10.5</v>
      </c>
      <c r="AK119" s="3" t="s">
        <v>716</v>
      </c>
      <c r="AL119" s="81">
        <v>157.5</v>
      </c>
      <c r="AM119" s="82">
        <v>1</v>
      </c>
      <c r="AN119" s="82">
        <v>2</v>
      </c>
      <c r="AO119" s="82">
        <v>3</v>
      </c>
      <c r="AP119" s="82">
        <v>4</v>
      </c>
      <c r="AQ119" s="82">
        <v>5</v>
      </c>
      <c r="AR119" s="82">
        <v>6</v>
      </c>
      <c r="AS119" s="82">
        <v>7</v>
      </c>
      <c r="AT119" s="82">
        <v>8</v>
      </c>
      <c r="AU119" s="82">
        <v>9</v>
      </c>
      <c r="AV119" s="82">
        <v>10</v>
      </c>
      <c r="AW119" s="82">
        <v>11</v>
      </c>
      <c r="AX119" s="82">
        <v>12</v>
      </c>
      <c r="AY119" s="82">
        <v>13</v>
      </c>
      <c r="AZ119" s="82">
        <v>14</v>
      </c>
      <c r="BA119" s="82">
        <v>15</v>
      </c>
      <c r="BB119" s="82">
        <v>16</v>
      </c>
      <c r="BC119" s="82">
        <v>17</v>
      </c>
      <c r="BD119" s="82">
        <v>18</v>
      </c>
      <c r="BE119" s="82">
        <v>19</v>
      </c>
      <c r="BF119" s="82">
        <v>20</v>
      </c>
      <c r="BG119" s="82">
        <v>21</v>
      </c>
      <c r="BH119" s="82">
        <v>22</v>
      </c>
      <c r="BI119" s="82">
        <v>23</v>
      </c>
      <c r="BJ119" s="82">
        <v>24</v>
      </c>
      <c r="BK119" s="82">
        <v>25</v>
      </c>
      <c r="BL119" s="82">
        <v>26</v>
      </c>
      <c r="BM119" s="82">
        <v>27</v>
      </c>
      <c r="BN119" s="82">
        <v>28</v>
      </c>
      <c r="BO119" s="82">
        <v>29</v>
      </c>
      <c r="BP119" s="82">
        <v>30</v>
      </c>
      <c r="BQ119" s="82"/>
      <c r="BR119" s="3" t="s">
        <v>697</v>
      </c>
      <c r="BS119" s="3" t="s">
        <v>698</v>
      </c>
      <c r="BT119" s="3" t="s">
        <v>703</v>
      </c>
      <c r="BU119" s="3" t="s">
        <v>704</v>
      </c>
      <c r="BV119" s="3" t="s">
        <v>705</v>
      </c>
      <c r="BW119" s="3" t="s">
        <v>706</v>
      </c>
      <c r="BX119" s="3" t="s">
        <v>707</v>
      </c>
      <c r="BY119" s="3" t="s">
        <v>697</v>
      </c>
      <c r="BZ119" s="3" t="s">
        <v>698</v>
      </c>
      <c r="CA119" s="3" t="s">
        <v>703</v>
      </c>
      <c r="CB119" s="3" t="s">
        <v>704</v>
      </c>
      <c r="CC119" s="3" t="s">
        <v>705</v>
      </c>
      <c r="CD119" s="3" t="s">
        <v>706</v>
      </c>
      <c r="CE119" s="3" t="s">
        <v>707</v>
      </c>
      <c r="CF119" s="3" t="s">
        <v>697</v>
      </c>
      <c r="CG119" s="3" t="s">
        <v>698</v>
      </c>
      <c r="CH119" s="3" t="s">
        <v>703</v>
      </c>
      <c r="CI119" s="3" t="s">
        <v>704</v>
      </c>
      <c r="CJ119" s="3" t="s">
        <v>705</v>
      </c>
      <c r="CK119" s="3" t="s">
        <v>706</v>
      </c>
      <c r="CL119" s="3" t="s">
        <v>707</v>
      </c>
      <c r="CM119" s="3" t="s">
        <v>697</v>
      </c>
      <c r="CN119" s="3" t="s">
        <v>698</v>
      </c>
      <c r="CO119" s="3" t="s">
        <v>703</v>
      </c>
      <c r="CP119" s="3" t="s">
        <v>704</v>
      </c>
      <c r="CQ119" s="3" t="s">
        <v>705</v>
      </c>
      <c r="CR119" s="3" t="s">
        <v>706</v>
      </c>
      <c r="CS119" s="3" t="s">
        <v>707</v>
      </c>
      <c r="CT119" s="3" t="s">
        <v>697</v>
      </c>
      <c r="CU119" s="3" t="s">
        <v>698</v>
      </c>
      <c r="CV119" s="3" t="s">
        <v>703</v>
      </c>
      <c r="CW119" s="3" t="s">
        <v>721</v>
      </c>
      <c r="CX119">
        <v>2024</v>
      </c>
    </row>
    <row r="120" spans="1:102" x14ac:dyDescent="0.2">
      <c r="A120" s="74" t="str">
        <f t="shared" si="1"/>
        <v>Июнь 2024 График 3 Бригада 3</v>
      </c>
      <c r="B120" s="3"/>
      <c r="C120" s="77" t="s">
        <v>719</v>
      </c>
      <c r="D120" s="3" t="s">
        <v>741</v>
      </c>
      <c r="E120" s="3" t="s">
        <v>710</v>
      </c>
      <c r="F120" s="84">
        <v>3</v>
      </c>
      <c r="G120" s="3"/>
      <c r="H120" s="3"/>
      <c r="I120" s="3">
        <v>10.5</v>
      </c>
      <c r="J120" s="3" t="s">
        <v>742</v>
      </c>
      <c r="K120" s="3"/>
      <c r="L120" s="3"/>
      <c r="M120" s="3">
        <v>10.5</v>
      </c>
      <c r="N120" s="3" t="s">
        <v>742</v>
      </c>
      <c r="O120" s="3"/>
      <c r="P120" s="3"/>
      <c r="Q120" s="3">
        <v>10.5</v>
      </c>
      <c r="R120" s="3" t="s">
        <v>742</v>
      </c>
      <c r="S120" s="3"/>
      <c r="T120" s="3"/>
      <c r="U120" s="3">
        <v>10.5</v>
      </c>
      <c r="V120" s="3" t="s">
        <v>742</v>
      </c>
      <c r="W120" s="3"/>
      <c r="X120" s="3"/>
      <c r="Y120" s="3">
        <v>10.5</v>
      </c>
      <c r="Z120" s="3" t="s">
        <v>742</v>
      </c>
      <c r="AA120" s="3"/>
      <c r="AB120" s="3"/>
      <c r="AC120" s="3">
        <v>10.5</v>
      </c>
      <c r="AD120" s="3" t="s">
        <v>742</v>
      </c>
      <c r="AE120" s="3"/>
      <c r="AF120" s="3"/>
      <c r="AG120" s="3">
        <v>10.5</v>
      </c>
      <c r="AH120" s="3" t="s">
        <v>742</v>
      </c>
      <c r="AI120" s="3"/>
      <c r="AJ120" s="3"/>
      <c r="AK120" s="3" t="s">
        <v>716</v>
      </c>
      <c r="AL120" s="81">
        <v>147</v>
      </c>
      <c r="AM120" s="82">
        <v>1</v>
      </c>
      <c r="AN120" s="82">
        <v>2</v>
      </c>
      <c r="AO120" s="82">
        <v>3</v>
      </c>
      <c r="AP120" s="82">
        <v>4</v>
      </c>
      <c r="AQ120" s="82">
        <v>5</v>
      </c>
      <c r="AR120" s="82">
        <v>6</v>
      </c>
      <c r="AS120" s="82">
        <v>7</v>
      </c>
      <c r="AT120" s="82">
        <v>8</v>
      </c>
      <c r="AU120" s="82">
        <v>9</v>
      </c>
      <c r="AV120" s="82">
        <v>10</v>
      </c>
      <c r="AW120" s="82">
        <v>11</v>
      </c>
      <c r="AX120" s="82">
        <v>12</v>
      </c>
      <c r="AY120" s="82">
        <v>13</v>
      </c>
      <c r="AZ120" s="82">
        <v>14</v>
      </c>
      <c r="BA120" s="82">
        <v>15</v>
      </c>
      <c r="BB120" s="82">
        <v>16</v>
      </c>
      <c r="BC120" s="82">
        <v>17</v>
      </c>
      <c r="BD120" s="82">
        <v>18</v>
      </c>
      <c r="BE120" s="82">
        <v>19</v>
      </c>
      <c r="BF120" s="82">
        <v>20</v>
      </c>
      <c r="BG120" s="82">
        <v>21</v>
      </c>
      <c r="BH120" s="82">
        <v>22</v>
      </c>
      <c r="BI120" s="82">
        <v>23</v>
      </c>
      <c r="BJ120" s="82">
        <v>24</v>
      </c>
      <c r="BK120" s="82">
        <v>25</v>
      </c>
      <c r="BL120" s="82">
        <v>26</v>
      </c>
      <c r="BM120" s="82">
        <v>27</v>
      </c>
      <c r="BN120" s="82">
        <v>28</v>
      </c>
      <c r="BO120" s="82">
        <v>29</v>
      </c>
      <c r="BP120" s="82">
        <v>30</v>
      </c>
      <c r="BQ120" s="82"/>
      <c r="BR120" s="3" t="s">
        <v>697</v>
      </c>
      <c r="BS120" s="3" t="s">
        <v>698</v>
      </c>
      <c r="BT120" s="3" t="s">
        <v>703</v>
      </c>
      <c r="BU120" s="3" t="s">
        <v>704</v>
      </c>
      <c r="BV120" s="3" t="s">
        <v>705</v>
      </c>
      <c r="BW120" s="3" t="s">
        <v>706</v>
      </c>
      <c r="BX120" s="3" t="s">
        <v>707</v>
      </c>
      <c r="BY120" s="3" t="s">
        <v>697</v>
      </c>
      <c r="BZ120" s="3" t="s">
        <v>698</v>
      </c>
      <c r="CA120" s="3" t="s">
        <v>703</v>
      </c>
      <c r="CB120" s="3" t="s">
        <v>704</v>
      </c>
      <c r="CC120" s="3" t="s">
        <v>705</v>
      </c>
      <c r="CD120" s="3" t="s">
        <v>706</v>
      </c>
      <c r="CE120" s="3" t="s">
        <v>707</v>
      </c>
      <c r="CF120" s="3" t="s">
        <v>697</v>
      </c>
      <c r="CG120" s="3" t="s">
        <v>698</v>
      </c>
      <c r="CH120" s="3" t="s">
        <v>703</v>
      </c>
      <c r="CI120" s="3" t="s">
        <v>704</v>
      </c>
      <c r="CJ120" s="3" t="s">
        <v>705</v>
      </c>
      <c r="CK120" s="3" t="s">
        <v>706</v>
      </c>
      <c r="CL120" s="3" t="s">
        <v>707</v>
      </c>
      <c r="CM120" s="3" t="s">
        <v>697</v>
      </c>
      <c r="CN120" s="3" t="s">
        <v>698</v>
      </c>
      <c r="CO120" s="3" t="s">
        <v>703</v>
      </c>
      <c r="CP120" s="3" t="s">
        <v>704</v>
      </c>
      <c r="CQ120" s="3" t="s">
        <v>705</v>
      </c>
      <c r="CR120" s="3" t="s">
        <v>706</v>
      </c>
      <c r="CS120" s="3" t="s">
        <v>707</v>
      </c>
      <c r="CT120" s="3" t="s">
        <v>697</v>
      </c>
      <c r="CU120" s="3" t="s">
        <v>698</v>
      </c>
      <c r="CV120" s="3" t="s">
        <v>703</v>
      </c>
      <c r="CW120" s="3" t="s">
        <v>721</v>
      </c>
      <c r="CX120">
        <v>2024</v>
      </c>
    </row>
    <row r="121" spans="1:102" x14ac:dyDescent="0.2">
      <c r="A121" s="74" t="str">
        <f t="shared" si="1"/>
        <v>Июнь 2024 График 3 Бригада 4</v>
      </c>
      <c r="B121" s="3"/>
      <c r="C121" s="77" t="s">
        <v>719</v>
      </c>
      <c r="D121" s="3" t="s">
        <v>741</v>
      </c>
      <c r="E121" s="3" t="s">
        <v>713</v>
      </c>
      <c r="F121" s="84">
        <v>4</v>
      </c>
      <c r="G121" s="3" t="s">
        <v>742</v>
      </c>
      <c r="H121" s="3"/>
      <c r="I121" s="3"/>
      <c r="J121" s="3">
        <v>10.5</v>
      </c>
      <c r="K121" s="3" t="s">
        <v>742</v>
      </c>
      <c r="L121" s="3"/>
      <c r="M121" s="3"/>
      <c r="N121" s="3">
        <v>10.5</v>
      </c>
      <c r="O121" s="3" t="s">
        <v>742</v>
      </c>
      <c r="P121" s="3"/>
      <c r="Q121" s="3"/>
      <c r="R121" s="3">
        <v>10.5</v>
      </c>
      <c r="S121" s="3" t="s">
        <v>742</v>
      </c>
      <c r="T121" s="3"/>
      <c r="U121" s="3"/>
      <c r="V121" s="3">
        <v>10.5</v>
      </c>
      <c r="W121" s="3" t="s">
        <v>742</v>
      </c>
      <c r="X121" s="3"/>
      <c r="Y121" s="3"/>
      <c r="Z121" s="3">
        <v>10.5</v>
      </c>
      <c r="AA121" s="3" t="s">
        <v>742</v>
      </c>
      <c r="AB121" s="3"/>
      <c r="AC121" s="3"/>
      <c r="AD121" s="3">
        <v>10.5</v>
      </c>
      <c r="AE121" s="3" t="s">
        <v>742</v>
      </c>
      <c r="AF121" s="3"/>
      <c r="AG121" s="3"/>
      <c r="AH121" s="3">
        <v>10.5</v>
      </c>
      <c r="AI121" s="3" t="s">
        <v>742</v>
      </c>
      <c r="AJ121" s="3"/>
      <c r="AK121" s="3" t="s">
        <v>716</v>
      </c>
      <c r="AL121" s="81">
        <v>157.5</v>
      </c>
      <c r="AM121" s="82">
        <v>1</v>
      </c>
      <c r="AN121" s="82">
        <v>2</v>
      </c>
      <c r="AO121" s="82">
        <v>3</v>
      </c>
      <c r="AP121" s="82">
        <v>4</v>
      </c>
      <c r="AQ121" s="82">
        <v>5</v>
      </c>
      <c r="AR121" s="82">
        <v>6</v>
      </c>
      <c r="AS121" s="82">
        <v>7</v>
      </c>
      <c r="AT121" s="82">
        <v>8</v>
      </c>
      <c r="AU121" s="82">
        <v>9</v>
      </c>
      <c r="AV121" s="82">
        <v>10</v>
      </c>
      <c r="AW121" s="82">
        <v>11</v>
      </c>
      <c r="AX121" s="82">
        <v>12</v>
      </c>
      <c r="AY121" s="82">
        <v>13</v>
      </c>
      <c r="AZ121" s="82">
        <v>14</v>
      </c>
      <c r="BA121" s="82">
        <v>15</v>
      </c>
      <c r="BB121" s="82">
        <v>16</v>
      </c>
      <c r="BC121" s="82">
        <v>17</v>
      </c>
      <c r="BD121" s="82">
        <v>18</v>
      </c>
      <c r="BE121" s="82">
        <v>19</v>
      </c>
      <c r="BF121" s="82">
        <v>20</v>
      </c>
      <c r="BG121" s="82">
        <v>21</v>
      </c>
      <c r="BH121" s="82">
        <v>22</v>
      </c>
      <c r="BI121" s="82">
        <v>23</v>
      </c>
      <c r="BJ121" s="82">
        <v>24</v>
      </c>
      <c r="BK121" s="82">
        <v>25</v>
      </c>
      <c r="BL121" s="82">
        <v>26</v>
      </c>
      <c r="BM121" s="82">
        <v>27</v>
      </c>
      <c r="BN121" s="82">
        <v>28</v>
      </c>
      <c r="BO121" s="82">
        <v>29</v>
      </c>
      <c r="BP121" s="82">
        <v>30</v>
      </c>
      <c r="BQ121" s="82"/>
      <c r="BR121" s="3" t="s">
        <v>697</v>
      </c>
      <c r="BS121" s="3" t="s">
        <v>698</v>
      </c>
      <c r="BT121" s="3" t="s">
        <v>703</v>
      </c>
      <c r="BU121" s="3" t="s">
        <v>704</v>
      </c>
      <c r="BV121" s="3" t="s">
        <v>705</v>
      </c>
      <c r="BW121" s="3" t="s">
        <v>706</v>
      </c>
      <c r="BX121" s="3" t="s">
        <v>707</v>
      </c>
      <c r="BY121" s="3" t="s">
        <v>697</v>
      </c>
      <c r="BZ121" s="3" t="s">
        <v>698</v>
      </c>
      <c r="CA121" s="3" t="s">
        <v>703</v>
      </c>
      <c r="CB121" s="3" t="s">
        <v>704</v>
      </c>
      <c r="CC121" s="3" t="s">
        <v>705</v>
      </c>
      <c r="CD121" s="3" t="s">
        <v>706</v>
      </c>
      <c r="CE121" s="3" t="s">
        <v>707</v>
      </c>
      <c r="CF121" s="3" t="s">
        <v>697</v>
      </c>
      <c r="CG121" s="3" t="s">
        <v>698</v>
      </c>
      <c r="CH121" s="3" t="s">
        <v>703</v>
      </c>
      <c r="CI121" s="3" t="s">
        <v>704</v>
      </c>
      <c r="CJ121" s="3" t="s">
        <v>705</v>
      </c>
      <c r="CK121" s="3" t="s">
        <v>706</v>
      </c>
      <c r="CL121" s="3" t="s">
        <v>707</v>
      </c>
      <c r="CM121" s="3" t="s">
        <v>697</v>
      </c>
      <c r="CN121" s="3" t="s">
        <v>698</v>
      </c>
      <c r="CO121" s="3" t="s">
        <v>703</v>
      </c>
      <c r="CP121" s="3" t="s">
        <v>704</v>
      </c>
      <c r="CQ121" s="3" t="s">
        <v>705</v>
      </c>
      <c r="CR121" s="3" t="s">
        <v>706</v>
      </c>
      <c r="CS121" s="3" t="s">
        <v>707</v>
      </c>
      <c r="CT121" s="3" t="s">
        <v>697</v>
      </c>
      <c r="CU121" s="3" t="s">
        <v>698</v>
      </c>
      <c r="CV121" s="3" t="s">
        <v>703</v>
      </c>
      <c r="CW121" s="3" t="s">
        <v>721</v>
      </c>
      <c r="CX121">
        <v>2024</v>
      </c>
    </row>
    <row r="122" spans="1:102" x14ac:dyDescent="0.2">
      <c r="A122" s="74" t="str">
        <f t="shared" si="1"/>
        <v>Июль 2024 График 3 Бригада 1</v>
      </c>
      <c r="B122" s="3"/>
      <c r="C122" s="77" t="s">
        <v>722</v>
      </c>
      <c r="D122" s="3" t="s">
        <v>741</v>
      </c>
      <c r="E122" s="3" t="s">
        <v>701</v>
      </c>
      <c r="F122" s="84">
        <v>1</v>
      </c>
      <c r="G122" s="3"/>
      <c r="H122" s="3"/>
      <c r="I122" s="3">
        <v>10.5</v>
      </c>
      <c r="J122" s="3" t="s">
        <v>742</v>
      </c>
      <c r="K122" s="3"/>
      <c r="L122" s="3"/>
      <c r="M122" s="3">
        <v>10.5</v>
      </c>
      <c r="N122" s="3" t="s">
        <v>742</v>
      </c>
      <c r="O122" s="3"/>
      <c r="P122" s="3"/>
      <c r="Q122" s="3">
        <v>10.5</v>
      </c>
      <c r="R122" s="3" t="s">
        <v>742</v>
      </c>
      <c r="S122" s="3"/>
      <c r="T122" s="3"/>
      <c r="U122" s="3">
        <v>10.5</v>
      </c>
      <c r="V122" s="3" t="s">
        <v>742</v>
      </c>
      <c r="W122" s="3"/>
      <c r="X122" s="3"/>
      <c r="Y122" s="3">
        <v>10.5</v>
      </c>
      <c r="Z122" s="3" t="s">
        <v>742</v>
      </c>
      <c r="AA122" s="3"/>
      <c r="AB122" s="3"/>
      <c r="AC122" s="3">
        <v>10.5</v>
      </c>
      <c r="AD122" s="3" t="s">
        <v>742</v>
      </c>
      <c r="AE122" s="3"/>
      <c r="AF122" s="3"/>
      <c r="AG122" s="3">
        <v>10.5</v>
      </c>
      <c r="AH122" s="3" t="s">
        <v>742</v>
      </c>
      <c r="AI122" s="3"/>
      <c r="AJ122" s="3"/>
      <c r="AK122" s="3">
        <v>10.5</v>
      </c>
      <c r="AL122" s="81">
        <v>157.5</v>
      </c>
      <c r="AM122" s="82">
        <v>1</v>
      </c>
      <c r="AN122" s="82">
        <v>2</v>
      </c>
      <c r="AO122" s="82">
        <v>3</v>
      </c>
      <c r="AP122" s="82">
        <v>4</v>
      </c>
      <c r="AQ122" s="82">
        <v>5</v>
      </c>
      <c r="AR122" s="82">
        <v>6</v>
      </c>
      <c r="AS122" s="82">
        <v>7</v>
      </c>
      <c r="AT122" s="82">
        <v>8</v>
      </c>
      <c r="AU122" s="82">
        <v>9</v>
      </c>
      <c r="AV122" s="82">
        <v>10</v>
      </c>
      <c r="AW122" s="82">
        <v>11</v>
      </c>
      <c r="AX122" s="82">
        <v>12</v>
      </c>
      <c r="AY122" s="82">
        <v>13</v>
      </c>
      <c r="AZ122" s="82">
        <v>14</v>
      </c>
      <c r="BA122" s="82">
        <v>15</v>
      </c>
      <c r="BB122" s="82">
        <v>16</v>
      </c>
      <c r="BC122" s="82">
        <v>17</v>
      </c>
      <c r="BD122" s="82">
        <v>18</v>
      </c>
      <c r="BE122" s="82">
        <v>19</v>
      </c>
      <c r="BF122" s="82">
        <v>20</v>
      </c>
      <c r="BG122" s="82">
        <v>21</v>
      </c>
      <c r="BH122" s="82">
        <v>22</v>
      </c>
      <c r="BI122" s="82">
        <v>23</v>
      </c>
      <c r="BJ122" s="82">
        <v>24</v>
      </c>
      <c r="BK122" s="82">
        <v>25</v>
      </c>
      <c r="BL122" s="82">
        <v>26</v>
      </c>
      <c r="BM122" s="82">
        <v>27</v>
      </c>
      <c r="BN122" s="82">
        <v>28</v>
      </c>
      <c r="BO122" s="82">
        <v>29</v>
      </c>
      <c r="BP122" s="82">
        <v>30</v>
      </c>
      <c r="BQ122" s="82">
        <v>31</v>
      </c>
      <c r="BR122" s="3" t="s">
        <v>703</v>
      </c>
      <c r="BS122" s="3" t="s">
        <v>704</v>
      </c>
      <c r="BT122" s="3" t="s">
        <v>705</v>
      </c>
      <c r="BU122" s="3" t="s">
        <v>706</v>
      </c>
      <c r="BV122" s="3" t="s">
        <v>707</v>
      </c>
      <c r="BW122" s="3" t="s">
        <v>697</v>
      </c>
      <c r="BX122" s="3" t="s">
        <v>698</v>
      </c>
      <c r="BY122" s="3" t="s">
        <v>703</v>
      </c>
      <c r="BZ122" s="3" t="s">
        <v>704</v>
      </c>
      <c r="CA122" s="3" t="s">
        <v>705</v>
      </c>
      <c r="CB122" s="3" t="s">
        <v>706</v>
      </c>
      <c r="CC122" s="3" t="s">
        <v>707</v>
      </c>
      <c r="CD122" s="3" t="s">
        <v>697</v>
      </c>
      <c r="CE122" s="3" t="s">
        <v>698</v>
      </c>
      <c r="CF122" s="3" t="s">
        <v>703</v>
      </c>
      <c r="CG122" s="3" t="s">
        <v>704</v>
      </c>
      <c r="CH122" s="3" t="s">
        <v>705</v>
      </c>
      <c r="CI122" s="3" t="s">
        <v>706</v>
      </c>
      <c r="CJ122" s="3" t="s">
        <v>707</v>
      </c>
      <c r="CK122" s="3" t="s">
        <v>697</v>
      </c>
      <c r="CL122" s="3" t="s">
        <v>698</v>
      </c>
      <c r="CM122" s="3" t="s">
        <v>703</v>
      </c>
      <c r="CN122" s="3" t="s">
        <v>704</v>
      </c>
      <c r="CO122" s="3" t="s">
        <v>705</v>
      </c>
      <c r="CP122" s="3" t="s">
        <v>706</v>
      </c>
      <c r="CQ122" s="3" t="s">
        <v>707</v>
      </c>
      <c r="CR122" s="3" t="s">
        <v>697</v>
      </c>
      <c r="CS122" s="3" t="s">
        <v>698</v>
      </c>
      <c r="CT122" s="3" t="s">
        <v>703</v>
      </c>
      <c r="CU122" s="3" t="s">
        <v>704</v>
      </c>
      <c r="CV122" s="3" t="s">
        <v>705</v>
      </c>
      <c r="CW122" s="3" t="s">
        <v>723</v>
      </c>
      <c r="CX122">
        <v>2024</v>
      </c>
    </row>
    <row r="123" spans="1:102" x14ac:dyDescent="0.2">
      <c r="A123" s="74" t="str">
        <f t="shared" si="1"/>
        <v>Июль 2024 График 3 Бригада 2</v>
      </c>
      <c r="B123" s="3"/>
      <c r="C123" s="77" t="s">
        <v>722</v>
      </c>
      <c r="D123" s="3" t="s">
        <v>741</v>
      </c>
      <c r="E123" s="3" t="s">
        <v>708</v>
      </c>
      <c r="F123" s="84">
        <v>2</v>
      </c>
      <c r="G123" s="3" t="s">
        <v>742</v>
      </c>
      <c r="H123" s="3"/>
      <c r="I123" s="3"/>
      <c r="J123" s="3">
        <v>10.5</v>
      </c>
      <c r="K123" s="3" t="s">
        <v>742</v>
      </c>
      <c r="L123" s="3"/>
      <c r="M123" s="3"/>
      <c r="N123" s="3">
        <v>10.5</v>
      </c>
      <c r="O123" s="3" t="s">
        <v>742</v>
      </c>
      <c r="P123" s="3"/>
      <c r="Q123" s="3"/>
      <c r="R123" s="3">
        <v>10.5</v>
      </c>
      <c r="S123" s="3" t="s">
        <v>742</v>
      </c>
      <c r="T123" s="3"/>
      <c r="U123" s="3"/>
      <c r="V123" s="3">
        <v>10.5</v>
      </c>
      <c r="W123" s="3" t="s">
        <v>742</v>
      </c>
      <c r="X123" s="3"/>
      <c r="Y123" s="3"/>
      <c r="Z123" s="3">
        <v>10.5</v>
      </c>
      <c r="AA123" s="3" t="s">
        <v>742</v>
      </c>
      <c r="AB123" s="3"/>
      <c r="AC123" s="3"/>
      <c r="AD123" s="3">
        <v>10.5</v>
      </c>
      <c r="AE123" s="3" t="s">
        <v>742</v>
      </c>
      <c r="AF123" s="3"/>
      <c r="AG123" s="3"/>
      <c r="AH123" s="3">
        <v>10.5</v>
      </c>
      <c r="AI123" s="3" t="s">
        <v>742</v>
      </c>
      <c r="AJ123" s="3"/>
      <c r="AK123" s="3"/>
      <c r="AL123" s="81">
        <v>157.5</v>
      </c>
      <c r="AM123" s="82">
        <v>1</v>
      </c>
      <c r="AN123" s="82">
        <v>2</v>
      </c>
      <c r="AO123" s="82">
        <v>3</v>
      </c>
      <c r="AP123" s="82">
        <v>4</v>
      </c>
      <c r="AQ123" s="82">
        <v>5</v>
      </c>
      <c r="AR123" s="82">
        <v>6</v>
      </c>
      <c r="AS123" s="82">
        <v>7</v>
      </c>
      <c r="AT123" s="82">
        <v>8</v>
      </c>
      <c r="AU123" s="82">
        <v>9</v>
      </c>
      <c r="AV123" s="82">
        <v>10</v>
      </c>
      <c r="AW123" s="82">
        <v>11</v>
      </c>
      <c r="AX123" s="82">
        <v>12</v>
      </c>
      <c r="AY123" s="82">
        <v>13</v>
      </c>
      <c r="AZ123" s="82">
        <v>14</v>
      </c>
      <c r="BA123" s="82">
        <v>15</v>
      </c>
      <c r="BB123" s="82">
        <v>16</v>
      </c>
      <c r="BC123" s="82">
        <v>17</v>
      </c>
      <c r="BD123" s="82">
        <v>18</v>
      </c>
      <c r="BE123" s="82">
        <v>19</v>
      </c>
      <c r="BF123" s="82">
        <v>20</v>
      </c>
      <c r="BG123" s="82">
        <v>21</v>
      </c>
      <c r="BH123" s="82">
        <v>22</v>
      </c>
      <c r="BI123" s="82">
        <v>23</v>
      </c>
      <c r="BJ123" s="82">
        <v>24</v>
      </c>
      <c r="BK123" s="82">
        <v>25</v>
      </c>
      <c r="BL123" s="82">
        <v>26</v>
      </c>
      <c r="BM123" s="82">
        <v>27</v>
      </c>
      <c r="BN123" s="82">
        <v>28</v>
      </c>
      <c r="BO123" s="82">
        <v>29</v>
      </c>
      <c r="BP123" s="82">
        <v>30</v>
      </c>
      <c r="BQ123" s="82">
        <v>31</v>
      </c>
      <c r="BR123" s="3" t="s">
        <v>703</v>
      </c>
      <c r="BS123" s="3" t="s">
        <v>704</v>
      </c>
      <c r="BT123" s="3" t="s">
        <v>705</v>
      </c>
      <c r="BU123" s="3" t="s">
        <v>706</v>
      </c>
      <c r="BV123" s="3" t="s">
        <v>707</v>
      </c>
      <c r="BW123" s="3" t="s">
        <v>697</v>
      </c>
      <c r="BX123" s="3" t="s">
        <v>698</v>
      </c>
      <c r="BY123" s="3" t="s">
        <v>703</v>
      </c>
      <c r="BZ123" s="3" t="s">
        <v>704</v>
      </c>
      <c r="CA123" s="3" t="s">
        <v>705</v>
      </c>
      <c r="CB123" s="3" t="s">
        <v>706</v>
      </c>
      <c r="CC123" s="3" t="s">
        <v>707</v>
      </c>
      <c r="CD123" s="3" t="s">
        <v>697</v>
      </c>
      <c r="CE123" s="3" t="s">
        <v>698</v>
      </c>
      <c r="CF123" s="3" t="s">
        <v>703</v>
      </c>
      <c r="CG123" s="3" t="s">
        <v>704</v>
      </c>
      <c r="CH123" s="3" t="s">
        <v>705</v>
      </c>
      <c r="CI123" s="3" t="s">
        <v>706</v>
      </c>
      <c r="CJ123" s="3" t="s">
        <v>707</v>
      </c>
      <c r="CK123" s="3" t="s">
        <v>697</v>
      </c>
      <c r="CL123" s="3" t="s">
        <v>698</v>
      </c>
      <c r="CM123" s="3" t="s">
        <v>703</v>
      </c>
      <c r="CN123" s="3" t="s">
        <v>704</v>
      </c>
      <c r="CO123" s="3" t="s">
        <v>705</v>
      </c>
      <c r="CP123" s="3" t="s">
        <v>706</v>
      </c>
      <c r="CQ123" s="3" t="s">
        <v>707</v>
      </c>
      <c r="CR123" s="3" t="s">
        <v>697</v>
      </c>
      <c r="CS123" s="3" t="s">
        <v>698</v>
      </c>
      <c r="CT123" s="3" t="s">
        <v>703</v>
      </c>
      <c r="CU123" s="3" t="s">
        <v>704</v>
      </c>
      <c r="CV123" s="3" t="s">
        <v>705</v>
      </c>
      <c r="CW123" s="3" t="s">
        <v>723</v>
      </c>
      <c r="CX123">
        <v>2024</v>
      </c>
    </row>
    <row r="124" spans="1:102" x14ac:dyDescent="0.2">
      <c r="A124" s="74" t="str">
        <f t="shared" si="1"/>
        <v>Июль 2024 График 3 Бригада 3</v>
      </c>
      <c r="B124" s="3"/>
      <c r="C124" s="77" t="s">
        <v>722</v>
      </c>
      <c r="D124" s="3" t="s">
        <v>741</v>
      </c>
      <c r="E124" s="3" t="s">
        <v>710</v>
      </c>
      <c r="F124" s="84">
        <v>3</v>
      </c>
      <c r="G124" s="3">
        <v>10.5</v>
      </c>
      <c r="H124" s="3" t="s">
        <v>742</v>
      </c>
      <c r="I124" s="3"/>
      <c r="J124" s="3"/>
      <c r="K124" s="3">
        <v>10.5</v>
      </c>
      <c r="L124" s="3" t="s">
        <v>742</v>
      </c>
      <c r="M124" s="3"/>
      <c r="N124" s="3"/>
      <c r="O124" s="3">
        <v>10.5</v>
      </c>
      <c r="P124" s="3" t="s">
        <v>742</v>
      </c>
      <c r="Q124" s="3"/>
      <c r="R124" s="3"/>
      <c r="S124" s="3">
        <v>10.5</v>
      </c>
      <c r="T124" s="3" t="s">
        <v>742</v>
      </c>
      <c r="U124" s="3"/>
      <c r="V124" s="3"/>
      <c r="W124" s="3">
        <v>10.5</v>
      </c>
      <c r="X124" s="3" t="s">
        <v>742</v>
      </c>
      <c r="Y124" s="3"/>
      <c r="Z124" s="3"/>
      <c r="AA124" s="3">
        <v>10.5</v>
      </c>
      <c r="AB124" s="3" t="s">
        <v>742</v>
      </c>
      <c r="AC124" s="3"/>
      <c r="AD124" s="3"/>
      <c r="AE124" s="3">
        <v>10.5</v>
      </c>
      <c r="AF124" s="3" t="s">
        <v>742</v>
      </c>
      <c r="AG124" s="3"/>
      <c r="AH124" s="3"/>
      <c r="AI124" s="3">
        <v>10.5</v>
      </c>
      <c r="AJ124" s="3" t="s">
        <v>742</v>
      </c>
      <c r="AK124" s="3"/>
      <c r="AL124" s="81">
        <v>168</v>
      </c>
      <c r="AM124" s="82">
        <v>1</v>
      </c>
      <c r="AN124" s="82">
        <v>2</v>
      </c>
      <c r="AO124" s="82">
        <v>3</v>
      </c>
      <c r="AP124" s="82">
        <v>4</v>
      </c>
      <c r="AQ124" s="82">
        <v>5</v>
      </c>
      <c r="AR124" s="82">
        <v>6</v>
      </c>
      <c r="AS124" s="82">
        <v>7</v>
      </c>
      <c r="AT124" s="82">
        <v>8</v>
      </c>
      <c r="AU124" s="82">
        <v>9</v>
      </c>
      <c r="AV124" s="82">
        <v>10</v>
      </c>
      <c r="AW124" s="82">
        <v>11</v>
      </c>
      <c r="AX124" s="82">
        <v>12</v>
      </c>
      <c r="AY124" s="82">
        <v>13</v>
      </c>
      <c r="AZ124" s="82">
        <v>14</v>
      </c>
      <c r="BA124" s="82">
        <v>15</v>
      </c>
      <c r="BB124" s="82">
        <v>16</v>
      </c>
      <c r="BC124" s="82">
        <v>17</v>
      </c>
      <c r="BD124" s="82">
        <v>18</v>
      </c>
      <c r="BE124" s="82">
        <v>19</v>
      </c>
      <c r="BF124" s="82">
        <v>20</v>
      </c>
      <c r="BG124" s="82">
        <v>21</v>
      </c>
      <c r="BH124" s="82">
        <v>22</v>
      </c>
      <c r="BI124" s="82">
        <v>23</v>
      </c>
      <c r="BJ124" s="82">
        <v>24</v>
      </c>
      <c r="BK124" s="82">
        <v>25</v>
      </c>
      <c r="BL124" s="82">
        <v>26</v>
      </c>
      <c r="BM124" s="82">
        <v>27</v>
      </c>
      <c r="BN124" s="82">
        <v>28</v>
      </c>
      <c r="BO124" s="82">
        <v>29</v>
      </c>
      <c r="BP124" s="82">
        <v>30</v>
      </c>
      <c r="BQ124" s="82">
        <v>31</v>
      </c>
      <c r="BR124" s="3" t="s">
        <v>703</v>
      </c>
      <c r="BS124" s="3" t="s">
        <v>704</v>
      </c>
      <c r="BT124" s="3" t="s">
        <v>705</v>
      </c>
      <c r="BU124" s="3" t="s">
        <v>706</v>
      </c>
      <c r="BV124" s="3" t="s">
        <v>707</v>
      </c>
      <c r="BW124" s="3" t="s">
        <v>697</v>
      </c>
      <c r="BX124" s="3" t="s">
        <v>698</v>
      </c>
      <c r="BY124" s="3" t="s">
        <v>703</v>
      </c>
      <c r="BZ124" s="3" t="s">
        <v>704</v>
      </c>
      <c r="CA124" s="3" t="s">
        <v>705</v>
      </c>
      <c r="CB124" s="3" t="s">
        <v>706</v>
      </c>
      <c r="CC124" s="3" t="s">
        <v>707</v>
      </c>
      <c r="CD124" s="3" t="s">
        <v>697</v>
      </c>
      <c r="CE124" s="3" t="s">
        <v>698</v>
      </c>
      <c r="CF124" s="3" t="s">
        <v>703</v>
      </c>
      <c r="CG124" s="3" t="s">
        <v>704</v>
      </c>
      <c r="CH124" s="3" t="s">
        <v>705</v>
      </c>
      <c r="CI124" s="3" t="s">
        <v>706</v>
      </c>
      <c r="CJ124" s="3" t="s">
        <v>707</v>
      </c>
      <c r="CK124" s="3" t="s">
        <v>697</v>
      </c>
      <c r="CL124" s="3" t="s">
        <v>698</v>
      </c>
      <c r="CM124" s="3" t="s">
        <v>703</v>
      </c>
      <c r="CN124" s="3" t="s">
        <v>704</v>
      </c>
      <c r="CO124" s="3" t="s">
        <v>705</v>
      </c>
      <c r="CP124" s="3" t="s">
        <v>706</v>
      </c>
      <c r="CQ124" s="3" t="s">
        <v>707</v>
      </c>
      <c r="CR124" s="3" t="s">
        <v>697</v>
      </c>
      <c r="CS124" s="3" t="s">
        <v>698</v>
      </c>
      <c r="CT124" s="3" t="s">
        <v>703</v>
      </c>
      <c r="CU124" s="3" t="s">
        <v>704</v>
      </c>
      <c r="CV124" s="3" t="s">
        <v>705</v>
      </c>
      <c r="CW124" s="3" t="s">
        <v>723</v>
      </c>
      <c r="CX124">
        <v>2024</v>
      </c>
    </row>
    <row r="125" spans="1:102" x14ac:dyDescent="0.2">
      <c r="A125" s="74" t="str">
        <f t="shared" si="1"/>
        <v>Июль 2024 График 3 Бригада 4</v>
      </c>
      <c r="B125" s="3"/>
      <c r="C125" s="77" t="s">
        <v>722</v>
      </c>
      <c r="D125" s="3" t="s">
        <v>741</v>
      </c>
      <c r="E125" s="3" t="s">
        <v>713</v>
      </c>
      <c r="F125" s="84">
        <v>4</v>
      </c>
      <c r="G125" s="3"/>
      <c r="H125" s="3">
        <v>10.5</v>
      </c>
      <c r="I125" s="3" t="s">
        <v>742</v>
      </c>
      <c r="J125" s="3"/>
      <c r="K125" s="3"/>
      <c r="L125" s="3">
        <v>10.5</v>
      </c>
      <c r="M125" s="3" t="s">
        <v>742</v>
      </c>
      <c r="N125" s="3"/>
      <c r="O125" s="3"/>
      <c r="P125" s="3">
        <v>10.5</v>
      </c>
      <c r="Q125" s="3" t="s">
        <v>742</v>
      </c>
      <c r="R125" s="3"/>
      <c r="S125" s="3"/>
      <c r="T125" s="3">
        <v>10.5</v>
      </c>
      <c r="U125" s="3" t="s">
        <v>742</v>
      </c>
      <c r="V125" s="3"/>
      <c r="W125" s="3"/>
      <c r="X125" s="3">
        <v>10.5</v>
      </c>
      <c r="Y125" s="3" t="s">
        <v>742</v>
      </c>
      <c r="Z125" s="3"/>
      <c r="AA125" s="3"/>
      <c r="AB125" s="3">
        <v>10.5</v>
      </c>
      <c r="AC125" s="3" t="s">
        <v>742</v>
      </c>
      <c r="AD125" s="3"/>
      <c r="AE125" s="3"/>
      <c r="AF125" s="3">
        <v>10.5</v>
      </c>
      <c r="AG125" s="3" t="s">
        <v>742</v>
      </c>
      <c r="AH125" s="3"/>
      <c r="AI125" s="3"/>
      <c r="AJ125" s="3">
        <v>10.5</v>
      </c>
      <c r="AK125" s="3" t="s">
        <v>742</v>
      </c>
      <c r="AL125" s="81">
        <v>168</v>
      </c>
      <c r="AM125" s="82">
        <v>1</v>
      </c>
      <c r="AN125" s="82">
        <v>2</v>
      </c>
      <c r="AO125" s="82">
        <v>3</v>
      </c>
      <c r="AP125" s="82">
        <v>4</v>
      </c>
      <c r="AQ125" s="82">
        <v>5</v>
      </c>
      <c r="AR125" s="82">
        <v>6</v>
      </c>
      <c r="AS125" s="82">
        <v>7</v>
      </c>
      <c r="AT125" s="82">
        <v>8</v>
      </c>
      <c r="AU125" s="82">
        <v>9</v>
      </c>
      <c r="AV125" s="82">
        <v>10</v>
      </c>
      <c r="AW125" s="82">
        <v>11</v>
      </c>
      <c r="AX125" s="82">
        <v>12</v>
      </c>
      <c r="AY125" s="82">
        <v>13</v>
      </c>
      <c r="AZ125" s="82">
        <v>14</v>
      </c>
      <c r="BA125" s="82">
        <v>15</v>
      </c>
      <c r="BB125" s="82">
        <v>16</v>
      </c>
      <c r="BC125" s="82">
        <v>17</v>
      </c>
      <c r="BD125" s="82">
        <v>18</v>
      </c>
      <c r="BE125" s="82">
        <v>19</v>
      </c>
      <c r="BF125" s="82">
        <v>20</v>
      </c>
      <c r="BG125" s="82">
        <v>21</v>
      </c>
      <c r="BH125" s="82">
        <v>22</v>
      </c>
      <c r="BI125" s="82">
        <v>23</v>
      </c>
      <c r="BJ125" s="82">
        <v>24</v>
      </c>
      <c r="BK125" s="82">
        <v>25</v>
      </c>
      <c r="BL125" s="82">
        <v>26</v>
      </c>
      <c r="BM125" s="82">
        <v>27</v>
      </c>
      <c r="BN125" s="82">
        <v>28</v>
      </c>
      <c r="BO125" s="82">
        <v>29</v>
      </c>
      <c r="BP125" s="82">
        <v>30</v>
      </c>
      <c r="BQ125" s="82">
        <v>31</v>
      </c>
      <c r="BR125" s="3" t="s">
        <v>703</v>
      </c>
      <c r="BS125" s="3" t="s">
        <v>704</v>
      </c>
      <c r="BT125" s="3" t="s">
        <v>705</v>
      </c>
      <c r="BU125" s="3" t="s">
        <v>706</v>
      </c>
      <c r="BV125" s="3" t="s">
        <v>707</v>
      </c>
      <c r="BW125" s="3" t="s">
        <v>697</v>
      </c>
      <c r="BX125" s="3" t="s">
        <v>698</v>
      </c>
      <c r="BY125" s="3" t="s">
        <v>703</v>
      </c>
      <c r="BZ125" s="3" t="s">
        <v>704</v>
      </c>
      <c r="CA125" s="3" t="s">
        <v>705</v>
      </c>
      <c r="CB125" s="3" t="s">
        <v>706</v>
      </c>
      <c r="CC125" s="3" t="s">
        <v>707</v>
      </c>
      <c r="CD125" s="3" t="s">
        <v>697</v>
      </c>
      <c r="CE125" s="3" t="s">
        <v>698</v>
      </c>
      <c r="CF125" s="3" t="s">
        <v>703</v>
      </c>
      <c r="CG125" s="3" t="s">
        <v>704</v>
      </c>
      <c r="CH125" s="3" t="s">
        <v>705</v>
      </c>
      <c r="CI125" s="3" t="s">
        <v>706</v>
      </c>
      <c r="CJ125" s="3" t="s">
        <v>707</v>
      </c>
      <c r="CK125" s="3" t="s">
        <v>697</v>
      </c>
      <c r="CL125" s="3" t="s">
        <v>698</v>
      </c>
      <c r="CM125" s="3" t="s">
        <v>703</v>
      </c>
      <c r="CN125" s="3" t="s">
        <v>704</v>
      </c>
      <c r="CO125" s="3" t="s">
        <v>705</v>
      </c>
      <c r="CP125" s="3" t="s">
        <v>706</v>
      </c>
      <c r="CQ125" s="3" t="s">
        <v>707</v>
      </c>
      <c r="CR125" s="3" t="s">
        <v>697</v>
      </c>
      <c r="CS125" s="3" t="s">
        <v>698</v>
      </c>
      <c r="CT125" s="3" t="s">
        <v>703</v>
      </c>
      <c r="CU125" s="3" t="s">
        <v>704</v>
      </c>
      <c r="CV125" s="3" t="s">
        <v>705</v>
      </c>
      <c r="CW125" s="3" t="s">
        <v>723</v>
      </c>
      <c r="CX125">
        <v>2024</v>
      </c>
    </row>
    <row r="126" spans="1:102" x14ac:dyDescent="0.2">
      <c r="A126" s="74" t="str">
        <f t="shared" si="1"/>
        <v>Август 2024 График 3 Бригада 1</v>
      </c>
      <c r="B126" s="3"/>
      <c r="C126" s="77" t="s">
        <v>724</v>
      </c>
      <c r="D126" s="3" t="s">
        <v>741</v>
      </c>
      <c r="E126" s="3" t="s">
        <v>701</v>
      </c>
      <c r="F126" s="84">
        <v>1</v>
      </c>
      <c r="G126" s="3" t="s">
        <v>742</v>
      </c>
      <c r="H126" s="3"/>
      <c r="I126" s="3"/>
      <c r="J126" s="3">
        <v>10.5</v>
      </c>
      <c r="K126" s="3" t="s">
        <v>742</v>
      </c>
      <c r="L126" s="3"/>
      <c r="M126" s="3"/>
      <c r="N126" s="3">
        <v>10.5</v>
      </c>
      <c r="O126" s="3" t="s">
        <v>742</v>
      </c>
      <c r="P126" s="3"/>
      <c r="Q126" s="3"/>
      <c r="R126" s="3">
        <v>10.5</v>
      </c>
      <c r="S126" s="3" t="s">
        <v>742</v>
      </c>
      <c r="T126" s="3"/>
      <c r="U126" s="3"/>
      <c r="V126" s="3">
        <v>10.5</v>
      </c>
      <c r="W126" s="3" t="s">
        <v>742</v>
      </c>
      <c r="X126" s="3"/>
      <c r="Y126" s="3"/>
      <c r="Z126" s="3">
        <v>10.5</v>
      </c>
      <c r="AA126" s="3" t="s">
        <v>742</v>
      </c>
      <c r="AB126" s="3"/>
      <c r="AC126" s="3"/>
      <c r="AD126" s="3">
        <v>10.5</v>
      </c>
      <c r="AE126" s="3" t="s">
        <v>742</v>
      </c>
      <c r="AF126" s="3"/>
      <c r="AG126" s="3"/>
      <c r="AH126" s="3">
        <v>10.5</v>
      </c>
      <c r="AI126" s="3" t="s">
        <v>742</v>
      </c>
      <c r="AJ126" s="3"/>
      <c r="AK126" s="3"/>
      <c r="AL126" s="81">
        <v>157.5</v>
      </c>
      <c r="AM126" s="82">
        <v>1</v>
      </c>
      <c r="AN126" s="82">
        <v>2</v>
      </c>
      <c r="AO126" s="82">
        <v>3</v>
      </c>
      <c r="AP126" s="82">
        <v>4</v>
      </c>
      <c r="AQ126" s="82">
        <v>5</v>
      </c>
      <c r="AR126" s="82">
        <v>6</v>
      </c>
      <c r="AS126" s="82">
        <v>7</v>
      </c>
      <c r="AT126" s="82">
        <v>8</v>
      </c>
      <c r="AU126" s="82">
        <v>9</v>
      </c>
      <c r="AV126" s="82">
        <v>10</v>
      </c>
      <c r="AW126" s="82">
        <v>11</v>
      </c>
      <c r="AX126" s="82">
        <v>12</v>
      </c>
      <c r="AY126" s="82">
        <v>13</v>
      </c>
      <c r="AZ126" s="82">
        <v>14</v>
      </c>
      <c r="BA126" s="82">
        <v>15</v>
      </c>
      <c r="BB126" s="82">
        <v>16</v>
      </c>
      <c r="BC126" s="82">
        <v>17</v>
      </c>
      <c r="BD126" s="82">
        <v>18</v>
      </c>
      <c r="BE126" s="82">
        <v>19</v>
      </c>
      <c r="BF126" s="82">
        <v>20</v>
      </c>
      <c r="BG126" s="82">
        <v>21</v>
      </c>
      <c r="BH126" s="82">
        <v>22</v>
      </c>
      <c r="BI126" s="82">
        <v>23</v>
      </c>
      <c r="BJ126" s="82">
        <v>24</v>
      </c>
      <c r="BK126" s="82">
        <v>25</v>
      </c>
      <c r="BL126" s="82">
        <v>26</v>
      </c>
      <c r="BM126" s="82">
        <v>27</v>
      </c>
      <c r="BN126" s="82">
        <v>28</v>
      </c>
      <c r="BO126" s="82">
        <v>29</v>
      </c>
      <c r="BP126" s="82">
        <v>30</v>
      </c>
      <c r="BQ126" s="82">
        <v>31</v>
      </c>
      <c r="BR126" s="3" t="s">
        <v>706</v>
      </c>
      <c r="BS126" s="3" t="s">
        <v>707</v>
      </c>
      <c r="BT126" s="3" t="s">
        <v>697</v>
      </c>
      <c r="BU126" s="3" t="s">
        <v>698</v>
      </c>
      <c r="BV126" s="3" t="s">
        <v>703</v>
      </c>
      <c r="BW126" s="3" t="s">
        <v>704</v>
      </c>
      <c r="BX126" s="3" t="s">
        <v>705</v>
      </c>
      <c r="BY126" s="3" t="s">
        <v>706</v>
      </c>
      <c r="BZ126" s="3" t="s">
        <v>707</v>
      </c>
      <c r="CA126" s="3" t="s">
        <v>697</v>
      </c>
      <c r="CB126" s="3" t="s">
        <v>698</v>
      </c>
      <c r="CC126" s="3" t="s">
        <v>703</v>
      </c>
      <c r="CD126" s="3" t="s">
        <v>704</v>
      </c>
      <c r="CE126" s="3" t="s">
        <v>705</v>
      </c>
      <c r="CF126" s="3" t="s">
        <v>706</v>
      </c>
      <c r="CG126" s="3" t="s">
        <v>707</v>
      </c>
      <c r="CH126" s="3" t="s">
        <v>697</v>
      </c>
      <c r="CI126" s="3" t="s">
        <v>698</v>
      </c>
      <c r="CJ126" s="3" t="s">
        <v>703</v>
      </c>
      <c r="CK126" s="3" t="s">
        <v>704</v>
      </c>
      <c r="CL126" s="3" t="s">
        <v>705</v>
      </c>
      <c r="CM126" s="3" t="s">
        <v>706</v>
      </c>
      <c r="CN126" s="3" t="s">
        <v>707</v>
      </c>
      <c r="CO126" s="3" t="s">
        <v>697</v>
      </c>
      <c r="CP126" s="3" t="s">
        <v>698</v>
      </c>
      <c r="CQ126" s="3" t="s">
        <v>703</v>
      </c>
      <c r="CR126" s="3" t="s">
        <v>704</v>
      </c>
      <c r="CS126" s="3" t="s">
        <v>705</v>
      </c>
      <c r="CT126" s="3" t="s">
        <v>706</v>
      </c>
      <c r="CU126" s="3" t="s">
        <v>707</v>
      </c>
      <c r="CV126" s="3" t="s">
        <v>697</v>
      </c>
      <c r="CW126" s="3" t="s">
        <v>725</v>
      </c>
      <c r="CX126">
        <v>2024</v>
      </c>
    </row>
    <row r="127" spans="1:102" x14ac:dyDescent="0.2">
      <c r="A127" s="74" t="str">
        <f t="shared" si="1"/>
        <v>Август 2024 График 3 Бригада 2</v>
      </c>
      <c r="B127" s="3"/>
      <c r="C127" s="77" t="s">
        <v>724</v>
      </c>
      <c r="D127" s="3" t="s">
        <v>741</v>
      </c>
      <c r="E127" s="3" t="s">
        <v>708</v>
      </c>
      <c r="F127" s="84">
        <v>2</v>
      </c>
      <c r="G127" s="3">
        <v>10.5</v>
      </c>
      <c r="H127" s="3" t="s">
        <v>742</v>
      </c>
      <c r="I127" s="3"/>
      <c r="J127" s="3"/>
      <c r="K127" s="3">
        <v>10.5</v>
      </c>
      <c r="L127" s="3" t="s">
        <v>742</v>
      </c>
      <c r="M127" s="3"/>
      <c r="N127" s="3"/>
      <c r="O127" s="3">
        <v>10.5</v>
      </c>
      <c r="P127" s="3" t="s">
        <v>742</v>
      </c>
      <c r="Q127" s="3"/>
      <c r="R127" s="3"/>
      <c r="S127" s="3">
        <v>10.5</v>
      </c>
      <c r="T127" s="3" t="s">
        <v>742</v>
      </c>
      <c r="U127" s="3"/>
      <c r="V127" s="3"/>
      <c r="W127" s="3">
        <v>10.5</v>
      </c>
      <c r="X127" s="3" t="s">
        <v>742</v>
      </c>
      <c r="Y127" s="3"/>
      <c r="Z127" s="3"/>
      <c r="AA127" s="3">
        <v>10.5</v>
      </c>
      <c r="AB127" s="3" t="s">
        <v>742</v>
      </c>
      <c r="AC127" s="3"/>
      <c r="AD127" s="3"/>
      <c r="AE127" s="3">
        <v>10.5</v>
      </c>
      <c r="AF127" s="3" t="s">
        <v>742</v>
      </c>
      <c r="AG127" s="3"/>
      <c r="AH127" s="3"/>
      <c r="AI127" s="3">
        <v>10.5</v>
      </c>
      <c r="AJ127" s="3" t="s">
        <v>742</v>
      </c>
      <c r="AK127" s="3"/>
      <c r="AL127" s="81">
        <v>168</v>
      </c>
      <c r="AM127" s="82">
        <v>1</v>
      </c>
      <c r="AN127" s="82">
        <v>2</v>
      </c>
      <c r="AO127" s="82">
        <v>3</v>
      </c>
      <c r="AP127" s="82">
        <v>4</v>
      </c>
      <c r="AQ127" s="82">
        <v>5</v>
      </c>
      <c r="AR127" s="82">
        <v>6</v>
      </c>
      <c r="AS127" s="82">
        <v>7</v>
      </c>
      <c r="AT127" s="82">
        <v>8</v>
      </c>
      <c r="AU127" s="82">
        <v>9</v>
      </c>
      <c r="AV127" s="82">
        <v>10</v>
      </c>
      <c r="AW127" s="82">
        <v>11</v>
      </c>
      <c r="AX127" s="82">
        <v>12</v>
      </c>
      <c r="AY127" s="82">
        <v>13</v>
      </c>
      <c r="AZ127" s="82">
        <v>14</v>
      </c>
      <c r="BA127" s="82">
        <v>15</v>
      </c>
      <c r="BB127" s="82">
        <v>16</v>
      </c>
      <c r="BC127" s="82">
        <v>17</v>
      </c>
      <c r="BD127" s="82">
        <v>18</v>
      </c>
      <c r="BE127" s="82">
        <v>19</v>
      </c>
      <c r="BF127" s="82">
        <v>20</v>
      </c>
      <c r="BG127" s="82">
        <v>21</v>
      </c>
      <c r="BH127" s="82">
        <v>22</v>
      </c>
      <c r="BI127" s="82">
        <v>23</v>
      </c>
      <c r="BJ127" s="82">
        <v>24</v>
      </c>
      <c r="BK127" s="82">
        <v>25</v>
      </c>
      <c r="BL127" s="82">
        <v>26</v>
      </c>
      <c r="BM127" s="82">
        <v>27</v>
      </c>
      <c r="BN127" s="82">
        <v>28</v>
      </c>
      <c r="BO127" s="82">
        <v>29</v>
      </c>
      <c r="BP127" s="82">
        <v>30</v>
      </c>
      <c r="BQ127" s="82">
        <v>31</v>
      </c>
      <c r="BR127" s="3" t="s">
        <v>706</v>
      </c>
      <c r="BS127" s="3" t="s">
        <v>707</v>
      </c>
      <c r="BT127" s="3" t="s">
        <v>697</v>
      </c>
      <c r="BU127" s="3" t="s">
        <v>698</v>
      </c>
      <c r="BV127" s="3" t="s">
        <v>703</v>
      </c>
      <c r="BW127" s="3" t="s">
        <v>704</v>
      </c>
      <c r="BX127" s="3" t="s">
        <v>705</v>
      </c>
      <c r="BY127" s="3" t="s">
        <v>706</v>
      </c>
      <c r="BZ127" s="3" t="s">
        <v>707</v>
      </c>
      <c r="CA127" s="3" t="s">
        <v>697</v>
      </c>
      <c r="CB127" s="3" t="s">
        <v>698</v>
      </c>
      <c r="CC127" s="3" t="s">
        <v>703</v>
      </c>
      <c r="CD127" s="3" t="s">
        <v>704</v>
      </c>
      <c r="CE127" s="3" t="s">
        <v>705</v>
      </c>
      <c r="CF127" s="3" t="s">
        <v>706</v>
      </c>
      <c r="CG127" s="3" t="s">
        <v>707</v>
      </c>
      <c r="CH127" s="3" t="s">
        <v>697</v>
      </c>
      <c r="CI127" s="3" t="s">
        <v>698</v>
      </c>
      <c r="CJ127" s="3" t="s">
        <v>703</v>
      </c>
      <c r="CK127" s="3" t="s">
        <v>704</v>
      </c>
      <c r="CL127" s="3" t="s">
        <v>705</v>
      </c>
      <c r="CM127" s="3" t="s">
        <v>706</v>
      </c>
      <c r="CN127" s="3" t="s">
        <v>707</v>
      </c>
      <c r="CO127" s="3" t="s">
        <v>697</v>
      </c>
      <c r="CP127" s="3" t="s">
        <v>698</v>
      </c>
      <c r="CQ127" s="3" t="s">
        <v>703</v>
      </c>
      <c r="CR127" s="3" t="s">
        <v>704</v>
      </c>
      <c r="CS127" s="3" t="s">
        <v>705</v>
      </c>
      <c r="CT127" s="3" t="s">
        <v>706</v>
      </c>
      <c r="CU127" s="3" t="s">
        <v>707</v>
      </c>
      <c r="CV127" s="3" t="s">
        <v>697</v>
      </c>
      <c r="CW127" s="3" t="s">
        <v>725</v>
      </c>
      <c r="CX127">
        <v>2024</v>
      </c>
    </row>
    <row r="128" spans="1:102" x14ac:dyDescent="0.2">
      <c r="A128" s="74" t="str">
        <f t="shared" si="1"/>
        <v>Август 2024 График 3 Бригада 3</v>
      </c>
      <c r="B128" s="3"/>
      <c r="C128" s="77" t="s">
        <v>724</v>
      </c>
      <c r="D128" s="3" t="s">
        <v>741</v>
      </c>
      <c r="E128" s="3" t="s">
        <v>710</v>
      </c>
      <c r="F128" s="84">
        <v>3</v>
      </c>
      <c r="G128" s="3"/>
      <c r="H128" s="3">
        <v>10.5</v>
      </c>
      <c r="I128" s="3" t="s">
        <v>742</v>
      </c>
      <c r="J128" s="3"/>
      <c r="K128" s="3"/>
      <c r="L128" s="3">
        <v>10.5</v>
      </c>
      <c r="M128" s="3" t="s">
        <v>742</v>
      </c>
      <c r="N128" s="3"/>
      <c r="O128" s="3"/>
      <c r="P128" s="3">
        <v>10.5</v>
      </c>
      <c r="Q128" s="3" t="s">
        <v>742</v>
      </c>
      <c r="R128" s="3"/>
      <c r="S128" s="3"/>
      <c r="T128" s="3">
        <v>10.5</v>
      </c>
      <c r="U128" s="3" t="s">
        <v>742</v>
      </c>
      <c r="V128" s="3"/>
      <c r="W128" s="3"/>
      <c r="X128" s="3">
        <v>10.5</v>
      </c>
      <c r="Y128" s="3" t="s">
        <v>742</v>
      </c>
      <c r="Z128" s="3"/>
      <c r="AA128" s="3"/>
      <c r="AB128" s="3">
        <v>10.5</v>
      </c>
      <c r="AC128" s="3" t="s">
        <v>742</v>
      </c>
      <c r="AD128" s="3"/>
      <c r="AE128" s="3"/>
      <c r="AF128" s="3">
        <v>10.5</v>
      </c>
      <c r="AG128" s="3" t="s">
        <v>742</v>
      </c>
      <c r="AH128" s="3"/>
      <c r="AI128" s="3"/>
      <c r="AJ128" s="3">
        <v>10.5</v>
      </c>
      <c r="AK128" s="3" t="s">
        <v>742</v>
      </c>
      <c r="AL128" s="81">
        <v>168</v>
      </c>
      <c r="AM128" s="82">
        <v>1</v>
      </c>
      <c r="AN128" s="82">
        <v>2</v>
      </c>
      <c r="AO128" s="82">
        <v>3</v>
      </c>
      <c r="AP128" s="82">
        <v>4</v>
      </c>
      <c r="AQ128" s="82">
        <v>5</v>
      </c>
      <c r="AR128" s="82">
        <v>6</v>
      </c>
      <c r="AS128" s="82">
        <v>7</v>
      </c>
      <c r="AT128" s="82">
        <v>8</v>
      </c>
      <c r="AU128" s="82">
        <v>9</v>
      </c>
      <c r="AV128" s="82">
        <v>10</v>
      </c>
      <c r="AW128" s="82">
        <v>11</v>
      </c>
      <c r="AX128" s="82">
        <v>12</v>
      </c>
      <c r="AY128" s="82">
        <v>13</v>
      </c>
      <c r="AZ128" s="82">
        <v>14</v>
      </c>
      <c r="BA128" s="82">
        <v>15</v>
      </c>
      <c r="BB128" s="82">
        <v>16</v>
      </c>
      <c r="BC128" s="82">
        <v>17</v>
      </c>
      <c r="BD128" s="82">
        <v>18</v>
      </c>
      <c r="BE128" s="82">
        <v>19</v>
      </c>
      <c r="BF128" s="82">
        <v>20</v>
      </c>
      <c r="BG128" s="82">
        <v>21</v>
      </c>
      <c r="BH128" s="82">
        <v>22</v>
      </c>
      <c r="BI128" s="82">
        <v>23</v>
      </c>
      <c r="BJ128" s="82">
        <v>24</v>
      </c>
      <c r="BK128" s="82">
        <v>25</v>
      </c>
      <c r="BL128" s="82">
        <v>26</v>
      </c>
      <c r="BM128" s="82">
        <v>27</v>
      </c>
      <c r="BN128" s="82">
        <v>28</v>
      </c>
      <c r="BO128" s="82">
        <v>29</v>
      </c>
      <c r="BP128" s="82">
        <v>30</v>
      </c>
      <c r="BQ128" s="82">
        <v>31</v>
      </c>
      <c r="BR128" s="3" t="s">
        <v>706</v>
      </c>
      <c r="BS128" s="3" t="s">
        <v>707</v>
      </c>
      <c r="BT128" s="3" t="s">
        <v>697</v>
      </c>
      <c r="BU128" s="3" t="s">
        <v>698</v>
      </c>
      <c r="BV128" s="3" t="s">
        <v>703</v>
      </c>
      <c r="BW128" s="3" t="s">
        <v>704</v>
      </c>
      <c r="BX128" s="3" t="s">
        <v>705</v>
      </c>
      <c r="BY128" s="3" t="s">
        <v>706</v>
      </c>
      <c r="BZ128" s="3" t="s">
        <v>707</v>
      </c>
      <c r="CA128" s="3" t="s">
        <v>697</v>
      </c>
      <c r="CB128" s="3" t="s">
        <v>698</v>
      </c>
      <c r="CC128" s="3" t="s">
        <v>703</v>
      </c>
      <c r="CD128" s="3" t="s">
        <v>704</v>
      </c>
      <c r="CE128" s="3" t="s">
        <v>705</v>
      </c>
      <c r="CF128" s="3" t="s">
        <v>706</v>
      </c>
      <c r="CG128" s="3" t="s">
        <v>707</v>
      </c>
      <c r="CH128" s="3" t="s">
        <v>697</v>
      </c>
      <c r="CI128" s="3" t="s">
        <v>698</v>
      </c>
      <c r="CJ128" s="3" t="s">
        <v>703</v>
      </c>
      <c r="CK128" s="3" t="s">
        <v>704</v>
      </c>
      <c r="CL128" s="3" t="s">
        <v>705</v>
      </c>
      <c r="CM128" s="3" t="s">
        <v>706</v>
      </c>
      <c r="CN128" s="3" t="s">
        <v>707</v>
      </c>
      <c r="CO128" s="3" t="s">
        <v>697</v>
      </c>
      <c r="CP128" s="3" t="s">
        <v>698</v>
      </c>
      <c r="CQ128" s="3" t="s">
        <v>703</v>
      </c>
      <c r="CR128" s="3" t="s">
        <v>704</v>
      </c>
      <c r="CS128" s="3" t="s">
        <v>705</v>
      </c>
      <c r="CT128" s="3" t="s">
        <v>706</v>
      </c>
      <c r="CU128" s="3" t="s">
        <v>707</v>
      </c>
      <c r="CV128" s="3" t="s">
        <v>697</v>
      </c>
      <c r="CW128" s="3" t="s">
        <v>725</v>
      </c>
      <c r="CX128">
        <v>2024</v>
      </c>
    </row>
    <row r="129" spans="1:102" x14ac:dyDescent="0.2">
      <c r="A129" s="74" t="str">
        <f t="shared" si="1"/>
        <v>Август 2024 График 3 Бригада 4</v>
      </c>
      <c r="B129" s="3"/>
      <c r="C129" s="77" t="s">
        <v>724</v>
      </c>
      <c r="D129" s="3" t="s">
        <v>741</v>
      </c>
      <c r="E129" s="3" t="s">
        <v>713</v>
      </c>
      <c r="F129" s="84">
        <v>4</v>
      </c>
      <c r="G129" s="3"/>
      <c r="H129" s="3"/>
      <c r="I129" s="3">
        <v>10.5</v>
      </c>
      <c r="J129" s="3" t="s">
        <v>742</v>
      </c>
      <c r="K129" s="3"/>
      <c r="L129" s="3"/>
      <c r="M129" s="3">
        <v>10.5</v>
      </c>
      <c r="N129" s="3" t="s">
        <v>742</v>
      </c>
      <c r="O129" s="3"/>
      <c r="P129" s="3"/>
      <c r="Q129" s="3">
        <v>10.5</v>
      </c>
      <c r="R129" s="3" t="s">
        <v>742</v>
      </c>
      <c r="S129" s="3"/>
      <c r="T129" s="3"/>
      <c r="U129" s="3">
        <v>10.5</v>
      </c>
      <c r="V129" s="3" t="s">
        <v>742</v>
      </c>
      <c r="W129" s="3"/>
      <c r="X129" s="3"/>
      <c r="Y129" s="3">
        <v>10.5</v>
      </c>
      <c r="Z129" s="3" t="s">
        <v>742</v>
      </c>
      <c r="AA129" s="3"/>
      <c r="AB129" s="3"/>
      <c r="AC129" s="3">
        <v>10.5</v>
      </c>
      <c r="AD129" s="3" t="s">
        <v>742</v>
      </c>
      <c r="AE129" s="3"/>
      <c r="AF129" s="3"/>
      <c r="AG129" s="3">
        <v>10.5</v>
      </c>
      <c r="AH129" s="3" t="s">
        <v>742</v>
      </c>
      <c r="AI129" s="3"/>
      <c r="AJ129" s="3"/>
      <c r="AK129" s="3">
        <v>10.5</v>
      </c>
      <c r="AL129" s="81">
        <v>157.5</v>
      </c>
      <c r="AM129" s="82">
        <v>1</v>
      </c>
      <c r="AN129" s="82">
        <v>2</v>
      </c>
      <c r="AO129" s="82">
        <v>3</v>
      </c>
      <c r="AP129" s="82">
        <v>4</v>
      </c>
      <c r="AQ129" s="82">
        <v>5</v>
      </c>
      <c r="AR129" s="82">
        <v>6</v>
      </c>
      <c r="AS129" s="82">
        <v>7</v>
      </c>
      <c r="AT129" s="82">
        <v>8</v>
      </c>
      <c r="AU129" s="82">
        <v>9</v>
      </c>
      <c r="AV129" s="82">
        <v>10</v>
      </c>
      <c r="AW129" s="82">
        <v>11</v>
      </c>
      <c r="AX129" s="82">
        <v>12</v>
      </c>
      <c r="AY129" s="82">
        <v>13</v>
      </c>
      <c r="AZ129" s="82">
        <v>14</v>
      </c>
      <c r="BA129" s="82">
        <v>15</v>
      </c>
      <c r="BB129" s="82">
        <v>16</v>
      </c>
      <c r="BC129" s="82">
        <v>17</v>
      </c>
      <c r="BD129" s="82">
        <v>18</v>
      </c>
      <c r="BE129" s="82">
        <v>19</v>
      </c>
      <c r="BF129" s="82">
        <v>20</v>
      </c>
      <c r="BG129" s="82">
        <v>21</v>
      </c>
      <c r="BH129" s="82">
        <v>22</v>
      </c>
      <c r="BI129" s="82">
        <v>23</v>
      </c>
      <c r="BJ129" s="82">
        <v>24</v>
      </c>
      <c r="BK129" s="82">
        <v>25</v>
      </c>
      <c r="BL129" s="82">
        <v>26</v>
      </c>
      <c r="BM129" s="82">
        <v>27</v>
      </c>
      <c r="BN129" s="82">
        <v>28</v>
      </c>
      <c r="BO129" s="82">
        <v>29</v>
      </c>
      <c r="BP129" s="82">
        <v>30</v>
      </c>
      <c r="BQ129" s="82">
        <v>31</v>
      </c>
      <c r="BR129" s="3" t="s">
        <v>706</v>
      </c>
      <c r="BS129" s="3" t="s">
        <v>707</v>
      </c>
      <c r="BT129" s="3" t="s">
        <v>697</v>
      </c>
      <c r="BU129" s="3" t="s">
        <v>698</v>
      </c>
      <c r="BV129" s="3" t="s">
        <v>703</v>
      </c>
      <c r="BW129" s="3" t="s">
        <v>704</v>
      </c>
      <c r="BX129" s="3" t="s">
        <v>705</v>
      </c>
      <c r="BY129" s="3" t="s">
        <v>706</v>
      </c>
      <c r="BZ129" s="3" t="s">
        <v>707</v>
      </c>
      <c r="CA129" s="3" t="s">
        <v>697</v>
      </c>
      <c r="CB129" s="3" t="s">
        <v>698</v>
      </c>
      <c r="CC129" s="3" t="s">
        <v>703</v>
      </c>
      <c r="CD129" s="3" t="s">
        <v>704</v>
      </c>
      <c r="CE129" s="3" t="s">
        <v>705</v>
      </c>
      <c r="CF129" s="3" t="s">
        <v>706</v>
      </c>
      <c r="CG129" s="3" t="s">
        <v>707</v>
      </c>
      <c r="CH129" s="3" t="s">
        <v>697</v>
      </c>
      <c r="CI129" s="3" t="s">
        <v>698</v>
      </c>
      <c r="CJ129" s="3" t="s">
        <v>703</v>
      </c>
      <c r="CK129" s="3" t="s">
        <v>704</v>
      </c>
      <c r="CL129" s="3" t="s">
        <v>705</v>
      </c>
      <c r="CM129" s="3" t="s">
        <v>706</v>
      </c>
      <c r="CN129" s="3" t="s">
        <v>707</v>
      </c>
      <c r="CO129" s="3" t="s">
        <v>697</v>
      </c>
      <c r="CP129" s="3" t="s">
        <v>698</v>
      </c>
      <c r="CQ129" s="3" t="s">
        <v>703</v>
      </c>
      <c r="CR129" s="3" t="s">
        <v>704</v>
      </c>
      <c r="CS129" s="3" t="s">
        <v>705</v>
      </c>
      <c r="CT129" s="3" t="s">
        <v>706</v>
      </c>
      <c r="CU129" s="3" t="s">
        <v>707</v>
      </c>
      <c r="CV129" s="3" t="s">
        <v>697</v>
      </c>
      <c r="CW129" s="3" t="s">
        <v>725</v>
      </c>
      <c r="CX129">
        <v>2024</v>
      </c>
    </row>
    <row r="130" spans="1:102" x14ac:dyDescent="0.2">
      <c r="A130" s="74" t="str">
        <f t="shared" ref="A130:A193" si="2">C130&amp;" "&amp;D130&amp;" "&amp;E130</f>
        <v>Сентябрь 2024 График 3 Бригада 1</v>
      </c>
      <c r="B130" s="3"/>
      <c r="C130" s="77" t="s">
        <v>726</v>
      </c>
      <c r="D130" s="3" t="s">
        <v>741</v>
      </c>
      <c r="E130" s="3" t="s">
        <v>701</v>
      </c>
      <c r="F130" s="84">
        <v>1</v>
      </c>
      <c r="G130" s="3">
        <v>10.5</v>
      </c>
      <c r="H130" s="3" t="s">
        <v>742</v>
      </c>
      <c r="I130" s="3"/>
      <c r="J130" s="3"/>
      <c r="K130" s="3">
        <v>10.5</v>
      </c>
      <c r="L130" s="3" t="s">
        <v>742</v>
      </c>
      <c r="M130" s="3"/>
      <c r="N130" s="3"/>
      <c r="O130" s="3">
        <v>10.5</v>
      </c>
      <c r="P130" s="3" t="s">
        <v>742</v>
      </c>
      <c r="Q130" s="3"/>
      <c r="R130" s="3"/>
      <c r="S130" s="3">
        <v>10.5</v>
      </c>
      <c r="T130" s="3" t="s">
        <v>742</v>
      </c>
      <c r="U130" s="3"/>
      <c r="V130" s="3"/>
      <c r="W130" s="3">
        <v>10.5</v>
      </c>
      <c r="X130" s="3" t="s">
        <v>742</v>
      </c>
      <c r="Y130" s="3"/>
      <c r="Z130" s="3"/>
      <c r="AA130" s="3">
        <v>10.5</v>
      </c>
      <c r="AB130" s="3" t="s">
        <v>742</v>
      </c>
      <c r="AC130" s="3"/>
      <c r="AD130" s="3"/>
      <c r="AE130" s="3">
        <v>10.5</v>
      </c>
      <c r="AF130" s="3" t="s">
        <v>742</v>
      </c>
      <c r="AG130" s="3"/>
      <c r="AH130" s="3"/>
      <c r="AI130" s="3">
        <v>10.5</v>
      </c>
      <c r="AJ130" s="3" t="s">
        <v>742</v>
      </c>
      <c r="AK130" s="3" t="s">
        <v>716</v>
      </c>
      <c r="AL130" s="81">
        <v>168</v>
      </c>
      <c r="AM130" s="82">
        <v>1</v>
      </c>
      <c r="AN130" s="82">
        <v>2</v>
      </c>
      <c r="AO130" s="82">
        <v>3</v>
      </c>
      <c r="AP130" s="82">
        <v>4</v>
      </c>
      <c r="AQ130" s="82">
        <v>5</v>
      </c>
      <c r="AR130" s="82">
        <v>6</v>
      </c>
      <c r="AS130" s="82">
        <v>7</v>
      </c>
      <c r="AT130" s="82">
        <v>8</v>
      </c>
      <c r="AU130" s="82">
        <v>9</v>
      </c>
      <c r="AV130" s="82">
        <v>10</v>
      </c>
      <c r="AW130" s="82">
        <v>11</v>
      </c>
      <c r="AX130" s="82">
        <v>12</v>
      </c>
      <c r="AY130" s="82">
        <v>13</v>
      </c>
      <c r="AZ130" s="82">
        <v>14</v>
      </c>
      <c r="BA130" s="82">
        <v>15</v>
      </c>
      <c r="BB130" s="82">
        <v>16</v>
      </c>
      <c r="BC130" s="82">
        <v>17</v>
      </c>
      <c r="BD130" s="82">
        <v>18</v>
      </c>
      <c r="BE130" s="82">
        <v>19</v>
      </c>
      <c r="BF130" s="82">
        <v>20</v>
      </c>
      <c r="BG130" s="82">
        <v>21</v>
      </c>
      <c r="BH130" s="82">
        <v>22</v>
      </c>
      <c r="BI130" s="82">
        <v>23</v>
      </c>
      <c r="BJ130" s="82">
        <v>24</v>
      </c>
      <c r="BK130" s="82">
        <v>25</v>
      </c>
      <c r="BL130" s="82">
        <v>26</v>
      </c>
      <c r="BM130" s="82">
        <v>27</v>
      </c>
      <c r="BN130" s="82">
        <v>28</v>
      </c>
      <c r="BO130" s="82">
        <v>29</v>
      </c>
      <c r="BP130" s="82">
        <v>30</v>
      </c>
      <c r="BQ130" s="82"/>
      <c r="BR130" s="3" t="s">
        <v>698</v>
      </c>
      <c r="BS130" s="3" t="s">
        <v>703</v>
      </c>
      <c r="BT130" s="3" t="s">
        <v>704</v>
      </c>
      <c r="BU130" s="3" t="s">
        <v>705</v>
      </c>
      <c r="BV130" s="3" t="s">
        <v>706</v>
      </c>
      <c r="BW130" s="3" t="s">
        <v>707</v>
      </c>
      <c r="BX130" s="3" t="s">
        <v>697</v>
      </c>
      <c r="BY130" s="3" t="s">
        <v>698</v>
      </c>
      <c r="BZ130" s="3" t="s">
        <v>703</v>
      </c>
      <c r="CA130" s="3" t="s">
        <v>704</v>
      </c>
      <c r="CB130" s="3" t="s">
        <v>705</v>
      </c>
      <c r="CC130" s="3" t="s">
        <v>706</v>
      </c>
      <c r="CD130" s="3" t="s">
        <v>707</v>
      </c>
      <c r="CE130" s="3" t="s">
        <v>697</v>
      </c>
      <c r="CF130" s="3" t="s">
        <v>698</v>
      </c>
      <c r="CG130" s="3" t="s">
        <v>703</v>
      </c>
      <c r="CH130" s="3" t="s">
        <v>704</v>
      </c>
      <c r="CI130" s="3" t="s">
        <v>705</v>
      </c>
      <c r="CJ130" s="3" t="s">
        <v>706</v>
      </c>
      <c r="CK130" s="3" t="s">
        <v>707</v>
      </c>
      <c r="CL130" s="3" t="s">
        <v>697</v>
      </c>
      <c r="CM130" s="3" t="s">
        <v>698</v>
      </c>
      <c r="CN130" s="3" t="s">
        <v>703</v>
      </c>
      <c r="CO130" s="3" t="s">
        <v>704</v>
      </c>
      <c r="CP130" s="3" t="s">
        <v>705</v>
      </c>
      <c r="CQ130" s="3" t="s">
        <v>706</v>
      </c>
      <c r="CR130" s="3" t="s">
        <v>707</v>
      </c>
      <c r="CS130" s="3" t="s">
        <v>697</v>
      </c>
      <c r="CT130" s="3" t="s">
        <v>698</v>
      </c>
      <c r="CU130" s="3" t="s">
        <v>703</v>
      </c>
      <c r="CV130" s="3" t="s">
        <v>704</v>
      </c>
      <c r="CW130" s="3" t="s">
        <v>727</v>
      </c>
      <c r="CX130">
        <v>2024</v>
      </c>
    </row>
    <row r="131" spans="1:102" x14ac:dyDescent="0.2">
      <c r="A131" s="74" t="str">
        <f t="shared" si="2"/>
        <v>Сентябрь 2024 График 3 Бригада 2</v>
      </c>
      <c r="B131" s="3"/>
      <c r="C131" s="77" t="s">
        <v>726</v>
      </c>
      <c r="D131" s="3" t="s">
        <v>741</v>
      </c>
      <c r="E131" s="3" t="s">
        <v>708</v>
      </c>
      <c r="F131" s="84">
        <v>2</v>
      </c>
      <c r="G131" s="3"/>
      <c r="H131" s="3">
        <v>10.5</v>
      </c>
      <c r="I131" s="3" t="s">
        <v>742</v>
      </c>
      <c r="J131" s="3"/>
      <c r="K131" s="3"/>
      <c r="L131" s="3">
        <v>10.5</v>
      </c>
      <c r="M131" s="3" t="s">
        <v>742</v>
      </c>
      <c r="N131" s="3"/>
      <c r="O131" s="3"/>
      <c r="P131" s="3">
        <v>10.5</v>
      </c>
      <c r="Q131" s="3" t="s">
        <v>742</v>
      </c>
      <c r="R131" s="3"/>
      <c r="S131" s="3"/>
      <c r="T131" s="3">
        <v>10.5</v>
      </c>
      <c r="U131" s="3" t="s">
        <v>742</v>
      </c>
      <c r="V131" s="3"/>
      <c r="W131" s="3"/>
      <c r="X131" s="3">
        <v>10.5</v>
      </c>
      <c r="Y131" s="3" t="s">
        <v>742</v>
      </c>
      <c r="Z131" s="3"/>
      <c r="AA131" s="3"/>
      <c r="AB131" s="3">
        <v>10.5</v>
      </c>
      <c r="AC131" s="3" t="s">
        <v>742</v>
      </c>
      <c r="AD131" s="3"/>
      <c r="AE131" s="3"/>
      <c r="AF131" s="3">
        <v>10.5</v>
      </c>
      <c r="AG131" s="3" t="s">
        <v>742</v>
      </c>
      <c r="AH131" s="3"/>
      <c r="AI131" s="3"/>
      <c r="AJ131" s="3">
        <v>10.5</v>
      </c>
      <c r="AK131" s="3" t="s">
        <v>716</v>
      </c>
      <c r="AL131" s="81">
        <v>157.5</v>
      </c>
      <c r="AM131" s="82">
        <v>1</v>
      </c>
      <c r="AN131" s="82">
        <v>2</v>
      </c>
      <c r="AO131" s="82">
        <v>3</v>
      </c>
      <c r="AP131" s="82">
        <v>4</v>
      </c>
      <c r="AQ131" s="82">
        <v>5</v>
      </c>
      <c r="AR131" s="82">
        <v>6</v>
      </c>
      <c r="AS131" s="82">
        <v>7</v>
      </c>
      <c r="AT131" s="82">
        <v>8</v>
      </c>
      <c r="AU131" s="82">
        <v>9</v>
      </c>
      <c r="AV131" s="82">
        <v>10</v>
      </c>
      <c r="AW131" s="82">
        <v>11</v>
      </c>
      <c r="AX131" s="82">
        <v>12</v>
      </c>
      <c r="AY131" s="82">
        <v>13</v>
      </c>
      <c r="AZ131" s="82">
        <v>14</v>
      </c>
      <c r="BA131" s="82">
        <v>15</v>
      </c>
      <c r="BB131" s="82">
        <v>16</v>
      </c>
      <c r="BC131" s="82">
        <v>17</v>
      </c>
      <c r="BD131" s="82">
        <v>18</v>
      </c>
      <c r="BE131" s="82">
        <v>19</v>
      </c>
      <c r="BF131" s="82">
        <v>20</v>
      </c>
      <c r="BG131" s="82">
        <v>21</v>
      </c>
      <c r="BH131" s="82">
        <v>22</v>
      </c>
      <c r="BI131" s="82">
        <v>23</v>
      </c>
      <c r="BJ131" s="82">
        <v>24</v>
      </c>
      <c r="BK131" s="82">
        <v>25</v>
      </c>
      <c r="BL131" s="82">
        <v>26</v>
      </c>
      <c r="BM131" s="82">
        <v>27</v>
      </c>
      <c r="BN131" s="82">
        <v>28</v>
      </c>
      <c r="BO131" s="82">
        <v>29</v>
      </c>
      <c r="BP131" s="82">
        <v>30</v>
      </c>
      <c r="BQ131" s="82"/>
      <c r="BR131" s="3" t="s">
        <v>698</v>
      </c>
      <c r="BS131" s="3" t="s">
        <v>703</v>
      </c>
      <c r="BT131" s="3" t="s">
        <v>704</v>
      </c>
      <c r="BU131" s="3" t="s">
        <v>705</v>
      </c>
      <c r="BV131" s="3" t="s">
        <v>706</v>
      </c>
      <c r="BW131" s="3" t="s">
        <v>707</v>
      </c>
      <c r="BX131" s="3" t="s">
        <v>697</v>
      </c>
      <c r="BY131" s="3" t="s">
        <v>698</v>
      </c>
      <c r="BZ131" s="3" t="s">
        <v>703</v>
      </c>
      <c r="CA131" s="3" t="s">
        <v>704</v>
      </c>
      <c r="CB131" s="3" t="s">
        <v>705</v>
      </c>
      <c r="CC131" s="3" t="s">
        <v>706</v>
      </c>
      <c r="CD131" s="3" t="s">
        <v>707</v>
      </c>
      <c r="CE131" s="3" t="s">
        <v>697</v>
      </c>
      <c r="CF131" s="3" t="s">
        <v>698</v>
      </c>
      <c r="CG131" s="3" t="s">
        <v>703</v>
      </c>
      <c r="CH131" s="3" t="s">
        <v>704</v>
      </c>
      <c r="CI131" s="3" t="s">
        <v>705</v>
      </c>
      <c r="CJ131" s="3" t="s">
        <v>706</v>
      </c>
      <c r="CK131" s="3" t="s">
        <v>707</v>
      </c>
      <c r="CL131" s="3" t="s">
        <v>697</v>
      </c>
      <c r="CM131" s="3" t="s">
        <v>698</v>
      </c>
      <c r="CN131" s="3" t="s">
        <v>703</v>
      </c>
      <c r="CO131" s="3" t="s">
        <v>704</v>
      </c>
      <c r="CP131" s="3" t="s">
        <v>705</v>
      </c>
      <c r="CQ131" s="3" t="s">
        <v>706</v>
      </c>
      <c r="CR131" s="3" t="s">
        <v>707</v>
      </c>
      <c r="CS131" s="3" t="s">
        <v>697</v>
      </c>
      <c r="CT131" s="3" t="s">
        <v>698</v>
      </c>
      <c r="CU131" s="3" t="s">
        <v>703</v>
      </c>
      <c r="CV131" s="3" t="s">
        <v>704</v>
      </c>
      <c r="CW131" s="3" t="s">
        <v>727</v>
      </c>
      <c r="CX131">
        <v>2024</v>
      </c>
    </row>
    <row r="132" spans="1:102" x14ac:dyDescent="0.2">
      <c r="A132" s="74" t="str">
        <f t="shared" si="2"/>
        <v>Сентябрь 2024 График 3 Бригада 3</v>
      </c>
      <c r="B132" s="3"/>
      <c r="C132" s="77" t="s">
        <v>726</v>
      </c>
      <c r="D132" s="3" t="s">
        <v>741</v>
      </c>
      <c r="E132" s="3" t="s">
        <v>710</v>
      </c>
      <c r="F132" s="84">
        <v>3</v>
      </c>
      <c r="G132" s="3"/>
      <c r="H132" s="3"/>
      <c r="I132" s="3">
        <v>10.5</v>
      </c>
      <c r="J132" s="3" t="s">
        <v>742</v>
      </c>
      <c r="K132" s="3"/>
      <c r="L132" s="3"/>
      <c r="M132" s="3">
        <v>10.5</v>
      </c>
      <c r="N132" s="3" t="s">
        <v>742</v>
      </c>
      <c r="O132" s="3"/>
      <c r="P132" s="3"/>
      <c r="Q132" s="3">
        <v>10.5</v>
      </c>
      <c r="R132" s="3" t="s">
        <v>742</v>
      </c>
      <c r="S132" s="3"/>
      <c r="T132" s="3"/>
      <c r="U132" s="3">
        <v>10.5</v>
      </c>
      <c r="V132" s="3" t="s">
        <v>742</v>
      </c>
      <c r="W132" s="3"/>
      <c r="X132" s="3"/>
      <c r="Y132" s="3">
        <v>10.5</v>
      </c>
      <c r="Z132" s="3" t="s">
        <v>742</v>
      </c>
      <c r="AA132" s="3"/>
      <c r="AB132" s="3"/>
      <c r="AC132" s="3">
        <v>10.5</v>
      </c>
      <c r="AD132" s="3" t="s">
        <v>742</v>
      </c>
      <c r="AE132" s="3"/>
      <c r="AF132" s="3"/>
      <c r="AG132" s="3">
        <v>10.5</v>
      </c>
      <c r="AH132" s="3" t="s">
        <v>742</v>
      </c>
      <c r="AI132" s="3"/>
      <c r="AJ132" s="3"/>
      <c r="AK132" s="3" t="s">
        <v>716</v>
      </c>
      <c r="AL132" s="81">
        <v>147</v>
      </c>
      <c r="AM132" s="82">
        <v>1</v>
      </c>
      <c r="AN132" s="82">
        <v>2</v>
      </c>
      <c r="AO132" s="82">
        <v>3</v>
      </c>
      <c r="AP132" s="82">
        <v>4</v>
      </c>
      <c r="AQ132" s="82">
        <v>5</v>
      </c>
      <c r="AR132" s="82">
        <v>6</v>
      </c>
      <c r="AS132" s="82">
        <v>7</v>
      </c>
      <c r="AT132" s="82">
        <v>8</v>
      </c>
      <c r="AU132" s="82">
        <v>9</v>
      </c>
      <c r="AV132" s="82">
        <v>10</v>
      </c>
      <c r="AW132" s="82">
        <v>11</v>
      </c>
      <c r="AX132" s="82">
        <v>12</v>
      </c>
      <c r="AY132" s="82">
        <v>13</v>
      </c>
      <c r="AZ132" s="82">
        <v>14</v>
      </c>
      <c r="BA132" s="82">
        <v>15</v>
      </c>
      <c r="BB132" s="82">
        <v>16</v>
      </c>
      <c r="BC132" s="82">
        <v>17</v>
      </c>
      <c r="BD132" s="82">
        <v>18</v>
      </c>
      <c r="BE132" s="82">
        <v>19</v>
      </c>
      <c r="BF132" s="82">
        <v>20</v>
      </c>
      <c r="BG132" s="82">
        <v>21</v>
      </c>
      <c r="BH132" s="82">
        <v>22</v>
      </c>
      <c r="BI132" s="82">
        <v>23</v>
      </c>
      <c r="BJ132" s="82">
        <v>24</v>
      </c>
      <c r="BK132" s="82">
        <v>25</v>
      </c>
      <c r="BL132" s="82">
        <v>26</v>
      </c>
      <c r="BM132" s="82">
        <v>27</v>
      </c>
      <c r="BN132" s="82">
        <v>28</v>
      </c>
      <c r="BO132" s="82">
        <v>29</v>
      </c>
      <c r="BP132" s="82">
        <v>30</v>
      </c>
      <c r="BQ132" s="82"/>
      <c r="BR132" s="3" t="s">
        <v>698</v>
      </c>
      <c r="BS132" s="3" t="s">
        <v>703</v>
      </c>
      <c r="BT132" s="3" t="s">
        <v>704</v>
      </c>
      <c r="BU132" s="3" t="s">
        <v>705</v>
      </c>
      <c r="BV132" s="3" t="s">
        <v>706</v>
      </c>
      <c r="BW132" s="3" t="s">
        <v>707</v>
      </c>
      <c r="BX132" s="3" t="s">
        <v>697</v>
      </c>
      <c r="BY132" s="3" t="s">
        <v>698</v>
      </c>
      <c r="BZ132" s="3" t="s">
        <v>703</v>
      </c>
      <c r="CA132" s="3" t="s">
        <v>704</v>
      </c>
      <c r="CB132" s="3" t="s">
        <v>705</v>
      </c>
      <c r="CC132" s="3" t="s">
        <v>706</v>
      </c>
      <c r="CD132" s="3" t="s">
        <v>707</v>
      </c>
      <c r="CE132" s="3" t="s">
        <v>697</v>
      </c>
      <c r="CF132" s="3" t="s">
        <v>698</v>
      </c>
      <c r="CG132" s="3" t="s">
        <v>703</v>
      </c>
      <c r="CH132" s="3" t="s">
        <v>704</v>
      </c>
      <c r="CI132" s="3" t="s">
        <v>705</v>
      </c>
      <c r="CJ132" s="3" t="s">
        <v>706</v>
      </c>
      <c r="CK132" s="3" t="s">
        <v>707</v>
      </c>
      <c r="CL132" s="3" t="s">
        <v>697</v>
      </c>
      <c r="CM132" s="3" t="s">
        <v>698</v>
      </c>
      <c r="CN132" s="3" t="s">
        <v>703</v>
      </c>
      <c r="CO132" s="3" t="s">
        <v>704</v>
      </c>
      <c r="CP132" s="3" t="s">
        <v>705</v>
      </c>
      <c r="CQ132" s="3" t="s">
        <v>706</v>
      </c>
      <c r="CR132" s="3" t="s">
        <v>707</v>
      </c>
      <c r="CS132" s="3" t="s">
        <v>697</v>
      </c>
      <c r="CT132" s="3" t="s">
        <v>698</v>
      </c>
      <c r="CU132" s="3" t="s">
        <v>703</v>
      </c>
      <c r="CV132" s="3" t="s">
        <v>704</v>
      </c>
      <c r="CW132" s="3" t="s">
        <v>727</v>
      </c>
      <c r="CX132">
        <v>2024</v>
      </c>
    </row>
    <row r="133" spans="1:102" x14ac:dyDescent="0.2">
      <c r="A133" s="74" t="str">
        <f t="shared" si="2"/>
        <v>Сентябрь 2024 График 3 Бригада 4</v>
      </c>
      <c r="B133" s="3"/>
      <c r="C133" s="77" t="s">
        <v>726</v>
      </c>
      <c r="D133" s="3" t="s">
        <v>741</v>
      </c>
      <c r="E133" s="3" t="s">
        <v>713</v>
      </c>
      <c r="F133" s="84">
        <v>4</v>
      </c>
      <c r="G133" s="3" t="s">
        <v>742</v>
      </c>
      <c r="H133" s="3"/>
      <c r="I133" s="3"/>
      <c r="J133" s="3">
        <v>10.5</v>
      </c>
      <c r="K133" s="3" t="s">
        <v>742</v>
      </c>
      <c r="L133" s="3"/>
      <c r="M133" s="3"/>
      <c r="N133" s="3">
        <v>10.5</v>
      </c>
      <c r="O133" s="3" t="s">
        <v>742</v>
      </c>
      <c r="P133" s="3"/>
      <c r="Q133" s="3"/>
      <c r="R133" s="3">
        <v>10.5</v>
      </c>
      <c r="S133" s="3" t="s">
        <v>742</v>
      </c>
      <c r="T133" s="3"/>
      <c r="U133" s="3"/>
      <c r="V133" s="3">
        <v>10.5</v>
      </c>
      <c r="W133" s="3" t="s">
        <v>742</v>
      </c>
      <c r="X133" s="3"/>
      <c r="Y133" s="3"/>
      <c r="Z133" s="3">
        <v>10.5</v>
      </c>
      <c r="AA133" s="3" t="s">
        <v>742</v>
      </c>
      <c r="AB133" s="3"/>
      <c r="AC133" s="3"/>
      <c r="AD133" s="3">
        <v>10.5</v>
      </c>
      <c r="AE133" s="3" t="s">
        <v>742</v>
      </c>
      <c r="AF133" s="3"/>
      <c r="AG133" s="3"/>
      <c r="AH133" s="3">
        <v>10.5</v>
      </c>
      <c r="AI133" s="3" t="s">
        <v>742</v>
      </c>
      <c r="AJ133" s="3"/>
      <c r="AK133" s="3" t="s">
        <v>716</v>
      </c>
      <c r="AL133" s="81">
        <v>157.5</v>
      </c>
      <c r="AM133" s="82">
        <v>1</v>
      </c>
      <c r="AN133" s="82">
        <v>2</v>
      </c>
      <c r="AO133" s="82">
        <v>3</v>
      </c>
      <c r="AP133" s="82">
        <v>4</v>
      </c>
      <c r="AQ133" s="82">
        <v>5</v>
      </c>
      <c r="AR133" s="82">
        <v>6</v>
      </c>
      <c r="AS133" s="82">
        <v>7</v>
      </c>
      <c r="AT133" s="82">
        <v>8</v>
      </c>
      <c r="AU133" s="82">
        <v>9</v>
      </c>
      <c r="AV133" s="82">
        <v>10</v>
      </c>
      <c r="AW133" s="82">
        <v>11</v>
      </c>
      <c r="AX133" s="82">
        <v>12</v>
      </c>
      <c r="AY133" s="82">
        <v>13</v>
      </c>
      <c r="AZ133" s="82">
        <v>14</v>
      </c>
      <c r="BA133" s="82">
        <v>15</v>
      </c>
      <c r="BB133" s="82">
        <v>16</v>
      </c>
      <c r="BC133" s="82">
        <v>17</v>
      </c>
      <c r="BD133" s="82">
        <v>18</v>
      </c>
      <c r="BE133" s="82">
        <v>19</v>
      </c>
      <c r="BF133" s="82">
        <v>20</v>
      </c>
      <c r="BG133" s="82">
        <v>21</v>
      </c>
      <c r="BH133" s="82">
        <v>22</v>
      </c>
      <c r="BI133" s="82">
        <v>23</v>
      </c>
      <c r="BJ133" s="82">
        <v>24</v>
      </c>
      <c r="BK133" s="82">
        <v>25</v>
      </c>
      <c r="BL133" s="82">
        <v>26</v>
      </c>
      <c r="BM133" s="82">
        <v>27</v>
      </c>
      <c r="BN133" s="82">
        <v>28</v>
      </c>
      <c r="BO133" s="82">
        <v>29</v>
      </c>
      <c r="BP133" s="82">
        <v>30</v>
      </c>
      <c r="BQ133" s="82"/>
      <c r="BR133" s="3" t="s">
        <v>698</v>
      </c>
      <c r="BS133" s="3" t="s">
        <v>703</v>
      </c>
      <c r="BT133" s="3" t="s">
        <v>704</v>
      </c>
      <c r="BU133" s="3" t="s">
        <v>705</v>
      </c>
      <c r="BV133" s="3" t="s">
        <v>706</v>
      </c>
      <c r="BW133" s="3" t="s">
        <v>707</v>
      </c>
      <c r="BX133" s="3" t="s">
        <v>697</v>
      </c>
      <c r="BY133" s="3" t="s">
        <v>698</v>
      </c>
      <c r="BZ133" s="3" t="s">
        <v>703</v>
      </c>
      <c r="CA133" s="3" t="s">
        <v>704</v>
      </c>
      <c r="CB133" s="3" t="s">
        <v>705</v>
      </c>
      <c r="CC133" s="3" t="s">
        <v>706</v>
      </c>
      <c r="CD133" s="3" t="s">
        <v>707</v>
      </c>
      <c r="CE133" s="3" t="s">
        <v>697</v>
      </c>
      <c r="CF133" s="3" t="s">
        <v>698</v>
      </c>
      <c r="CG133" s="3" t="s">
        <v>703</v>
      </c>
      <c r="CH133" s="3" t="s">
        <v>704</v>
      </c>
      <c r="CI133" s="3" t="s">
        <v>705</v>
      </c>
      <c r="CJ133" s="3" t="s">
        <v>706</v>
      </c>
      <c r="CK133" s="3" t="s">
        <v>707</v>
      </c>
      <c r="CL133" s="3" t="s">
        <v>697</v>
      </c>
      <c r="CM133" s="3" t="s">
        <v>698</v>
      </c>
      <c r="CN133" s="3" t="s">
        <v>703</v>
      </c>
      <c r="CO133" s="3" t="s">
        <v>704</v>
      </c>
      <c r="CP133" s="3" t="s">
        <v>705</v>
      </c>
      <c r="CQ133" s="3" t="s">
        <v>706</v>
      </c>
      <c r="CR133" s="3" t="s">
        <v>707</v>
      </c>
      <c r="CS133" s="3" t="s">
        <v>697</v>
      </c>
      <c r="CT133" s="3" t="s">
        <v>698</v>
      </c>
      <c r="CU133" s="3" t="s">
        <v>703</v>
      </c>
      <c r="CV133" s="3" t="s">
        <v>704</v>
      </c>
      <c r="CW133" s="3" t="s">
        <v>727</v>
      </c>
      <c r="CX133">
        <v>2024</v>
      </c>
    </row>
    <row r="134" spans="1:102" x14ac:dyDescent="0.2">
      <c r="A134" s="74" t="str">
        <f t="shared" si="2"/>
        <v>Октябрь 2024 График 3 Бригада 1</v>
      </c>
      <c r="B134" s="3"/>
      <c r="C134" s="77" t="s">
        <v>728</v>
      </c>
      <c r="D134" s="3" t="s">
        <v>741</v>
      </c>
      <c r="E134" s="3" t="s">
        <v>701</v>
      </c>
      <c r="F134" s="84">
        <v>1</v>
      </c>
      <c r="G134" s="3"/>
      <c r="H134" s="3"/>
      <c r="I134" s="3">
        <v>10.5</v>
      </c>
      <c r="J134" s="3" t="s">
        <v>742</v>
      </c>
      <c r="K134" s="3"/>
      <c r="L134" s="3"/>
      <c r="M134" s="3">
        <v>10.5</v>
      </c>
      <c r="N134" s="3" t="s">
        <v>742</v>
      </c>
      <c r="O134" s="3"/>
      <c r="P134" s="3"/>
      <c r="Q134" s="3">
        <v>10.5</v>
      </c>
      <c r="R134" s="3" t="s">
        <v>742</v>
      </c>
      <c r="S134" s="3"/>
      <c r="T134" s="3"/>
      <c r="U134" s="3">
        <v>10.5</v>
      </c>
      <c r="V134" s="3" t="s">
        <v>742</v>
      </c>
      <c r="W134" s="3"/>
      <c r="X134" s="3"/>
      <c r="Y134" s="3">
        <v>10.5</v>
      </c>
      <c r="Z134" s="3" t="s">
        <v>742</v>
      </c>
      <c r="AA134" s="3"/>
      <c r="AB134" s="3"/>
      <c r="AC134" s="3">
        <v>10.5</v>
      </c>
      <c r="AD134" s="3" t="s">
        <v>742</v>
      </c>
      <c r="AE134" s="3"/>
      <c r="AF134" s="3"/>
      <c r="AG134" s="3">
        <v>10.5</v>
      </c>
      <c r="AH134" s="3" t="s">
        <v>742</v>
      </c>
      <c r="AI134" s="3"/>
      <c r="AJ134" s="3"/>
      <c r="AK134" s="3">
        <v>10.5</v>
      </c>
      <c r="AL134" s="81">
        <v>157.5</v>
      </c>
      <c r="AM134" s="82">
        <v>1</v>
      </c>
      <c r="AN134" s="82">
        <v>2</v>
      </c>
      <c r="AO134" s="82">
        <v>3</v>
      </c>
      <c r="AP134" s="82">
        <v>4</v>
      </c>
      <c r="AQ134" s="82">
        <v>5</v>
      </c>
      <c r="AR134" s="82">
        <v>6</v>
      </c>
      <c r="AS134" s="82">
        <v>7</v>
      </c>
      <c r="AT134" s="82">
        <v>8</v>
      </c>
      <c r="AU134" s="82">
        <v>9</v>
      </c>
      <c r="AV134" s="82">
        <v>10</v>
      </c>
      <c r="AW134" s="82">
        <v>11</v>
      </c>
      <c r="AX134" s="82">
        <v>12</v>
      </c>
      <c r="AY134" s="82">
        <v>13</v>
      </c>
      <c r="AZ134" s="82">
        <v>14</v>
      </c>
      <c r="BA134" s="82">
        <v>15</v>
      </c>
      <c r="BB134" s="82">
        <v>16</v>
      </c>
      <c r="BC134" s="82">
        <v>17</v>
      </c>
      <c r="BD134" s="82">
        <v>18</v>
      </c>
      <c r="BE134" s="82">
        <v>19</v>
      </c>
      <c r="BF134" s="82">
        <v>20</v>
      </c>
      <c r="BG134" s="82">
        <v>21</v>
      </c>
      <c r="BH134" s="82">
        <v>22</v>
      </c>
      <c r="BI134" s="82">
        <v>23</v>
      </c>
      <c r="BJ134" s="82">
        <v>24</v>
      </c>
      <c r="BK134" s="82">
        <v>25</v>
      </c>
      <c r="BL134" s="82">
        <v>26</v>
      </c>
      <c r="BM134" s="82">
        <v>27</v>
      </c>
      <c r="BN134" s="82">
        <v>28</v>
      </c>
      <c r="BO134" s="82">
        <v>29</v>
      </c>
      <c r="BP134" s="82">
        <v>30</v>
      </c>
      <c r="BQ134" s="82">
        <v>31</v>
      </c>
      <c r="BR134" s="3" t="s">
        <v>704</v>
      </c>
      <c r="BS134" s="3" t="s">
        <v>705</v>
      </c>
      <c r="BT134" s="3" t="s">
        <v>706</v>
      </c>
      <c r="BU134" s="3" t="s">
        <v>707</v>
      </c>
      <c r="BV134" s="3" t="s">
        <v>697</v>
      </c>
      <c r="BW134" s="3" t="s">
        <v>698</v>
      </c>
      <c r="BX134" s="3" t="s">
        <v>703</v>
      </c>
      <c r="BY134" s="3" t="s">
        <v>704</v>
      </c>
      <c r="BZ134" s="3" t="s">
        <v>705</v>
      </c>
      <c r="CA134" s="3" t="s">
        <v>706</v>
      </c>
      <c r="CB134" s="3" t="s">
        <v>707</v>
      </c>
      <c r="CC134" s="3" t="s">
        <v>697</v>
      </c>
      <c r="CD134" s="3" t="s">
        <v>698</v>
      </c>
      <c r="CE134" s="3" t="s">
        <v>703</v>
      </c>
      <c r="CF134" s="3" t="s">
        <v>704</v>
      </c>
      <c r="CG134" s="3" t="s">
        <v>705</v>
      </c>
      <c r="CH134" s="3" t="s">
        <v>706</v>
      </c>
      <c r="CI134" s="3" t="s">
        <v>707</v>
      </c>
      <c r="CJ134" s="3" t="s">
        <v>697</v>
      </c>
      <c r="CK134" s="3" t="s">
        <v>698</v>
      </c>
      <c r="CL134" s="3" t="s">
        <v>703</v>
      </c>
      <c r="CM134" s="3" t="s">
        <v>704</v>
      </c>
      <c r="CN134" s="3" t="s">
        <v>705</v>
      </c>
      <c r="CO134" s="3" t="s">
        <v>706</v>
      </c>
      <c r="CP134" s="3" t="s">
        <v>707</v>
      </c>
      <c r="CQ134" s="3" t="s">
        <v>697</v>
      </c>
      <c r="CR134" s="3" t="s">
        <v>698</v>
      </c>
      <c r="CS134" s="3" t="s">
        <v>703</v>
      </c>
      <c r="CT134" s="3" t="s">
        <v>704</v>
      </c>
      <c r="CU134" s="3" t="s">
        <v>705</v>
      </c>
      <c r="CV134" s="3" t="s">
        <v>706</v>
      </c>
      <c r="CW134" s="3" t="s">
        <v>729</v>
      </c>
      <c r="CX134">
        <v>2024</v>
      </c>
    </row>
    <row r="135" spans="1:102" x14ac:dyDescent="0.2">
      <c r="A135" s="74" t="str">
        <f t="shared" si="2"/>
        <v>Октябрь 2024 График 3 Бригада 2</v>
      </c>
      <c r="B135" s="3"/>
      <c r="C135" s="77" t="s">
        <v>728</v>
      </c>
      <c r="D135" s="3" t="s">
        <v>741</v>
      </c>
      <c r="E135" s="3" t="s">
        <v>708</v>
      </c>
      <c r="F135" s="84">
        <v>2</v>
      </c>
      <c r="G135" s="3" t="s">
        <v>742</v>
      </c>
      <c r="H135" s="3"/>
      <c r="I135" s="3"/>
      <c r="J135" s="3">
        <v>10.5</v>
      </c>
      <c r="K135" s="3" t="s">
        <v>742</v>
      </c>
      <c r="L135" s="3"/>
      <c r="M135" s="3"/>
      <c r="N135" s="3">
        <v>10.5</v>
      </c>
      <c r="O135" s="3" t="s">
        <v>742</v>
      </c>
      <c r="P135" s="3"/>
      <c r="Q135" s="3"/>
      <c r="R135" s="3">
        <v>10.5</v>
      </c>
      <c r="S135" s="3" t="s">
        <v>742</v>
      </c>
      <c r="T135" s="3"/>
      <c r="U135" s="3"/>
      <c r="V135" s="3">
        <v>10.5</v>
      </c>
      <c r="W135" s="3" t="s">
        <v>742</v>
      </c>
      <c r="X135" s="3"/>
      <c r="Y135" s="3"/>
      <c r="Z135" s="3">
        <v>10.5</v>
      </c>
      <c r="AA135" s="3" t="s">
        <v>742</v>
      </c>
      <c r="AB135" s="3"/>
      <c r="AC135" s="3"/>
      <c r="AD135" s="3">
        <v>10.5</v>
      </c>
      <c r="AE135" s="3" t="s">
        <v>742</v>
      </c>
      <c r="AF135" s="3"/>
      <c r="AG135" s="3"/>
      <c r="AH135" s="3">
        <v>10.5</v>
      </c>
      <c r="AI135" s="3" t="s">
        <v>742</v>
      </c>
      <c r="AJ135" s="3"/>
      <c r="AK135" s="3"/>
      <c r="AL135" s="81">
        <v>157.5</v>
      </c>
      <c r="AM135" s="82">
        <v>1</v>
      </c>
      <c r="AN135" s="82">
        <v>2</v>
      </c>
      <c r="AO135" s="82">
        <v>3</v>
      </c>
      <c r="AP135" s="82">
        <v>4</v>
      </c>
      <c r="AQ135" s="82">
        <v>5</v>
      </c>
      <c r="AR135" s="82">
        <v>6</v>
      </c>
      <c r="AS135" s="82">
        <v>7</v>
      </c>
      <c r="AT135" s="82">
        <v>8</v>
      </c>
      <c r="AU135" s="82">
        <v>9</v>
      </c>
      <c r="AV135" s="82">
        <v>10</v>
      </c>
      <c r="AW135" s="82">
        <v>11</v>
      </c>
      <c r="AX135" s="82">
        <v>12</v>
      </c>
      <c r="AY135" s="82">
        <v>13</v>
      </c>
      <c r="AZ135" s="82">
        <v>14</v>
      </c>
      <c r="BA135" s="82">
        <v>15</v>
      </c>
      <c r="BB135" s="82">
        <v>16</v>
      </c>
      <c r="BC135" s="82">
        <v>17</v>
      </c>
      <c r="BD135" s="82">
        <v>18</v>
      </c>
      <c r="BE135" s="82">
        <v>19</v>
      </c>
      <c r="BF135" s="82">
        <v>20</v>
      </c>
      <c r="BG135" s="82">
        <v>21</v>
      </c>
      <c r="BH135" s="82">
        <v>22</v>
      </c>
      <c r="BI135" s="82">
        <v>23</v>
      </c>
      <c r="BJ135" s="82">
        <v>24</v>
      </c>
      <c r="BK135" s="82">
        <v>25</v>
      </c>
      <c r="BL135" s="82">
        <v>26</v>
      </c>
      <c r="BM135" s="82">
        <v>27</v>
      </c>
      <c r="BN135" s="82">
        <v>28</v>
      </c>
      <c r="BO135" s="82">
        <v>29</v>
      </c>
      <c r="BP135" s="82">
        <v>30</v>
      </c>
      <c r="BQ135" s="82">
        <v>31</v>
      </c>
      <c r="BR135" s="3" t="s">
        <v>704</v>
      </c>
      <c r="BS135" s="3" t="s">
        <v>705</v>
      </c>
      <c r="BT135" s="3" t="s">
        <v>706</v>
      </c>
      <c r="BU135" s="3" t="s">
        <v>707</v>
      </c>
      <c r="BV135" s="3" t="s">
        <v>697</v>
      </c>
      <c r="BW135" s="3" t="s">
        <v>698</v>
      </c>
      <c r="BX135" s="3" t="s">
        <v>703</v>
      </c>
      <c r="BY135" s="3" t="s">
        <v>704</v>
      </c>
      <c r="BZ135" s="3" t="s">
        <v>705</v>
      </c>
      <c r="CA135" s="3" t="s">
        <v>706</v>
      </c>
      <c r="CB135" s="3" t="s">
        <v>707</v>
      </c>
      <c r="CC135" s="3" t="s">
        <v>697</v>
      </c>
      <c r="CD135" s="3" t="s">
        <v>698</v>
      </c>
      <c r="CE135" s="3" t="s">
        <v>703</v>
      </c>
      <c r="CF135" s="3" t="s">
        <v>704</v>
      </c>
      <c r="CG135" s="3" t="s">
        <v>705</v>
      </c>
      <c r="CH135" s="3" t="s">
        <v>706</v>
      </c>
      <c r="CI135" s="3" t="s">
        <v>707</v>
      </c>
      <c r="CJ135" s="3" t="s">
        <v>697</v>
      </c>
      <c r="CK135" s="3" t="s">
        <v>698</v>
      </c>
      <c r="CL135" s="3" t="s">
        <v>703</v>
      </c>
      <c r="CM135" s="3" t="s">
        <v>704</v>
      </c>
      <c r="CN135" s="3" t="s">
        <v>705</v>
      </c>
      <c r="CO135" s="3" t="s">
        <v>706</v>
      </c>
      <c r="CP135" s="3" t="s">
        <v>707</v>
      </c>
      <c r="CQ135" s="3" t="s">
        <v>697</v>
      </c>
      <c r="CR135" s="3" t="s">
        <v>698</v>
      </c>
      <c r="CS135" s="3" t="s">
        <v>703</v>
      </c>
      <c r="CT135" s="3" t="s">
        <v>704</v>
      </c>
      <c r="CU135" s="3" t="s">
        <v>705</v>
      </c>
      <c r="CV135" s="3" t="s">
        <v>706</v>
      </c>
      <c r="CW135" s="3" t="s">
        <v>729</v>
      </c>
      <c r="CX135">
        <v>2024</v>
      </c>
    </row>
    <row r="136" spans="1:102" x14ac:dyDescent="0.2">
      <c r="A136" s="74" t="str">
        <f t="shared" si="2"/>
        <v>Октябрь 2024 График 3 Бригада 3</v>
      </c>
      <c r="B136" s="3"/>
      <c r="C136" s="77" t="s">
        <v>728</v>
      </c>
      <c r="D136" s="3" t="s">
        <v>741</v>
      </c>
      <c r="E136" s="3" t="s">
        <v>710</v>
      </c>
      <c r="F136" s="84">
        <v>3</v>
      </c>
      <c r="G136" s="3">
        <v>10.5</v>
      </c>
      <c r="H136" s="3" t="s">
        <v>742</v>
      </c>
      <c r="I136" s="3"/>
      <c r="J136" s="3"/>
      <c r="K136" s="3">
        <v>10.5</v>
      </c>
      <c r="L136" s="3" t="s">
        <v>742</v>
      </c>
      <c r="M136" s="3"/>
      <c r="N136" s="3"/>
      <c r="O136" s="3">
        <v>10.5</v>
      </c>
      <c r="P136" s="3" t="s">
        <v>742</v>
      </c>
      <c r="Q136" s="3"/>
      <c r="R136" s="3"/>
      <c r="S136" s="3">
        <v>10.5</v>
      </c>
      <c r="T136" s="3" t="s">
        <v>742</v>
      </c>
      <c r="U136" s="3"/>
      <c r="V136" s="3"/>
      <c r="W136" s="3">
        <v>10.5</v>
      </c>
      <c r="X136" s="3" t="s">
        <v>742</v>
      </c>
      <c r="Y136" s="3"/>
      <c r="Z136" s="3"/>
      <c r="AA136" s="3">
        <v>10.5</v>
      </c>
      <c r="AB136" s="3" t="s">
        <v>742</v>
      </c>
      <c r="AC136" s="3"/>
      <c r="AD136" s="3"/>
      <c r="AE136" s="3">
        <v>10.5</v>
      </c>
      <c r="AF136" s="3" t="s">
        <v>742</v>
      </c>
      <c r="AG136" s="3"/>
      <c r="AH136" s="3"/>
      <c r="AI136" s="3">
        <v>10.5</v>
      </c>
      <c r="AJ136" s="3" t="s">
        <v>742</v>
      </c>
      <c r="AK136" s="3"/>
      <c r="AL136" s="81">
        <v>168</v>
      </c>
      <c r="AM136" s="82">
        <v>1</v>
      </c>
      <c r="AN136" s="82">
        <v>2</v>
      </c>
      <c r="AO136" s="82">
        <v>3</v>
      </c>
      <c r="AP136" s="82">
        <v>4</v>
      </c>
      <c r="AQ136" s="82">
        <v>5</v>
      </c>
      <c r="AR136" s="82">
        <v>6</v>
      </c>
      <c r="AS136" s="82">
        <v>7</v>
      </c>
      <c r="AT136" s="82">
        <v>8</v>
      </c>
      <c r="AU136" s="82">
        <v>9</v>
      </c>
      <c r="AV136" s="82">
        <v>10</v>
      </c>
      <c r="AW136" s="82">
        <v>11</v>
      </c>
      <c r="AX136" s="82">
        <v>12</v>
      </c>
      <c r="AY136" s="82">
        <v>13</v>
      </c>
      <c r="AZ136" s="82">
        <v>14</v>
      </c>
      <c r="BA136" s="82">
        <v>15</v>
      </c>
      <c r="BB136" s="82">
        <v>16</v>
      </c>
      <c r="BC136" s="82">
        <v>17</v>
      </c>
      <c r="BD136" s="82">
        <v>18</v>
      </c>
      <c r="BE136" s="82">
        <v>19</v>
      </c>
      <c r="BF136" s="82">
        <v>20</v>
      </c>
      <c r="BG136" s="82">
        <v>21</v>
      </c>
      <c r="BH136" s="82">
        <v>22</v>
      </c>
      <c r="BI136" s="82">
        <v>23</v>
      </c>
      <c r="BJ136" s="82">
        <v>24</v>
      </c>
      <c r="BK136" s="82">
        <v>25</v>
      </c>
      <c r="BL136" s="82">
        <v>26</v>
      </c>
      <c r="BM136" s="82">
        <v>27</v>
      </c>
      <c r="BN136" s="82">
        <v>28</v>
      </c>
      <c r="BO136" s="82">
        <v>29</v>
      </c>
      <c r="BP136" s="82">
        <v>30</v>
      </c>
      <c r="BQ136" s="82">
        <v>31</v>
      </c>
      <c r="BR136" s="3" t="s">
        <v>704</v>
      </c>
      <c r="BS136" s="3" t="s">
        <v>705</v>
      </c>
      <c r="BT136" s="3" t="s">
        <v>706</v>
      </c>
      <c r="BU136" s="3" t="s">
        <v>707</v>
      </c>
      <c r="BV136" s="3" t="s">
        <v>697</v>
      </c>
      <c r="BW136" s="3" t="s">
        <v>698</v>
      </c>
      <c r="BX136" s="3" t="s">
        <v>703</v>
      </c>
      <c r="BY136" s="3" t="s">
        <v>704</v>
      </c>
      <c r="BZ136" s="3" t="s">
        <v>705</v>
      </c>
      <c r="CA136" s="3" t="s">
        <v>706</v>
      </c>
      <c r="CB136" s="3" t="s">
        <v>707</v>
      </c>
      <c r="CC136" s="3" t="s">
        <v>697</v>
      </c>
      <c r="CD136" s="3" t="s">
        <v>698</v>
      </c>
      <c r="CE136" s="3" t="s">
        <v>703</v>
      </c>
      <c r="CF136" s="3" t="s">
        <v>704</v>
      </c>
      <c r="CG136" s="3" t="s">
        <v>705</v>
      </c>
      <c r="CH136" s="3" t="s">
        <v>706</v>
      </c>
      <c r="CI136" s="3" t="s">
        <v>707</v>
      </c>
      <c r="CJ136" s="3" t="s">
        <v>697</v>
      </c>
      <c r="CK136" s="3" t="s">
        <v>698</v>
      </c>
      <c r="CL136" s="3" t="s">
        <v>703</v>
      </c>
      <c r="CM136" s="3" t="s">
        <v>704</v>
      </c>
      <c r="CN136" s="3" t="s">
        <v>705</v>
      </c>
      <c r="CO136" s="3" t="s">
        <v>706</v>
      </c>
      <c r="CP136" s="3" t="s">
        <v>707</v>
      </c>
      <c r="CQ136" s="3" t="s">
        <v>697</v>
      </c>
      <c r="CR136" s="3" t="s">
        <v>698</v>
      </c>
      <c r="CS136" s="3" t="s">
        <v>703</v>
      </c>
      <c r="CT136" s="3" t="s">
        <v>704</v>
      </c>
      <c r="CU136" s="3" t="s">
        <v>705</v>
      </c>
      <c r="CV136" s="3" t="s">
        <v>706</v>
      </c>
      <c r="CW136" s="3" t="s">
        <v>729</v>
      </c>
      <c r="CX136">
        <v>2024</v>
      </c>
    </row>
    <row r="137" spans="1:102" x14ac:dyDescent="0.2">
      <c r="A137" s="74" t="str">
        <f t="shared" si="2"/>
        <v>Октябрь 2024 График 3 Бригада 4</v>
      </c>
      <c r="B137" s="3"/>
      <c r="C137" s="77" t="s">
        <v>728</v>
      </c>
      <c r="D137" s="3" t="s">
        <v>741</v>
      </c>
      <c r="E137" s="3" t="s">
        <v>713</v>
      </c>
      <c r="F137" s="84">
        <v>4</v>
      </c>
      <c r="G137" s="3"/>
      <c r="H137" s="3">
        <v>10.5</v>
      </c>
      <c r="I137" s="3" t="s">
        <v>742</v>
      </c>
      <c r="J137" s="3"/>
      <c r="K137" s="3"/>
      <c r="L137" s="3">
        <v>10.5</v>
      </c>
      <c r="M137" s="3" t="s">
        <v>742</v>
      </c>
      <c r="N137" s="3"/>
      <c r="O137" s="3"/>
      <c r="P137" s="3">
        <v>10.5</v>
      </c>
      <c r="Q137" s="3" t="s">
        <v>742</v>
      </c>
      <c r="R137" s="3"/>
      <c r="S137" s="3"/>
      <c r="T137" s="3">
        <v>10.5</v>
      </c>
      <c r="U137" s="3" t="s">
        <v>742</v>
      </c>
      <c r="V137" s="3"/>
      <c r="W137" s="3"/>
      <c r="X137" s="3">
        <v>10.5</v>
      </c>
      <c r="Y137" s="3" t="s">
        <v>742</v>
      </c>
      <c r="Z137" s="3"/>
      <c r="AA137" s="3"/>
      <c r="AB137" s="3">
        <v>10.5</v>
      </c>
      <c r="AC137" s="3" t="s">
        <v>742</v>
      </c>
      <c r="AD137" s="3"/>
      <c r="AE137" s="3"/>
      <c r="AF137" s="3">
        <v>10.5</v>
      </c>
      <c r="AG137" s="3" t="s">
        <v>742</v>
      </c>
      <c r="AH137" s="3"/>
      <c r="AI137" s="3"/>
      <c r="AJ137" s="3">
        <v>10.5</v>
      </c>
      <c r="AK137" s="3" t="s">
        <v>742</v>
      </c>
      <c r="AL137" s="81">
        <v>168</v>
      </c>
      <c r="AM137" s="82">
        <v>1</v>
      </c>
      <c r="AN137" s="82">
        <v>2</v>
      </c>
      <c r="AO137" s="82">
        <v>3</v>
      </c>
      <c r="AP137" s="82">
        <v>4</v>
      </c>
      <c r="AQ137" s="82">
        <v>5</v>
      </c>
      <c r="AR137" s="82">
        <v>6</v>
      </c>
      <c r="AS137" s="82">
        <v>7</v>
      </c>
      <c r="AT137" s="82">
        <v>8</v>
      </c>
      <c r="AU137" s="82">
        <v>9</v>
      </c>
      <c r="AV137" s="82">
        <v>10</v>
      </c>
      <c r="AW137" s="82">
        <v>11</v>
      </c>
      <c r="AX137" s="82">
        <v>12</v>
      </c>
      <c r="AY137" s="82">
        <v>13</v>
      </c>
      <c r="AZ137" s="82">
        <v>14</v>
      </c>
      <c r="BA137" s="82">
        <v>15</v>
      </c>
      <c r="BB137" s="82">
        <v>16</v>
      </c>
      <c r="BC137" s="82">
        <v>17</v>
      </c>
      <c r="BD137" s="82">
        <v>18</v>
      </c>
      <c r="BE137" s="82">
        <v>19</v>
      </c>
      <c r="BF137" s="82">
        <v>20</v>
      </c>
      <c r="BG137" s="82">
        <v>21</v>
      </c>
      <c r="BH137" s="82">
        <v>22</v>
      </c>
      <c r="BI137" s="82">
        <v>23</v>
      </c>
      <c r="BJ137" s="82">
        <v>24</v>
      </c>
      <c r="BK137" s="82">
        <v>25</v>
      </c>
      <c r="BL137" s="82">
        <v>26</v>
      </c>
      <c r="BM137" s="82">
        <v>27</v>
      </c>
      <c r="BN137" s="82">
        <v>28</v>
      </c>
      <c r="BO137" s="82">
        <v>29</v>
      </c>
      <c r="BP137" s="82">
        <v>30</v>
      </c>
      <c r="BQ137" s="82">
        <v>31</v>
      </c>
      <c r="BR137" s="3" t="s">
        <v>704</v>
      </c>
      <c r="BS137" s="3" t="s">
        <v>705</v>
      </c>
      <c r="BT137" s="3" t="s">
        <v>706</v>
      </c>
      <c r="BU137" s="3" t="s">
        <v>707</v>
      </c>
      <c r="BV137" s="3" t="s">
        <v>697</v>
      </c>
      <c r="BW137" s="3" t="s">
        <v>698</v>
      </c>
      <c r="BX137" s="3" t="s">
        <v>703</v>
      </c>
      <c r="BY137" s="3" t="s">
        <v>704</v>
      </c>
      <c r="BZ137" s="3" t="s">
        <v>705</v>
      </c>
      <c r="CA137" s="3" t="s">
        <v>706</v>
      </c>
      <c r="CB137" s="3" t="s">
        <v>707</v>
      </c>
      <c r="CC137" s="3" t="s">
        <v>697</v>
      </c>
      <c r="CD137" s="3" t="s">
        <v>698</v>
      </c>
      <c r="CE137" s="3" t="s">
        <v>703</v>
      </c>
      <c r="CF137" s="3" t="s">
        <v>704</v>
      </c>
      <c r="CG137" s="3" t="s">
        <v>705</v>
      </c>
      <c r="CH137" s="3" t="s">
        <v>706</v>
      </c>
      <c r="CI137" s="3" t="s">
        <v>707</v>
      </c>
      <c r="CJ137" s="3" t="s">
        <v>697</v>
      </c>
      <c r="CK137" s="3" t="s">
        <v>698</v>
      </c>
      <c r="CL137" s="3" t="s">
        <v>703</v>
      </c>
      <c r="CM137" s="3" t="s">
        <v>704</v>
      </c>
      <c r="CN137" s="3" t="s">
        <v>705</v>
      </c>
      <c r="CO137" s="3" t="s">
        <v>706</v>
      </c>
      <c r="CP137" s="3" t="s">
        <v>707</v>
      </c>
      <c r="CQ137" s="3" t="s">
        <v>697</v>
      </c>
      <c r="CR137" s="3" t="s">
        <v>698</v>
      </c>
      <c r="CS137" s="3" t="s">
        <v>703</v>
      </c>
      <c r="CT137" s="3" t="s">
        <v>704</v>
      </c>
      <c r="CU137" s="3" t="s">
        <v>705</v>
      </c>
      <c r="CV137" s="3" t="s">
        <v>706</v>
      </c>
      <c r="CW137" s="3" t="s">
        <v>729</v>
      </c>
      <c r="CX137">
        <v>2024</v>
      </c>
    </row>
    <row r="138" spans="1:102" x14ac:dyDescent="0.2">
      <c r="A138" s="74" t="str">
        <f t="shared" si="2"/>
        <v>Ноябрь 2024 График 3 Бригада 1</v>
      </c>
      <c r="B138" s="3"/>
      <c r="C138" s="77" t="s">
        <v>730</v>
      </c>
      <c r="D138" s="3" t="s">
        <v>741</v>
      </c>
      <c r="E138" s="3" t="s">
        <v>701</v>
      </c>
      <c r="F138" s="84">
        <v>1</v>
      </c>
      <c r="G138" s="3" t="s">
        <v>742</v>
      </c>
      <c r="H138" s="3"/>
      <c r="I138" s="3"/>
      <c r="J138" s="3">
        <v>10.5</v>
      </c>
      <c r="K138" s="3" t="s">
        <v>742</v>
      </c>
      <c r="L138" s="3"/>
      <c r="M138" s="3"/>
      <c r="N138" s="3">
        <v>10.5</v>
      </c>
      <c r="O138" s="3" t="s">
        <v>742</v>
      </c>
      <c r="P138" s="3"/>
      <c r="Q138" s="3"/>
      <c r="R138" s="3">
        <v>10.5</v>
      </c>
      <c r="S138" s="3" t="s">
        <v>742</v>
      </c>
      <c r="T138" s="3"/>
      <c r="U138" s="3"/>
      <c r="V138" s="3">
        <v>10.5</v>
      </c>
      <c r="W138" s="3" t="s">
        <v>742</v>
      </c>
      <c r="X138" s="3"/>
      <c r="Y138" s="3"/>
      <c r="Z138" s="3">
        <v>10.5</v>
      </c>
      <c r="AA138" s="3" t="s">
        <v>742</v>
      </c>
      <c r="AB138" s="3"/>
      <c r="AC138" s="3"/>
      <c r="AD138" s="3">
        <v>10.5</v>
      </c>
      <c r="AE138" s="3" t="s">
        <v>742</v>
      </c>
      <c r="AF138" s="3"/>
      <c r="AG138" s="3"/>
      <c r="AH138" s="3">
        <v>10.5</v>
      </c>
      <c r="AI138" s="3" t="s">
        <v>742</v>
      </c>
      <c r="AJ138" s="3"/>
      <c r="AK138" s="3" t="s">
        <v>716</v>
      </c>
      <c r="AL138" s="81">
        <v>157.5</v>
      </c>
      <c r="AM138" s="82">
        <v>1</v>
      </c>
      <c r="AN138" s="82">
        <v>2</v>
      </c>
      <c r="AO138" s="82">
        <v>3</v>
      </c>
      <c r="AP138" s="82">
        <v>4</v>
      </c>
      <c r="AQ138" s="82">
        <v>5</v>
      </c>
      <c r="AR138" s="82">
        <v>6</v>
      </c>
      <c r="AS138" s="82">
        <v>7</v>
      </c>
      <c r="AT138" s="82">
        <v>8</v>
      </c>
      <c r="AU138" s="82">
        <v>9</v>
      </c>
      <c r="AV138" s="82">
        <v>10</v>
      </c>
      <c r="AW138" s="82">
        <v>11</v>
      </c>
      <c r="AX138" s="82">
        <v>12</v>
      </c>
      <c r="AY138" s="82">
        <v>13</v>
      </c>
      <c r="AZ138" s="82">
        <v>14</v>
      </c>
      <c r="BA138" s="82">
        <v>15</v>
      </c>
      <c r="BB138" s="82">
        <v>16</v>
      </c>
      <c r="BC138" s="82">
        <v>17</v>
      </c>
      <c r="BD138" s="82">
        <v>18</v>
      </c>
      <c r="BE138" s="82">
        <v>19</v>
      </c>
      <c r="BF138" s="82">
        <v>20</v>
      </c>
      <c r="BG138" s="82">
        <v>21</v>
      </c>
      <c r="BH138" s="82">
        <v>22</v>
      </c>
      <c r="BI138" s="82">
        <v>23</v>
      </c>
      <c r="BJ138" s="82">
        <v>24</v>
      </c>
      <c r="BK138" s="82">
        <v>25</v>
      </c>
      <c r="BL138" s="82">
        <v>26</v>
      </c>
      <c r="BM138" s="82">
        <v>27</v>
      </c>
      <c r="BN138" s="82">
        <v>28</v>
      </c>
      <c r="BO138" s="82">
        <v>29</v>
      </c>
      <c r="BP138" s="82">
        <v>30</v>
      </c>
      <c r="BQ138" s="82"/>
      <c r="BR138" s="3" t="s">
        <v>707</v>
      </c>
      <c r="BS138" s="3" t="s">
        <v>697</v>
      </c>
      <c r="BT138" s="3" t="s">
        <v>698</v>
      </c>
      <c r="BU138" s="3" t="s">
        <v>703</v>
      </c>
      <c r="BV138" s="3" t="s">
        <v>704</v>
      </c>
      <c r="BW138" s="3" t="s">
        <v>705</v>
      </c>
      <c r="BX138" s="3" t="s">
        <v>706</v>
      </c>
      <c r="BY138" s="3" t="s">
        <v>707</v>
      </c>
      <c r="BZ138" s="3" t="s">
        <v>697</v>
      </c>
      <c r="CA138" s="3" t="s">
        <v>698</v>
      </c>
      <c r="CB138" s="3" t="s">
        <v>703</v>
      </c>
      <c r="CC138" s="3" t="s">
        <v>704</v>
      </c>
      <c r="CD138" s="3" t="s">
        <v>705</v>
      </c>
      <c r="CE138" s="3" t="s">
        <v>706</v>
      </c>
      <c r="CF138" s="3" t="s">
        <v>707</v>
      </c>
      <c r="CG138" s="3" t="s">
        <v>697</v>
      </c>
      <c r="CH138" s="3" t="s">
        <v>698</v>
      </c>
      <c r="CI138" s="3" t="s">
        <v>703</v>
      </c>
      <c r="CJ138" s="3" t="s">
        <v>704</v>
      </c>
      <c r="CK138" s="3" t="s">
        <v>705</v>
      </c>
      <c r="CL138" s="3" t="s">
        <v>706</v>
      </c>
      <c r="CM138" s="3" t="s">
        <v>707</v>
      </c>
      <c r="CN138" s="3" t="s">
        <v>697</v>
      </c>
      <c r="CO138" s="3" t="s">
        <v>698</v>
      </c>
      <c r="CP138" s="3" t="s">
        <v>703</v>
      </c>
      <c r="CQ138" s="3" t="s">
        <v>704</v>
      </c>
      <c r="CR138" s="3" t="s">
        <v>705</v>
      </c>
      <c r="CS138" s="3" t="s">
        <v>706</v>
      </c>
      <c r="CT138" s="3" t="s">
        <v>707</v>
      </c>
      <c r="CU138" s="3" t="s">
        <v>697</v>
      </c>
      <c r="CV138" s="3" t="s">
        <v>698</v>
      </c>
      <c r="CW138" s="3" t="s">
        <v>731</v>
      </c>
      <c r="CX138">
        <v>2024</v>
      </c>
    </row>
    <row r="139" spans="1:102" x14ac:dyDescent="0.2">
      <c r="A139" s="74" t="str">
        <f t="shared" si="2"/>
        <v>Ноябрь 2024 График 3 Бригада 2</v>
      </c>
      <c r="B139" s="3"/>
      <c r="C139" s="77" t="s">
        <v>730</v>
      </c>
      <c r="D139" s="3" t="s">
        <v>741</v>
      </c>
      <c r="E139" s="3" t="s">
        <v>708</v>
      </c>
      <c r="F139" s="84">
        <v>2</v>
      </c>
      <c r="G139" s="3">
        <v>10.5</v>
      </c>
      <c r="H139" s="3" t="s">
        <v>742</v>
      </c>
      <c r="I139" s="3"/>
      <c r="J139" s="3"/>
      <c r="K139" s="3">
        <v>10.5</v>
      </c>
      <c r="L139" s="3" t="s">
        <v>742</v>
      </c>
      <c r="M139" s="3"/>
      <c r="N139" s="3"/>
      <c r="O139" s="3">
        <v>10.5</v>
      </c>
      <c r="P139" s="3" t="s">
        <v>742</v>
      </c>
      <c r="Q139" s="3"/>
      <c r="R139" s="3"/>
      <c r="S139" s="3">
        <v>10.5</v>
      </c>
      <c r="T139" s="3" t="s">
        <v>742</v>
      </c>
      <c r="U139" s="3"/>
      <c r="V139" s="3"/>
      <c r="W139" s="3">
        <v>10.5</v>
      </c>
      <c r="X139" s="3" t="s">
        <v>742</v>
      </c>
      <c r="Y139" s="3"/>
      <c r="Z139" s="3"/>
      <c r="AA139" s="3">
        <v>10.5</v>
      </c>
      <c r="AB139" s="3" t="s">
        <v>742</v>
      </c>
      <c r="AC139" s="3"/>
      <c r="AD139" s="3"/>
      <c r="AE139" s="3">
        <v>10.5</v>
      </c>
      <c r="AF139" s="3" t="s">
        <v>742</v>
      </c>
      <c r="AG139" s="3"/>
      <c r="AH139" s="3"/>
      <c r="AI139" s="3">
        <v>10.5</v>
      </c>
      <c r="AJ139" s="3" t="s">
        <v>742</v>
      </c>
      <c r="AK139" s="3" t="s">
        <v>716</v>
      </c>
      <c r="AL139" s="81">
        <v>168</v>
      </c>
      <c r="AM139" s="82">
        <v>1</v>
      </c>
      <c r="AN139" s="82">
        <v>2</v>
      </c>
      <c r="AO139" s="82">
        <v>3</v>
      </c>
      <c r="AP139" s="82">
        <v>4</v>
      </c>
      <c r="AQ139" s="82">
        <v>5</v>
      </c>
      <c r="AR139" s="82">
        <v>6</v>
      </c>
      <c r="AS139" s="82">
        <v>7</v>
      </c>
      <c r="AT139" s="82">
        <v>8</v>
      </c>
      <c r="AU139" s="82">
        <v>9</v>
      </c>
      <c r="AV139" s="82">
        <v>10</v>
      </c>
      <c r="AW139" s="82">
        <v>11</v>
      </c>
      <c r="AX139" s="82">
        <v>12</v>
      </c>
      <c r="AY139" s="82">
        <v>13</v>
      </c>
      <c r="AZ139" s="82">
        <v>14</v>
      </c>
      <c r="BA139" s="82">
        <v>15</v>
      </c>
      <c r="BB139" s="82">
        <v>16</v>
      </c>
      <c r="BC139" s="82">
        <v>17</v>
      </c>
      <c r="BD139" s="82">
        <v>18</v>
      </c>
      <c r="BE139" s="82">
        <v>19</v>
      </c>
      <c r="BF139" s="82">
        <v>20</v>
      </c>
      <c r="BG139" s="82">
        <v>21</v>
      </c>
      <c r="BH139" s="82">
        <v>22</v>
      </c>
      <c r="BI139" s="82">
        <v>23</v>
      </c>
      <c r="BJ139" s="82">
        <v>24</v>
      </c>
      <c r="BK139" s="82">
        <v>25</v>
      </c>
      <c r="BL139" s="82">
        <v>26</v>
      </c>
      <c r="BM139" s="82">
        <v>27</v>
      </c>
      <c r="BN139" s="82">
        <v>28</v>
      </c>
      <c r="BO139" s="82">
        <v>29</v>
      </c>
      <c r="BP139" s="82">
        <v>30</v>
      </c>
      <c r="BQ139" s="82"/>
      <c r="BR139" s="3" t="s">
        <v>707</v>
      </c>
      <c r="BS139" s="3" t="s">
        <v>697</v>
      </c>
      <c r="BT139" s="3" t="s">
        <v>698</v>
      </c>
      <c r="BU139" s="3" t="s">
        <v>703</v>
      </c>
      <c r="BV139" s="3" t="s">
        <v>704</v>
      </c>
      <c r="BW139" s="3" t="s">
        <v>705</v>
      </c>
      <c r="BX139" s="3" t="s">
        <v>706</v>
      </c>
      <c r="BY139" s="3" t="s">
        <v>707</v>
      </c>
      <c r="BZ139" s="3" t="s">
        <v>697</v>
      </c>
      <c r="CA139" s="3" t="s">
        <v>698</v>
      </c>
      <c r="CB139" s="3" t="s">
        <v>703</v>
      </c>
      <c r="CC139" s="3" t="s">
        <v>704</v>
      </c>
      <c r="CD139" s="3" t="s">
        <v>705</v>
      </c>
      <c r="CE139" s="3" t="s">
        <v>706</v>
      </c>
      <c r="CF139" s="3" t="s">
        <v>707</v>
      </c>
      <c r="CG139" s="3" t="s">
        <v>697</v>
      </c>
      <c r="CH139" s="3" t="s">
        <v>698</v>
      </c>
      <c r="CI139" s="3" t="s">
        <v>703</v>
      </c>
      <c r="CJ139" s="3" t="s">
        <v>704</v>
      </c>
      <c r="CK139" s="3" t="s">
        <v>705</v>
      </c>
      <c r="CL139" s="3" t="s">
        <v>706</v>
      </c>
      <c r="CM139" s="3" t="s">
        <v>707</v>
      </c>
      <c r="CN139" s="3" t="s">
        <v>697</v>
      </c>
      <c r="CO139" s="3" t="s">
        <v>698</v>
      </c>
      <c r="CP139" s="3" t="s">
        <v>703</v>
      </c>
      <c r="CQ139" s="3" t="s">
        <v>704</v>
      </c>
      <c r="CR139" s="3" t="s">
        <v>705</v>
      </c>
      <c r="CS139" s="3" t="s">
        <v>706</v>
      </c>
      <c r="CT139" s="3" t="s">
        <v>707</v>
      </c>
      <c r="CU139" s="3" t="s">
        <v>697</v>
      </c>
      <c r="CV139" s="3" t="s">
        <v>698</v>
      </c>
      <c r="CW139" s="3" t="s">
        <v>731</v>
      </c>
      <c r="CX139">
        <v>2024</v>
      </c>
    </row>
    <row r="140" spans="1:102" x14ac:dyDescent="0.2">
      <c r="A140" s="74" t="str">
        <f t="shared" si="2"/>
        <v>Ноябрь 2024 График 3 Бригада 3</v>
      </c>
      <c r="B140" s="3"/>
      <c r="C140" s="77" t="s">
        <v>730</v>
      </c>
      <c r="D140" s="3" t="s">
        <v>741</v>
      </c>
      <c r="E140" s="3" t="s">
        <v>710</v>
      </c>
      <c r="F140" s="84">
        <v>3</v>
      </c>
      <c r="G140" s="3"/>
      <c r="H140" s="3">
        <v>10.5</v>
      </c>
      <c r="I140" s="3" t="s">
        <v>742</v>
      </c>
      <c r="J140" s="3"/>
      <c r="K140" s="3"/>
      <c r="L140" s="3">
        <v>10.5</v>
      </c>
      <c r="M140" s="3" t="s">
        <v>742</v>
      </c>
      <c r="N140" s="3"/>
      <c r="O140" s="3"/>
      <c r="P140" s="3">
        <v>10.5</v>
      </c>
      <c r="Q140" s="3" t="s">
        <v>742</v>
      </c>
      <c r="R140" s="3"/>
      <c r="S140" s="3"/>
      <c r="T140" s="3">
        <v>10.5</v>
      </c>
      <c r="U140" s="3" t="s">
        <v>742</v>
      </c>
      <c r="V140" s="3"/>
      <c r="W140" s="3"/>
      <c r="X140" s="3">
        <v>10.5</v>
      </c>
      <c r="Y140" s="3" t="s">
        <v>742</v>
      </c>
      <c r="Z140" s="3"/>
      <c r="AA140" s="3"/>
      <c r="AB140" s="3">
        <v>10.5</v>
      </c>
      <c r="AC140" s="3" t="s">
        <v>742</v>
      </c>
      <c r="AD140" s="3"/>
      <c r="AE140" s="3"/>
      <c r="AF140" s="3">
        <v>10.5</v>
      </c>
      <c r="AG140" s="3" t="s">
        <v>742</v>
      </c>
      <c r="AH140" s="3"/>
      <c r="AI140" s="3"/>
      <c r="AJ140" s="3">
        <v>10.5</v>
      </c>
      <c r="AK140" s="3" t="s">
        <v>716</v>
      </c>
      <c r="AL140" s="81">
        <v>157.5</v>
      </c>
      <c r="AM140" s="82">
        <v>1</v>
      </c>
      <c r="AN140" s="82">
        <v>2</v>
      </c>
      <c r="AO140" s="82">
        <v>3</v>
      </c>
      <c r="AP140" s="82">
        <v>4</v>
      </c>
      <c r="AQ140" s="82">
        <v>5</v>
      </c>
      <c r="AR140" s="82">
        <v>6</v>
      </c>
      <c r="AS140" s="82">
        <v>7</v>
      </c>
      <c r="AT140" s="82">
        <v>8</v>
      </c>
      <c r="AU140" s="82">
        <v>9</v>
      </c>
      <c r="AV140" s="82">
        <v>10</v>
      </c>
      <c r="AW140" s="82">
        <v>11</v>
      </c>
      <c r="AX140" s="82">
        <v>12</v>
      </c>
      <c r="AY140" s="82">
        <v>13</v>
      </c>
      <c r="AZ140" s="82">
        <v>14</v>
      </c>
      <c r="BA140" s="82">
        <v>15</v>
      </c>
      <c r="BB140" s="82">
        <v>16</v>
      </c>
      <c r="BC140" s="82">
        <v>17</v>
      </c>
      <c r="BD140" s="82">
        <v>18</v>
      </c>
      <c r="BE140" s="82">
        <v>19</v>
      </c>
      <c r="BF140" s="82">
        <v>20</v>
      </c>
      <c r="BG140" s="82">
        <v>21</v>
      </c>
      <c r="BH140" s="82">
        <v>22</v>
      </c>
      <c r="BI140" s="82">
        <v>23</v>
      </c>
      <c r="BJ140" s="82">
        <v>24</v>
      </c>
      <c r="BK140" s="82">
        <v>25</v>
      </c>
      <c r="BL140" s="82">
        <v>26</v>
      </c>
      <c r="BM140" s="82">
        <v>27</v>
      </c>
      <c r="BN140" s="82">
        <v>28</v>
      </c>
      <c r="BO140" s="82">
        <v>29</v>
      </c>
      <c r="BP140" s="82">
        <v>30</v>
      </c>
      <c r="BQ140" s="82"/>
      <c r="BR140" s="3" t="s">
        <v>707</v>
      </c>
      <c r="BS140" s="3" t="s">
        <v>697</v>
      </c>
      <c r="BT140" s="3" t="s">
        <v>698</v>
      </c>
      <c r="BU140" s="3" t="s">
        <v>703</v>
      </c>
      <c r="BV140" s="3" t="s">
        <v>704</v>
      </c>
      <c r="BW140" s="3" t="s">
        <v>705</v>
      </c>
      <c r="BX140" s="3" t="s">
        <v>706</v>
      </c>
      <c r="BY140" s="3" t="s">
        <v>707</v>
      </c>
      <c r="BZ140" s="3" t="s">
        <v>697</v>
      </c>
      <c r="CA140" s="3" t="s">
        <v>698</v>
      </c>
      <c r="CB140" s="3" t="s">
        <v>703</v>
      </c>
      <c r="CC140" s="3" t="s">
        <v>704</v>
      </c>
      <c r="CD140" s="3" t="s">
        <v>705</v>
      </c>
      <c r="CE140" s="3" t="s">
        <v>706</v>
      </c>
      <c r="CF140" s="3" t="s">
        <v>707</v>
      </c>
      <c r="CG140" s="3" t="s">
        <v>697</v>
      </c>
      <c r="CH140" s="3" t="s">
        <v>698</v>
      </c>
      <c r="CI140" s="3" t="s">
        <v>703</v>
      </c>
      <c r="CJ140" s="3" t="s">
        <v>704</v>
      </c>
      <c r="CK140" s="3" t="s">
        <v>705</v>
      </c>
      <c r="CL140" s="3" t="s">
        <v>706</v>
      </c>
      <c r="CM140" s="3" t="s">
        <v>707</v>
      </c>
      <c r="CN140" s="3" t="s">
        <v>697</v>
      </c>
      <c r="CO140" s="3" t="s">
        <v>698</v>
      </c>
      <c r="CP140" s="3" t="s">
        <v>703</v>
      </c>
      <c r="CQ140" s="3" t="s">
        <v>704</v>
      </c>
      <c r="CR140" s="3" t="s">
        <v>705</v>
      </c>
      <c r="CS140" s="3" t="s">
        <v>706</v>
      </c>
      <c r="CT140" s="3" t="s">
        <v>707</v>
      </c>
      <c r="CU140" s="3" t="s">
        <v>697</v>
      </c>
      <c r="CV140" s="3" t="s">
        <v>698</v>
      </c>
      <c r="CW140" s="3" t="s">
        <v>731</v>
      </c>
      <c r="CX140">
        <v>2024</v>
      </c>
    </row>
    <row r="141" spans="1:102" x14ac:dyDescent="0.2">
      <c r="A141" s="74" t="str">
        <f t="shared" si="2"/>
        <v>Ноябрь 2024 График 3 Бригада 4</v>
      </c>
      <c r="B141" s="3"/>
      <c r="C141" s="77" t="s">
        <v>730</v>
      </c>
      <c r="D141" s="3" t="s">
        <v>741</v>
      </c>
      <c r="E141" s="3" t="s">
        <v>713</v>
      </c>
      <c r="F141" s="84">
        <v>4</v>
      </c>
      <c r="G141" s="3"/>
      <c r="H141" s="3"/>
      <c r="I141" s="3">
        <v>10.5</v>
      </c>
      <c r="J141" s="3" t="s">
        <v>742</v>
      </c>
      <c r="K141" s="3"/>
      <c r="L141" s="3"/>
      <c r="M141" s="3">
        <v>10.5</v>
      </c>
      <c r="N141" s="3" t="s">
        <v>742</v>
      </c>
      <c r="O141" s="3"/>
      <c r="P141" s="3"/>
      <c r="Q141" s="3">
        <v>10.5</v>
      </c>
      <c r="R141" s="3" t="s">
        <v>742</v>
      </c>
      <c r="S141" s="3"/>
      <c r="T141" s="3"/>
      <c r="U141" s="3">
        <v>10.5</v>
      </c>
      <c r="V141" s="3" t="s">
        <v>742</v>
      </c>
      <c r="W141" s="3"/>
      <c r="X141" s="3"/>
      <c r="Y141" s="3">
        <v>10.5</v>
      </c>
      <c r="Z141" s="3" t="s">
        <v>742</v>
      </c>
      <c r="AA141" s="3"/>
      <c r="AB141" s="3"/>
      <c r="AC141" s="3">
        <v>10.5</v>
      </c>
      <c r="AD141" s="3" t="s">
        <v>742</v>
      </c>
      <c r="AE141" s="3"/>
      <c r="AF141" s="3"/>
      <c r="AG141" s="3">
        <v>10.5</v>
      </c>
      <c r="AH141" s="3" t="s">
        <v>742</v>
      </c>
      <c r="AI141" s="3"/>
      <c r="AJ141" s="3"/>
      <c r="AK141" s="3" t="s">
        <v>716</v>
      </c>
      <c r="AL141" s="81">
        <v>147</v>
      </c>
      <c r="AM141" s="82">
        <v>1</v>
      </c>
      <c r="AN141" s="82">
        <v>2</v>
      </c>
      <c r="AO141" s="82">
        <v>3</v>
      </c>
      <c r="AP141" s="82">
        <v>4</v>
      </c>
      <c r="AQ141" s="82">
        <v>5</v>
      </c>
      <c r="AR141" s="82">
        <v>6</v>
      </c>
      <c r="AS141" s="82">
        <v>7</v>
      </c>
      <c r="AT141" s="82">
        <v>8</v>
      </c>
      <c r="AU141" s="82">
        <v>9</v>
      </c>
      <c r="AV141" s="82">
        <v>10</v>
      </c>
      <c r="AW141" s="82">
        <v>11</v>
      </c>
      <c r="AX141" s="82">
        <v>12</v>
      </c>
      <c r="AY141" s="82">
        <v>13</v>
      </c>
      <c r="AZ141" s="82">
        <v>14</v>
      </c>
      <c r="BA141" s="82">
        <v>15</v>
      </c>
      <c r="BB141" s="82">
        <v>16</v>
      </c>
      <c r="BC141" s="82">
        <v>17</v>
      </c>
      <c r="BD141" s="82">
        <v>18</v>
      </c>
      <c r="BE141" s="82">
        <v>19</v>
      </c>
      <c r="BF141" s="82">
        <v>20</v>
      </c>
      <c r="BG141" s="82">
        <v>21</v>
      </c>
      <c r="BH141" s="82">
        <v>22</v>
      </c>
      <c r="BI141" s="82">
        <v>23</v>
      </c>
      <c r="BJ141" s="82">
        <v>24</v>
      </c>
      <c r="BK141" s="82">
        <v>25</v>
      </c>
      <c r="BL141" s="82">
        <v>26</v>
      </c>
      <c r="BM141" s="82">
        <v>27</v>
      </c>
      <c r="BN141" s="82">
        <v>28</v>
      </c>
      <c r="BO141" s="82">
        <v>29</v>
      </c>
      <c r="BP141" s="82">
        <v>30</v>
      </c>
      <c r="BQ141" s="82"/>
      <c r="BR141" s="3" t="s">
        <v>707</v>
      </c>
      <c r="BS141" s="3" t="s">
        <v>697</v>
      </c>
      <c r="BT141" s="3" t="s">
        <v>698</v>
      </c>
      <c r="BU141" s="3" t="s">
        <v>703</v>
      </c>
      <c r="BV141" s="3" t="s">
        <v>704</v>
      </c>
      <c r="BW141" s="3" t="s">
        <v>705</v>
      </c>
      <c r="BX141" s="3" t="s">
        <v>706</v>
      </c>
      <c r="BY141" s="3" t="s">
        <v>707</v>
      </c>
      <c r="BZ141" s="3" t="s">
        <v>697</v>
      </c>
      <c r="CA141" s="3" t="s">
        <v>698</v>
      </c>
      <c r="CB141" s="3" t="s">
        <v>703</v>
      </c>
      <c r="CC141" s="3" t="s">
        <v>704</v>
      </c>
      <c r="CD141" s="3" t="s">
        <v>705</v>
      </c>
      <c r="CE141" s="3" t="s">
        <v>706</v>
      </c>
      <c r="CF141" s="3" t="s">
        <v>707</v>
      </c>
      <c r="CG141" s="3" t="s">
        <v>697</v>
      </c>
      <c r="CH141" s="3" t="s">
        <v>698</v>
      </c>
      <c r="CI141" s="3" t="s">
        <v>703</v>
      </c>
      <c r="CJ141" s="3" t="s">
        <v>704</v>
      </c>
      <c r="CK141" s="3" t="s">
        <v>705</v>
      </c>
      <c r="CL141" s="3" t="s">
        <v>706</v>
      </c>
      <c r="CM141" s="3" t="s">
        <v>707</v>
      </c>
      <c r="CN141" s="3" t="s">
        <v>697</v>
      </c>
      <c r="CO141" s="3" t="s">
        <v>698</v>
      </c>
      <c r="CP141" s="3" t="s">
        <v>703</v>
      </c>
      <c r="CQ141" s="3" t="s">
        <v>704</v>
      </c>
      <c r="CR141" s="3" t="s">
        <v>705</v>
      </c>
      <c r="CS141" s="3" t="s">
        <v>706</v>
      </c>
      <c r="CT141" s="3" t="s">
        <v>707</v>
      </c>
      <c r="CU141" s="3" t="s">
        <v>697</v>
      </c>
      <c r="CV141" s="3" t="s">
        <v>698</v>
      </c>
      <c r="CW141" s="3" t="s">
        <v>731</v>
      </c>
      <c r="CX141">
        <v>2024</v>
      </c>
    </row>
    <row r="142" spans="1:102" x14ac:dyDescent="0.2">
      <c r="A142" s="74" t="str">
        <f t="shared" si="2"/>
        <v>Декабрь 2024 График 3 Бригада 1</v>
      </c>
      <c r="B142" s="3"/>
      <c r="C142" s="77" t="s">
        <v>732</v>
      </c>
      <c r="D142" s="3" t="s">
        <v>741</v>
      </c>
      <c r="E142" s="3" t="s">
        <v>701</v>
      </c>
      <c r="F142" s="84">
        <v>1</v>
      </c>
      <c r="G142" s="3"/>
      <c r="H142" s="3">
        <v>10.5</v>
      </c>
      <c r="I142" s="3" t="s">
        <v>742</v>
      </c>
      <c r="J142" s="3"/>
      <c r="K142" s="3"/>
      <c r="L142" s="3">
        <v>10.5</v>
      </c>
      <c r="M142" s="3" t="s">
        <v>742</v>
      </c>
      <c r="N142" s="3"/>
      <c r="O142" s="3"/>
      <c r="P142" s="3">
        <v>10.5</v>
      </c>
      <c r="Q142" s="3" t="s">
        <v>742</v>
      </c>
      <c r="R142" s="3"/>
      <c r="S142" s="3"/>
      <c r="T142" s="3">
        <v>10.5</v>
      </c>
      <c r="U142" s="3" t="s">
        <v>742</v>
      </c>
      <c r="V142" s="3"/>
      <c r="W142" s="3"/>
      <c r="X142" s="3">
        <v>10.5</v>
      </c>
      <c r="Y142" s="3" t="s">
        <v>742</v>
      </c>
      <c r="Z142" s="3"/>
      <c r="AA142" s="3"/>
      <c r="AB142" s="3">
        <v>10.5</v>
      </c>
      <c r="AC142" s="3" t="s">
        <v>742</v>
      </c>
      <c r="AD142" s="3"/>
      <c r="AE142" s="3"/>
      <c r="AF142" s="3">
        <v>10.5</v>
      </c>
      <c r="AG142" s="3" t="s">
        <v>742</v>
      </c>
      <c r="AH142" s="3"/>
      <c r="AI142" s="3"/>
      <c r="AJ142" s="3">
        <v>10.5</v>
      </c>
      <c r="AK142" s="3" t="s">
        <v>742</v>
      </c>
      <c r="AL142" s="81">
        <v>168</v>
      </c>
      <c r="AM142" s="82">
        <v>1</v>
      </c>
      <c r="AN142" s="82">
        <v>2</v>
      </c>
      <c r="AO142" s="82">
        <v>3</v>
      </c>
      <c r="AP142" s="82">
        <v>4</v>
      </c>
      <c r="AQ142" s="82">
        <v>5</v>
      </c>
      <c r="AR142" s="82">
        <v>6</v>
      </c>
      <c r="AS142" s="82">
        <v>7</v>
      </c>
      <c r="AT142" s="82">
        <v>8</v>
      </c>
      <c r="AU142" s="82">
        <v>9</v>
      </c>
      <c r="AV142" s="82">
        <v>10</v>
      </c>
      <c r="AW142" s="82">
        <v>11</v>
      </c>
      <c r="AX142" s="82">
        <v>12</v>
      </c>
      <c r="AY142" s="82">
        <v>13</v>
      </c>
      <c r="AZ142" s="82">
        <v>14</v>
      </c>
      <c r="BA142" s="82">
        <v>15</v>
      </c>
      <c r="BB142" s="82">
        <v>16</v>
      </c>
      <c r="BC142" s="82">
        <v>17</v>
      </c>
      <c r="BD142" s="82">
        <v>18</v>
      </c>
      <c r="BE142" s="82">
        <v>19</v>
      </c>
      <c r="BF142" s="82">
        <v>20</v>
      </c>
      <c r="BG142" s="82">
        <v>21</v>
      </c>
      <c r="BH142" s="82">
        <v>22</v>
      </c>
      <c r="BI142" s="82">
        <v>23</v>
      </c>
      <c r="BJ142" s="82">
        <v>24</v>
      </c>
      <c r="BK142" s="82">
        <v>25</v>
      </c>
      <c r="BL142" s="82">
        <v>26</v>
      </c>
      <c r="BM142" s="82">
        <v>27</v>
      </c>
      <c r="BN142" s="82">
        <v>28</v>
      </c>
      <c r="BO142" s="82">
        <v>29</v>
      </c>
      <c r="BP142" s="82">
        <v>30</v>
      </c>
      <c r="BQ142" s="82">
        <v>31</v>
      </c>
      <c r="BR142" s="3" t="s">
        <v>698</v>
      </c>
      <c r="BS142" s="3" t="s">
        <v>703</v>
      </c>
      <c r="BT142" s="3" t="s">
        <v>704</v>
      </c>
      <c r="BU142" s="3" t="s">
        <v>705</v>
      </c>
      <c r="BV142" s="3" t="s">
        <v>706</v>
      </c>
      <c r="BW142" s="3" t="s">
        <v>707</v>
      </c>
      <c r="BX142" s="3" t="s">
        <v>697</v>
      </c>
      <c r="BY142" s="3" t="s">
        <v>698</v>
      </c>
      <c r="BZ142" s="3" t="s">
        <v>703</v>
      </c>
      <c r="CA142" s="3" t="s">
        <v>704</v>
      </c>
      <c r="CB142" s="3" t="s">
        <v>705</v>
      </c>
      <c r="CC142" s="3" t="s">
        <v>706</v>
      </c>
      <c r="CD142" s="3" t="s">
        <v>707</v>
      </c>
      <c r="CE142" s="3" t="s">
        <v>697</v>
      </c>
      <c r="CF142" s="3" t="s">
        <v>698</v>
      </c>
      <c r="CG142" s="3" t="s">
        <v>703</v>
      </c>
      <c r="CH142" s="3" t="s">
        <v>704</v>
      </c>
      <c r="CI142" s="3" t="s">
        <v>705</v>
      </c>
      <c r="CJ142" s="3" t="s">
        <v>706</v>
      </c>
      <c r="CK142" s="3" t="s">
        <v>707</v>
      </c>
      <c r="CL142" s="3" t="s">
        <v>697</v>
      </c>
      <c r="CM142" s="3" t="s">
        <v>698</v>
      </c>
      <c r="CN142" s="3" t="s">
        <v>703</v>
      </c>
      <c r="CO142" s="3" t="s">
        <v>704</v>
      </c>
      <c r="CP142" s="3" t="s">
        <v>705</v>
      </c>
      <c r="CQ142" s="3" t="s">
        <v>706</v>
      </c>
      <c r="CR142" s="3" t="s">
        <v>707</v>
      </c>
      <c r="CS142" s="3" t="s">
        <v>697</v>
      </c>
      <c r="CT142" s="3" t="s">
        <v>698</v>
      </c>
      <c r="CU142" s="3" t="s">
        <v>703</v>
      </c>
      <c r="CV142" s="3" t="s">
        <v>704</v>
      </c>
      <c r="CW142" s="3" t="s">
        <v>733</v>
      </c>
      <c r="CX142">
        <v>2024</v>
      </c>
    </row>
    <row r="143" spans="1:102" x14ac:dyDescent="0.2">
      <c r="A143" s="74" t="str">
        <f t="shared" si="2"/>
        <v>Декабрь 2024 График 3 Бригада 2</v>
      </c>
      <c r="B143" s="3"/>
      <c r="C143" s="77" t="s">
        <v>732</v>
      </c>
      <c r="D143" s="3" t="s">
        <v>741</v>
      </c>
      <c r="E143" s="3" t="s">
        <v>708</v>
      </c>
      <c r="F143" s="84">
        <v>2</v>
      </c>
      <c r="G143" s="3"/>
      <c r="H143" s="3"/>
      <c r="I143" s="3">
        <v>10.5</v>
      </c>
      <c r="J143" s="3" t="s">
        <v>742</v>
      </c>
      <c r="K143" s="3"/>
      <c r="L143" s="3"/>
      <c r="M143" s="3">
        <v>10.5</v>
      </c>
      <c r="N143" s="3" t="s">
        <v>742</v>
      </c>
      <c r="O143" s="3"/>
      <c r="P143" s="3"/>
      <c r="Q143" s="3">
        <v>10.5</v>
      </c>
      <c r="R143" s="3" t="s">
        <v>742</v>
      </c>
      <c r="S143" s="3"/>
      <c r="T143" s="3"/>
      <c r="U143" s="3">
        <v>10.5</v>
      </c>
      <c r="V143" s="3" t="s">
        <v>742</v>
      </c>
      <c r="W143" s="3"/>
      <c r="X143" s="3"/>
      <c r="Y143" s="3">
        <v>10.5</v>
      </c>
      <c r="Z143" s="3" t="s">
        <v>742</v>
      </c>
      <c r="AA143" s="3"/>
      <c r="AB143" s="3"/>
      <c r="AC143" s="3">
        <v>10.5</v>
      </c>
      <c r="AD143" s="3" t="s">
        <v>742</v>
      </c>
      <c r="AE143" s="3"/>
      <c r="AF143" s="3"/>
      <c r="AG143" s="3">
        <v>10.5</v>
      </c>
      <c r="AH143" s="3" t="s">
        <v>742</v>
      </c>
      <c r="AI143" s="3"/>
      <c r="AJ143" s="3"/>
      <c r="AK143" s="3">
        <v>10.5</v>
      </c>
      <c r="AL143" s="81">
        <v>157.5</v>
      </c>
      <c r="AM143" s="82">
        <v>1</v>
      </c>
      <c r="AN143" s="82">
        <v>2</v>
      </c>
      <c r="AO143" s="82">
        <v>3</v>
      </c>
      <c r="AP143" s="82">
        <v>4</v>
      </c>
      <c r="AQ143" s="82">
        <v>5</v>
      </c>
      <c r="AR143" s="82">
        <v>6</v>
      </c>
      <c r="AS143" s="82">
        <v>7</v>
      </c>
      <c r="AT143" s="82">
        <v>8</v>
      </c>
      <c r="AU143" s="82">
        <v>9</v>
      </c>
      <c r="AV143" s="82">
        <v>10</v>
      </c>
      <c r="AW143" s="82">
        <v>11</v>
      </c>
      <c r="AX143" s="82">
        <v>12</v>
      </c>
      <c r="AY143" s="82">
        <v>13</v>
      </c>
      <c r="AZ143" s="82">
        <v>14</v>
      </c>
      <c r="BA143" s="82">
        <v>15</v>
      </c>
      <c r="BB143" s="82">
        <v>16</v>
      </c>
      <c r="BC143" s="82">
        <v>17</v>
      </c>
      <c r="BD143" s="82">
        <v>18</v>
      </c>
      <c r="BE143" s="82">
        <v>19</v>
      </c>
      <c r="BF143" s="82">
        <v>20</v>
      </c>
      <c r="BG143" s="82">
        <v>21</v>
      </c>
      <c r="BH143" s="82">
        <v>22</v>
      </c>
      <c r="BI143" s="82">
        <v>23</v>
      </c>
      <c r="BJ143" s="82">
        <v>24</v>
      </c>
      <c r="BK143" s="82">
        <v>25</v>
      </c>
      <c r="BL143" s="82">
        <v>26</v>
      </c>
      <c r="BM143" s="82">
        <v>27</v>
      </c>
      <c r="BN143" s="82">
        <v>28</v>
      </c>
      <c r="BO143" s="82">
        <v>29</v>
      </c>
      <c r="BP143" s="82">
        <v>30</v>
      </c>
      <c r="BQ143" s="82">
        <v>31</v>
      </c>
      <c r="BR143" s="3" t="s">
        <v>698</v>
      </c>
      <c r="BS143" s="3" t="s">
        <v>703</v>
      </c>
      <c r="BT143" s="3" t="s">
        <v>704</v>
      </c>
      <c r="BU143" s="3" t="s">
        <v>705</v>
      </c>
      <c r="BV143" s="3" t="s">
        <v>706</v>
      </c>
      <c r="BW143" s="3" t="s">
        <v>707</v>
      </c>
      <c r="BX143" s="3" t="s">
        <v>697</v>
      </c>
      <c r="BY143" s="3" t="s">
        <v>698</v>
      </c>
      <c r="BZ143" s="3" t="s">
        <v>703</v>
      </c>
      <c r="CA143" s="3" t="s">
        <v>704</v>
      </c>
      <c r="CB143" s="3" t="s">
        <v>705</v>
      </c>
      <c r="CC143" s="3" t="s">
        <v>706</v>
      </c>
      <c r="CD143" s="3" t="s">
        <v>707</v>
      </c>
      <c r="CE143" s="3" t="s">
        <v>697</v>
      </c>
      <c r="CF143" s="3" t="s">
        <v>698</v>
      </c>
      <c r="CG143" s="3" t="s">
        <v>703</v>
      </c>
      <c r="CH143" s="3" t="s">
        <v>704</v>
      </c>
      <c r="CI143" s="3" t="s">
        <v>705</v>
      </c>
      <c r="CJ143" s="3" t="s">
        <v>706</v>
      </c>
      <c r="CK143" s="3" t="s">
        <v>707</v>
      </c>
      <c r="CL143" s="3" t="s">
        <v>697</v>
      </c>
      <c r="CM143" s="3" t="s">
        <v>698</v>
      </c>
      <c r="CN143" s="3" t="s">
        <v>703</v>
      </c>
      <c r="CO143" s="3" t="s">
        <v>704</v>
      </c>
      <c r="CP143" s="3" t="s">
        <v>705</v>
      </c>
      <c r="CQ143" s="3" t="s">
        <v>706</v>
      </c>
      <c r="CR143" s="3" t="s">
        <v>707</v>
      </c>
      <c r="CS143" s="3" t="s">
        <v>697</v>
      </c>
      <c r="CT143" s="3" t="s">
        <v>698</v>
      </c>
      <c r="CU143" s="3" t="s">
        <v>703</v>
      </c>
      <c r="CV143" s="3" t="s">
        <v>704</v>
      </c>
      <c r="CW143" s="3" t="s">
        <v>733</v>
      </c>
      <c r="CX143">
        <v>2024</v>
      </c>
    </row>
    <row r="144" spans="1:102" x14ac:dyDescent="0.2">
      <c r="A144" s="74" t="str">
        <f t="shared" si="2"/>
        <v>Декабрь 2024 График 3 Бригада 3</v>
      </c>
      <c r="B144" s="3"/>
      <c r="C144" s="77" t="s">
        <v>732</v>
      </c>
      <c r="D144" s="3" t="s">
        <v>741</v>
      </c>
      <c r="E144" s="3" t="s">
        <v>710</v>
      </c>
      <c r="F144" s="84">
        <v>3</v>
      </c>
      <c r="G144" s="3" t="s">
        <v>742</v>
      </c>
      <c r="H144" s="3"/>
      <c r="I144" s="3"/>
      <c r="J144" s="3">
        <v>10.5</v>
      </c>
      <c r="K144" s="3" t="s">
        <v>742</v>
      </c>
      <c r="L144" s="3"/>
      <c r="M144" s="3"/>
      <c r="N144" s="3">
        <v>10.5</v>
      </c>
      <c r="O144" s="3" t="s">
        <v>742</v>
      </c>
      <c r="P144" s="3"/>
      <c r="Q144" s="3"/>
      <c r="R144" s="3">
        <v>10.5</v>
      </c>
      <c r="S144" s="3" t="s">
        <v>742</v>
      </c>
      <c r="T144" s="3"/>
      <c r="U144" s="3"/>
      <c r="V144" s="3">
        <v>10.5</v>
      </c>
      <c r="W144" s="3" t="s">
        <v>742</v>
      </c>
      <c r="X144" s="3"/>
      <c r="Y144" s="3"/>
      <c r="Z144" s="3">
        <v>10.5</v>
      </c>
      <c r="AA144" s="3" t="s">
        <v>742</v>
      </c>
      <c r="AB144" s="3"/>
      <c r="AC144" s="3"/>
      <c r="AD144" s="3">
        <v>10.5</v>
      </c>
      <c r="AE144" s="3" t="s">
        <v>742</v>
      </c>
      <c r="AF144" s="3"/>
      <c r="AG144" s="3"/>
      <c r="AH144" s="3">
        <v>10.5</v>
      </c>
      <c r="AI144" s="3" t="s">
        <v>742</v>
      </c>
      <c r="AJ144" s="3"/>
      <c r="AK144" s="3"/>
      <c r="AL144" s="81">
        <v>157.5</v>
      </c>
      <c r="AM144" s="82">
        <v>1</v>
      </c>
      <c r="AN144" s="82">
        <v>2</v>
      </c>
      <c r="AO144" s="82">
        <v>3</v>
      </c>
      <c r="AP144" s="82">
        <v>4</v>
      </c>
      <c r="AQ144" s="82">
        <v>5</v>
      </c>
      <c r="AR144" s="82">
        <v>6</v>
      </c>
      <c r="AS144" s="82">
        <v>7</v>
      </c>
      <c r="AT144" s="82">
        <v>8</v>
      </c>
      <c r="AU144" s="82">
        <v>9</v>
      </c>
      <c r="AV144" s="82">
        <v>10</v>
      </c>
      <c r="AW144" s="82">
        <v>11</v>
      </c>
      <c r="AX144" s="82">
        <v>12</v>
      </c>
      <c r="AY144" s="82">
        <v>13</v>
      </c>
      <c r="AZ144" s="82">
        <v>14</v>
      </c>
      <c r="BA144" s="82">
        <v>15</v>
      </c>
      <c r="BB144" s="82">
        <v>16</v>
      </c>
      <c r="BC144" s="82">
        <v>17</v>
      </c>
      <c r="BD144" s="82">
        <v>18</v>
      </c>
      <c r="BE144" s="82">
        <v>19</v>
      </c>
      <c r="BF144" s="82">
        <v>20</v>
      </c>
      <c r="BG144" s="82">
        <v>21</v>
      </c>
      <c r="BH144" s="82">
        <v>22</v>
      </c>
      <c r="BI144" s="82">
        <v>23</v>
      </c>
      <c r="BJ144" s="82">
        <v>24</v>
      </c>
      <c r="BK144" s="82">
        <v>25</v>
      </c>
      <c r="BL144" s="82">
        <v>26</v>
      </c>
      <c r="BM144" s="82">
        <v>27</v>
      </c>
      <c r="BN144" s="82">
        <v>28</v>
      </c>
      <c r="BO144" s="82">
        <v>29</v>
      </c>
      <c r="BP144" s="82">
        <v>30</v>
      </c>
      <c r="BQ144" s="82">
        <v>31</v>
      </c>
      <c r="BR144" s="3" t="s">
        <v>698</v>
      </c>
      <c r="BS144" s="3" t="s">
        <v>703</v>
      </c>
      <c r="BT144" s="3" t="s">
        <v>704</v>
      </c>
      <c r="BU144" s="3" t="s">
        <v>705</v>
      </c>
      <c r="BV144" s="3" t="s">
        <v>706</v>
      </c>
      <c r="BW144" s="3" t="s">
        <v>707</v>
      </c>
      <c r="BX144" s="3" t="s">
        <v>697</v>
      </c>
      <c r="BY144" s="3" t="s">
        <v>698</v>
      </c>
      <c r="BZ144" s="3" t="s">
        <v>703</v>
      </c>
      <c r="CA144" s="3" t="s">
        <v>704</v>
      </c>
      <c r="CB144" s="3" t="s">
        <v>705</v>
      </c>
      <c r="CC144" s="3" t="s">
        <v>706</v>
      </c>
      <c r="CD144" s="3" t="s">
        <v>707</v>
      </c>
      <c r="CE144" s="3" t="s">
        <v>697</v>
      </c>
      <c r="CF144" s="3" t="s">
        <v>698</v>
      </c>
      <c r="CG144" s="3" t="s">
        <v>703</v>
      </c>
      <c r="CH144" s="3" t="s">
        <v>704</v>
      </c>
      <c r="CI144" s="3" t="s">
        <v>705</v>
      </c>
      <c r="CJ144" s="3" t="s">
        <v>706</v>
      </c>
      <c r="CK144" s="3" t="s">
        <v>707</v>
      </c>
      <c r="CL144" s="3" t="s">
        <v>697</v>
      </c>
      <c r="CM144" s="3" t="s">
        <v>698</v>
      </c>
      <c r="CN144" s="3" t="s">
        <v>703</v>
      </c>
      <c r="CO144" s="3" t="s">
        <v>704</v>
      </c>
      <c r="CP144" s="3" t="s">
        <v>705</v>
      </c>
      <c r="CQ144" s="3" t="s">
        <v>706</v>
      </c>
      <c r="CR144" s="3" t="s">
        <v>707</v>
      </c>
      <c r="CS144" s="3" t="s">
        <v>697</v>
      </c>
      <c r="CT144" s="3" t="s">
        <v>698</v>
      </c>
      <c r="CU144" s="3" t="s">
        <v>703</v>
      </c>
      <c r="CV144" s="3" t="s">
        <v>704</v>
      </c>
      <c r="CW144" s="3" t="s">
        <v>733</v>
      </c>
      <c r="CX144">
        <v>2024</v>
      </c>
    </row>
    <row r="145" spans="1:102" x14ac:dyDescent="0.2">
      <c r="A145" s="74" t="str">
        <f t="shared" si="2"/>
        <v>Декабрь 2024 График 3 Бригада 4</v>
      </c>
      <c r="B145" s="3"/>
      <c r="C145" s="77" t="s">
        <v>732</v>
      </c>
      <c r="D145" s="3" t="s">
        <v>741</v>
      </c>
      <c r="E145" s="3" t="s">
        <v>713</v>
      </c>
      <c r="F145" s="84">
        <v>4</v>
      </c>
      <c r="G145" s="3">
        <v>10.5</v>
      </c>
      <c r="H145" s="3" t="s">
        <v>742</v>
      </c>
      <c r="I145" s="3"/>
      <c r="J145" s="3"/>
      <c r="K145" s="3">
        <v>10.5</v>
      </c>
      <c r="L145" s="3" t="s">
        <v>742</v>
      </c>
      <c r="M145" s="3"/>
      <c r="N145" s="3"/>
      <c r="O145" s="3">
        <v>10.5</v>
      </c>
      <c r="P145" s="3" t="s">
        <v>742</v>
      </c>
      <c r="Q145" s="3"/>
      <c r="R145" s="3"/>
      <c r="S145" s="3">
        <v>10.5</v>
      </c>
      <c r="T145" s="3" t="s">
        <v>742</v>
      </c>
      <c r="U145" s="3"/>
      <c r="V145" s="3"/>
      <c r="W145" s="3">
        <v>10.5</v>
      </c>
      <c r="X145" s="3" t="s">
        <v>742</v>
      </c>
      <c r="Y145" s="3"/>
      <c r="Z145" s="3"/>
      <c r="AA145" s="3">
        <v>10.5</v>
      </c>
      <c r="AB145" s="3" t="s">
        <v>742</v>
      </c>
      <c r="AC145" s="3"/>
      <c r="AD145" s="3"/>
      <c r="AE145" s="3">
        <v>10.5</v>
      </c>
      <c r="AF145" s="3" t="s">
        <v>742</v>
      </c>
      <c r="AG145" s="3"/>
      <c r="AH145" s="3"/>
      <c r="AI145" s="3">
        <v>10.5</v>
      </c>
      <c r="AJ145" s="3" t="s">
        <v>742</v>
      </c>
      <c r="AK145" s="3"/>
      <c r="AL145" s="81">
        <v>168</v>
      </c>
      <c r="AM145" s="82">
        <v>1</v>
      </c>
      <c r="AN145" s="82">
        <v>2</v>
      </c>
      <c r="AO145" s="82">
        <v>3</v>
      </c>
      <c r="AP145" s="82">
        <v>4</v>
      </c>
      <c r="AQ145" s="82">
        <v>5</v>
      </c>
      <c r="AR145" s="82">
        <v>6</v>
      </c>
      <c r="AS145" s="82">
        <v>7</v>
      </c>
      <c r="AT145" s="82">
        <v>8</v>
      </c>
      <c r="AU145" s="82">
        <v>9</v>
      </c>
      <c r="AV145" s="82">
        <v>10</v>
      </c>
      <c r="AW145" s="82">
        <v>11</v>
      </c>
      <c r="AX145" s="82">
        <v>12</v>
      </c>
      <c r="AY145" s="82">
        <v>13</v>
      </c>
      <c r="AZ145" s="82">
        <v>14</v>
      </c>
      <c r="BA145" s="82">
        <v>15</v>
      </c>
      <c r="BB145" s="82">
        <v>16</v>
      </c>
      <c r="BC145" s="82">
        <v>17</v>
      </c>
      <c r="BD145" s="82">
        <v>18</v>
      </c>
      <c r="BE145" s="82">
        <v>19</v>
      </c>
      <c r="BF145" s="82">
        <v>20</v>
      </c>
      <c r="BG145" s="82">
        <v>21</v>
      </c>
      <c r="BH145" s="82">
        <v>22</v>
      </c>
      <c r="BI145" s="82">
        <v>23</v>
      </c>
      <c r="BJ145" s="82">
        <v>24</v>
      </c>
      <c r="BK145" s="82">
        <v>25</v>
      </c>
      <c r="BL145" s="82">
        <v>26</v>
      </c>
      <c r="BM145" s="82">
        <v>27</v>
      </c>
      <c r="BN145" s="82">
        <v>28</v>
      </c>
      <c r="BO145" s="82">
        <v>29</v>
      </c>
      <c r="BP145" s="82">
        <v>30</v>
      </c>
      <c r="BQ145" s="82">
        <v>31</v>
      </c>
      <c r="BR145" s="3" t="s">
        <v>698</v>
      </c>
      <c r="BS145" s="3" t="s">
        <v>703</v>
      </c>
      <c r="BT145" s="3" t="s">
        <v>704</v>
      </c>
      <c r="BU145" s="3" t="s">
        <v>705</v>
      </c>
      <c r="BV145" s="3" t="s">
        <v>706</v>
      </c>
      <c r="BW145" s="3" t="s">
        <v>707</v>
      </c>
      <c r="BX145" s="3" t="s">
        <v>697</v>
      </c>
      <c r="BY145" s="3" t="s">
        <v>698</v>
      </c>
      <c r="BZ145" s="3" t="s">
        <v>703</v>
      </c>
      <c r="CA145" s="3" t="s">
        <v>704</v>
      </c>
      <c r="CB145" s="3" t="s">
        <v>705</v>
      </c>
      <c r="CC145" s="3" t="s">
        <v>706</v>
      </c>
      <c r="CD145" s="3" t="s">
        <v>707</v>
      </c>
      <c r="CE145" s="3" t="s">
        <v>697</v>
      </c>
      <c r="CF145" s="3" t="s">
        <v>698</v>
      </c>
      <c r="CG145" s="3" t="s">
        <v>703</v>
      </c>
      <c r="CH145" s="3" t="s">
        <v>704</v>
      </c>
      <c r="CI145" s="3" t="s">
        <v>705</v>
      </c>
      <c r="CJ145" s="3" t="s">
        <v>706</v>
      </c>
      <c r="CK145" s="3" t="s">
        <v>707</v>
      </c>
      <c r="CL145" s="3" t="s">
        <v>697</v>
      </c>
      <c r="CM145" s="3" t="s">
        <v>698</v>
      </c>
      <c r="CN145" s="3" t="s">
        <v>703</v>
      </c>
      <c r="CO145" s="3" t="s">
        <v>704</v>
      </c>
      <c r="CP145" s="3" t="s">
        <v>705</v>
      </c>
      <c r="CQ145" s="3" t="s">
        <v>706</v>
      </c>
      <c r="CR145" s="3" t="s">
        <v>707</v>
      </c>
      <c r="CS145" s="3" t="s">
        <v>697</v>
      </c>
      <c r="CT145" s="3" t="s">
        <v>698</v>
      </c>
      <c r="CU145" s="3" t="s">
        <v>703</v>
      </c>
      <c r="CV145" s="3" t="s">
        <v>704</v>
      </c>
      <c r="CW145" s="3" t="s">
        <v>733</v>
      </c>
      <c r="CX145">
        <v>2024</v>
      </c>
    </row>
    <row r="146" spans="1:102" x14ac:dyDescent="0.2">
      <c r="A146" s="74" t="str">
        <f t="shared" si="2"/>
        <v>Январь 2024 График 5 Бригада 1</v>
      </c>
      <c r="B146" s="3"/>
      <c r="C146" s="77" t="s">
        <v>699</v>
      </c>
      <c r="D146" s="3" t="s">
        <v>743</v>
      </c>
      <c r="E146" s="3" t="s">
        <v>701</v>
      </c>
      <c r="F146" s="86">
        <v>1</v>
      </c>
      <c r="G146" s="3">
        <v>10.5</v>
      </c>
      <c r="H146" s="3">
        <v>10.5</v>
      </c>
      <c r="I146" s="3"/>
      <c r="J146" s="3"/>
      <c r="K146" s="3">
        <v>10.5</v>
      </c>
      <c r="L146" s="3">
        <v>10.5</v>
      </c>
      <c r="M146" s="3"/>
      <c r="N146" s="3"/>
      <c r="O146" s="3">
        <v>10.5</v>
      </c>
      <c r="P146" s="3">
        <v>10.5</v>
      </c>
      <c r="Q146" s="3"/>
      <c r="R146" s="3"/>
      <c r="S146" s="3">
        <v>10.5</v>
      </c>
      <c r="T146" s="3">
        <v>10.5</v>
      </c>
      <c r="U146" s="3"/>
      <c r="V146" s="3"/>
      <c r="W146" s="3">
        <v>10.5</v>
      </c>
      <c r="X146" s="3">
        <v>10.5</v>
      </c>
      <c r="Y146" s="3"/>
      <c r="Z146" s="3"/>
      <c r="AA146" s="3">
        <v>10.5</v>
      </c>
      <c r="AB146" s="3">
        <v>10.5</v>
      </c>
      <c r="AC146" s="3"/>
      <c r="AD146" s="3"/>
      <c r="AE146" s="3">
        <v>10.5</v>
      </c>
      <c r="AF146" s="3">
        <v>10.5</v>
      </c>
      <c r="AG146" s="3"/>
      <c r="AH146" s="3"/>
      <c r="AI146" s="3">
        <v>10.5</v>
      </c>
      <c r="AJ146" s="3">
        <v>10.5</v>
      </c>
      <c r="AK146" s="3"/>
      <c r="AL146" s="81">
        <v>168</v>
      </c>
      <c r="AM146" s="82">
        <v>1</v>
      </c>
      <c r="AN146" s="82">
        <v>2</v>
      </c>
      <c r="AO146" s="82">
        <v>3</v>
      </c>
      <c r="AP146" s="82">
        <v>4</v>
      </c>
      <c r="AQ146" s="82">
        <v>5</v>
      </c>
      <c r="AR146" s="82">
        <v>6</v>
      </c>
      <c r="AS146" s="82">
        <v>7</v>
      </c>
      <c r="AT146" s="82">
        <v>8</v>
      </c>
      <c r="AU146" s="82">
        <v>9</v>
      </c>
      <c r="AV146" s="82">
        <v>10</v>
      </c>
      <c r="AW146" s="82">
        <v>11</v>
      </c>
      <c r="AX146" s="82">
        <v>12</v>
      </c>
      <c r="AY146" s="82">
        <v>13</v>
      </c>
      <c r="AZ146" s="82">
        <v>14</v>
      </c>
      <c r="BA146" s="82">
        <v>15</v>
      </c>
      <c r="BB146" s="82">
        <v>16</v>
      </c>
      <c r="BC146" s="82">
        <v>17</v>
      </c>
      <c r="BD146" s="82">
        <v>18</v>
      </c>
      <c r="BE146" s="82">
        <v>19</v>
      </c>
      <c r="BF146" s="82">
        <v>20</v>
      </c>
      <c r="BG146" s="82">
        <v>21</v>
      </c>
      <c r="BH146" s="82">
        <v>22</v>
      </c>
      <c r="BI146" s="82">
        <v>23</v>
      </c>
      <c r="BJ146" s="82">
        <v>24</v>
      </c>
      <c r="BK146" s="82">
        <v>25</v>
      </c>
      <c r="BL146" s="82">
        <v>26</v>
      </c>
      <c r="BM146" s="82">
        <v>27</v>
      </c>
      <c r="BN146" s="82">
        <v>28</v>
      </c>
      <c r="BO146" s="82">
        <v>29</v>
      </c>
      <c r="BP146" s="82">
        <v>30</v>
      </c>
      <c r="BQ146" s="82">
        <v>31</v>
      </c>
      <c r="BR146" s="3" t="s">
        <v>703</v>
      </c>
      <c r="BS146" s="3" t="s">
        <v>704</v>
      </c>
      <c r="BT146" s="3" t="s">
        <v>705</v>
      </c>
      <c r="BU146" s="3" t="s">
        <v>706</v>
      </c>
      <c r="BV146" s="3" t="s">
        <v>707</v>
      </c>
      <c r="BW146" s="3" t="s">
        <v>697</v>
      </c>
      <c r="BX146" s="3" t="s">
        <v>698</v>
      </c>
      <c r="BY146" s="3" t="s">
        <v>703</v>
      </c>
      <c r="BZ146" s="3" t="s">
        <v>704</v>
      </c>
      <c r="CA146" s="3" t="s">
        <v>705</v>
      </c>
      <c r="CB146" s="3" t="s">
        <v>706</v>
      </c>
      <c r="CC146" s="3" t="s">
        <v>707</v>
      </c>
      <c r="CD146" s="3" t="s">
        <v>697</v>
      </c>
      <c r="CE146" s="3" t="s">
        <v>698</v>
      </c>
      <c r="CF146" s="3" t="s">
        <v>703</v>
      </c>
      <c r="CG146" s="3" t="s">
        <v>704</v>
      </c>
      <c r="CH146" s="3" t="s">
        <v>705</v>
      </c>
      <c r="CI146" s="3" t="s">
        <v>706</v>
      </c>
      <c r="CJ146" s="3" t="s">
        <v>707</v>
      </c>
      <c r="CK146" s="3" t="s">
        <v>697</v>
      </c>
      <c r="CL146" s="3" t="s">
        <v>698</v>
      </c>
      <c r="CM146" s="3" t="s">
        <v>703</v>
      </c>
      <c r="CN146" s="3" t="s">
        <v>704</v>
      </c>
      <c r="CO146" s="3" t="s">
        <v>705</v>
      </c>
      <c r="CP146" s="3" t="s">
        <v>706</v>
      </c>
      <c r="CQ146" s="3" t="s">
        <v>707</v>
      </c>
      <c r="CR146" s="3" t="s">
        <v>697</v>
      </c>
      <c r="CS146" s="3" t="s">
        <v>698</v>
      </c>
      <c r="CT146" s="3" t="s">
        <v>703</v>
      </c>
      <c r="CU146" s="3" t="s">
        <v>704</v>
      </c>
      <c r="CV146" s="3" t="s">
        <v>705</v>
      </c>
      <c r="CW146" s="3" t="s">
        <v>657</v>
      </c>
      <c r="CX146">
        <v>2024</v>
      </c>
    </row>
    <row r="147" spans="1:102" x14ac:dyDescent="0.2">
      <c r="A147" s="74" t="str">
        <f t="shared" si="2"/>
        <v>Январь 2024 График 5 Бригада 2</v>
      </c>
      <c r="B147" s="3"/>
      <c r="C147" s="77" t="s">
        <v>699</v>
      </c>
      <c r="D147" s="3" t="s">
        <v>743</v>
      </c>
      <c r="E147" s="3" t="s">
        <v>708</v>
      </c>
      <c r="F147" s="86">
        <v>2</v>
      </c>
      <c r="G147" s="3"/>
      <c r="H147" s="3">
        <v>10.5</v>
      </c>
      <c r="I147" s="3">
        <v>10.5</v>
      </c>
      <c r="J147" s="3"/>
      <c r="K147" s="3"/>
      <c r="L147" s="3">
        <v>10.5</v>
      </c>
      <c r="M147" s="3">
        <v>10.5</v>
      </c>
      <c r="N147" s="3"/>
      <c r="O147" s="3"/>
      <c r="P147" s="3">
        <v>10.5</v>
      </c>
      <c r="Q147" s="3">
        <v>10.5</v>
      </c>
      <c r="R147" s="3"/>
      <c r="S147" s="3"/>
      <c r="T147" s="3">
        <v>10.5</v>
      </c>
      <c r="U147" s="3">
        <v>10.5</v>
      </c>
      <c r="V147" s="3"/>
      <c r="W147" s="3"/>
      <c r="X147" s="3">
        <v>10.5</v>
      </c>
      <c r="Y147" s="3">
        <v>10.5</v>
      </c>
      <c r="Z147" s="3"/>
      <c r="AA147" s="3"/>
      <c r="AB147" s="3">
        <v>10.5</v>
      </c>
      <c r="AC147" s="3">
        <v>10.5</v>
      </c>
      <c r="AD147" s="3"/>
      <c r="AE147" s="3"/>
      <c r="AF147" s="3">
        <v>10.5</v>
      </c>
      <c r="AG147" s="3">
        <v>10.5</v>
      </c>
      <c r="AH147" s="3"/>
      <c r="AI147" s="3"/>
      <c r="AJ147" s="3">
        <v>10.5</v>
      </c>
      <c r="AK147" s="3">
        <v>10.5</v>
      </c>
      <c r="AL147" s="81">
        <v>168</v>
      </c>
      <c r="AM147" s="82">
        <v>1</v>
      </c>
      <c r="AN147" s="82">
        <v>2</v>
      </c>
      <c r="AO147" s="82">
        <v>3</v>
      </c>
      <c r="AP147" s="82">
        <v>4</v>
      </c>
      <c r="AQ147" s="82">
        <v>5</v>
      </c>
      <c r="AR147" s="82">
        <v>6</v>
      </c>
      <c r="AS147" s="82">
        <v>7</v>
      </c>
      <c r="AT147" s="82">
        <v>8</v>
      </c>
      <c r="AU147" s="82">
        <v>9</v>
      </c>
      <c r="AV147" s="82">
        <v>10</v>
      </c>
      <c r="AW147" s="82">
        <v>11</v>
      </c>
      <c r="AX147" s="82">
        <v>12</v>
      </c>
      <c r="AY147" s="82">
        <v>13</v>
      </c>
      <c r="AZ147" s="82">
        <v>14</v>
      </c>
      <c r="BA147" s="82">
        <v>15</v>
      </c>
      <c r="BB147" s="82">
        <v>16</v>
      </c>
      <c r="BC147" s="82">
        <v>17</v>
      </c>
      <c r="BD147" s="82">
        <v>18</v>
      </c>
      <c r="BE147" s="82">
        <v>19</v>
      </c>
      <c r="BF147" s="82">
        <v>20</v>
      </c>
      <c r="BG147" s="82">
        <v>21</v>
      </c>
      <c r="BH147" s="82">
        <v>22</v>
      </c>
      <c r="BI147" s="82">
        <v>23</v>
      </c>
      <c r="BJ147" s="82">
        <v>24</v>
      </c>
      <c r="BK147" s="82">
        <v>25</v>
      </c>
      <c r="BL147" s="82">
        <v>26</v>
      </c>
      <c r="BM147" s="82">
        <v>27</v>
      </c>
      <c r="BN147" s="82">
        <v>28</v>
      </c>
      <c r="BO147" s="82">
        <v>29</v>
      </c>
      <c r="BP147" s="82">
        <v>30</v>
      </c>
      <c r="BQ147" s="82">
        <v>31</v>
      </c>
      <c r="BR147" s="3" t="s">
        <v>703</v>
      </c>
      <c r="BS147" s="3" t="s">
        <v>704</v>
      </c>
      <c r="BT147" s="3" t="s">
        <v>705</v>
      </c>
      <c r="BU147" s="3" t="s">
        <v>706</v>
      </c>
      <c r="BV147" s="3" t="s">
        <v>707</v>
      </c>
      <c r="BW147" s="3" t="s">
        <v>697</v>
      </c>
      <c r="BX147" s="3" t="s">
        <v>698</v>
      </c>
      <c r="BY147" s="3" t="s">
        <v>703</v>
      </c>
      <c r="BZ147" s="3" t="s">
        <v>704</v>
      </c>
      <c r="CA147" s="3" t="s">
        <v>705</v>
      </c>
      <c r="CB147" s="3" t="s">
        <v>706</v>
      </c>
      <c r="CC147" s="3" t="s">
        <v>707</v>
      </c>
      <c r="CD147" s="3" t="s">
        <v>697</v>
      </c>
      <c r="CE147" s="3" t="s">
        <v>698</v>
      </c>
      <c r="CF147" s="3" t="s">
        <v>703</v>
      </c>
      <c r="CG147" s="3" t="s">
        <v>704</v>
      </c>
      <c r="CH147" s="3" t="s">
        <v>705</v>
      </c>
      <c r="CI147" s="3" t="s">
        <v>706</v>
      </c>
      <c r="CJ147" s="3" t="s">
        <v>707</v>
      </c>
      <c r="CK147" s="3" t="s">
        <v>697</v>
      </c>
      <c r="CL147" s="3" t="s">
        <v>698</v>
      </c>
      <c r="CM147" s="3" t="s">
        <v>703</v>
      </c>
      <c r="CN147" s="3" t="s">
        <v>704</v>
      </c>
      <c r="CO147" s="3" t="s">
        <v>705</v>
      </c>
      <c r="CP147" s="3" t="s">
        <v>706</v>
      </c>
      <c r="CQ147" s="3" t="s">
        <v>707</v>
      </c>
      <c r="CR147" s="3" t="s">
        <v>697</v>
      </c>
      <c r="CS147" s="3" t="s">
        <v>698</v>
      </c>
      <c r="CT147" s="3" t="s">
        <v>703</v>
      </c>
      <c r="CU147" s="3" t="s">
        <v>704</v>
      </c>
      <c r="CV147" s="3" t="s">
        <v>705</v>
      </c>
      <c r="CW147" s="3" t="s">
        <v>657</v>
      </c>
      <c r="CX147">
        <v>2024</v>
      </c>
    </row>
    <row r="148" spans="1:102" x14ac:dyDescent="0.2">
      <c r="A148" s="74" t="str">
        <f t="shared" si="2"/>
        <v>Январь 2024 График 5 Бригада 3</v>
      </c>
      <c r="B148" s="3"/>
      <c r="C148" s="77" t="s">
        <v>699</v>
      </c>
      <c r="D148" s="3" t="s">
        <v>743</v>
      </c>
      <c r="E148" s="3" t="s">
        <v>710</v>
      </c>
      <c r="F148" s="86">
        <v>3</v>
      </c>
      <c r="G148" s="3"/>
      <c r="H148" s="3"/>
      <c r="I148" s="3">
        <v>10.5</v>
      </c>
      <c r="J148" s="3">
        <v>10.5</v>
      </c>
      <c r="K148" s="3"/>
      <c r="L148" s="3"/>
      <c r="M148" s="3">
        <v>10.5</v>
      </c>
      <c r="N148" s="3">
        <v>10.5</v>
      </c>
      <c r="O148" s="3"/>
      <c r="P148" s="3"/>
      <c r="Q148" s="3">
        <v>10.5</v>
      </c>
      <c r="R148" s="3">
        <v>10.5</v>
      </c>
      <c r="S148" s="3"/>
      <c r="T148" s="3"/>
      <c r="U148" s="3">
        <v>10.5</v>
      </c>
      <c r="V148" s="3">
        <v>10.5</v>
      </c>
      <c r="W148" s="3"/>
      <c r="X148" s="3"/>
      <c r="Y148" s="3">
        <v>10.5</v>
      </c>
      <c r="Z148" s="3">
        <v>10.5</v>
      </c>
      <c r="AA148" s="3"/>
      <c r="AB148" s="3"/>
      <c r="AC148" s="3">
        <v>10.5</v>
      </c>
      <c r="AD148" s="3">
        <v>10.5</v>
      </c>
      <c r="AE148" s="3"/>
      <c r="AF148" s="3"/>
      <c r="AG148" s="3">
        <v>10.5</v>
      </c>
      <c r="AH148" s="3">
        <v>10.5</v>
      </c>
      <c r="AI148" s="3"/>
      <c r="AJ148" s="3"/>
      <c r="AK148" s="3">
        <v>10.5</v>
      </c>
      <c r="AL148" s="81">
        <v>157.5</v>
      </c>
      <c r="AM148" s="82">
        <v>1</v>
      </c>
      <c r="AN148" s="82">
        <v>2</v>
      </c>
      <c r="AO148" s="82">
        <v>3</v>
      </c>
      <c r="AP148" s="82">
        <v>4</v>
      </c>
      <c r="AQ148" s="82">
        <v>5</v>
      </c>
      <c r="AR148" s="82">
        <v>6</v>
      </c>
      <c r="AS148" s="82">
        <v>7</v>
      </c>
      <c r="AT148" s="82">
        <v>8</v>
      </c>
      <c r="AU148" s="82">
        <v>9</v>
      </c>
      <c r="AV148" s="82">
        <v>10</v>
      </c>
      <c r="AW148" s="82">
        <v>11</v>
      </c>
      <c r="AX148" s="82">
        <v>12</v>
      </c>
      <c r="AY148" s="82">
        <v>13</v>
      </c>
      <c r="AZ148" s="82">
        <v>14</v>
      </c>
      <c r="BA148" s="82">
        <v>15</v>
      </c>
      <c r="BB148" s="82">
        <v>16</v>
      </c>
      <c r="BC148" s="82">
        <v>17</v>
      </c>
      <c r="BD148" s="82">
        <v>18</v>
      </c>
      <c r="BE148" s="82">
        <v>19</v>
      </c>
      <c r="BF148" s="82">
        <v>20</v>
      </c>
      <c r="BG148" s="82">
        <v>21</v>
      </c>
      <c r="BH148" s="82">
        <v>22</v>
      </c>
      <c r="BI148" s="82">
        <v>23</v>
      </c>
      <c r="BJ148" s="82">
        <v>24</v>
      </c>
      <c r="BK148" s="82">
        <v>25</v>
      </c>
      <c r="BL148" s="82">
        <v>26</v>
      </c>
      <c r="BM148" s="82">
        <v>27</v>
      </c>
      <c r="BN148" s="82">
        <v>28</v>
      </c>
      <c r="BO148" s="82">
        <v>29</v>
      </c>
      <c r="BP148" s="82">
        <v>30</v>
      </c>
      <c r="BQ148" s="82">
        <v>31</v>
      </c>
      <c r="BR148" s="3" t="s">
        <v>703</v>
      </c>
      <c r="BS148" s="3" t="s">
        <v>704</v>
      </c>
      <c r="BT148" s="3" t="s">
        <v>705</v>
      </c>
      <c r="BU148" s="3" t="s">
        <v>706</v>
      </c>
      <c r="BV148" s="3" t="s">
        <v>707</v>
      </c>
      <c r="BW148" s="3" t="s">
        <v>697</v>
      </c>
      <c r="BX148" s="3" t="s">
        <v>698</v>
      </c>
      <c r="BY148" s="3" t="s">
        <v>703</v>
      </c>
      <c r="BZ148" s="3" t="s">
        <v>704</v>
      </c>
      <c r="CA148" s="3" t="s">
        <v>705</v>
      </c>
      <c r="CB148" s="3" t="s">
        <v>706</v>
      </c>
      <c r="CC148" s="3" t="s">
        <v>707</v>
      </c>
      <c r="CD148" s="3" t="s">
        <v>697</v>
      </c>
      <c r="CE148" s="3" t="s">
        <v>698</v>
      </c>
      <c r="CF148" s="3" t="s">
        <v>703</v>
      </c>
      <c r="CG148" s="3" t="s">
        <v>704</v>
      </c>
      <c r="CH148" s="3" t="s">
        <v>705</v>
      </c>
      <c r="CI148" s="3" t="s">
        <v>706</v>
      </c>
      <c r="CJ148" s="3" t="s">
        <v>707</v>
      </c>
      <c r="CK148" s="3" t="s">
        <v>697</v>
      </c>
      <c r="CL148" s="3" t="s">
        <v>698</v>
      </c>
      <c r="CM148" s="3" t="s">
        <v>703</v>
      </c>
      <c r="CN148" s="3" t="s">
        <v>704</v>
      </c>
      <c r="CO148" s="3" t="s">
        <v>705</v>
      </c>
      <c r="CP148" s="3" t="s">
        <v>706</v>
      </c>
      <c r="CQ148" s="3" t="s">
        <v>707</v>
      </c>
      <c r="CR148" s="3" t="s">
        <v>697</v>
      </c>
      <c r="CS148" s="3" t="s">
        <v>698</v>
      </c>
      <c r="CT148" s="3" t="s">
        <v>703</v>
      </c>
      <c r="CU148" s="3" t="s">
        <v>704</v>
      </c>
      <c r="CV148" s="3" t="s">
        <v>705</v>
      </c>
      <c r="CW148" s="3" t="s">
        <v>657</v>
      </c>
      <c r="CX148">
        <v>2024</v>
      </c>
    </row>
    <row r="149" spans="1:102" x14ac:dyDescent="0.2">
      <c r="A149" s="74" t="str">
        <f t="shared" si="2"/>
        <v>Январь 2024 График 5 Бригада 4</v>
      </c>
      <c r="B149" s="3"/>
      <c r="C149" s="77" t="s">
        <v>699</v>
      </c>
      <c r="D149" s="3" t="s">
        <v>743</v>
      </c>
      <c r="E149" s="3" t="s">
        <v>713</v>
      </c>
      <c r="F149" s="86">
        <v>4</v>
      </c>
      <c r="G149" s="3">
        <v>10.5</v>
      </c>
      <c r="H149" s="3"/>
      <c r="I149" s="3"/>
      <c r="J149" s="3">
        <v>10.5</v>
      </c>
      <c r="K149" s="3">
        <v>10.5</v>
      </c>
      <c r="L149" s="3"/>
      <c r="M149" s="3"/>
      <c r="N149" s="3">
        <v>10.5</v>
      </c>
      <c r="O149" s="3">
        <v>10.5</v>
      </c>
      <c r="P149" s="3"/>
      <c r="Q149" s="3"/>
      <c r="R149" s="3">
        <v>10.5</v>
      </c>
      <c r="S149" s="3">
        <v>10.5</v>
      </c>
      <c r="T149" s="3"/>
      <c r="U149" s="3"/>
      <c r="V149" s="3">
        <v>10.5</v>
      </c>
      <c r="W149" s="3">
        <v>10.5</v>
      </c>
      <c r="X149" s="3"/>
      <c r="Y149" s="3"/>
      <c r="Z149" s="3">
        <v>10.5</v>
      </c>
      <c r="AA149" s="3">
        <v>10.5</v>
      </c>
      <c r="AB149" s="3"/>
      <c r="AC149" s="3"/>
      <c r="AD149" s="3">
        <v>10.5</v>
      </c>
      <c r="AE149" s="3">
        <v>10.5</v>
      </c>
      <c r="AF149" s="3"/>
      <c r="AG149" s="3"/>
      <c r="AH149" s="3">
        <v>10.5</v>
      </c>
      <c r="AI149" s="3">
        <v>10.5</v>
      </c>
      <c r="AJ149" s="3"/>
      <c r="AK149" s="3"/>
      <c r="AL149" s="81">
        <v>157.5</v>
      </c>
      <c r="AM149" s="82">
        <v>1</v>
      </c>
      <c r="AN149" s="82">
        <v>2</v>
      </c>
      <c r="AO149" s="82">
        <v>3</v>
      </c>
      <c r="AP149" s="82">
        <v>4</v>
      </c>
      <c r="AQ149" s="82">
        <v>5</v>
      </c>
      <c r="AR149" s="82">
        <v>6</v>
      </c>
      <c r="AS149" s="82">
        <v>7</v>
      </c>
      <c r="AT149" s="82">
        <v>8</v>
      </c>
      <c r="AU149" s="82">
        <v>9</v>
      </c>
      <c r="AV149" s="82">
        <v>10</v>
      </c>
      <c r="AW149" s="82">
        <v>11</v>
      </c>
      <c r="AX149" s="82">
        <v>12</v>
      </c>
      <c r="AY149" s="82">
        <v>13</v>
      </c>
      <c r="AZ149" s="82">
        <v>14</v>
      </c>
      <c r="BA149" s="82">
        <v>15</v>
      </c>
      <c r="BB149" s="82">
        <v>16</v>
      </c>
      <c r="BC149" s="82">
        <v>17</v>
      </c>
      <c r="BD149" s="82">
        <v>18</v>
      </c>
      <c r="BE149" s="82">
        <v>19</v>
      </c>
      <c r="BF149" s="82">
        <v>20</v>
      </c>
      <c r="BG149" s="82">
        <v>21</v>
      </c>
      <c r="BH149" s="82">
        <v>22</v>
      </c>
      <c r="BI149" s="82">
        <v>23</v>
      </c>
      <c r="BJ149" s="82">
        <v>24</v>
      </c>
      <c r="BK149" s="82">
        <v>25</v>
      </c>
      <c r="BL149" s="82">
        <v>26</v>
      </c>
      <c r="BM149" s="82">
        <v>27</v>
      </c>
      <c r="BN149" s="82">
        <v>28</v>
      </c>
      <c r="BO149" s="82">
        <v>29</v>
      </c>
      <c r="BP149" s="82">
        <v>30</v>
      </c>
      <c r="BQ149" s="82">
        <v>31</v>
      </c>
      <c r="BR149" s="3" t="s">
        <v>703</v>
      </c>
      <c r="BS149" s="3" t="s">
        <v>704</v>
      </c>
      <c r="BT149" s="3" t="s">
        <v>705</v>
      </c>
      <c r="BU149" s="3" t="s">
        <v>706</v>
      </c>
      <c r="BV149" s="3" t="s">
        <v>707</v>
      </c>
      <c r="BW149" s="3" t="s">
        <v>697</v>
      </c>
      <c r="BX149" s="3" t="s">
        <v>698</v>
      </c>
      <c r="BY149" s="3" t="s">
        <v>703</v>
      </c>
      <c r="BZ149" s="3" t="s">
        <v>704</v>
      </c>
      <c r="CA149" s="3" t="s">
        <v>705</v>
      </c>
      <c r="CB149" s="3" t="s">
        <v>706</v>
      </c>
      <c r="CC149" s="3" t="s">
        <v>707</v>
      </c>
      <c r="CD149" s="3" t="s">
        <v>697</v>
      </c>
      <c r="CE149" s="3" t="s">
        <v>698</v>
      </c>
      <c r="CF149" s="3" t="s">
        <v>703</v>
      </c>
      <c r="CG149" s="3" t="s">
        <v>704</v>
      </c>
      <c r="CH149" s="3" t="s">
        <v>705</v>
      </c>
      <c r="CI149" s="3" t="s">
        <v>706</v>
      </c>
      <c r="CJ149" s="3" t="s">
        <v>707</v>
      </c>
      <c r="CK149" s="3" t="s">
        <v>697</v>
      </c>
      <c r="CL149" s="3" t="s">
        <v>698</v>
      </c>
      <c r="CM149" s="3" t="s">
        <v>703</v>
      </c>
      <c r="CN149" s="3" t="s">
        <v>704</v>
      </c>
      <c r="CO149" s="3" t="s">
        <v>705</v>
      </c>
      <c r="CP149" s="3" t="s">
        <v>706</v>
      </c>
      <c r="CQ149" s="3" t="s">
        <v>707</v>
      </c>
      <c r="CR149" s="3" t="s">
        <v>697</v>
      </c>
      <c r="CS149" s="3" t="s">
        <v>698</v>
      </c>
      <c r="CT149" s="3" t="s">
        <v>703</v>
      </c>
      <c r="CU149" s="3" t="s">
        <v>704</v>
      </c>
      <c r="CV149" s="3" t="s">
        <v>705</v>
      </c>
      <c r="CW149" s="3" t="s">
        <v>657</v>
      </c>
      <c r="CX149">
        <v>2024</v>
      </c>
    </row>
    <row r="150" spans="1:102" x14ac:dyDescent="0.2">
      <c r="A150" s="74" t="str">
        <f t="shared" si="2"/>
        <v>Февраль 2024 График 5 Бригада 1</v>
      </c>
      <c r="B150" s="3"/>
      <c r="C150" s="77" t="s">
        <v>709</v>
      </c>
      <c r="D150" s="3" t="s">
        <v>743</v>
      </c>
      <c r="E150" s="3" t="s">
        <v>701</v>
      </c>
      <c r="F150" s="86">
        <v>1</v>
      </c>
      <c r="G150" s="3"/>
      <c r="H150" s="3">
        <v>10.5</v>
      </c>
      <c r="I150" s="3">
        <v>10.5</v>
      </c>
      <c r="J150" s="3"/>
      <c r="K150" s="3"/>
      <c r="L150" s="3">
        <v>10.5</v>
      </c>
      <c r="M150" s="3">
        <v>10.5</v>
      </c>
      <c r="N150" s="3"/>
      <c r="O150" s="3"/>
      <c r="P150" s="3">
        <v>10.5</v>
      </c>
      <c r="Q150" s="3">
        <v>10.5</v>
      </c>
      <c r="R150" s="3"/>
      <c r="S150" s="3"/>
      <c r="T150" s="3">
        <v>10.5</v>
      </c>
      <c r="U150" s="3">
        <v>10.5</v>
      </c>
      <c r="V150" s="3"/>
      <c r="W150" s="3"/>
      <c r="X150" s="3">
        <v>10.5</v>
      </c>
      <c r="Y150" s="3">
        <v>10.5</v>
      </c>
      <c r="Z150" s="3"/>
      <c r="AA150" s="3"/>
      <c r="AB150" s="3">
        <v>10.5</v>
      </c>
      <c r="AC150" s="3">
        <v>10.5</v>
      </c>
      <c r="AD150" s="3"/>
      <c r="AE150" s="3"/>
      <c r="AF150" s="3">
        <v>10.5</v>
      </c>
      <c r="AG150" s="3">
        <v>10.5</v>
      </c>
      <c r="AH150" s="3"/>
      <c r="AI150" s="3"/>
      <c r="AJ150" s="3" t="s">
        <v>716</v>
      </c>
      <c r="AK150" s="3" t="s">
        <v>716</v>
      </c>
      <c r="AL150" s="81">
        <v>147</v>
      </c>
      <c r="AM150" s="82">
        <v>1</v>
      </c>
      <c r="AN150" s="82">
        <v>2</v>
      </c>
      <c r="AO150" s="82">
        <v>3</v>
      </c>
      <c r="AP150" s="82">
        <v>4</v>
      </c>
      <c r="AQ150" s="82">
        <v>5</v>
      </c>
      <c r="AR150" s="82">
        <v>6</v>
      </c>
      <c r="AS150" s="82">
        <v>7</v>
      </c>
      <c r="AT150" s="82">
        <v>8</v>
      </c>
      <c r="AU150" s="82">
        <v>9</v>
      </c>
      <c r="AV150" s="82">
        <v>10</v>
      </c>
      <c r="AW150" s="82">
        <v>11</v>
      </c>
      <c r="AX150" s="82">
        <v>12</v>
      </c>
      <c r="AY150" s="82">
        <v>13</v>
      </c>
      <c r="AZ150" s="82">
        <v>14</v>
      </c>
      <c r="BA150" s="82">
        <v>15</v>
      </c>
      <c r="BB150" s="82">
        <v>16</v>
      </c>
      <c r="BC150" s="82">
        <v>17</v>
      </c>
      <c r="BD150" s="82">
        <v>18</v>
      </c>
      <c r="BE150" s="82">
        <v>19</v>
      </c>
      <c r="BF150" s="82">
        <v>20</v>
      </c>
      <c r="BG150" s="82">
        <v>21</v>
      </c>
      <c r="BH150" s="82">
        <v>22</v>
      </c>
      <c r="BI150" s="82">
        <v>23</v>
      </c>
      <c r="BJ150" s="82">
        <v>24</v>
      </c>
      <c r="BK150" s="82">
        <v>25</v>
      </c>
      <c r="BL150" s="82">
        <v>26</v>
      </c>
      <c r="BM150" s="82">
        <v>27</v>
      </c>
      <c r="BN150" s="82">
        <v>28</v>
      </c>
      <c r="BO150" s="82">
        <v>29</v>
      </c>
      <c r="BP150" s="82"/>
      <c r="BQ150" s="82"/>
      <c r="BR150" s="3" t="s">
        <v>706</v>
      </c>
      <c r="BS150" s="3" t="s">
        <v>707</v>
      </c>
      <c r="BT150" s="3" t="s">
        <v>697</v>
      </c>
      <c r="BU150" s="3" t="s">
        <v>698</v>
      </c>
      <c r="BV150" s="3" t="s">
        <v>703</v>
      </c>
      <c r="BW150" s="3" t="s">
        <v>704</v>
      </c>
      <c r="BX150" s="3" t="s">
        <v>705</v>
      </c>
      <c r="BY150" s="3" t="s">
        <v>706</v>
      </c>
      <c r="BZ150" s="3" t="s">
        <v>707</v>
      </c>
      <c r="CA150" s="3" t="s">
        <v>697</v>
      </c>
      <c r="CB150" s="3" t="s">
        <v>698</v>
      </c>
      <c r="CC150" s="3" t="s">
        <v>703</v>
      </c>
      <c r="CD150" s="3" t="s">
        <v>704</v>
      </c>
      <c r="CE150" s="3" t="s">
        <v>705</v>
      </c>
      <c r="CF150" s="3" t="s">
        <v>706</v>
      </c>
      <c r="CG150" s="3" t="s">
        <v>707</v>
      </c>
      <c r="CH150" s="3" t="s">
        <v>697</v>
      </c>
      <c r="CI150" s="3" t="s">
        <v>698</v>
      </c>
      <c r="CJ150" s="3" t="s">
        <v>703</v>
      </c>
      <c r="CK150" s="3" t="s">
        <v>704</v>
      </c>
      <c r="CL150" s="3" t="s">
        <v>705</v>
      </c>
      <c r="CM150" s="3" t="s">
        <v>706</v>
      </c>
      <c r="CN150" s="3" t="s">
        <v>707</v>
      </c>
      <c r="CO150" s="3" t="s">
        <v>697</v>
      </c>
      <c r="CP150" s="3" t="s">
        <v>698</v>
      </c>
      <c r="CQ150" s="3" t="s">
        <v>703</v>
      </c>
      <c r="CR150" s="3" t="s">
        <v>704</v>
      </c>
      <c r="CS150" s="3" t="s">
        <v>705</v>
      </c>
      <c r="CT150" s="3" t="s">
        <v>706</v>
      </c>
      <c r="CU150" s="3" t="s">
        <v>707</v>
      </c>
      <c r="CV150" s="3" t="s">
        <v>697</v>
      </c>
      <c r="CW150" s="3" t="s">
        <v>2</v>
      </c>
      <c r="CX150">
        <v>2024</v>
      </c>
    </row>
    <row r="151" spans="1:102" x14ac:dyDescent="0.2">
      <c r="A151" s="74" t="str">
        <f t="shared" si="2"/>
        <v>Февраль 2024 График 5 Бригада 2</v>
      </c>
      <c r="B151" s="3"/>
      <c r="C151" s="77" t="s">
        <v>709</v>
      </c>
      <c r="D151" s="3" t="s">
        <v>743</v>
      </c>
      <c r="E151" s="3" t="s">
        <v>708</v>
      </c>
      <c r="F151" s="86">
        <v>2</v>
      </c>
      <c r="G151" s="3"/>
      <c r="H151" s="3"/>
      <c r="I151" s="3">
        <v>10.5</v>
      </c>
      <c r="J151" s="3">
        <v>10.5</v>
      </c>
      <c r="K151" s="3"/>
      <c r="L151" s="3"/>
      <c r="M151" s="3">
        <v>10.5</v>
      </c>
      <c r="N151" s="3">
        <v>10.5</v>
      </c>
      <c r="O151" s="3"/>
      <c r="P151" s="3"/>
      <c r="Q151" s="3">
        <v>10.5</v>
      </c>
      <c r="R151" s="3">
        <v>10.5</v>
      </c>
      <c r="S151" s="3"/>
      <c r="T151" s="3"/>
      <c r="U151" s="3">
        <v>10.5</v>
      </c>
      <c r="V151" s="3">
        <v>10.5</v>
      </c>
      <c r="W151" s="3"/>
      <c r="X151" s="3"/>
      <c r="Y151" s="3">
        <v>10.5</v>
      </c>
      <c r="Z151" s="3">
        <v>10.5</v>
      </c>
      <c r="AA151" s="3"/>
      <c r="AB151" s="3"/>
      <c r="AC151" s="3">
        <v>10.5</v>
      </c>
      <c r="AD151" s="3">
        <v>10.5</v>
      </c>
      <c r="AE151" s="3"/>
      <c r="AF151" s="3"/>
      <c r="AG151" s="3">
        <v>10.5</v>
      </c>
      <c r="AH151" s="3">
        <v>10.5</v>
      </c>
      <c r="AI151" s="3"/>
      <c r="AJ151" s="3" t="s">
        <v>716</v>
      </c>
      <c r="AK151" s="3" t="s">
        <v>716</v>
      </c>
      <c r="AL151" s="81">
        <v>147</v>
      </c>
      <c r="AM151" s="82">
        <v>1</v>
      </c>
      <c r="AN151" s="82">
        <v>2</v>
      </c>
      <c r="AO151" s="82">
        <v>3</v>
      </c>
      <c r="AP151" s="82">
        <v>4</v>
      </c>
      <c r="AQ151" s="82">
        <v>5</v>
      </c>
      <c r="AR151" s="82">
        <v>6</v>
      </c>
      <c r="AS151" s="82">
        <v>7</v>
      </c>
      <c r="AT151" s="82">
        <v>8</v>
      </c>
      <c r="AU151" s="82">
        <v>9</v>
      </c>
      <c r="AV151" s="82">
        <v>10</v>
      </c>
      <c r="AW151" s="82">
        <v>11</v>
      </c>
      <c r="AX151" s="82">
        <v>12</v>
      </c>
      <c r="AY151" s="82">
        <v>13</v>
      </c>
      <c r="AZ151" s="82">
        <v>14</v>
      </c>
      <c r="BA151" s="82">
        <v>15</v>
      </c>
      <c r="BB151" s="82">
        <v>16</v>
      </c>
      <c r="BC151" s="82">
        <v>17</v>
      </c>
      <c r="BD151" s="82">
        <v>18</v>
      </c>
      <c r="BE151" s="82">
        <v>19</v>
      </c>
      <c r="BF151" s="82">
        <v>20</v>
      </c>
      <c r="BG151" s="82">
        <v>21</v>
      </c>
      <c r="BH151" s="82">
        <v>22</v>
      </c>
      <c r="BI151" s="82">
        <v>23</v>
      </c>
      <c r="BJ151" s="82">
        <v>24</v>
      </c>
      <c r="BK151" s="82">
        <v>25</v>
      </c>
      <c r="BL151" s="82">
        <v>26</v>
      </c>
      <c r="BM151" s="82">
        <v>27</v>
      </c>
      <c r="BN151" s="82">
        <v>28</v>
      </c>
      <c r="BO151" s="82">
        <v>29</v>
      </c>
      <c r="BP151" s="82"/>
      <c r="BQ151" s="82"/>
      <c r="BR151" s="3" t="s">
        <v>706</v>
      </c>
      <c r="BS151" s="3" t="s">
        <v>707</v>
      </c>
      <c r="BT151" s="3" t="s">
        <v>697</v>
      </c>
      <c r="BU151" s="3" t="s">
        <v>698</v>
      </c>
      <c r="BV151" s="3" t="s">
        <v>703</v>
      </c>
      <c r="BW151" s="3" t="s">
        <v>704</v>
      </c>
      <c r="BX151" s="3" t="s">
        <v>705</v>
      </c>
      <c r="BY151" s="3" t="s">
        <v>706</v>
      </c>
      <c r="BZ151" s="3" t="s">
        <v>707</v>
      </c>
      <c r="CA151" s="3" t="s">
        <v>697</v>
      </c>
      <c r="CB151" s="3" t="s">
        <v>698</v>
      </c>
      <c r="CC151" s="3" t="s">
        <v>703</v>
      </c>
      <c r="CD151" s="3" t="s">
        <v>704</v>
      </c>
      <c r="CE151" s="3" t="s">
        <v>705</v>
      </c>
      <c r="CF151" s="3" t="s">
        <v>706</v>
      </c>
      <c r="CG151" s="3" t="s">
        <v>707</v>
      </c>
      <c r="CH151" s="3" t="s">
        <v>697</v>
      </c>
      <c r="CI151" s="3" t="s">
        <v>698</v>
      </c>
      <c r="CJ151" s="3" t="s">
        <v>703</v>
      </c>
      <c r="CK151" s="3" t="s">
        <v>704</v>
      </c>
      <c r="CL151" s="3" t="s">
        <v>705</v>
      </c>
      <c r="CM151" s="3" t="s">
        <v>706</v>
      </c>
      <c r="CN151" s="3" t="s">
        <v>707</v>
      </c>
      <c r="CO151" s="3" t="s">
        <v>697</v>
      </c>
      <c r="CP151" s="3" t="s">
        <v>698</v>
      </c>
      <c r="CQ151" s="3" t="s">
        <v>703</v>
      </c>
      <c r="CR151" s="3" t="s">
        <v>704</v>
      </c>
      <c r="CS151" s="3" t="s">
        <v>705</v>
      </c>
      <c r="CT151" s="3" t="s">
        <v>706</v>
      </c>
      <c r="CU151" s="3" t="s">
        <v>707</v>
      </c>
      <c r="CV151" s="3" t="s">
        <v>697</v>
      </c>
      <c r="CW151" s="3" t="s">
        <v>2</v>
      </c>
      <c r="CX151">
        <v>2024</v>
      </c>
    </row>
    <row r="152" spans="1:102" x14ac:dyDescent="0.2">
      <c r="A152" s="74" t="str">
        <f t="shared" si="2"/>
        <v>Февраль 2024 График 5 Бригада 3</v>
      </c>
      <c r="B152" s="3"/>
      <c r="C152" s="77" t="s">
        <v>709</v>
      </c>
      <c r="D152" s="3" t="s">
        <v>743</v>
      </c>
      <c r="E152" s="3" t="s">
        <v>710</v>
      </c>
      <c r="F152" s="86">
        <v>3</v>
      </c>
      <c r="G152" s="3">
        <v>10.5</v>
      </c>
      <c r="H152" s="3"/>
      <c r="I152" s="3"/>
      <c r="J152" s="3">
        <v>10.5</v>
      </c>
      <c r="K152" s="3">
        <v>10.5</v>
      </c>
      <c r="L152" s="3"/>
      <c r="M152" s="3"/>
      <c r="N152" s="3">
        <v>10.5</v>
      </c>
      <c r="O152" s="3">
        <v>10.5</v>
      </c>
      <c r="P152" s="3"/>
      <c r="Q152" s="3"/>
      <c r="R152" s="3">
        <v>10.5</v>
      </c>
      <c r="S152" s="3">
        <v>10.5</v>
      </c>
      <c r="T152" s="3"/>
      <c r="U152" s="3"/>
      <c r="V152" s="3">
        <v>10.5</v>
      </c>
      <c r="W152" s="3">
        <v>10.5</v>
      </c>
      <c r="X152" s="3"/>
      <c r="Y152" s="3"/>
      <c r="Z152" s="3">
        <v>10.5</v>
      </c>
      <c r="AA152" s="3">
        <v>10.5</v>
      </c>
      <c r="AB152" s="3"/>
      <c r="AC152" s="3"/>
      <c r="AD152" s="3">
        <v>10.5</v>
      </c>
      <c r="AE152" s="3">
        <v>10.5</v>
      </c>
      <c r="AF152" s="3"/>
      <c r="AG152" s="3"/>
      <c r="AH152" s="3">
        <v>10.5</v>
      </c>
      <c r="AI152" s="3">
        <v>10.5</v>
      </c>
      <c r="AJ152" s="3" t="s">
        <v>716</v>
      </c>
      <c r="AK152" s="3" t="s">
        <v>716</v>
      </c>
      <c r="AL152" s="81">
        <v>157.5</v>
      </c>
      <c r="AM152" s="82">
        <v>1</v>
      </c>
      <c r="AN152" s="82">
        <v>2</v>
      </c>
      <c r="AO152" s="82">
        <v>3</v>
      </c>
      <c r="AP152" s="82">
        <v>4</v>
      </c>
      <c r="AQ152" s="82">
        <v>5</v>
      </c>
      <c r="AR152" s="82">
        <v>6</v>
      </c>
      <c r="AS152" s="82">
        <v>7</v>
      </c>
      <c r="AT152" s="82">
        <v>8</v>
      </c>
      <c r="AU152" s="82">
        <v>9</v>
      </c>
      <c r="AV152" s="82">
        <v>10</v>
      </c>
      <c r="AW152" s="82">
        <v>11</v>
      </c>
      <c r="AX152" s="82">
        <v>12</v>
      </c>
      <c r="AY152" s="82">
        <v>13</v>
      </c>
      <c r="AZ152" s="82">
        <v>14</v>
      </c>
      <c r="BA152" s="82">
        <v>15</v>
      </c>
      <c r="BB152" s="82">
        <v>16</v>
      </c>
      <c r="BC152" s="82">
        <v>17</v>
      </c>
      <c r="BD152" s="82">
        <v>18</v>
      </c>
      <c r="BE152" s="82">
        <v>19</v>
      </c>
      <c r="BF152" s="82">
        <v>20</v>
      </c>
      <c r="BG152" s="82">
        <v>21</v>
      </c>
      <c r="BH152" s="82">
        <v>22</v>
      </c>
      <c r="BI152" s="82">
        <v>23</v>
      </c>
      <c r="BJ152" s="82">
        <v>24</v>
      </c>
      <c r="BK152" s="82">
        <v>25</v>
      </c>
      <c r="BL152" s="82">
        <v>26</v>
      </c>
      <c r="BM152" s="82">
        <v>27</v>
      </c>
      <c r="BN152" s="82">
        <v>28</v>
      </c>
      <c r="BO152" s="82">
        <v>29</v>
      </c>
      <c r="BP152" s="82"/>
      <c r="BQ152" s="82"/>
      <c r="BR152" s="3" t="s">
        <v>706</v>
      </c>
      <c r="BS152" s="3" t="s">
        <v>707</v>
      </c>
      <c r="BT152" s="3" t="s">
        <v>697</v>
      </c>
      <c r="BU152" s="3" t="s">
        <v>698</v>
      </c>
      <c r="BV152" s="3" t="s">
        <v>703</v>
      </c>
      <c r="BW152" s="3" t="s">
        <v>704</v>
      </c>
      <c r="BX152" s="3" t="s">
        <v>705</v>
      </c>
      <c r="BY152" s="3" t="s">
        <v>706</v>
      </c>
      <c r="BZ152" s="3" t="s">
        <v>707</v>
      </c>
      <c r="CA152" s="3" t="s">
        <v>697</v>
      </c>
      <c r="CB152" s="3" t="s">
        <v>698</v>
      </c>
      <c r="CC152" s="3" t="s">
        <v>703</v>
      </c>
      <c r="CD152" s="3" t="s">
        <v>704</v>
      </c>
      <c r="CE152" s="3" t="s">
        <v>705</v>
      </c>
      <c r="CF152" s="3" t="s">
        <v>706</v>
      </c>
      <c r="CG152" s="3" t="s">
        <v>707</v>
      </c>
      <c r="CH152" s="3" t="s">
        <v>697</v>
      </c>
      <c r="CI152" s="3" t="s">
        <v>698</v>
      </c>
      <c r="CJ152" s="3" t="s">
        <v>703</v>
      </c>
      <c r="CK152" s="3" t="s">
        <v>704</v>
      </c>
      <c r="CL152" s="3" t="s">
        <v>705</v>
      </c>
      <c r="CM152" s="3" t="s">
        <v>706</v>
      </c>
      <c r="CN152" s="3" t="s">
        <v>707</v>
      </c>
      <c r="CO152" s="3" t="s">
        <v>697</v>
      </c>
      <c r="CP152" s="3" t="s">
        <v>698</v>
      </c>
      <c r="CQ152" s="3" t="s">
        <v>703</v>
      </c>
      <c r="CR152" s="3" t="s">
        <v>704</v>
      </c>
      <c r="CS152" s="3" t="s">
        <v>705</v>
      </c>
      <c r="CT152" s="3" t="s">
        <v>706</v>
      </c>
      <c r="CU152" s="3" t="s">
        <v>707</v>
      </c>
      <c r="CV152" s="3" t="s">
        <v>697</v>
      </c>
      <c r="CW152" s="3" t="s">
        <v>2</v>
      </c>
      <c r="CX152">
        <v>2024</v>
      </c>
    </row>
    <row r="153" spans="1:102" x14ac:dyDescent="0.2">
      <c r="A153" s="74" t="str">
        <f t="shared" si="2"/>
        <v>Февраль 2024 График 5 Бригада 4</v>
      </c>
      <c r="B153" s="3"/>
      <c r="C153" s="77" t="s">
        <v>709</v>
      </c>
      <c r="D153" s="3" t="s">
        <v>743</v>
      </c>
      <c r="E153" s="3" t="s">
        <v>713</v>
      </c>
      <c r="F153" s="86">
        <v>4</v>
      </c>
      <c r="G153" s="3">
        <v>10.5</v>
      </c>
      <c r="H153" s="3">
        <v>10.5</v>
      </c>
      <c r="I153" s="3"/>
      <c r="J153" s="3"/>
      <c r="K153" s="3">
        <v>10.5</v>
      </c>
      <c r="L153" s="3">
        <v>10.5</v>
      </c>
      <c r="M153" s="3"/>
      <c r="N153" s="3"/>
      <c r="O153" s="3">
        <v>10.5</v>
      </c>
      <c r="P153" s="3">
        <v>10.5</v>
      </c>
      <c r="Q153" s="3"/>
      <c r="R153" s="3"/>
      <c r="S153" s="3">
        <v>10.5</v>
      </c>
      <c r="T153" s="3">
        <v>10.5</v>
      </c>
      <c r="U153" s="3"/>
      <c r="V153" s="3"/>
      <c r="W153" s="3">
        <v>10.5</v>
      </c>
      <c r="X153" s="3">
        <v>10.5</v>
      </c>
      <c r="Y153" s="3"/>
      <c r="Z153" s="3"/>
      <c r="AA153" s="3">
        <v>10.5</v>
      </c>
      <c r="AB153" s="3">
        <v>10.5</v>
      </c>
      <c r="AC153" s="3"/>
      <c r="AD153" s="3"/>
      <c r="AE153" s="3">
        <v>10.5</v>
      </c>
      <c r="AF153" s="3">
        <v>10.5</v>
      </c>
      <c r="AG153" s="3"/>
      <c r="AH153" s="3"/>
      <c r="AI153" s="3">
        <v>10.5</v>
      </c>
      <c r="AJ153" s="3" t="s">
        <v>716</v>
      </c>
      <c r="AK153" s="3" t="s">
        <v>716</v>
      </c>
      <c r="AL153" s="81">
        <v>157.5</v>
      </c>
      <c r="AM153" s="82">
        <v>1</v>
      </c>
      <c r="AN153" s="82">
        <v>2</v>
      </c>
      <c r="AO153" s="82">
        <v>3</v>
      </c>
      <c r="AP153" s="82">
        <v>4</v>
      </c>
      <c r="AQ153" s="82">
        <v>5</v>
      </c>
      <c r="AR153" s="82">
        <v>6</v>
      </c>
      <c r="AS153" s="82">
        <v>7</v>
      </c>
      <c r="AT153" s="82">
        <v>8</v>
      </c>
      <c r="AU153" s="82">
        <v>9</v>
      </c>
      <c r="AV153" s="82">
        <v>10</v>
      </c>
      <c r="AW153" s="82">
        <v>11</v>
      </c>
      <c r="AX153" s="82">
        <v>12</v>
      </c>
      <c r="AY153" s="82">
        <v>13</v>
      </c>
      <c r="AZ153" s="82">
        <v>14</v>
      </c>
      <c r="BA153" s="82">
        <v>15</v>
      </c>
      <c r="BB153" s="82">
        <v>16</v>
      </c>
      <c r="BC153" s="82">
        <v>17</v>
      </c>
      <c r="BD153" s="82">
        <v>18</v>
      </c>
      <c r="BE153" s="82">
        <v>19</v>
      </c>
      <c r="BF153" s="82">
        <v>20</v>
      </c>
      <c r="BG153" s="82">
        <v>21</v>
      </c>
      <c r="BH153" s="82">
        <v>22</v>
      </c>
      <c r="BI153" s="82">
        <v>23</v>
      </c>
      <c r="BJ153" s="82">
        <v>24</v>
      </c>
      <c r="BK153" s="82">
        <v>25</v>
      </c>
      <c r="BL153" s="82">
        <v>26</v>
      </c>
      <c r="BM153" s="82">
        <v>27</v>
      </c>
      <c r="BN153" s="82">
        <v>28</v>
      </c>
      <c r="BO153" s="82">
        <v>29</v>
      </c>
      <c r="BP153" s="82"/>
      <c r="BQ153" s="82"/>
      <c r="BR153" s="3" t="s">
        <v>706</v>
      </c>
      <c r="BS153" s="3" t="s">
        <v>707</v>
      </c>
      <c r="BT153" s="3" t="s">
        <v>697</v>
      </c>
      <c r="BU153" s="3" t="s">
        <v>698</v>
      </c>
      <c r="BV153" s="3" t="s">
        <v>703</v>
      </c>
      <c r="BW153" s="3" t="s">
        <v>704</v>
      </c>
      <c r="BX153" s="3" t="s">
        <v>705</v>
      </c>
      <c r="BY153" s="3" t="s">
        <v>706</v>
      </c>
      <c r="BZ153" s="3" t="s">
        <v>707</v>
      </c>
      <c r="CA153" s="3" t="s">
        <v>697</v>
      </c>
      <c r="CB153" s="3" t="s">
        <v>698</v>
      </c>
      <c r="CC153" s="3" t="s">
        <v>703</v>
      </c>
      <c r="CD153" s="3" t="s">
        <v>704</v>
      </c>
      <c r="CE153" s="3" t="s">
        <v>705</v>
      </c>
      <c r="CF153" s="3" t="s">
        <v>706</v>
      </c>
      <c r="CG153" s="3" t="s">
        <v>707</v>
      </c>
      <c r="CH153" s="3" t="s">
        <v>697</v>
      </c>
      <c r="CI153" s="3" t="s">
        <v>698</v>
      </c>
      <c r="CJ153" s="3" t="s">
        <v>703</v>
      </c>
      <c r="CK153" s="3" t="s">
        <v>704</v>
      </c>
      <c r="CL153" s="3" t="s">
        <v>705</v>
      </c>
      <c r="CM153" s="3" t="s">
        <v>706</v>
      </c>
      <c r="CN153" s="3" t="s">
        <v>707</v>
      </c>
      <c r="CO153" s="3" t="s">
        <v>697</v>
      </c>
      <c r="CP153" s="3" t="s">
        <v>698</v>
      </c>
      <c r="CQ153" s="3" t="s">
        <v>703</v>
      </c>
      <c r="CR153" s="3" t="s">
        <v>704</v>
      </c>
      <c r="CS153" s="3" t="s">
        <v>705</v>
      </c>
      <c r="CT153" s="3" t="s">
        <v>706</v>
      </c>
      <c r="CU153" s="3" t="s">
        <v>707</v>
      </c>
      <c r="CV153" s="3" t="s">
        <v>697</v>
      </c>
      <c r="CW153" s="3" t="s">
        <v>2</v>
      </c>
      <c r="CX153">
        <v>2024</v>
      </c>
    </row>
    <row r="154" spans="1:102" x14ac:dyDescent="0.2">
      <c r="A154" s="74" t="str">
        <f t="shared" si="2"/>
        <v>Март 2024 График 5 Бригада 1</v>
      </c>
      <c r="B154" s="3"/>
      <c r="C154" s="77" t="s">
        <v>711</v>
      </c>
      <c r="D154" s="3" t="s">
        <v>743</v>
      </c>
      <c r="E154" s="3" t="s">
        <v>701</v>
      </c>
      <c r="F154" s="86">
        <v>1</v>
      </c>
      <c r="G154" s="3">
        <v>10.5</v>
      </c>
      <c r="H154" s="3">
        <v>10.5</v>
      </c>
      <c r="I154" s="3"/>
      <c r="J154" s="3"/>
      <c r="K154" s="3">
        <v>10.5</v>
      </c>
      <c r="L154" s="3">
        <v>10.5</v>
      </c>
      <c r="M154" s="3"/>
      <c r="N154" s="3"/>
      <c r="O154" s="3">
        <v>10.5</v>
      </c>
      <c r="P154" s="3">
        <v>10.5</v>
      </c>
      <c r="Q154" s="3"/>
      <c r="R154" s="3"/>
      <c r="S154" s="3">
        <v>10.5</v>
      </c>
      <c r="T154" s="3">
        <v>10.5</v>
      </c>
      <c r="U154" s="3"/>
      <c r="V154" s="3"/>
      <c r="W154" s="3">
        <v>10.5</v>
      </c>
      <c r="X154" s="3">
        <v>10.5</v>
      </c>
      <c r="Y154" s="3"/>
      <c r="Z154" s="3"/>
      <c r="AA154" s="3">
        <v>10.5</v>
      </c>
      <c r="AB154" s="3">
        <v>10.5</v>
      </c>
      <c r="AC154" s="3"/>
      <c r="AD154" s="3"/>
      <c r="AE154" s="3">
        <v>10.5</v>
      </c>
      <c r="AF154" s="3">
        <v>10.5</v>
      </c>
      <c r="AG154" s="3"/>
      <c r="AH154" s="3"/>
      <c r="AI154" s="3">
        <v>10.5</v>
      </c>
      <c r="AJ154" s="3">
        <v>10.5</v>
      </c>
      <c r="AK154" s="3"/>
      <c r="AL154" s="81">
        <v>168</v>
      </c>
      <c r="AM154" s="82">
        <v>1</v>
      </c>
      <c r="AN154" s="82">
        <v>2</v>
      </c>
      <c r="AO154" s="82">
        <v>3</v>
      </c>
      <c r="AP154" s="82">
        <v>4</v>
      </c>
      <c r="AQ154" s="82">
        <v>5</v>
      </c>
      <c r="AR154" s="82">
        <v>6</v>
      </c>
      <c r="AS154" s="82">
        <v>7</v>
      </c>
      <c r="AT154" s="82">
        <v>8</v>
      </c>
      <c r="AU154" s="82">
        <v>9</v>
      </c>
      <c r="AV154" s="82">
        <v>10</v>
      </c>
      <c r="AW154" s="82">
        <v>11</v>
      </c>
      <c r="AX154" s="82">
        <v>12</v>
      </c>
      <c r="AY154" s="82">
        <v>13</v>
      </c>
      <c r="AZ154" s="82">
        <v>14</v>
      </c>
      <c r="BA154" s="82">
        <v>15</v>
      </c>
      <c r="BB154" s="82">
        <v>16</v>
      </c>
      <c r="BC154" s="82">
        <v>17</v>
      </c>
      <c r="BD154" s="82">
        <v>18</v>
      </c>
      <c r="BE154" s="82">
        <v>19</v>
      </c>
      <c r="BF154" s="82">
        <v>20</v>
      </c>
      <c r="BG154" s="82">
        <v>21</v>
      </c>
      <c r="BH154" s="82">
        <v>22</v>
      </c>
      <c r="BI154" s="82">
        <v>23</v>
      </c>
      <c r="BJ154" s="82">
        <v>24</v>
      </c>
      <c r="BK154" s="82">
        <v>25</v>
      </c>
      <c r="BL154" s="82">
        <v>26</v>
      </c>
      <c r="BM154" s="82">
        <v>27</v>
      </c>
      <c r="BN154" s="82">
        <v>28</v>
      </c>
      <c r="BO154" s="82">
        <v>29</v>
      </c>
      <c r="BP154" s="82">
        <v>30</v>
      </c>
      <c r="BQ154" s="82">
        <v>31</v>
      </c>
      <c r="BR154" s="3" t="s">
        <v>707</v>
      </c>
      <c r="BS154" s="3" t="s">
        <v>697</v>
      </c>
      <c r="BT154" s="3" t="s">
        <v>698</v>
      </c>
      <c r="BU154" s="3" t="s">
        <v>703</v>
      </c>
      <c r="BV154" s="3" t="s">
        <v>704</v>
      </c>
      <c r="BW154" s="3" t="s">
        <v>705</v>
      </c>
      <c r="BX154" s="3" t="s">
        <v>706</v>
      </c>
      <c r="BY154" s="3" t="s">
        <v>707</v>
      </c>
      <c r="BZ154" s="3" t="s">
        <v>697</v>
      </c>
      <c r="CA154" s="3" t="s">
        <v>698</v>
      </c>
      <c r="CB154" s="3" t="s">
        <v>703</v>
      </c>
      <c r="CC154" s="3" t="s">
        <v>704</v>
      </c>
      <c r="CD154" s="3" t="s">
        <v>705</v>
      </c>
      <c r="CE154" s="3" t="s">
        <v>706</v>
      </c>
      <c r="CF154" s="3" t="s">
        <v>707</v>
      </c>
      <c r="CG154" s="3" t="s">
        <v>697</v>
      </c>
      <c r="CH154" s="3" t="s">
        <v>698</v>
      </c>
      <c r="CI154" s="3" t="s">
        <v>703</v>
      </c>
      <c r="CJ154" s="3" t="s">
        <v>704</v>
      </c>
      <c r="CK154" s="3" t="s">
        <v>705</v>
      </c>
      <c r="CL154" s="3" t="s">
        <v>706</v>
      </c>
      <c r="CM154" s="3" t="s">
        <v>707</v>
      </c>
      <c r="CN154" s="3" t="s">
        <v>697</v>
      </c>
      <c r="CO154" s="3" t="s">
        <v>698</v>
      </c>
      <c r="CP154" s="3" t="s">
        <v>703</v>
      </c>
      <c r="CQ154" s="3" t="s">
        <v>704</v>
      </c>
      <c r="CR154" s="3" t="s">
        <v>705</v>
      </c>
      <c r="CS154" s="3" t="s">
        <v>706</v>
      </c>
      <c r="CT154" s="3" t="s">
        <v>707</v>
      </c>
      <c r="CU154" s="3" t="s">
        <v>697</v>
      </c>
      <c r="CV154" s="3" t="s">
        <v>698</v>
      </c>
      <c r="CW154" s="3" t="s">
        <v>712</v>
      </c>
      <c r="CX154">
        <v>2024</v>
      </c>
    </row>
    <row r="155" spans="1:102" x14ac:dyDescent="0.2">
      <c r="A155" s="74" t="str">
        <f t="shared" si="2"/>
        <v>Март 2024 График 5 Бригада 2</v>
      </c>
      <c r="B155" s="3"/>
      <c r="C155" s="77" t="s">
        <v>711</v>
      </c>
      <c r="D155" s="3" t="s">
        <v>743</v>
      </c>
      <c r="E155" s="3" t="s">
        <v>708</v>
      </c>
      <c r="F155" s="86">
        <v>2</v>
      </c>
      <c r="G155" s="3"/>
      <c r="H155" s="3">
        <v>10.5</v>
      </c>
      <c r="I155" s="3">
        <v>10.5</v>
      </c>
      <c r="J155" s="3"/>
      <c r="K155" s="3"/>
      <c r="L155" s="3">
        <v>10.5</v>
      </c>
      <c r="M155" s="3">
        <v>10.5</v>
      </c>
      <c r="N155" s="3"/>
      <c r="O155" s="3"/>
      <c r="P155" s="3">
        <v>10.5</v>
      </c>
      <c r="Q155" s="3">
        <v>10.5</v>
      </c>
      <c r="R155" s="3"/>
      <c r="S155" s="3"/>
      <c r="T155" s="3">
        <v>10.5</v>
      </c>
      <c r="U155" s="3">
        <v>10.5</v>
      </c>
      <c r="V155" s="3"/>
      <c r="W155" s="3"/>
      <c r="X155" s="3">
        <v>10.5</v>
      </c>
      <c r="Y155" s="3">
        <v>10.5</v>
      </c>
      <c r="Z155" s="3"/>
      <c r="AA155" s="3"/>
      <c r="AB155" s="3">
        <v>10.5</v>
      </c>
      <c r="AC155" s="3">
        <v>10.5</v>
      </c>
      <c r="AD155" s="3"/>
      <c r="AE155" s="3"/>
      <c r="AF155" s="3">
        <v>10.5</v>
      </c>
      <c r="AG155" s="3">
        <v>10.5</v>
      </c>
      <c r="AH155" s="3"/>
      <c r="AI155" s="3"/>
      <c r="AJ155" s="3">
        <v>10.5</v>
      </c>
      <c r="AK155" s="3">
        <v>10.5</v>
      </c>
      <c r="AL155" s="81">
        <v>168</v>
      </c>
      <c r="AM155" s="82">
        <v>1</v>
      </c>
      <c r="AN155" s="82">
        <v>2</v>
      </c>
      <c r="AO155" s="82">
        <v>3</v>
      </c>
      <c r="AP155" s="82">
        <v>4</v>
      </c>
      <c r="AQ155" s="82">
        <v>5</v>
      </c>
      <c r="AR155" s="82">
        <v>6</v>
      </c>
      <c r="AS155" s="82">
        <v>7</v>
      </c>
      <c r="AT155" s="82">
        <v>8</v>
      </c>
      <c r="AU155" s="82">
        <v>9</v>
      </c>
      <c r="AV155" s="82">
        <v>10</v>
      </c>
      <c r="AW155" s="82">
        <v>11</v>
      </c>
      <c r="AX155" s="82">
        <v>12</v>
      </c>
      <c r="AY155" s="82">
        <v>13</v>
      </c>
      <c r="AZ155" s="82">
        <v>14</v>
      </c>
      <c r="BA155" s="82">
        <v>15</v>
      </c>
      <c r="BB155" s="82">
        <v>16</v>
      </c>
      <c r="BC155" s="82">
        <v>17</v>
      </c>
      <c r="BD155" s="82">
        <v>18</v>
      </c>
      <c r="BE155" s="82">
        <v>19</v>
      </c>
      <c r="BF155" s="82">
        <v>20</v>
      </c>
      <c r="BG155" s="82">
        <v>21</v>
      </c>
      <c r="BH155" s="82">
        <v>22</v>
      </c>
      <c r="BI155" s="82">
        <v>23</v>
      </c>
      <c r="BJ155" s="82">
        <v>24</v>
      </c>
      <c r="BK155" s="82">
        <v>25</v>
      </c>
      <c r="BL155" s="82">
        <v>26</v>
      </c>
      <c r="BM155" s="82">
        <v>27</v>
      </c>
      <c r="BN155" s="82">
        <v>28</v>
      </c>
      <c r="BO155" s="82">
        <v>29</v>
      </c>
      <c r="BP155" s="82">
        <v>30</v>
      </c>
      <c r="BQ155" s="82">
        <v>31</v>
      </c>
      <c r="BR155" s="3" t="s">
        <v>707</v>
      </c>
      <c r="BS155" s="3" t="s">
        <v>697</v>
      </c>
      <c r="BT155" s="3" t="s">
        <v>698</v>
      </c>
      <c r="BU155" s="3" t="s">
        <v>703</v>
      </c>
      <c r="BV155" s="3" t="s">
        <v>704</v>
      </c>
      <c r="BW155" s="3" t="s">
        <v>705</v>
      </c>
      <c r="BX155" s="3" t="s">
        <v>706</v>
      </c>
      <c r="BY155" s="3" t="s">
        <v>707</v>
      </c>
      <c r="BZ155" s="3" t="s">
        <v>697</v>
      </c>
      <c r="CA155" s="3" t="s">
        <v>698</v>
      </c>
      <c r="CB155" s="3" t="s">
        <v>703</v>
      </c>
      <c r="CC155" s="3" t="s">
        <v>704</v>
      </c>
      <c r="CD155" s="3" t="s">
        <v>705</v>
      </c>
      <c r="CE155" s="3" t="s">
        <v>706</v>
      </c>
      <c r="CF155" s="3" t="s">
        <v>707</v>
      </c>
      <c r="CG155" s="3" t="s">
        <v>697</v>
      </c>
      <c r="CH155" s="3" t="s">
        <v>698</v>
      </c>
      <c r="CI155" s="3" t="s">
        <v>703</v>
      </c>
      <c r="CJ155" s="3" t="s">
        <v>704</v>
      </c>
      <c r="CK155" s="3" t="s">
        <v>705</v>
      </c>
      <c r="CL155" s="3" t="s">
        <v>706</v>
      </c>
      <c r="CM155" s="3" t="s">
        <v>707</v>
      </c>
      <c r="CN155" s="3" t="s">
        <v>697</v>
      </c>
      <c r="CO155" s="3" t="s">
        <v>698</v>
      </c>
      <c r="CP155" s="3" t="s">
        <v>703</v>
      </c>
      <c r="CQ155" s="3" t="s">
        <v>704</v>
      </c>
      <c r="CR155" s="3" t="s">
        <v>705</v>
      </c>
      <c r="CS155" s="3" t="s">
        <v>706</v>
      </c>
      <c r="CT155" s="3" t="s">
        <v>707</v>
      </c>
      <c r="CU155" s="3" t="s">
        <v>697</v>
      </c>
      <c r="CV155" s="3" t="s">
        <v>698</v>
      </c>
      <c r="CW155" s="3" t="s">
        <v>712</v>
      </c>
      <c r="CX155">
        <v>2024</v>
      </c>
    </row>
    <row r="156" spans="1:102" x14ac:dyDescent="0.2">
      <c r="A156" s="74" t="str">
        <f t="shared" si="2"/>
        <v>Март 2024 График 5 Бригада 3</v>
      </c>
      <c r="B156" s="3"/>
      <c r="C156" s="77" t="s">
        <v>711</v>
      </c>
      <c r="D156" s="3" t="s">
        <v>743</v>
      </c>
      <c r="E156" s="3" t="s">
        <v>710</v>
      </c>
      <c r="F156" s="86">
        <v>3</v>
      </c>
      <c r="G156" s="3"/>
      <c r="H156" s="3"/>
      <c r="I156" s="3">
        <v>10.5</v>
      </c>
      <c r="J156" s="3">
        <v>10.5</v>
      </c>
      <c r="K156" s="3"/>
      <c r="L156" s="3"/>
      <c r="M156" s="3">
        <v>10.5</v>
      </c>
      <c r="N156" s="3">
        <v>10.5</v>
      </c>
      <c r="O156" s="3"/>
      <c r="P156" s="3"/>
      <c r="Q156" s="3">
        <v>10.5</v>
      </c>
      <c r="R156" s="3">
        <v>10.5</v>
      </c>
      <c r="S156" s="3"/>
      <c r="T156" s="3"/>
      <c r="U156" s="3">
        <v>10.5</v>
      </c>
      <c r="V156" s="3">
        <v>10.5</v>
      </c>
      <c r="W156" s="3"/>
      <c r="X156" s="3"/>
      <c r="Y156" s="3">
        <v>10.5</v>
      </c>
      <c r="Z156" s="3">
        <v>10.5</v>
      </c>
      <c r="AA156" s="3"/>
      <c r="AB156" s="3"/>
      <c r="AC156" s="3">
        <v>10.5</v>
      </c>
      <c r="AD156" s="3">
        <v>10.5</v>
      </c>
      <c r="AE156" s="3"/>
      <c r="AF156" s="3"/>
      <c r="AG156" s="3">
        <v>10.5</v>
      </c>
      <c r="AH156" s="3">
        <v>10.5</v>
      </c>
      <c r="AI156" s="3"/>
      <c r="AJ156" s="3"/>
      <c r="AK156" s="3">
        <v>10.5</v>
      </c>
      <c r="AL156" s="81">
        <v>157.5</v>
      </c>
      <c r="AM156" s="82">
        <v>1</v>
      </c>
      <c r="AN156" s="82">
        <v>2</v>
      </c>
      <c r="AO156" s="82">
        <v>3</v>
      </c>
      <c r="AP156" s="82">
        <v>4</v>
      </c>
      <c r="AQ156" s="82">
        <v>5</v>
      </c>
      <c r="AR156" s="82">
        <v>6</v>
      </c>
      <c r="AS156" s="82">
        <v>7</v>
      </c>
      <c r="AT156" s="82">
        <v>8</v>
      </c>
      <c r="AU156" s="82">
        <v>9</v>
      </c>
      <c r="AV156" s="82">
        <v>10</v>
      </c>
      <c r="AW156" s="82">
        <v>11</v>
      </c>
      <c r="AX156" s="82">
        <v>12</v>
      </c>
      <c r="AY156" s="82">
        <v>13</v>
      </c>
      <c r="AZ156" s="82">
        <v>14</v>
      </c>
      <c r="BA156" s="82">
        <v>15</v>
      </c>
      <c r="BB156" s="82">
        <v>16</v>
      </c>
      <c r="BC156" s="82">
        <v>17</v>
      </c>
      <c r="BD156" s="82">
        <v>18</v>
      </c>
      <c r="BE156" s="82">
        <v>19</v>
      </c>
      <c r="BF156" s="82">
        <v>20</v>
      </c>
      <c r="BG156" s="82">
        <v>21</v>
      </c>
      <c r="BH156" s="82">
        <v>22</v>
      </c>
      <c r="BI156" s="82">
        <v>23</v>
      </c>
      <c r="BJ156" s="82">
        <v>24</v>
      </c>
      <c r="BK156" s="82">
        <v>25</v>
      </c>
      <c r="BL156" s="82">
        <v>26</v>
      </c>
      <c r="BM156" s="82">
        <v>27</v>
      </c>
      <c r="BN156" s="82">
        <v>28</v>
      </c>
      <c r="BO156" s="82">
        <v>29</v>
      </c>
      <c r="BP156" s="82">
        <v>30</v>
      </c>
      <c r="BQ156" s="82">
        <v>31</v>
      </c>
      <c r="BR156" s="3" t="s">
        <v>707</v>
      </c>
      <c r="BS156" s="3" t="s">
        <v>697</v>
      </c>
      <c r="BT156" s="3" t="s">
        <v>698</v>
      </c>
      <c r="BU156" s="3" t="s">
        <v>703</v>
      </c>
      <c r="BV156" s="3" t="s">
        <v>704</v>
      </c>
      <c r="BW156" s="3" t="s">
        <v>705</v>
      </c>
      <c r="BX156" s="3" t="s">
        <v>706</v>
      </c>
      <c r="BY156" s="3" t="s">
        <v>707</v>
      </c>
      <c r="BZ156" s="3" t="s">
        <v>697</v>
      </c>
      <c r="CA156" s="3" t="s">
        <v>698</v>
      </c>
      <c r="CB156" s="3" t="s">
        <v>703</v>
      </c>
      <c r="CC156" s="3" t="s">
        <v>704</v>
      </c>
      <c r="CD156" s="3" t="s">
        <v>705</v>
      </c>
      <c r="CE156" s="3" t="s">
        <v>706</v>
      </c>
      <c r="CF156" s="3" t="s">
        <v>707</v>
      </c>
      <c r="CG156" s="3" t="s">
        <v>697</v>
      </c>
      <c r="CH156" s="3" t="s">
        <v>698</v>
      </c>
      <c r="CI156" s="3" t="s">
        <v>703</v>
      </c>
      <c r="CJ156" s="3" t="s">
        <v>704</v>
      </c>
      <c r="CK156" s="3" t="s">
        <v>705</v>
      </c>
      <c r="CL156" s="3" t="s">
        <v>706</v>
      </c>
      <c r="CM156" s="3" t="s">
        <v>707</v>
      </c>
      <c r="CN156" s="3" t="s">
        <v>697</v>
      </c>
      <c r="CO156" s="3" t="s">
        <v>698</v>
      </c>
      <c r="CP156" s="3" t="s">
        <v>703</v>
      </c>
      <c r="CQ156" s="3" t="s">
        <v>704</v>
      </c>
      <c r="CR156" s="3" t="s">
        <v>705</v>
      </c>
      <c r="CS156" s="3" t="s">
        <v>706</v>
      </c>
      <c r="CT156" s="3" t="s">
        <v>707</v>
      </c>
      <c r="CU156" s="3" t="s">
        <v>697</v>
      </c>
      <c r="CV156" s="3" t="s">
        <v>698</v>
      </c>
      <c r="CW156" s="3" t="s">
        <v>712</v>
      </c>
      <c r="CX156">
        <v>2024</v>
      </c>
    </row>
    <row r="157" spans="1:102" x14ac:dyDescent="0.2">
      <c r="A157" s="74" t="str">
        <f t="shared" si="2"/>
        <v>Март 2024 График 5 Бригада 4</v>
      </c>
      <c r="B157" s="3"/>
      <c r="C157" s="77" t="s">
        <v>711</v>
      </c>
      <c r="D157" s="3" t="s">
        <v>743</v>
      </c>
      <c r="E157" s="3" t="s">
        <v>713</v>
      </c>
      <c r="F157" s="86">
        <v>4</v>
      </c>
      <c r="G157" s="3">
        <v>10.5</v>
      </c>
      <c r="H157" s="3"/>
      <c r="I157" s="3"/>
      <c r="J157" s="3">
        <v>10.5</v>
      </c>
      <c r="K157" s="3">
        <v>10.5</v>
      </c>
      <c r="L157" s="3"/>
      <c r="M157" s="3"/>
      <c r="N157" s="3">
        <v>10.5</v>
      </c>
      <c r="O157" s="3">
        <v>10.5</v>
      </c>
      <c r="P157" s="3"/>
      <c r="Q157" s="3"/>
      <c r="R157" s="3">
        <v>10.5</v>
      </c>
      <c r="S157" s="3">
        <v>10.5</v>
      </c>
      <c r="T157" s="3"/>
      <c r="U157" s="3"/>
      <c r="V157" s="3">
        <v>10.5</v>
      </c>
      <c r="W157" s="3">
        <v>10.5</v>
      </c>
      <c r="X157" s="3"/>
      <c r="Y157" s="3"/>
      <c r="Z157" s="3">
        <v>10.5</v>
      </c>
      <c r="AA157" s="3">
        <v>10.5</v>
      </c>
      <c r="AB157" s="3"/>
      <c r="AC157" s="3"/>
      <c r="AD157" s="3">
        <v>10.5</v>
      </c>
      <c r="AE157" s="3">
        <v>10.5</v>
      </c>
      <c r="AF157" s="3"/>
      <c r="AG157" s="3"/>
      <c r="AH157" s="3">
        <v>10.5</v>
      </c>
      <c r="AI157" s="3">
        <v>10.5</v>
      </c>
      <c r="AJ157" s="3"/>
      <c r="AK157" s="3"/>
      <c r="AL157" s="81">
        <v>157.5</v>
      </c>
      <c r="AM157" s="82">
        <v>1</v>
      </c>
      <c r="AN157" s="82">
        <v>2</v>
      </c>
      <c r="AO157" s="82">
        <v>3</v>
      </c>
      <c r="AP157" s="82">
        <v>4</v>
      </c>
      <c r="AQ157" s="82">
        <v>5</v>
      </c>
      <c r="AR157" s="82">
        <v>6</v>
      </c>
      <c r="AS157" s="82">
        <v>7</v>
      </c>
      <c r="AT157" s="82">
        <v>8</v>
      </c>
      <c r="AU157" s="82">
        <v>9</v>
      </c>
      <c r="AV157" s="82">
        <v>10</v>
      </c>
      <c r="AW157" s="82">
        <v>11</v>
      </c>
      <c r="AX157" s="82">
        <v>12</v>
      </c>
      <c r="AY157" s="82">
        <v>13</v>
      </c>
      <c r="AZ157" s="82">
        <v>14</v>
      </c>
      <c r="BA157" s="82">
        <v>15</v>
      </c>
      <c r="BB157" s="82">
        <v>16</v>
      </c>
      <c r="BC157" s="82">
        <v>17</v>
      </c>
      <c r="BD157" s="82">
        <v>18</v>
      </c>
      <c r="BE157" s="82">
        <v>19</v>
      </c>
      <c r="BF157" s="82">
        <v>20</v>
      </c>
      <c r="BG157" s="82">
        <v>21</v>
      </c>
      <c r="BH157" s="82">
        <v>22</v>
      </c>
      <c r="BI157" s="82">
        <v>23</v>
      </c>
      <c r="BJ157" s="82">
        <v>24</v>
      </c>
      <c r="BK157" s="82">
        <v>25</v>
      </c>
      <c r="BL157" s="82">
        <v>26</v>
      </c>
      <c r="BM157" s="82">
        <v>27</v>
      </c>
      <c r="BN157" s="82">
        <v>28</v>
      </c>
      <c r="BO157" s="82">
        <v>29</v>
      </c>
      <c r="BP157" s="82">
        <v>30</v>
      </c>
      <c r="BQ157" s="82">
        <v>31</v>
      </c>
      <c r="BR157" s="3" t="s">
        <v>707</v>
      </c>
      <c r="BS157" s="3" t="s">
        <v>697</v>
      </c>
      <c r="BT157" s="3" t="s">
        <v>698</v>
      </c>
      <c r="BU157" s="3" t="s">
        <v>703</v>
      </c>
      <c r="BV157" s="3" t="s">
        <v>704</v>
      </c>
      <c r="BW157" s="3" t="s">
        <v>705</v>
      </c>
      <c r="BX157" s="3" t="s">
        <v>706</v>
      </c>
      <c r="BY157" s="3" t="s">
        <v>707</v>
      </c>
      <c r="BZ157" s="3" t="s">
        <v>697</v>
      </c>
      <c r="CA157" s="3" t="s">
        <v>698</v>
      </c>
      <c r="CB157" s="3" t="s">
        <v>703</v>
      </c>
      <c r="CC157" s="3" t="s">
        <v>704</v>
      </c>
      <c r="CD157" s="3" t="s">
        <v>705</v>
      </c>
      <c r="CE157" s="3" t="s">
        <v>706</v>
      </c>
      <c r="CF157" s="3" t="s">
        <v>707</v>
      </c>
      <c r="CG157" s="3" t="s">
        <v>697</v>
      </c>
      <c r="CH157" s="3" t="s">
        <v>698</v>
      </c>
      <c r="CI157" s="3" t="s">
        <v>703</v>
      </c>
      <c r="CJ157" s="3" t="s">
        <v>704</v>
      </c>
      <c r="CK157" s="3" t="s">
        <v>705</v>
      </c>
      <c r="CL157" s="3" t="s">
        <v>706</v>
      </c>
      <c r="CM157" s="3" t="s">
        <v>707</v>
      </c>
      <c r="CN157" s="3" t="s">
        <v>697</v>
      </c>
      <c r="CO157" s="3" t="s">
        <v>698</v>
      </c>
      <c r="CP157" s="3" t="s">
        <v>703</v>
      </c>
      <c r="CQ157" s="3" t="s">
        <v>704</v>
      </c>
      <c r="CR157" s="3" t="s">
        <v>705</v>
      </c>
      <c r="CS157" s="3" t="s">
        <v>706</v>
      </c>
      <c r="CT157" s="3" t="s">
        <v>707</v>
      </c>
      <c r="CU157" s="3" t="s">
        <v>697</v>
      </c>
      <c r="CV157" s="3" t="s">
        <v>698</v>
      </c>
      <c r="CW157" s="3" t="s">
        <v>712</v>
      </c>
      <c r="CX157">
        <v>2024</v>
      </c>
    </row>
    <row r="158" spans="1:102" x14ac:dyDescent="0.2">
      <c r="A158" s="74" t="str">
        <f t="shared" si="2"/>
        <v>Апрель 2024 График 5 Бригада 1</v>
      </c>
      <c r="B158" s="3"/>
      <c r="C158" s="77" t="s">
        <v>714</v>
      </c>
      <c r="D158" s="3" t="s">
        <v>743</v>
      </c>
      <c r="E158" s="3" t="s">
        <v>701</v>
      </c>
      <c r="F158" s="86">
        <v>1</v>
      </c>
      <c r="G158" s="3"/>
      <c r="H158" s="3">
        <v>10.5</v>
      </c>
      <c r="I158" s="3">
        <v>10.5</v>
      </c>
      <c r="J158" s="3"/>
      <c r="K158" s="3"/>
      <c r="L158" s="3">
        <v>10.5</v>
      </c>
      <c r="M158" s="3">
        <v>10.5</v>
      </c>
      <c r="N158" s="3"/>
      <c r="O158" s="3"/>
      <c r="P158" s="3">
        <v>10.5</v>
      </c>
      <c r="Q158" s="3">
        <v>10.5</v>
      </c>
      <c r="R158" s="3"/>
      <c r="S158" s="3"/>
      <c r="T158" s="3">
        <v>10.5</v>
      </c>
      <c r="U158" s="3">
        <v>10.5</v>
      </c>
      <c r="V158" s="3"/>
      <c r="W158" s="3"/>
      <c r="X158" s="3">
        <v>10.5</v>
      </c>
      <c r="Y158" s="3">
        <v>10.5</v>
      </c>
      <c r="Z158" s="3"/>
      <c r="AA158" s="3"/>
      <c r="AB158" s="3">
        <v>10.5</v>
      </c>
      <c r="AC158" s="3">
        <v>10.5</v>
      </c>
      <c r="AD158" s="3"/>
      <c r="AE158" s="3"/>
      <c r="AF158" s="3">
        <v>10.5</v>
      </c>
      <c r="AG158" s="3">
        <v>10.5</v>
      </c>
      <c r="AH158" s="3"/>
      <c r="AI158" s="3"/>
      <c r="AJ158" s="3">
        <v>10.5</v>
      </c>
      <c r="AK158" s="3" t="s">
        <v>716</v>
      </c>
      <c r="AL158" s="81">
        <v>157.5</v>
      </c>
      <c r="AM158" s="82">
        <v>1</v>
      </c>
      <c r="AN158" s="82">
        <v>2</v>
      </c>
      <c r="AO158" s="82">
        <v>3</v>
      </c>
      <c r="AP158" s="82">
        <v>4</v>
      </c>
      <c r="AQ158" s="82">
        <v>5</v>
      </c>
      <c r="AR158" s="82">
        <v>6</v>
      </c>
      <c r="AS158" s="82">
        <v>7</v>
      </c>
      <c r="AT158" s="82">
        <v>8</v>
      </c>
      <c r="AU158" s="82">
        <v>9</v>
      </c>
      <c r="AV158" s="82">
        <v>10</v>
      </c>
      <c r="AW158" s="82">
        <v>11</v>
      </c>
      <c r="AX158" s="82">
        <v>12</v>
      </c>
      <c r="AY158" s="82">
        <v>13</v>
      </c>
      <c r="AZ158" s="82">
        <v>14</v>
      </c>
      <c r="BA158" s="82">
        <v>15</v>
      </c>
      <c r="BB158" s="82">
        <v>16</v>
      </c>
      <c r="BC158" s="82">
        <v>17</v>
      </c>
      <c r="BD158" s="82">
        <v>18</v>
      </c>
      <c r="BE158" s="82">
        <v>19</v>
      </c>
      <c r="BF158" s="82">
        <v>20</v>
      </c>
      <c r="BG158" s="82">
        <v>21</v>
      </c>
      <c r="BH158" s="82">
        <v>22</v>
      </c>
      <c r="BI158" s="82">
        <v>23</v>
      </c>
      <c r="BJ158" s="82">
        <v>24</v>
      </c>
      <c r="BK158" s="82">
        <v>25</v>
      </c>
      <c r="BL158" s="82">
        <v>26</v>
      </c>
      <c r="BM158" s="82">
        <v>27</v>
      </c>
      <c r="BN158" s="82">
        <v>28</v>
      </c>
      <c r="BO158" s="82">
        <v>29</v>
      </c>
      <c r="BP158" s="82">
        <v>30</v>
      </c>
      <c r="BQ158" s="82"/>
      <c r="BR158" s="3" t="s">
        <v>703</v>
      </c>
      <c r="BS158" s="3" t="s">
        <v>704</v>
      </c>
      <c r="BT158" s="3" t="s">
        <v>705</v>
      </c>
      <c r="BU158" s="3" t="s">
        <v>706</v>
      </c>
      <c r="BV158" s="3" t="s">
        <v>707</v>
      </c>
      <c r="BW158" s="3" t="s">
        <v>697</v>
      </c>
      <c r="BX158" s="3" t="s">
        <v>698</v>
      </c>
      <c r="BY158" s="3" t="s">
        <v>703</v>
      </c>
      <c r="BZ158" s="3" t="s">
        <v>704</v>
      </c>
      <c r="CA158" s="3" t="s">
        <v>705</v>
      </c>
      <c r="CB158" s="3" t="s">
        <v>706</v>
      </c>
      <c r="CC158" s="3" t="s">
        <v>707</v>
      </c>
      <c r="CD158" s="3" t="s">
        <v>697</v>
      </c>
      <c r="CE158" s="3" t="s">
        <v>698</v>
      </c>
      <c r="CF158" s="3" t="s">
        <v>703</v>
      </c>
      <c r="CG158" s="3" t="s">
        <v>704</v>
      </c>
      <c r="CH158" s="3" t="s">
        <v>705</v>
      </c>
      <c r="CI158" s="3" t="s">
        <v>706</v>
      </c>
      <c r="CJ158" s="3" t="s">
        <v>707</v>
      </c>
      <c r="CK158" s="3" t="s">
        <v>697</v>
      </c>
      <c r="CL158" s="3" t="s">
        <v>698</v>
      </c>
      <c r="CM158" s="3" t="s">
        <v>703</v>
      </c>
      <c r="CN158" s="3" t="s">
        <v>704</v>
      </c>
      <c r="CO158" s="3" t="s">
        <v>705</v>
      </c>
      <c r="CP158" s="3" t="s">
        <v>706</v>
      </c>
      <c r="CQ158" s="3" t="s">
        <v>707</v>
      </c>
      <c r="CR158" s="3" t="s">
        <v>697</v>
      </c>
      <c r="CS158" s="3" t="s">
        <v>698</v>
      </c>
      <c r="CT158" s="3" t="s">
        <v>703</v>
      </c>
      <c r="CU158" s="3" t="s">
        <v>704</v>
      </c>
      <c r="CV158" s="3" t="s">
        <v>705</v>
      </c>
      <c r="CW158" s="3" t="s">
        <v>715</v>
      </c>
      <c r="CX158">
        <v>2024</v>
      </c>
    </row>
    <row r="159" spans="1:102" x14ac:dyDescent="0.2">
      <c r="A159" s="74" t="str">
        <f t="shared" si="2"/>
        <v>Апрель 2024 График 5 Бригада 2</v>
      </c>
      <c r="B159" s="3"/>
      <c r="C159" s="77" t="s">
        <v>714</v>
      </c>
      <c r="D159" s="3" t="s">
        <v>743</v>
      </c>
      <c r="E159" s="3" t="s">
        <v>708</v>
      </c>
      <c r="F159" s="86">
        <v>2</v>
      </c>
      <c r="G159" s="3"/>
      <c r="H159" s="3"/>
      <c r="I159" s="3">
        <v>10.5</v>
      </c>
      <c r="J159" s="3">
        <v>10.5</v>
      </c>
      <c r="K159" s="3"/>
      <c r="L159" s="3"/>
      <c r="M159" s="3">
        <v>10.5</v>
      </c>
      <c r="N159" s="3">
        <v>10.5</v>
      </c>
      <c r="O159" s="3"/>
      <c r="P159" s="3"/>
      <c r="Q159" s="3">
        <v>10.5</v>
      </c>
      <c r="R159" s="3">
        <v>10.5</v>
      </c>
      <c r="S159" s="3"/>
      <c r="T159" s="3"/>
      <c r="U159" s="3">
        <v>10.5</v>
      </c>
      <c r="V159" s="3">
        <v>10.5</v>
      </c>
      <c r="W159" s="3"/>
      <c r="X159" s="3"/>
      <c r="Y159" s="3">
        <v>10.5</v>
      </c>
      <c r="Z159" s="3">
        <v>10.5</v>
      </c>
      <c r="AA159" s="3"/>
      <c r="AB159" s="3"/>
      <c r="AC159" s="3">
        <v>10.5</v>
      </c>
      <c r="AD159" s="3">
        <v>10.5</v>
      </c>
      <c r="AE159" s="3"/>
      <c r="AF159" s="3"/>
      <c r="AG159" s="3">
        <v>10.5</v>
      </c>
      <c r="AH159" s="3">
        <v>10.5</v>
      </c>
      <c r="AI159" s="3"/>
      <c r="AJ159" s="3"/>
      <c r="AK159" s="3" t="s">
        <v>716</v>
      </c>
      <c r="AL159" s="81">
        <v>147</v>
      </c>
      <c r="AM159" s="82">
        <v>1</v>
      </c>
      <c r="AN159" s="82">
        <v>2</v>
      </c>
      <c r="AO159" s="82">
        <v>3</v>
      </c>
      <c r="AP159" s="82">
        <v>4</v>
      </c>
      <c r="AQ159" s="82">
        <v>5</v>
      </c>
      <c r="AR159" s="82">
        <v>6</v>
      </c>
      <c r="AS159" s="82">
        <v>7</v>
      </c>
      <c r="AT159" s="82">
        <v>8</v>
      </c>
      <c r="AU159" s="82">
        <v>9</v>
      </c>
      <c r="AV159" s="82">
        <v>10</v>
      </c>
      <c r="AW159" s="82">
        <v>11</v>
      </c>
      <c r="AX159" s="82">
        <v>12</v>
      </c>
      <c r="AY159" s="82">
        <v>13</v>
      </c>
      <c r="AZ159" s="82">
        <v>14</v>
      </c>
      <c r="BA159" s="82">
        <v>15</v>
      </c>
      <c r="BB159" s="82">
        <v>16</v>
      </c>
      <c r="BC159" s="82">
        <v>17</v>
      </c>
      <c r="BD159" s="82">
        <v>18</v>
      </c>
      <c r="BE159" s="82">
        <v>19</v>
      </c>
      <c r="BF159" s="82">
        <v>20</v>
      </c>
      <c r="BG159" s="82">
        <v>21</v>
      </c>
      <c r="BH159" s="82">
        <v>22</v>
      </c>
      <c r="BI159" s="82">
        <v>23</v>
      </c>
      <c r="BJ159" s="82">
        <v>24</v>
      </c>
      <c r="BK159" s="82">
        <v>25</v>
      </c>
      <c r="BL159" s="82">
        <v>26</v>
      </c>
      <c r="BM159" s="82">
        <v>27</v>
      </c>
      <c r="BN159" s="82">
        <v>28</v>
      </c>
      <c r="BO159" s="82">
        <v>29</v>
      </c>
      <c r="BP159" s="82">
        <v>30</v>
      </c>
      <c r="BQ159" s="82"/>
      <c r="BR159" s="3" t="s">
        <v>703</v>
      </c>
      <c r="BS159" s="3" t="s">
        <v>704</v>
      </c>
      <c r="BT159" s="3" t="s">
        <v>705</v>
      </c>
      <c r="BU159" s="3" t="s">
        <v>706</v>
      </c>
      <c r="BV159" s="3" t="s">
        <v>707</v>
      </c>
      <c r="BW159" s="3" t="s">
        <v>697</v>
      </c>
      <c r="BX159" s="3" t="s">
        <v>698</v>
      </c>
      <c r="BY159" s="3" t="s">
        <v>703</v>
      </c>
      <c r="BZ159" s="3" t="s">
        <v>704</v>
      </c>
      <c r="CA159" s="3" t="s">
        <v>705</v>
      </c>
      <c r="CB159" s="3" t="s">
        <v>706</v>
      </c>
      <c r="CC159" s="3" t="s">
        <v>707</v>
      </c>
      <c r="CD159" s="3" t="s">
        <v>697</v>
      </c>
      <c r="CE159" s="3" t="s">
        <v>698</v>
      </c>
      <c r="CF159" s="3" t="s">
        <v>703</v>
      </c>
      <c r="CG159" s="3" t="s">
        <v>704</v>
      </c>
      <c r="CH159" s="3" t="s">
        <v>705</v>
      </c>
      <c r="CI159" s="3" t="s">
        <v>706</v>
      </c>
      <c r="CJ159" s="3" t="s">
        <v>707</v>
      </c>
      <c r="CK159" s="3" t="s">
        <v>697</v>
      </c>
      <c r="CL159" s="3" t="s">
        <v>698</v>
      </c>
      <c r="CM159" s="3" t="s">
        <v>703</v>
      </c>
      <c r="CN159" s="3" t="s">
        <v>704</v>
      </c>
      <c r="CO159" s="3" t="s">
        <v>705</v>
      </c>
      <c r="CP159" s="3" t="s">
        <v>706</v>
      </c>
      <c r="CQ159" s="3" t="s">
        <v>707</v>
      </c>
      <c r="CR159" s="3" t="s">
        <v>697</v>
      </c>
      <c r="CS159" s="3" t="s">
        <v>698</v>
      </c>
      <c r="CT159" s="3" t="s">
        <v>703</v>
      </c>
      <c r="CU159" s="3" t="s">
        <v>704</v>
      </c>
      <c r="CV159" s="3" t="s">
        <v>705</v>
      </c>
      <c r="CW159" s="3" t="s">
        <v>715</v>
      </c>
      <c r="CX159">
        <v>2024</v>
      </c>
    </row>
    <row r="160" spans="1:102" x14ac:dyDescent="0.2">
      <c r="A160" s="74" t="str">
        <f t="shared" si="2"/>
        <v>Апрель 2024 График 5 Бригада 3</v>
      </c>
      <c r="B160" s="3"/>
      <c r="C160" s="77" t="s">
        <v>714</v>
      </c>
      <c r="D160" s="3" t="s">
        <v>743</v>
      </c>
      <c r="E160" s="3" t="s">
        <v>710</v>
      </c>
      <c r="F160" s="86">
        <v>3</v>
      </c>
      <c r="G160" s="3">
        <v>10.5</v>
      </c>
      <c r="H160" s="3"/>
      <c r="I160" s="3"/>
      <c r="J160" s="3">
        <v>10.5</v>
      </c>
      <c r="K160" s="3">
        <v>10.5</v>
      </c>
      <c r="L160" s="3"/>
      <c r="M160" s="3"/>
      <c r="N160" s="3">
        <v>10.5</v>
      </c>
      <c r="O160" s="3">
        <v>10.5</v>
      </c>
      <c r="P160" s="3"/>
      <c r="Q160" s="3"/>
      <c r="R160" s="3">
        <v>10.5</v>
      </c>
      <c r="S160" s="3">
        <v>10.5</v>
      </c>
      <c r="T160" s="3"/>
      <c r="U160" s="3"/>
      <c r="V160" s="3">
        <v>10.5</v>
      </c>
      <c r="W160" s="3">
        <v>10.5</v>
      </c>
      <c r="X160" s="3"/>
      <c r="Y160" s="3"/>
      <c r="Z160" s="3">
        <v>10.5</v>
      </c>
      <c r="AA160" s="3">
        <v>10.5</v>
      </c>
      <c r="AB160" s="3"/>
      <c r="AC160" s="3"/>
      <c r="AD160" s="3">
        <v>10.5</v>
      </c>
      <c r="AE160" s="3">
        <v>10.5</v>
      </c>
      <c r="AF160" s="3"/>
      <c r="AG160" s="3"/>
      <c r="AH160" s="3">
        <v>10.5</v>
      </c>
      <c r="AI160" s="3">
        <v>10.5</v>
      </c>
      <c r="AJ160" s="3"/>
      <c r="AK160" s="3" t="s">
        <v>716</v>
      </c>
      <c r="AL160" s="81">
        <v>157.5</v>
      </c>
      <c r="AM160" s="82">
        <v>1</v>
      </c>
      <c r="AN160" s="82">
        <v>2</v>
      </c>
      <c r="AO160" s="82">
        <v>3</v>
      </c>
      <c r="AP160" s="82">
        <v>4</v>
      </c>
      <c r="AQ160" s="82">
        <v>5</v>
      </c>
      <c r="AR160" s="82">
        <v>6</v>
      </c>
      <c r="AS160" s="82">
        <v>7</v>
      </c>
      <c r="AT160" s="82">
        <v>8</v>
      </c>
      <c r="AU160" s="82">
        <v>9</v>
      </c>
      <c r="AV160" s="82">
        <v>10</v>
      </c>
      <c r="AW160" s="82">
        <v>11</v>
      </c>
      <c r="AX160" s="82">
        <v>12</v>
      </c>
      <c r="AY160" s="82">
        <v>13</v>
      </c>
      <c r="AZ160" s="82">
        <v>14</v>
      </c>
      <c r="BA160" s="82">
        <v>15</v>
      </c>
      <c r="BB160" s="82">
        <v>16</v>
      </c>
      <c r="BC160" s="82">
        <v>17</v>
      </c>
      <c r="BD160" s="82">
        <v>18</v>
      </c>
      <c r="BE160" s="82">
        <v>19</v>
      </c>
      <c r="BF160" s="82">
        <v>20</v>
      </c>
      <c r="BG160" s="82">
        <v>21</v>
      </c>
      <c r="BH160" s="82">
        <v>22</v>
      </c>
      <c r="BI160" s="82">
        <v>23</v>
      </c>
      <c r="BJ160" s="82">
        <v>24</v>
      </c>
      <c r="BK160" s="82">
        <v>25</v>
      </c>
      <c r="BL160" s="82">
        <v>26</v>
      </c>
      <c r="BM160" s="82">
        <v>27</v>
      </c>
      <c r="BN160" s="82">
        <v>28</v>
      </c>
      <c r="BO160" s="82">
        <v>29</v>
      </c>
      <c r="BP160" s="82">
        <v>30</v>
      </c>
      <c r="BQ160" s="82"/>
      <c r="BR160" s="3" t="s">
        <v>703</v>
      </c>
      <c r="BS160" s="3" t="s">
        <v>704</v>
      </c>
      <c r="BT160" s="3" t="s">
        <v>705</v>
      </c>
      <c r="BU160" s="3" t="s">
        <v>706</v>
      </c>
      <c r="BV160" s="3" t="s">
        <v>707</v>
      </c>
      <c r="BW160" s="3" t="s">
        <v>697</v>
      </c>
      <c r="BX160" s="3" t="s">
        <v>698</v>
      </c>
      <c r="BY160" s="3" t="s">
        <v>703</v>
      </c>
      <c r="BZ160" s="3" t="s">
        <v>704</v>
      </c>
      <c r="CA160" s="3" t="s">
        <v>705</v>
      </c>
      <c r="CB160" s="3" t="s">
        <v>706</v>
      </c>
      <c r="CC160" s="3" t="s">
        <v>707</v>
      </c>
      <c r="CD160" s="3" t="s">
        <v>697</v>
      </c>
      <c r="CE160" s="3" t="s">
        <v>698</v>
      </c>
      <c r="CF160" s="3" t="s">
        <v>703</v>
      </c>
      <c r="CG160" s="3" t="s">
        <v>704</v>
      </c>
      <c r="CH160" s="3" t="s">
        <v>705</v>
      </c>
      <c r="CI160" s="3" t="s">
        <v>706</v>
      </c>
      <c r="CJ160" s="3" t="s">
        <v>707</v>
      </c>
      <c r="CK160" s="3" t="s">
        <v>697</v>
      </c>
      <c r="CL160" s="3" t="s">
        <v>698</v>
      </c>
      <c r="CM160" s="3" t="s">
        <v>703</v>
      </c>
      <c r="CN160" s="3" t="s">
        <v>704</v>
      </c>
      <c r="CO160" s="3" t="s">
        <v>705</v>
      </c>
      <c r="CP160" s="3" t="s">
        <v>706</v>
      </c>
      <c r="CQ160" s="3" t="s">
        <v>707</v>
      </c>
      <c r="CR160" s="3" t="s">
        <v>697</v>
      </c>
      <c r="CS160" s="3" t="s">
        <v>698</v>
      </c>
      <c r="CT160" s="3" t="s">
        <v>703</v>
      </c>
      <c r="CU160" s="3" t="s">
        <v>704</v>
      </c>
      <c r="CV160" s="3" t="s">
        <v>705</v>
      </c>
      <c r="CW160" s="3" t="s">
        <v>715</v>
      </c>
      <c r="CX160">
        <v>2024</v>
      </c>
    </row>
    <row r="161" spans="1:102" x14ac:dyDescent="0.2">
      <c r="A161" s="74" t="str">
        <f t="shared" si="2"/>
        <v>Апрель 2024 График 5 Бригада 4</v>
      </c>
      <c r="B161" s="3"/>
      <c r="C161" s="77" t="s">
        <v>714</v>
      </c>
      <c r="D161" s="3" t="s">
        <v>743</v>
      </c>
      <c r="E161" s="3" t="s">
        <v>713</v>
      </c>
      <c r="F161" s="86">
        <v>4</v>
      </c>
      <c r="G161" s="3">
        <v>10.5</v>
      </c>
      <c r="H161" s="3">
        <v>10.5</v>
      </c>
      <c r="I161" s="3"/>
      <c r="J161" s="3"/>
      <c r="K161" s="3">
        <v>10.5</v>
      </c>
      <c r="L161" s="3">
        <v>10.5</v>
      </c>
      <c r="M161" s="3"/>
      <c r="N161" s="3"/>
      <c r="O161" s="3">
        <v>10.5</v>
      </c>
      <c r="P161" s="3">
        <v>10.5</v>
      </c>
      <c r="Q161" s="3"/>
      <c r="R161" s="3"/>
      <c r="S161" s="3">
        <v>10.5</v>
      </c>
      <c r="T161" s="3">
        <v>10.5</v>
      </c>
      <c r="U161" s="3"/>
      <c r="V161" s="3"/>
      <c r="W161" s="3">
        <v>10.5</v>
      </c>
      <c r="X161" s="3">
        <v>10.5</v>
      </c>
      <c r="Y161" s="3"/>
      <c r="Z161" s="3"/>
      <c r="AA161" s="3">
        <v>10.5</v>
      </c>
      <c r="AB161" s="3">
        <v>10.5</v>
      </c>
      <c r="AC161" s="3"/>
      <c r="AD161" s="3"/>
      <c r="AE161" s="3">
        <v>10.5</v>
      </c>
      <c r="AF161" s="3">
        <v>10.5</v>
      </c>
      <c r="AG161" s="3"/>
      <c r="AH161" s="3"/>
      <c r="AI161" s="3">
        <v>10.5</v>
      </c>
      <c r="AJ161" s="3">
        <v>10.5</v>
      </c>
      <c r="AK161" s="3" t="s">
        <v>716</v>
      </c>
      <c r="AL161" s="81">
        <v>168</v>
      </c>
      <c r="AM161" s="82">
        <v>1</v>
      </c>
      <c r="AN161" s="82">
        <v>2</v>
      </c>
      <c r="AO161" s="82">
        <v>3</v>
      </c>
      <c r="AP161" s="82">
        <v>4</v>
      </c>
      <c r="AQ161" s="82">
        <v>5</v>
      </c>
      <c r="AR161" s="82">
        <v>6</v>
      </c>
      <c r="AS161" s="82">
        <v>7</v>
      </c>
      <c r="AT161" s="82">
        <v>8</v>
      </c>
      <c r="AU161" s="82">
        <v>9</v>
      </c>
      <c r="AV161" s="82">
        <v>10</v>
      </c>
      <c r="AW161" s="82">
        <v>11</v>
      </c>
      <c r="AX161" s="82">
        <v>12</v>
      </c>
      <c r="AY161" s="82">
        <v>13</v>
      </c>
      <c r="AZ161" s="82">
        <v>14</v>
      </c>
      <c r="BA161" s="82">
        <v>15</v>
      </c>
      <c r="BB161" s="82">
        <v>16</v>
      </c>
      <c r="BC161" s="82">
        <v>17</v>
      </c>
      <c r="BD161" s="82">
        <v>18</v>
      </c>
      <c r="BE161" s="82">
        <v>19</v>
      </c>
      <c r="BF161" s="82">
        <v>20</v>
      </c>
      <c r="BG161" s="82">
        <v>21</v>
      </c>
      <c r="BH161" s="82">
        <v>22</v>
      </c>
      <c r="BI161" s="82">
        <v>23</v>
      </c>
      <c r="BJ161" s="82">
        <v>24</v>
      </c>
      <c r="BK161" s="82">
        <v>25</v>
      </c>
      <c r="BL161" s="82">
        <v>26</v>
      </c>
      <c r="BM161" s="82">
        <v>27</v>
      </c>
      <c r="BN161" s="82">
        <v>28</v>
      </c>
      <c r="BO161" s="82">
        <v>29</v>
      </c>
      <c r="BP161" s="82">
        <v>30</v>
      </c>
      <c r="BQ161" s="82"/>
      <c r="BR161" s="3" t="s">
        <v>703</v>
      </c>
      <c r="BS161" s="3" t="s">
        <v>704</v>
      </c>
      <c r="BT161" s="3" t="s">
        <v>705</v>
      </c>
      <c r="BU161" s="3" t="s">
        <v>706</v>
      </c>
      <c r="BV161" s="3" t="s">
        <v>707</v>
      </c>
      <c r="BW161" s="3" t="s">
        <v>697</v>
      </c>
      <c r="BX161" s="3" t="s">
        <v>698</v>
      </c>
      <c r="BY161" s="3" t="s">
        <v>703</v>
      </c>
      <c r="BZ161" s="3" t="s">
        <v>704</v>
      </c>
      <c r="CA161" s="3" t="s">
        <v>705</v>
      </c>
      <c r="CB161" s="3" t="s">
        <v>706</v>
      </c>
      <c r="CC161" s="3" t="s">
        <v>707</v>
      </c>
      <c r="CD161" s="3" t="s">
        <v>697</v>
      </c>
      <c r="CE161" s="3" t="s">
        <v>698</v>
      </c>
      <c r="CF161" s="3" t="s">
        <v>703</v>
      </c>
      <c r="CG161" s="3" t="s">
        <v>704</v>
      </c>
      <c r="CH161" s="3" t="s">
        <v>705</v>
      </c>
      <c r="CI161" s="3" t="s">
        <v>706</v>
      </c>
      <c r="CJ161" s="3" t="s">
        <v>707</v>
      </c>
      <c r="CK161" s="3" t="s">
        <v>697</v>
      </c>
      <c r="CL161" s="3" t="s">
        <v>698</v>
      </c>
      <c r="CM161" s="3" t="s">
        <v>703</v>
      </c>
      <c r="CN161" s="3" t="s">
        <v>704</v>
      </c>
      <c r="CO161" s="3" t="s">
        <v>705</v>
      </c>
      <c r="CP161" s="3" t="s">
        <v>706</v>
      </c>
      <c r="CQ161" s="3" t="s">
        <v>707</v>
      </c>
      <c r="CR161" s="3" t="s">
        <v>697</v>
      </c>
      <c r="CS161" s="3" t="s">
        <v>698</v>
      </c>
      <c r="CT161" s="3" t="s">
        <v>703</v>
      </c>
      <c r="CU161" s="3" t="s">
        <v>704</v>
      </c>
      <c r="CV161" s="3" t="s">
        <v>705</v>
      </c>
      <c r="CW161" s="3" t="s">
        <v>715</v>
      </c>
      <c r="CX161">
        <v>2024</v>
      </c>
    </row>
    <row r="162" spans="1:102" x14ac:dyDescent="0.2">
      <c r="A162" s="74" t="str">
        <f t="shared" si="2"/>
        <v>Май 2024 График 5 Бригада 1</v>
      </c>
      <c r="B162" s="3"/>
      <c r="C162" s="77" t="s">
        <v>717</v>
      </c>
      <c r="D162" s="3" t="s">
        <v>743</v>
      </c>
      <c r="E162" s="3" t="s">
        <v>701</v>
      </c>
      <c r="F162" s="86">
        <v>1</v>
      </c>
      <c r="G162" s="3">
        <v>10.5</v>
      </c>
      <c r="H162" s="3"/>
      <c r="I162" s="3"/>
      <c r="J162" s="3">
        <v>10.5</v>
      </c>
      <c r="K162" s="3">
        <v>10.5</v>
      </c>
      <c r="L162" s="3"/>
      <c r="M162" s="3"/>
      <c r="N162" s="3">
        <v>10.5</v>
      </c>
      <c r="O162" s="3">
        <v>10.5</v>
      </c>
      <c r="P162" s="3"/>
      <c r="Q162" s="3"/>
      <c r="R162" s="3">
        <v>10.5</v>
      </c>
      <c r="S162" s="3">
        <v>10.5</v>
      </c>
      <c r="T162" s="3"/>
      <c r="U162" s="3"/>
      <c r="V162" s="3">
        <v>10.5</v>
      </c>
      <c r="W162" s="3">
        <v>10.5</v>
      </c>
      <c r="X162" s="3"/>
      <c r="Y162" s="3"/>
      <c r="Z162" s="3">
        <v>10.5</v>
      </c>
      <c r="AA162" s="3">
        <v>10.5</v>
      </c>
      <c r="AB162" s="3"/>
      <c r="AC162" s="3"/>
      <c r="AD162" s="3">
        <v>10.5</v>
      </c>
      <c r="AE162" s="3">
        <v>10.5</v>
      </c>
      <c r="AF162" s="3"/>
      <c r="AG162" s="3"/>
      <c r="AH162" s="3">
        <v>10.5</v>
      </c>
      <c r="AI162" s="3">
        <v>10.5</v>
      </c>
      <c r="AJ162" s="3"/>
      <c r="AK162" s="3"/>
      <c r="AL162" s="81">
        <v>157.5</v>
      </c>
      <c r="AM162" s="82">
        <v>1</v>
      </c>
      <c r="AN162" s="82">
        <v>2</v>
      </c>
      <c r="AO162" s="82">
        <v>3</v>
      </c>
      <c r="AP162" s="82">
        <v>4</v>
      </c>
      <c r="AQ162" s="82">
        <v>5</v>
      </c>
      <c r="AR162" s="82">
        <v>6</v>
      </c>
      <c r="AS162" s="82">
        <v>7</v>
      </c>
      <c r="AT162" s="82">
        <v>8</v>
      </c>
      <c r="AU162" s="82">
        <v>9</v>
      </c>
      <c r="AV162" s="82">
        <v>10</v>
      </c>
      <c r="AW162" s="82">
        <v>11</v>
      </c>
      <c r="AX162" s="82">
        <v>12</v>
      </c>
      <c r="AY162" s="82">
        <v>13</v>
      </c>
      <c r="AZ162" s="82">
        <v>14</v>
      </c>
      <c r="BA162" s="82">
        <v>15</v>
      </c>
      <c r="BB162" s="82">
        <v>16</v>
      </c>
      <c r="BC162" s="82">
        <v>17</v>
      </c>
      <c r="BD162" s="82">
        <v>18</v>
      </c>
      <c r="BE162" s="82">
        <v>19</v>
      </c>
      <c r="BF162" s="82">
        <v>20</v>
      </c>
      <c r="BG162" s="82">
        <v>21</v>
      </c>
      <c r="BH162" s="82">
        <v>22</v>
      </c>
      <c r="BI162" s="82">
        <v>23</v>
      </c>
      <c r="BJ162" s="82">
        <v>24</v>
      </c>
      <c r="BK162" s="82">
        <v>25</v>
      </c>
      <c r="BL162" s="82">
        <v>26</v>
      </c>
      <c r="BM162" s="82">
        <v>27</v>
      </c>
      <c r="BN162" s="82">
        <v>28</v>
      </c>
      <c r="BO162" s="82">
        <v>29</v>
      </c>
      <c r="BP162" s="82">
        <v>30</v>
      </c>
      <c r="BQ162" s="82">
        <v>31</v>
      </c>
      <c r="BR162" s="3" t="s">
        <v>705</v>
      </c>
      <c r="BS162" s="3" t="s">
        <v>706</v>
      </c>
      <c r="BT162" s="3" t="s">
        <v>707</v>
      </c>
      <c r="BU162" s="3" t="s">
        <v>697</v>
      </c>
      <c r="BV162" s="3" t="s">
        <v>698</v>
      </c>
      <c r="BW162" s="3" t="s">
        <v>703</v>
      </c>
      <c r="BX162" s="3" t="s">
        <v>704</v>
      </c>
      <c r="BY162" s="3" t="s">
        <v>705</v>
      </c>
      <c r="BZ162" s="3" t="s">
        <v>706</v>
      </c>
      <c r="CA162" s="3" t="s">
        <v>707</v>
      </c>
      <c r="CB162" s="3" t="s">
        <v>697</v>
      </c>
      <c r="CC162" s="3" t="s">
        <v>698</v>
      </c>
      <c r="CD162" s="3" t="s">
        <v>703</v>
      </c>
      <c r="CE162" s="3" t="s">
        <v>704</v>
      </c>
      <c r="CF162" s="3" t="s">
        <v>705</v>
      </c>
      <c r="CG162" s="3" t="s">
        <v>706</v>
      </c>
      <c r="CH162" s="3" t="s">
        <v>707</v>
      </c>
      <c r="CI162" s="3" t="s">
        <v>697</v>
      </c>
      <c r="CJ162" s="3" t="s">
        <v>698</v>
      </c>
      <c r="CK162" s="3" t="s">
        <v>703</v>
      </c>
      <c r="CL162" s="3" t="s">
        <v>704</v>
      </c>
      <c r="CM162" s="3" t="s">
        <v>705</v>
      </c>
      <c r="CN162" s="3" t="s">
        <v>706</v>
      </c>
      <c r="CO162" s="3" t="s">
        <v>707</v>
      </c>
      <c r="CP162" s="3" t="s">
        <v>697</v>
      </c>
      <c r="CQ162" s="3" t="s">
        <v>698</v>
      </c>
      <c r="CR162" s="3" t="s">
        <v>703</v>
      </c>
      <c r="CS162" s="3" t="s">
        <v>704</v>
      </c>
      <c r="CT162" s="3" t="s">
        <v>705</v>
      </c>
      <c r="CU162" s="3" t="s">
        <v>706</v>
      </c>
      <c r="CV162" s="3" t="s">
        <v>707</v>
      </c>
      <c r="CW162" s="3" t="s">
        <v>718</v>
      </c>
      <c r="CX162">
        <v>2024</v>
      </c>
    </row>
    <row r="163" spans="1:102" x14ac:dyDescent="0.2">
      <c r="A163" s="74" t="str">
        <f t="shared" si="2"/>
        <v>Май 2024 График 5 Бригада 2</v>
      </c>
      <c r="B163" s="3"/>
      <c r="C163" s="77" t="s">
        <v>717</v>
      </c>
      <c r="D163" s="3" t="s">
        <v>743</v>
      </c>
      <c r="E163" s="3" t="s">
        <v>708</v>
      </c>
      <c r="F163" s="86">
        <v>2</v>
      </c>
      <c r="G163" s="3">
        <v>10.5</v>
      </c>
      <c r="H163" s="3">
        <v>10.5</v>
      </c>
      <c r="I163" s="3"/>
      <c r="J163" s="3"/>
      <c r="K163" s="3">
        <v>10.5</v>
      </c>
      <c r="L163" s="3">
        <v>10.5</v>
      </c>
      <c r="M163" s="3"/>
      <c r="N163" s="3"/>
      <c r="O163" s="3">
        <v>10.5</v>
      </c>
      <c r="P163" s="3">
        <v>10.5</v>
      </c>
      <c r="Q163" s="3"/>
      <c r="R163" s="3"/>
      <c r="S163" s="3">
        <v>10.5</v>
      </c>
      <c r="T163" s="3">
        <v>10.5</v>
      </c>
      <c r="U163" s="3"/>
      <c r="V163" s="3"/>
      <c r="W163" s="3">
        <v>10.5</v>
      </c>
      <c r="X163" s="3">
        <v>10.5</v>
      </c>
      <c r="Y163" s="3"/>
      <c r="Z163" s="3"/>
      <c r="AA163" s="3">
        <v>10.5</v>
      </c>
      <c r="AB163" s="3">
        <v>10.5</v>
      </c>
      <c r="AC163" s="3"/>
      <c r="AD163" s="3"/>
      <c r="AE163" s="3">
        <v>10.5</v>
      </c>
      <c r="AF163" s="3">
        <v>10.5</v>
      </c>
      <c r="AG163" s="3"/>
      <c r="AH163" s="3"/>
      <c r="AI163" s="3">
        <v>10.5</v>
      </c>
      <c r="AJ163" s="3">
        <v>10.5</v>
      </c>
      <c r="AK163" s="3"/>
      <c r="AL163" s="81">
        <v>168</v>
      </c>
      <c r="AM163" s="82">
        <v>1</v>
      </c>
      <c r="AN163" s="82">
        <v>2</v>
      </c>
      <c r="AO163" s="82">
        <v>3</v>
      </c>
      <c r="AP163" s="82">
        <v>4</v>
      </c>
      <c r="AQ163" s="82">
        <v>5</v>
      </c>
      <c r="AR163" s="82">
        <v>6</v>
      </c>
      <c r="AS163" s="82">
        <v>7</v>
      </c>
      <c r="AT163" s="82">
        <v>8</v>
      </c>
      <c r="AU163" s="82">
        <v>9</v>
      </c>
      <c r="AV163" s="82">
        <v>10</v>
      </c>
      <c r="AW163" s="82">
        <v>11</v>
      </c>
      <c r="AX163" s="82">
        <v>12</v>
      </c>
      <c r="AY163" s="82">
        <v>13</v>
      </c>
      <c r="AZ163" s="82">
        <v>14</v>
      </c>
      <c r="BA163" s="82">
        <v>15</v>
      </c>
      <c r="BB163" s="82">
        <v>16</v>
      </c>
      <c r="BC163" s="82">
        <v>17</v>
      </c>
      <c r="BD163" s="82">
        <v>18</v>
      </c>
      <c r="BE163" s="82">
        <v>19</v>
      </c>
      <c r="BF163" s="82">
        <v>20</v>
      </c>
      <c r="BG163" s="82">
        <v>21</v>
      </c>
      <c r="BH163" s="82">
        <v>22</v>
      </c>
      <c r="BI163" s="82">
        <v>23</v>
      </c>
      <c r="BJ163" s="82">
        <v>24</v>
      </c>
      <c r="BK163" s="82">
        <v>25</v>
      </c>
      <c r="BL163" s="82">
        <v>26</v>
      </c>
      <c r="BM163" s="82">
        <v>27</v>
      </c>
      <c r="BN163" s="82">
        <v>28</v>
      </c>
      <c r="BO163" s="82">
        <v>29</v>
      </c>
      <c r="BP163" s="82">
        <v>30</v>
      </c>
      <c r="BQ163" s="82">
        <v>31</v>
      </c>
      <c r="BR163" s="3" t="s">
        <v>705</v>
      </c>
      <c r="BS163" s="3" t="s">
        <v>706</v>
      </c>
      <c r="BT163" s="3" t="s">
        <v>707</v>
      </c>
      <c r="BU163" s="3" t="s">
        <v>697</v>
      </c>
      <c r="BV163" s="3" t="s">
        <v>698</v>
      </c>
      <c r="BW163" s="3" t="s">
        <v>703</v>
      </c>
      <c r="BX163" s="3" t="s">
        <v>704</v>
      </c>
      <c r="BY163" s="3" t="s">
        <v>705</v>
      </c>
      <c r="BZ163" s="3" t="s">
        <v>706</v>
      </c>
      <c r="CA163" s="3" t="s">
        <v>707</v>
      </c>
      <c r="CB163" s="3" t="s">
        <v>697</v>
      </c>
      <c r="CC163" s="3" t="s">
        <v>698</v>
      </c>
      <c r="CD163" s="3" t="s">
        <v>703</v>
      </c>
      <c r="CE163" s="3" t="s">
        <v>704</v>
      </c>
      <c r="CF163" s="3" t="s">
        <v>705</v>
      </c>
      <c r="CG163" s="3" t="s">
        <v>706</v>
      </c>
      <c r="CH163" s="3" t="s">
        <v>707</v>
      </c>
      <c r="CI163" s="3" t="s">
        <v>697</v>
      </c>
      <c r="CJ163" s="3" t="s">
        <v>698</v>
      </c>
      <c r="CK163" s="3" t="s">
        <v>703</v>
      </c>
      <c r="CL163" s="3" t="s">
        <v>704</v>
      </c>
      <c r="CM163" s="3" t="s">
        <v>705</v>
      </c>
      <c r="CN163" s="3" t="s">
        <v>706</v>
      </c>
      <c r="CO163" s="3" t="s">
        <v>707</v>
      </c>
      <c r="CP163" s="3" t="s">
        <v>697</v>
      </c>
      <c r="CQ163" s="3" t="s">
        <v>698</v>
      </c>
      <c r="CR163" s="3" t="s">
        <v>703</v>
      </c>
      <c r="CS163" s="3" t="s">
        <v>704</v>
      </c>
      <c r="CT163" s="3" t="s">
        <v>705</v>
      </c>
      <c r="CU163" s="3" t="s">
        <v>706</v>
      </c>
      <c r="CV163" s="3" t="s">
        <v>707</v>
      </c>
      <c r="CW163" s="3" t="s">
        <v>718</v>
      </c>
      <c r="CX163">
        <v>2024</v>
      </c>
    </row>
    <row r="164" spans="1:102" x14ac:dyDescent="0.2">
      <c r="A164" s="74" t="str">
        <f t="shared" si="2"/>
        <v>Май 2024 График 5 Бригада 3</v>
      </c>
      <c r="B164" s="3"/>
      <c r="C164" s="77" t="s">
        <v>717</v>
      </c>
      <c r="D164" s="3" t="s">
        <v>743</v>
      </c>
      <c r="E164" s="3" t="s">
        <v>710</v>
      </c>
      <c r="F164" s="86">
        <v>3</v>
      </c>
      <c r="G164" s="3"/>
      <c r="H164" s="3">
        <v>10.5</v>
      </c>
      <c r="I164" s="3">
        <v>10.5</v>
      </c>
      <c r="J164" s="3"/>
      <c r="K164" s="3"/>
      <c r="L164" s="3">
        <v>10.5</v>
      </c>
      <c r="M164" s="3">
        <v>10.5</v>
      </c>
      <c r="N164" s="3"/>
      <c r="O164" s="3"/>
      <c r="P164" s="3">
        <v>10.5</v>
      </c>
      <c r="Q164" s="3">
        <v>10.5</v>
      </c>
      <c r="R164" s="3"/>
      <c r="S164" s="3"/>
      <c r="T164" s="3">
        <v>10.5</v>
      </c>
      <c r="U164" s="3">
        <v>10.5</v>
      </c>
      <c r="V164" s="3"/>
      <c r="W164" s="3"/>
      <c r="X164" s="3">
        <v>10.5</v>
      </c>
      <c r="Y164" s="3">
        <v>10.5</v>
      </c>
      <c r="Z164" s="3"/>
      <c r="AA164" s="3"/>
      <c r="AB164" s="3">
        <v>10.5</v>
      </c>
      <c r="AC164" s="3">
        <v>10.5</v>
      </c>
      <c r="AD164" s="3"/>
      <c r="AE164" s="3"/>
      <c r="AF164" s="3">
        <v>10.5</v>
      </c>
      <c r="AG164" s="3">
        <v>10.5</v>
      </c>
      <c r="AH164" s="3"/>
      <c r="AI164" s="3"/>
      <c r="AJ164" s="3">
        <v>10.5</v>
      </c>
      <c r="AK164" s="3">
        <v>10.5</v>
      </c>
      <c r="AL164" s="81">
        <v>168</v>
      </c>
      <c r="AM164" s="82">
        <v>1</v>
      </c>
      <c r="AN164" s="82">
        <v>2</v>
      </c>
      <c r="AO164" s="82">
        <v>3</v>
      </c>
      <c r="AP164" s="82">
        <v>4</v>
      </c>
      <c r="AQ164" s="82">
        <v>5</v>
      </c>
      <c r="AR164" s="82">
        <v>6</v>
      </c>
      <c r="AS164" s="82">
        <v>7</v>
      </c>
      <c r="AT164" s="82">
        <v>8</v>
      </c>
      <c r="AU164" s="82">
        <v>9</v>
      </c>
      <c r="AV164" s="82">
        <v>10</v>
      </c>
      <c r="AW164" s="82">
        <v>11</v>
      </c>
      <c r="AX164" s="82">
        <v>12</v>
      </c>
      <c r="AY164" s="82">
        <v>13</v>
      </c>
      <c r="AZ164" s="82">
        <v>14</v>
      </c>
      <c r="BA164" s="82">
        <v>15</v>
      </c>
      <c r="BB164" s="82">
        <v>16</v>
      </c>
      <c r="BC164" s="82">
        <v>17</v>
      </c>
      <c r="BD164" s="82">
        <v>18</v>
      </c>
      <c r="BE164" s="82">
        <v>19</v>
      </c>
      <c r="BF164" s="82">
        <v>20</v>
      </c>
      <c r="BG164" s="82">
        <v>21</v>
      </c>
      <c r="BH164" s="82">
        <v>22</v>
      </c>
      <c r="BI164" s="82">
        <v>23</v>
      </c>
      <c r="BJ164" s="82">
        <v>24</v>
      </c>
      <c r="BK164" s="82">
        <v>25</v>
      </c>
      <c r="BL164" s="82">
        <v>26</v>
      </c>
      <c r="BM164" s="82">
        <v>27</v>
      </c>
      <c r="BN164" s="82">
        <v>28</v>
      </c>
      <c r="BO164" s="82">
        <v>29</v>
      </c>
      <c r="BP164" s="82">
        <v>30</v>
      </c>
      <c r="BQ164" s="82">
        <v>31</v>
      </c>
      <c r="BR164" s="3" t="s">
        <v>705</v>
      </c>
      <c r="BS164" s="3" t="s">
        <v>706</v>
      </c>
      <c r="BT164" s="3" t="s">
        <v>707</v>
      </c>
      <c r="BU164" s="3" t="s">
        <v>697</v>
      </c>
      <c r="BV164" s="3" t="s">
        <v>698</v>
      </c>
      <c r="BW164" s="3" t="s">
        <v>703</v>
      </c>
      <c r="BX164" s="3" t="s">
        <v>704</v>
      </c>
      <c r="BY164" s="3" t="s">
        <v>705</v>
      </c>
      <c r="BZ164" s="3" t="s">
        <v>706</v>
      </c>
      <c r="CA164" s="3" t="s">
        <v>707</v>
      </c>
      <c r="CB164" s="3" t="s">
        <v>697</v>
      </c>
      <c r="CC164" s="3" t="s">
        <v>698</v>
      </c>
      <c r="CD164" s="3" t="s">
        <v>703</v>
      </c>
      <c r="CE164" s="3" t="s">
        <v>704</v>
      </c>
      <c r="CF164" s="3" t="s">
        <v>705</v>
      </c>
      <c r="CG164" s="3" t="s">
        <v>706</v>
      </c>
      <c r="CH164" s="3" t="s">
        <v>707</v>
      </c>
      <c r="CI164" s="3" t="s">
        <v>697</v>
      </c>
      <c r="CJ164" s="3" t="s">
        <v>698</v>
      </c>
      <c r="CK164" s="3" t="s">
        <v>703</v>
      </c>
      <c r="CL164" s="3" t="s">
        <v>704</v>
      </c>
      <c r="CM164" s="3" t="s">
        <v>705</v>
      </c>
      <c r="CN164" s="3" t="s">
        <v>706</v>
      </c>
      <c r="CO164" s="3" t="s">
        <v>707</v>
      </c>
      <c r="CP164" s="3" t="s">
        <v>697</v>
      </c>
      <c r="CQ164" s="3" t="s">
        <v>698</v>
      </c>
      <c r="CR164" s="3" t="s">
        <v>703</v>
      </c>
      <c r="CS164" s="3" t="s">
        <v>704</v>
      </c>
      <c r="CT164" s="3" t="s">
        <v>705</v>
      </c>
      <c r="CU164" s="3" t="s">
        <v>706</v>
      </c>
      <c r="CV164" s="3" t="s">
        <v>707</v>
      </c>
      <c r="CW164" s="3" t="s">
        <v>718</v>
      </c>
      <c r="CX164">
        <v>2024</v>
      </c>
    </row>
    <row r="165" spans="1:102" x14ac:dyDescent="0.2">
      <c r="A165" s="74" t="str">
        <f t="shared" si="2"/>
        <v>Май 2024 График 5 Бригада 4</v>
      </c>
      <c r="B165" s="3"/>
      <c r="C165" s="77" t="s">
        <v>717</v>
      </c>
      <c r="D165" s="3" t="s">
        <v>743</v>
      </c>
      <c r="E165" s="3" t="s">
        <v>713</v>
      </c>
      <c r="F165" s="86">
        <v>4</v>
      </c>
      <c r="G165" s="3"/>
      <c r="H165" s="3"/>
      <c r="I165" s="3">
        <v>10.5</v>
      </c>
      <c r="J165" s="3">
        <v>10.5</v>
      </c>
      <c r="K165" s="3"/>
      <c r="L165" s="3"/>
      <c r="M165" s="3">
        <v>10.5</v>
      </c>
      <c r="N165" s="3">
        <v>10.5</v>
      </c>
      <c r="O165" s="3"/>
      <c r="P165" s="3"/>
      <c r="Q165" s="3">
        <v>10.5</v>
      </c>
      <c r="R165" s="3">
        <v>10.5</v>
      </c>
      <c r="S165" s="3"/>
      <c r="T165" s="3"/>
      <c r="U165" s="3">
        <v>10.5</v>
      </c>
      <c r="V165" s="3">
        <v>10.5</v>
      </c>
      <c r="W165" s="3"/>
      <c r="X165" s="3"/>
      <c r="Y165" s="3">
        <v>10.5</v>
      </c>
      <c r="Z165" s="3">
        <v>10.5</v>
      </c>
      <c r="AA165" s="3"/>
      <c r="AB165" s="3"/>
      <c r="AC165" s="3">
        <v>10.5</v>
      </c>
      <c r="AD165" s="3">
        <v>10.5</v>
      </c>
      <c r="AE165" s="3"/>
      <c r="AF165" s="3"/>
      <c r="AG165" s="3">
        <v>10.5</v>
      </c>
      <c r="AH165" s="3">
        <v>10.5</v>
      </c>
      <c r="AI165" s="3"/>
      <c r="AJ165" s="3"/>
      <c r="AK165" s="3">
        <v>10.5</v>
      </c>
      <c r="AL165" s="81">
        <v>157.5</v>
      </c>
      <c r="AM165" s="82">
        <v>1</v>
      </c>
      <c r="AN165" s="82">
        <v>2</v>
      </c>
      <c r="AO165" s="82">
        <v>3</v>
      </c>
      <c r="AP165" s="82">
        <v>4</v>
      </c>
      <c r="AQ165" s="82">
        <v>5</v>
      </c>
      <c r="AR165" s="82">
        <v>6</v>
      </c>
      <c r="AS165" s="82">
        <v>7</v>
      </c>
      <c r="AT165" s="82">
        <v>8</v>
      </c>
      <c r="AU165" s="82">
        <v>9</v>
      </c>
      <c r="AV165" s="82">
        <v>10</v>
      </c>
      <c r="AW165" s="82">
        <v>11</v>
      </c>
      <c r="AX165" s="82">
        <v>12</v>
      </c>
      <c r="AY165" s="82">
        <v>13</v>
      </c>
      <c r="AZ165" s="82">
        <v>14</v>
      </c>
      <c r="BA165" s="82">
        <v>15</v>
      </c>
      <c r="BB165" s="82">
        <v>16</v>
      </c>
      <c r="BC165" s="82">
        <v>17</v>
      </c>
      <c r="BD165" s="82">
        <v>18</v>
      </c>
      <c r="BE165" s="82">
        <v>19</v>
      </c>
      <c r="BF165" s="82">
        <v>20</v>
      </c>
      <c r="BG165" s="82">
        <v>21</v>
      </c>
      <c r="BH165" s="82">
        <v>22</v>
      </c>
      <c r="BI165" s="82">
        <v>23</v>
      </c>
      <c r="BJ165" s="82">
        <v>24</v>
      </c>
      <c r="BK165" s="82">
        <v>25</v>
      </c>
      <c r="BL165" s="82">
        <v>26</v>
      </c>
      <c r="BM165" s="82">
        <v>27</v>
      </c>
      <c r="BN165" s="82">
        <v>28</v>
      </c>
      <c r="BO165" s="82">
        <v>29</v>
      </c>
      <c r="BP165" s="82">
        <v>30</v>
      </c>
      <c r="BQ165" s="82">
        <v>31</v>
      </c>
      <c r="BR165" s="3" t="s">
        <v>705</v>
      </c>
      <c r="BS165" s="3" t="s">
        <v>706</v>
      </c>
      <c r="BT165" s="3" t="s">
        <v>707</v>
      </c>
      <c r="BU165" s="3" t="s">
        <v>697</v>
      </c>
      <c r="BV165" s="3" t="s">
        <v>698</v>
      </c>
      <c r="BW165" s="3" t="s">
        <v>703</v>
      </c>
      <c r="BX165" s="3" t="s">
        <v>704</v>
      </c>
      <c r="BY165" s="3" t="s">
        <v>705</v>
      </c>
      <c r="BZ165" s="3" t="s">
        <v>706</v>
      </c>
      <c r="CA165" s="3" t="s">
        <v>707</v>
      </c>
      <c r="CB165" s="3" t="s">
        <v>697</v>
      </c>
      <c r="CC165" s="3" t="s">
        <v>698</v>
      </c>
      <c r="CD165" s="3" t="s">
        <v>703</v>
      </c>
      <c r="CE165" s="3" t="s">
        <v>704</v>
      </c>
      <c r="CF165" s="3" t="s">
        <v>705</v>
      </c>
      <c r="CG165" s="3" t="s">
        <v>706</v>
      </c>
      <c r="CH165" s="3" t="s">
        <v>707</v>
      </c>
      <c r="CI165" s="3" t="s">
        <v>697</v>
      </c>
      <c r="CJ165" s="3" t="s">
        <v>698</v>
      </c>
      <c r="CK165" s="3" t="s">
        <v>703</v>
      </c>
      <c r="CL165" s="3" t="s">
        <v>704</v>
      </c>
      <c r="CM165" s="3" t="s">
        <v>705</v>
      </c>
      <c r="CN165" s="3" t="s">
        <v>706</v>
      </c>
      <c r="CO165" s="3" t="s">
        <v>707</v>
      </c>
      <c r="CP165" s="3" t="s">
        <v>697</v>
      </c>
      <c r="CQ165" s="3" t="s">
        <v>698</v>
      </c>
      <c r="CR165" s="3" t="s">
        <v>703</v>
      </c>
      <c r="CS165" s="3" t="s">
        <v>704</v>
      </c>
      <c r="CT165" s="3" t="s">
        <v>705</v>
      </c>
      <c r="CU165" s="3" t="s">
        <v>706</v>
      </c>
      <c r="CV165" s="3" t="s">
        <v>707</v>
      </c>
      <c r="CW165" s="3" t="s">
        <v>718</v>
      </c>
      <c r="CX165">
        <v>2024</v>
      </c>
    </row>
    <row r="166" spans="1:102" x14ac:dyDescent="0.2">
      <c r="A166" s="74" t="str">
        <f t="shared" si="2"/>
        <v>Июнь 2024 График 5 Бригада 1</v>
      </c>
      <c r="B166" s="3"/>
      <c r="C166" s="77" t="s">
        <v>719</v>
      </c>
      <c r="D166" s="3" t="s">
        <v>743</v>
      </c>
      <c r="E166" s="3" t="s">
        <v>701</v>
      </c>
      <c r="F166" s="86">
        <v>1</v>
      </c>
      <c r="G166" s="3">
        <v>10.5</v>
      </c>
      <c r="H166" s="3">
        <v>10.5</v>
      </c>
      <c r="I166" s="3"/>
      <c r="J166" s="3"/>
      <c r="K166" s="3">
        <v>10.5</v>
      </c>
      <c r="L166" s="3">
        <v>10.5</v>
      </c>
      <c r="M166" s="3"/>
      <c r="N166" s="3"/>
      <c r="O166" s="3">
        <v>10.5</v>
      </c>
      <c r="P166" s="3">
        <v>10.5</v>
      </c>
      <c r="Q166" s="3"/>
      <c r="R166" s="3"/>
      <c r="S166" s="3">
        <v>10.5</v>
      </c>
      <c r="T166" s="3">
        <v>10.5</v>
      </c>
      <c r="U166" s="3"/>
      <c r="V166" s="3"/>
      <c r="W166" s="3">
        <v>10.5</v>
      </c>
      <c r="X166" s="3">
        <v>10.5</v>
      </c>
      <c r="Y166" s="3"/>
      <c r="Z166" s="3"/>
      <c r="AA166" s="3">
        <v>10.5</v>
      </c>
      <c r="AB166" s="3">
        <v>10.5</v>
      </c>
      <c r="AC166" s="3"/>
      <c r="AD166" s="3"/>
      <c r="AE166" s="3">
        <v>10.5</v>
      </c>
      <c r="AF166" s="3">
        <v>10.5</v>
      </c>
      <c r="AG166" s="3"/>
      <c r="AH166" s="3"/>
      <c r="AI166" s="3">
        <v>10.5</v>
      </c>
      <c r="AJ166" s="3">
        <v>10.5</v>
      </c>
      <c r="AK166" s="3" t="s">
        <v>716</v>
      </c>
      <c r="AL166" s="81">
        <v>168</v>
      </c>
      <c r="AM166" s="82">
        <v>1</v>
      </c>
      <c r="AN166" s="82">
        <v>2</v>
      </c>
      <c r="AO166" s="82">
        <v>3</v>
      </c>
      <c r="AP166" s="82">
        <v>4</v>
      </c>
      <c r="AQ166" s="82">
        <v>5</v>
      </c>
      <c r="AR166" s="82">
        <v>6</v>
      </c>
      <c r="AS166" s="82">
        <v>7</v>
      </c>
      <c r="AT166" s="82">
        <v>8</v>
      </c>
      <c r="AU166" s="82">
        <v>9</v>
      </c>
      <c r="AV166" s="82">
        <v>10</v>
      </c>
      <c r="AW166" s="82">
        <v>11</v>
      </c>
      <c r="AX166" s="82">
        <v>12</v>
      </c>
      <c r="AY166" s="82">
        <v>13</v>
      </c>
      <c r="AZ166" s="82">
        <v>14</v>
      </c>
      <c r="BA166" s="82">
        <v>15</v>
      </c>
      <c r="BB166" s="82">
        <v>16</v>
      </c>
      <c r="BC166" s="82">
        <v>17</v>
      </c>
      <c r="BD166" s="82">
        <v>18</v>
      </c>
      <c r="BE166" s="82">
        <v>19</v>
      </c>
      <c r="BF166" s="82">
        <v>20</v>
      </c>
      <c r="BG166" s="82">
        <v>21</v>
      </c>
      <c r="BH166" s="82">
        <v>22</v>
      </c>
      <c r="BI166" s="82">
        <v>23</v>
      </c>
      <c r="BJ166" s="82">
        <v>24</v>
      </c>
      <c r="BK166" s="82">
        <v>25</v>
      </c>
      <c r="BL166" s="82">
        <v>26</v>
      </c>
      <c r="BM166" s="82">
        <v>27</v>
      </c>
      <c r="BN166" s="82">
        <v>28</v>
      </c>
      <c r="BO166" s="82">
        <v>29</v>
      </c>
      <c r="BP166" s="82">
        <v>30</v>
      </c>
      <c r="BQ166" s="82"/>
      <c r="BR166" s="3" t="s">
        <v>697</v>
      </c>
      <c r="BS166" s="3" t="s">
        <v>698</v>
      </c>
      <c r="BT166" s="3" t="s">
        <v>703</v>
      </c>
      <c r="BU166" s="3" t="s">
        <v>704</v>
      </c>
      <c r="BV166" s="3" t="s">
        <v>705</v>
      </c>
      <c r="BW166" s="3" t="s">
        <v>706</v>
      </c>
      <c r="BX166" s="3" t="s">
        <v>707</v>
      </c>
      <c r="BY166" s="3" t="s">
        <v>697</v>
      </c>
      <c r="BZ166" s="3" t="s">
        <v>698</v>
      </c>
      <c r="CA166" s="3" t="s">
        <v>703</v>
      </c>
      <c r="CB166" s="3" t="s">
        <v>704</v>
      </c>
      <c r="CC166" s="3" t="s">
        <v>705</v>
      </c>
      <c r="CD166" s="3" t="s">
        <v>706</v>
      </c>
      <c r="CE166" s="3" t="s">
        <v>707</v>
      </c>
      <c r="CF166" s="3" t="s">
        <v>697</v>
      </c>
      <c r="CG166" s="3" t="s">
        <v>698</v>
      </c>
      <c r="CH166" s="3" t="s">
        <v>703</v>
      </c>
      <c r="CI166" s="3" t="s">
        <v>704</v>
      </c>
      <c r="CJ166" s="3" t="s">
        <v>705</v>
      </c>
      <c r="CK166" s="3" t="s">
        <v>706</v>
      </c>
      <c r="CL166" s="3" t="s">
        <v>707</v>
      </c>
      <c r="CM166" s="3" t="s">
        <v>697</v>
      </c>
      <c r="CN166" s="3" t="s">
        <v>698</v>
      </c>
      <c r="CO166" s="3" t="s">
        <v>703</v>
      </c>
      <c r="CP166" s="3" t="s">
        <v>704</v>
      </c>
      <c r="CQ166" s="3" t="s">
        <v>705</v>
      </c>
      <c r="CR166" s="3" t="s">
        <v>706</v>
      </c>
      <c r="CS166" s="3" t="s">
        <v>707</v>
      </c>
      <c r="CT166" s="3" t="s">
        <v>697</v>
      </c>
      <c r="CU166" s="3" t="s">
        <v>698</v>
      </c>
      <c r="CV166" s="3" t="s">
        <v>703</v>
      </c>
      <c r="CW166" s="3" t="s">
        <v>721</v>
      </c>
      <c r="CX166">
        <v>2024</v>
      </c>
    </row>
    <row r="167" spans="1:102" x14ac:dyDescent="0.2">
      <c r="A167" s="74" t="str">
        <f t="shared" si="2"/>
        <v>Июнь 2024 График 5 Бригада 2</v>
      </c>
      <c r="B167" s="3"/>
      <c r="C167" s="77" t="s">
        <v>719</v>
      </c>
      <c r="D167" s="3" t="s">
        <v>743</v>
      </c>
      <c r="E167" s="3" t="s">
        <v>708</v>
      </c>
      <c r="F167" s="86">
        <v>2</v>
      </c>
      <c r="G167" s="3"/>
      <c r="H167" s="3">
        <v>10.5</v>
      </c>
      <c r="I167" s="3">
        <v>10.5</v>
      </c>
      <c r="J167" s="3"/>
      <c r="K167" s="3"/>
      <c r="L167" s="3">
        <v>10.5</v>
      </c>
      <c r="M167" s="3">
        <v>10.5</v>
      </c>
      <c r="N167" s="3"/>
      <c r="O167" s="3"/>
      <c r="P167" s="3">
        <v>10.5</v>
      </c>
      <c r="Q167" s="3">
        <v>10.5</v>
      </c>
      <c r="R167" s="3"/>
      <c r="S167" s="3"/>
      <c r="T167" s="3">
        <v>10.5</v>
      </c>
      <c r="U167" s="3">
        <v>10.5</v>
      </c>
      <c r="V167" s="3"/>
      <c r="W167" s="3"/>
      <c r="X167" s="3">
        <v>10.5</v>
      </c>
      <c r="Y167" s="3">
        <v>10.5</v>
      </c>
      <c r="Z167" s="3"/>
      <c r="AA167" s="3"/>
      <c r="AB167" s="3">
        <v>10.5</v>
      </c>
      <c r="AC167" s="3">
        <v>10.5</v>
      </c>
      <c r="AD167" s="3"/>
      <c r="AE167" s="3"/>
      <c r="AF167" s="3">
        <v>10.5</v>
      </c>
      <c r="AG167" s="3">
        <v>10.5</v>
      </c>
      <c r="AH167" s="3"/>
      <c r="AI167" s="3"/>
      <c r="AJ167" s="3">
        <v>10.5</v>
      </c>
      <c r="AK167" s="3" t="s">
        <v>716</v>
      </c>
      <c r="AL167" s="81">
        <v>157.5</v>
      </c>
      <c r="AM167" s="82">
        <v>1</v>
      </c>
      <c r="AN167" s="82">
        <v>2</v>
      </c>
      <c r="AO167" s="82">
        <v>3</v>
      </c>
      <c r="AP167" s="82">
        <v>4</v>
      </c>
      <c r="AQ167" s="82">
        <v>5</v>
      </c>
      <c r="AR167" s="82">
        <v>6</v>
      </c>
      <c r="AS167" s="82">
        <v>7</v>
      </c>
      <c r="AT167" s="82">
        <v>8</v>
      </c>
      <c r="AU167" s="82">
        <v>9</v>
      </c>
      <c r="AV167" s="82">
        <v>10</v>
      </c>
      <c r="AW167" s="82">
        <v>11</v>
      </c>
      <c r="AX167" s="82">
        <v>12</v>
      </c>
      <c r="AY167" s="82">
        <v>13</v>
      </c>
      <c r="AZ167" s="82">
        <v>14</v>
      </c>
      <c r="BA167" s="82">
        <v>15</v>
      </c>
      <c r="BB167" s="82">
        <v>16</v>
      </c>
      <c r="BC167" s="82">
        <v>17</v>
      </c>
      <c r="BD167" s="82">
        <v>18</v>
      </c>
      <c r="BE167" s="82">
        <v>19</v>
      </c>
      <c r="BF167" s="82">
        <v>20</v>
      </c>
      <c r="BG167" s="82">
        <v>21</v>
      </c>
      <c r="BH167" s="82">
        <v>22</v>
      </c>
      <c r="BI167" s="82">
        <v>23</v>
      </c>
      <c r="BJ167" s="82">
        <v>24</v>
      </c>
      <c r="BK167" s="82">
        <v>25</v>
      </c>
      <c r="BL167" s="82">
        <v>26</v>
      </c>
      <c r="BM167" s="82">
        <v>27</v>
      </c>
      <c r="BN167" s="82">
        <v>28</v>
      </c>
      <c r="BO167" s="82">
        <v>29</v>
      </c>
      <c r="BP167" s="82">
        <v>30</v>
      </c>
      <c r="BQ167" s="82"/>
      <c r="BR167" s="3" t="s">
        <v>697</v>
      </c>
      <c r="BS167" s="3" t="s">
        <v>698</v>
      </c>
      <c r="BT167" s="3" t="s">
        <v>703</v>
      </c>
      <c r="BU167" s="3" t="s">
        <v>704</v>
      </c>
      <c r="BV167" s="3" t="s">
        <v>705</v>
      </c>
      <c r="BW167" s="3" t="s">
        <v>706</v>
      </c>
      <c r="BX167" s="3" t="s">
        <v>707</v>
      </c>
      <c r="BY167" s="3" t="s">
        <v>697</v>
      </c>
      <c r="BZ167" s="3" t="s">
        <v>698</v>
      </c>
      <c r="CA167" s="3" t="s">
        <v>703</v>
      </c>
      <c r="CB167" s="3" t="s">
        <v>704</v>
      </c>
      <c r="CC167" s="3" t="s">
        <v>705</v>
      </c>
      <c r="CD167" s="3" t="s">
        <v>706</v>
      </c>
      <c r="CE167" s="3" t="s">
        <v>707</v>
      </c>
      <c r="CF167" s="3" t="s">
        <v>697</v>
      </c>
      <c r="CG167" s="3" t="s">
        <v>698</v>
      </c>
      <c r="CH167" s="3" t="s">
        <v>703</v>
      </c>
      <c r="CI167" s="3" t="s">
        <v>704</v>
      </c>
      <c r="CJ167" s="3" t="s">
        <v>705</v>
      </c>
      <c r="CK167" s="3" t="s">
        <v>706</v>
      </c>
      <c r="CL167" s="3" t="s">
        <v>707</v>
      </c>
      <c r="CM167" s="3" t="s">
        <v>697</v>
      </c>
      <c r="CN167" s="3" t="s">
        <v>698</v>
      </c>
      <c r="CO167" s="3" t="s">
        <v>703</v>
      </c>
      <c r="CP167" s="3" t="s">
        <v>704</v>
      </c>
      <c r="CQ167" s="3" t="s">
        <v>705</v>
      </c>
      <c r="CR167" s="3" t="s">
        <v>706</v>
      </c>
      <c r="CS167" s="3" t="s">
        <v>707</v>
      </c>
      <c r="CT167" s="3" t="s">
        <v>697</v>
      </c>
      <c r="CU167" s="3" t="s">
        <v>698</v>
      </c>
      <c r="CV167" s="3" t="s">
        <v>703</v>
      </c>
      <c r="CW167" s="3" t="s">
        <v>721</v>
      </c>
      <c r="CX167">
        <v>2024</v>
      </c>
    </row>
    <row r="168" spans="1:102" x14ac:dyDescent="0.2">
      <c r="A168" s="74" t="str">
        <f t="shared" si="2"/>
        <v>Июнь 2024 График 5 Бригада 3</v>
      </c>
      <c r="B168" s="3"/>
      <c r="C168" s="77" t="s">
        <v>719</v>
      </c>
      <c r="D168" s="3" t="s">
        <v>743</v>
      </c>
      <c r="E168" s="3" t="s">
        <v>710</v>
      </c>
      <c r="F168" s="86">
        <v>3</v>
      </c>
      <c r="G168" s="3"/>
      <c r="H168" s="3"/>
      <c r="I168" s="3">
        <v>10.5</v>
      </c>
      <c r="J168" s="3">
        <v>10.5</v>
      </c>
      <c r="K168" s="3"/>
      <c r="L168" s="3"/>
      <c r="M168" s="3">
        <v>10.5</v>
      </c>
      <c r="N168" s="3">
        <v>10.5</v>
      </c>
      <c r="O168" s="3"/>
      <c r="P168" s="3"/>
      <c r="Q168" s="3">
        <v>10.5</v>
      </c>
      <c r="R168" s="3">
        <v>10.5</v>
      </c>
      <c r="S168" s="3"/>
      <c r="T168" s="3"/>
      <c r="U168" s="3">
        <v>10.5</v>
      </c>
      <c r="V168" s="3">
        <v>10.5</v>
      </c>
      <c r="W168" s="3"/>
      <c r="X168" s="3"/>
      <c r="Y168" s="3">
        <v>10.5</v>
      </c>
      <c r="Z168" s="3">
        <v>10.5</v>
      </c>
      <c r="AA168" s="3"/>
      <c r="AB168" s="3"/>
      <c r="AC168" s="3">
        <v>10.5</v>
      </c>
      <c r="AD168" s="3">
        <v>10.5</v>
      </c>
      <c r="AE168" s="3"/>
      <c r="AF168" s="3"/>
      <c r="AG168" s="3">
        <v>10.5</v>
      </c>
      <c r="AH168" s="3">
        <v>10.5</v>
      </c>
      <c r="AI168" s="3"/>
      <c r="AJ168" s="3"/>
      <c r="AK168" s="3" t="s">
        <v>716</v>
      </c>
      <c r="AL168" s="81">
        <v>147</v>
      </c>
      <c r="AM168" s="82">
        <v>1</v>
      </c>
      <c r="AN168" s="82">
        <v>2</v>
      </c>
      <c r="AO168" s="82">
        <v>3</v>
      </c>
      <c r="AP168" s="82">
        <v>4</v>
      </c>
      <c r="AQ168" s="82">
        <v>5</v>
      </c>
      <c r="AR168" s="82">
        <v>6</v>
      </c>
      <c r="AS168" s="82">
        <v>7</v>
      </c>
      <c r="AT168" s="82">
        <v>8</v>
      </c>
      <c r="AU168" s="82">
        <v>9</v>
      </c>
      <c r="AV168" s="82">
        <v>10</v>
      </c>
      <c r="AW168" s="82">
        <v>11</v>
      </c>
      <c r="AX168" s="82">
        <v>12</v>
      </c>
      <c r="AY168" s="82">
        <v>13</v>
      </c>
      <c r="AZ168" s="82">
        <v>14</v>
      </c>
      <c r="BA168" s="82">
        <v>15</v>
      </c>
      <c r="BB168" s="82">
        <v>16</v>
      </c>
      <c r="BC168" s="82">
        <v>17</v>
      </c>
      <c r="BD168" s="82">
        <v>18</v>
      </c>
      <c r="BE168" s="82">
        <v>19</v>
      </c>
      <c r="BF168" s="82">
        <v>20</v>
      </c>
      <c r="BG168" s="82">
        <v>21</v>
      </c>
      <c r="BH168" s="82">
        <v>22</v>
      </c>
      <c r="BI168" s="82">
        <v>23</v>
      </c>
      <c r="BJ168" s="82">
        <v>24</v>
      </c>
      <c r="BK168" s="82">
        <v>25</v>
      </c>
      <c r="BL168" s="82">
        <v>26</v>
      </c>
      <c r="BM168" s="82">
        <v>27</v>
      </c>
      <c r="BN168" s="82">
        <v>28</v>
      </c>
      <c r="BO168" s="82">
        <v>29</v>
      </c>
      <c r="BP168" s="82">
        <v>30</v>
      </c>
      <c r="BQ168" s="82"/>
      <c r="BR168" s="3" t="s">
        <v>697</v>
      </c>
      <c r="BS168" s="3" t="s">
        <v>698</v>
      </c>
      <c r="BT168" s="3" t="s">
        <v>703</v>
      </c>
      <c r="BU168" s="3" t="s">
        <v>704</v>
      </c>
      <c r="BV168" s="3" t="s">
        <v>705</v>
      </c>
      <c r="BW168" s="3" t="s">
        <v>706</v>
      </c>
      <c r="BX168" s="3" t="s">
        <v>707</v>
      </c>
      <c r="BY168" s="3" t="s">
        <v>697</v>
      </c>
      <c r="BZ168" s="3" t="s">
        <v>698</v>
      </c>
      <c r="CA168" s="3" t="s">
        <v>703</v>
      </c>
      <c r="CB168" s="3" t="s">
        <v>704</v>
      </c>
      <c r="CC168" s="3" t="s">
        <v>705</v>
      </c>
      <c r="CD168" s="3" t="s">
        <v>706</v>
      </c>
      <c r="CE168" s="3" t="s">
        <v>707</v>
      </c>
      <c r="CF168" s="3" t="s">
        <v>697</v>
      </c>
      <c r="CG168" s="3" t="s">
        <v>698</v>
      </c>
      <c r="CH168" s="3" t="s">
        <v>703</v>
      </c>
      <c r="CI168" s="3" t="s">
        <v>704</v>
      </c>
      <c r="CJ168" s="3" t="s">
        <v>705</v>
      </c>
      <c r="CK168" s="3" t="s">
        <v>706</v>
      </c>
      <c r="CL168" s="3" t="s">
        <v>707</v>
      </c>
      <c r="CM168" s="3" t="s">
        <v>697</v>
      </c>
      <c r="CN168" s="3" t="s">
        <v>698</v>
      </c>
      <c r="CO168" s="3" t="s">
        <v>703</v>
      </c>
      <c r="CP168" s="3" t="s">
        <v>704</v>
      </c>
      <c r="CQ168" s="3" t="s">
        <v>705</v>
      </c>
      <c r="CR168" s="3" t="s">
        <v>706</v>
      </c>
      <c r="CS168" s="3" t="s">
        <v>707</v>
      </c>
      <c r="CT168" s="3" t="s">
        <v>697</v>
      </c>
      <c r="CU168" s="3" t="s">
        <v>698</v>
      </c>
      <c r="CV168" s="3" t="s">
        <v>703</v>
      </c>
      <c r="CW168" s="3" t="s">
        <v>721</v>
      </c>
      <c r="CX168">
        <v>2024</v>
      </c>
    </row>
    <row r="169" spans="1:102" x14ac:dyDescent="0.2">
      <c r="A169" s="74" t="str">
        <f t="shared" si="2"/>
        <v>Июнь 2024 График 5 Бригада 4</v>
      </c>
      <c r="B169" s="3"/>
      <c r="C169" s="77" t="s">
        <v>719</v>
      </c>
      <c r="D169" s="3" t="s">
        <v>743</v>
      </c>
      <c r="E169" s="3" t="s">
        <v>713</v>
      </c>
      <c r="F169" s="86">
        <v>4</v>
      </c>
      <c r="G169" s="3">
        <v>10.5</v>
      </c>
      <c r="H169" s="3"/>
      <c r="I169" s="3"/>
      <c r="J169" s="3">
        <v>10.5</v>
      </c>
      <c r="K169" s="3">
        <v>10.5</v>
      </c>
      <c r="L169" s="3"/>
      <c r="M169" s="3"/>
      <c r="N169" s="3">
        <v>10.5</v>
      </c>
      <c r="O169" s="3">
        <v>10.5</v>
      </c>
      <c r="P169" s="3"/>
      <c r="Q169" s="3"/>
      <c r="R169" s="3">
        <v>10.5</v>
      </c>
      <c r="S169" s="3">
        <v>10.5</v>
      </c>
      <c r="T169" s="3"/>
      <c r="U169" s="3"/>
      <c r="V169" s="3">
        <v>10.5</v>
      </c>
      <c r="W169" s="3">
        <v>10.5</v>
      </c>
      <c r="X169" s="3"/>
      <c r="Y169" s="3"/>
      <c r="Z169" s="3">
        <v>10.5</v>
      </c>
      <c r="AA169" s="3">
        <v>10.5</v>
      </c>
      <c r="AB169" s="3"/>
      <c r="AC169" s="3"/>
      <c r="AD169" s="3">
        <v>10.5</v>
      </c>
      <c r="AE169" s="3">
        <v>10.5</v>
      </c>
      <c r="AF169" s="3"/>
      <c r="AG169" s="3"/>
      <c r="AH169" s="3">
        <v>10.5</v>
      </c>
      <c r="AI169" s="3">
        <v>10.5</v>
      </c>
      <c r="AJ169" s="3"/>
      <c r="AK169" s="3" t="s">
        <v>716</v>
      </c>
      <c r="AL169" s="81">
        <v>157.5</v>
      </c>
      <c r="AM169" s="82">
        <v>1</v>
      </c>
      <c r="AN169" s="82">
        <v>2</v>
      </c>
      <c r="AO169" s="82">
        <v>3</v>
      </c>
      <c r="AP169" s="82">
        <v>4</v>
      </c>
      <c r="AQ169" s="82">
        <v>5</v>
      </c>
      <c r="AR169" s="82">
        <v>6</v>
      </c>
      <c r="AS169" s="82">
        <v>7</v>
      </c>
      <c r="AT169" s="82">
        <v>8</v>
      </c>
      <c r="AU169" s="82">
        <v>9</v>
      </c>
      <c r="AV169" s="82">
        <v>10</v>
      </c>
      <c r="AW169" s="82">
        <v>11</v>
      </c>
      <c r="AX169" s="82">
        <v>12</v>
      </c>
      <c r="AY169" s="82">
        <v>13</v>
      </c>
      <c r="AZ169" s="82">
        <v>14</v>
      </c>
      <c r="BA169" s="82">
        <v>15</v>
      </c>
      <c r="BB169" s="82">
        <v>16</v>
      </c>
      <c r="BC169" s="82">
        <v>17</v>
      </c>
      <c r="BD169" s="82">
        <v>18</v>
      </c>
      <c r="BE169" s="82">
        <v>19</v>
      </c>
      <c r="BF169" s="82">
        <v>20</v>
      </c>
      <c r="BG169" s="82">
        <v>21</v>
      </c>
      <c r="BH169" s="82">
        <v>22</v>
      </c>
      <c r="BI169" s="82">
        <v>23</v>
      </c>
      <c r="BJ169" s="82">
        <v>24</v>
      </c>
      <c r="BK169" s="82">
        <v>25</v>
      </c>
      <c r="BL169" s="82">
        <v>26</v>
      </c>
      <c r="BM169" s="82">
        <v>27</v>
      </c>
      <c r="BN169" s="82">
        <v>28</v>
      </c>
      <c r="BO169" s="82">
        <v>29</v>
      </c>
      <c r="BP169" s="82">
        <v>30</v>
      </c>
      <c r="BQ169" s="82"/>
      <c r="BR169" s="3" t="s">
        <v>697</v>
      </c>
      <c r="BS169" s="3" t="s">
        <v>698</v>
      </c>
      <c r="BT169" s="3" t="s">
        <v>703</v>
      </c>
      <c r="BU169" s="3" t="s">
        <v>704</v>
      </c>
      <c r="BV169" s="3" t="s">
        <v>705</v>
      </c>
      <c r="BW169" s="3" t="s">
        <v>706</v>
      </c>
      <c r="BX169" s="3" t="s">
        <v>707</v>
      </c>
      <c r="BY169" s="3" t="s">
        <v>697</v>
      </c>
      <c r="BZ169" s="3" t="s">
        <v>698</v>
      </c>
      <c r="CA169" s="3" t="s">
        <v>703</v>
      </c>
      <c r="CB169" s="3" t="s">
        <v>704</v>
      </c>
      <c r="CC169" s="3" t="s">
        <v>705</v>
      </c>
      <c r="CD169" s="3" t="s">
        <v>706</v>
      </c>
      <c r="CE169" s="3" t="s">
        <v>707</v>
      </c>
      <c r="CF169" s="3" t="s">
        <v>697</v>
      </c>
      <c r="CG169" s="3" t="s">
        <v>698</v>
      </c>
      <c r="CH169" s="3" t="s">
        <v>703</v>
      </c>
      <c r="CI169" s="3" t="s">
        <v>704</v>
      </c>
      <c r="CJ169" s="3" t="s">
        <v>705</v>
      </c>
      <c r="CK169" s="3" t="s">
        <v>706</v>
      </c>
      <c r="CL169" s="3" t="s">
        <v>707</v>
      </c>
      <c r="CM169" s="3" t="s">
        <v>697</v>
      </c>
      <c r="CN169" s="3" t="s">
        <v>698</v>
      </c>
      <c r="CO169" s="3" t="s">
        <v>703</v>
      </c>
      <c r="CP169" s="3" t="s">
        <v>704</v>
      </c>
      <c r="CQ169" s="3" t="s">
        <v>705</v>
      </c>
      <c r="CR169" s="3" t="s">
        <v>706</v>
      </c>
      <c r="CS169" s="3" t="s">
        <v>707</v>
      </c>
      <c r="CT169" s="3" t="s">
        <v>697</v>
      </c>
      <c r="CU169" s="3" t="s">
        <v>698</v>
      </c>
      <c r="CV169" s="3" t="s">
        <v>703</v>
      </c>
      <c r="CW169" s="3" t="s">
        <v>721</v>
      </c>
      <c r="CX169">
        <v>2024</v>
      </c>
    </row>
    <row r="170" spans="1:102" x14ac:dyDescent="0.2">
      <c r="A170" s="74" t="str">
        <f t="shared" si="2"/>
        <v>Июль 2024 График 5 Бригада 1</v>
      </c>
      <c r="B170" s="3"/>
      <c r="C170" s="77" t="s">
        <v>722</v>
      </c>
      <c r="D170" s="3" t="s">
        <v>743</v>
      </c>
      <c r="E170" s="3" t="s">
        <v>701</v>
      </c>
      <c r="F170" s="86">
        <v>1</v>
      </c>
      <c r="G170" s="3"/>
      <c r="H170" s="3"/>
      <c r="I170" s="3">
        <v>10.5</v>
      </c>
      <c r="J170" s="3">
        <v>10.5</v>
      </c>
      <c r="K170" s="3"/>
      <c r="L170" s="3"/>
      <c r="M170" s="3">
        <v>10.5</v>
      </c>
      <c r="N170" s="3">
        <v>10.5</v>
      </c>
      <c r="O170" s="3"/>
      <c r="P170" s="3"/>
      <c r="Q170" s="3">
        <v>10.5</v>
      </c>
      <c r="R170" s="3">
        <v>10.5</v>
      </c>
      <c r="S170" s="3"/>
      <c r="T170" s="3"/>
      <c r="U170" s="3">
        <v>10.5</v>
      </c>
      <c r="V170" s="3">
        <v>10.5</v>
      </c>
      <c r="W170" s="3"/>
      <c r="X170" s="3"/>
      <c r="Y170" s="3">
        <v>10.5</v>
      </c>
      <c r="Z170" s="3">
        <v>10.5</v>
      </c>
      <c r="AA170" s="3"/>
      <c r="AB170" s="3"/>
      <c r="AC170" s="3">
        <v>10.5</v>
      </c>
      <c r="AD170" s="3">
        <v>10.5</v>
      </c>
      <c r="AE170" s="3"/>
      <c r="AF170" s="3"/>
      <c r="AG170" s="3">
        <v>10.5</v>
      </c>
      <c r="AH170" s="3">
        <v>10.5</v>
      </c>
      <c r="AI170" s="3"/>
      <c r="AJ170" s="3"/>
      <c r="AK170" s="3">
        <v>10.5</v>
      </c>
      <c r="AL170" s="81">
        <v>157.5</v>
      </c>
      <c r="AM170" s="82">
        <v>1</v>
      </c>
      <c r="AN170" s="82">
        <v>2</v>
      </c>
      <c r="AO170" s="82">
        <v>3</v>
      </c>
      <c r="AP170" s="82">
        <v>4</v>
      </c>
      <c r="AQ170" s="82">
        <v>5</v>
      </c>
      <c r="AR170" s="82">
        <v>6</v>
      </c>
      <c r="AS170" s="82">
        <v>7</v>
      </c>
      <c r="AT170" s="82">
        <v>8</v>
      </c>
      <c r="AU170" s="82">
        <v>9</v>
      </c>
      <c r="AV170" s="82">
        <v>10</v>
      </c>
      <c r="AW170" s="82">
        <v>11</v>
      </c>
      <c r="AX170" s="82">
        <v>12</v>
      </c>
      <c r="AY170" s="82">
        <v>13</v>
      </c>
      <c r="AZ170" s="82">
        <v>14</v>
      </c>
      <c r="BA170" s="82">
        <v>15</v>
      </c>
      <c r="BB170" s="82">
        <v>16</v>
      </c>
      <c r="BC170" s="82">
        <v>17</v>
      </c>
      <c r="BD170" s="82">
        <v>18</v>
      </c>
      <c r="BE170" s="82">
        <v>19</v>
      </c>
      <c r="BF170" s="82">
        <v>20</v>
      </c>
      <c r="BG170" s="82">
        <v>21</v>
      </c>
      <c r="BH170" s="82">
        <v>22</v>
      </c>
      <c r="BI170" s="82">
        <v>23</v>
      </c>
      <c r="BJ170" s="82">
        <v>24</v>
      </c>
      <c r="BK170" s="82">
        <v>25</v>
      </c>
      <c r="BL170" s="82">
        <v>26</v>
      </c>
      <c r="BM170" s="82">
        <v>27</v>
      </c>
      <c r="BN170" s="82">
        <v>28</v>
      </c>
      <c r="BO170" s="82">
        <v>29</v>
      </c>
      <c r="BP170" s="82">
        <v>30</v>
      </c>
      <c r="BQ170" s="82">
        <v>31</v>
      </c>
      <c r="BR170" s="3" t="s">
        <v>703</v>
      </c>
      <c r="BS170" s="3" t="s">
        <v>704</v>
      </c>
      <c r="BT170" s="3" t="s">
        <v>705</v>
      </c>
      <c r="BU170" s="3" t="s">
        <v>706</v>
      </c>
      <c r="BV170" s="3" t="s">
        <v>707</v>
      </c>
      <c r="BW170" s="3" t="s">
        <v>697</v>
      </c>
      <c r="BX170" s="3" t="s">
        <v>698</v>
      </c>
      <c r="BY170" s="3" t="s">
        <v>703</v>
      </c>
      <c r="BZ170" s="3" t="s">
        <v>704</v>
      </c>
      <c r="CA170" s="3" t="s">
        <v>705</v>
      </c>
      <c r="CB170" s="3" t="s">
        <v>706</v>
      </c>
      <c r="CC170" s="3" t="s">
        <v>707</v>
      </c>
      <c r="CD170" s="3" t="s">
        <v>697</v>
      </c>
      <c r="CE170" s="3" t="s">
        <v>698</v>
      </c>
      <c r="CF170" s="3" t="s">
        <v>703</v>
      </c>
      <c r="CG170" s="3" t="s">
        <v>704</v>
      </c>
      <c r="CH170" s="3" t="s">
        <v>705</v>
      </c>
      <c r="CI170" s="3" t="s">
        <v>706</v>
      </c>
      <c r="CJ170" s="3" t="s">
        <v>707</v>
      </c>
      <c r="CK170" s="3" t="s">
        <v>697</v>
      </c>
      <c r="CL170" s="3" t="s">
        <v>698</v>
      </c>
      <c r="CM170" s="3" t="s">
        <v>703</v>
      </c>
      <c r="CN170" s="3" t="s">
        <v>704</v>
      </c>
      <c r="CO170" s="3" t="s">
        <v>705</v>
      </c>
      <c r="CP170" s="3" t="s">
        <v>706</v>
      </c>
      <c r="CQ170" s="3" t="s">
        <v>707</v>
      </c>
      <c r="CR170" s="3" t="s">
        <v>697</v>
      </c>
      <c r="CS170" s="3" t="s">
        <v>698</v>
      </c>
      <c r="CT170" s="3" t="s">
        <v>703</v>
      </c>
      <c r="CU170" s="3" t="s">
        <v>704</v>
      </c>
      <c r="CV170" s="3" t="s">
        <v>705</v>
      </c>
      <c r="CW170" s="3" t="s">
        <v>723</v>
      </c>
      <c r="CX170">
        <v>2024</v>
      </c>
    </row>
    <row r="171" spans="1:102" x14ac:dyDescent="0.2">
      <c r="A171" s="74" t="str">
        <f t="shared" si="2"/>
        <v>Июль 2024 График 5 Бригада 2</v>
      </c>
      <c r="B171" s="3"/>
      <c r="C171" s="77" t="s">
        <v>722</v>
      </c>
      <c r="D171" s="3" t="s">
        <v>743</v>
      </c>
      <c r="E171" s="3" t="s">
        <v>708</v>
      </c>
      <c r="F171" s="86">
        <v>2</v>
      </c>
      <c r="G171" s="3">
        <v>10.5</v>
      </c>
      <c r="H171" s="3"/>
      <c r="I171" s="3"/>
      <c r="J171" s="3">
        <v>10.5</v>
      </c>
      <c r="K171" s="3">
        <v>10.5</v>
      </c>
      <c r="L171" s="3"/>
      <c r="M171" s="3"/>
      <c r="N171" s="3">
        <v>10.5</v>
      </c>
      <c r="O171" s="3">
        <v>10.5</v>
      </c>
      <c r="P171" s="3"/>
      <c r="Q171" s="3"/>
      <c r="R171" s="3">
        <v>10.5</v>
      </c>
      <c r="S171" s="3">
        <v>10.5</v>
      </c>
      <c r="T171" s="3"/>
      <c r="U171" s="3"/>
      <c r="V171" s="3">
        <v>10.5</v>
      </c>
      <c r="W171" s="3">
        <v>10.5</v>
      </c>
      <c r="X171" s="3"/>
      <c r="Y171" s="3"/>
      <c r="Z171" s="3">
        <v>10.5</v>
      </c>
      <c r="AA171" s="3">
        <v>10.5</v>
      </c>
      <c r="AB171" s="3"/>
      <c r="AC171" s="3"/>
      <c r="AD171" s="3">
        <v>10.5</v>
      </c>
      <c r="AE171" s="3">
        <v>10.5</v>
      </c>
      <c r="AF171" s="3"/>
      <c r="AG171" s="3"/>
      <c r="AH171" s="3">
        <v>10.5</v>
      </c>
      <c r="AI171" s="3">
        <v>10.5</v>
      </c>
      <c r="AJ171" s="3"/>
      <c r="AK171" s="3"/>
      <c r="AL171" s="81">
        <v>157.5</v>
      </c>
      <c r="AM171" s="82">
        <v>1</v>
      </c>
      <c r="AN171" s="82">
        <v>2</v>
      </c>
      <c r="AO171" s="82">
        <v>3</v>
      </c>
      <c r="AP171" s="82">
        <v>4</v>
      </c>
      <c r="AQ171" s="82">
        <v>5</v>
      </c>
      <c r="AR171" s="82">
        <v>6</v>
      </c>
      <c r="AS171" s="82">
        <v>7</v>
      </c>
      <c r="AT171" s="82">
        <v>8</v>
      </c>
      <c r="AU171" s="82">
        <v>9</v>
      </c>
      <c r="AV171" s="82">
        <v>10</v>
      </c>
      <c r="AW171" s="82">
        <v>11</v>
      </c>
      <c r="AX171" s="82">
        <v>12</v>
      </c>
      <c r="AY171" s="82">
        <v>13</v>
      </c>
      <c r="AZ171" s="82">
        <v>14</v>
      </c>
      <c r="BA171" s="82">
        <v>15</v>
      </c>
      <c r="BB171" s="82">
        <v>16</v>
      </c>
      <c r="BC171" s="82">
        <v>17</v>
      </c>
      <c r="BD171" s="82">
        <v>18</v>
      </c>
      <c r="BE171" s="82">
        <v>19</v>
      </c>
      <c r="BF171" s="82">
        <v>20</v>
      </c>
      <c r="BG171" s="82">
        <v>21</v>
      </c>
      <c r="BH171" s="82">
        <v>22</v>
      </c>
      <c r="BI171" s="82">
        <v>23</v>
      </c>
      <c r="BJ171" s="82">
        <v>24</v>
      </c>
      <c r="BK171" s="82">
        <v>25</v>
      </c>
      <c r="BL171" s="82">
        <v>26</v>
      </c>
      <c r="BM171" s="82">
        <v>27</v>
      </c>
      <c r="BN171" s="82">
        <v>28</v>
      </c>
      <c r="BO171" s="82">
        <v>29</v>
      </c>
      <c r="BP171" s="82">
        <v>30</v>
      </c>
      <c r="BQ171" s="82">
        <v>31</v>
      </c>
      <c r="BR171" s="3" t="s">
        <v>703</v>
      </c>
      <c r="BS171" s="3" t="s">
        <v>704</v>
      </c>
      <c r="BT171" s="3" t="s">
        <v>705</v>
      </c>
      <c r="BU171" s="3" t="s">
        <v>706</v>
      </c>
      <c r="BV171" s="3" t="s">
        <v>707</v>
      </c>
      <c r="BW171" s="3" t="s">
        <v>697</v>
      </c>
      <c r="BX171" s="3" t="s">
        <v>698</v>
      </c>
      <c r="BY171" s="3" t="s">
        <v>703</v>
      </c>
      <c r="BZ171" s="3" t="s">
        <v>704</v>
      </c>
      <c r="CA171" s="3" t="s">
        <v>705</v>
      </c>
      <c r="CB171" s="3" t="s">
        <v>706</v>
      </c>
      <c r="CC171" s="3" t="s">
        <v>707</v>
      </c>
      <c r="CD171" s="3" t="s">
        <v>697</v>
      </c>
      <c r="CE171" s="3" t="s">
        <v>698</v>
      </c>
      <c r="CF171" s="3" t="s">
        <v>703</v>
      </c>
      <c r="CG171" s="3" t="s">
        <v>704</v>
      </c>
      <c r="CH171" s="3" t="s">
        <v>705</v>
      </c>
      <c r="CI171" s="3" t="s">
        <v>706</v>
      </c>
      <c r="CJ171" s="3" t="s">
        <v>707</v>
      </c>
      <c r="CK171" s="3" t="s">
        <v>697</v>
      </c>
      <c r="CL171" s="3" t="s">
        <v>698</v>
      </c>
      <c r="CM171" s="3" t="s">
        <v>703</v>
      </c>
      <c r="CN171" s="3" t="s">
        <v>704</v>
      </c>
      <c r="CO171" s="3" t="s">
        <v>705</v>
      </c>
      <c r="CP171" s="3" t="s">
        <v>706</v>
      </c>
      <c r="CQ171" s="3" t="s">
        <v>707</v>
      </c>
      <c r="CR171" s="3" t="s">
        <v>697</v>
      </c>
      <c r="CS171" s="3" t="s">
        <v>698</v>
      </c>
      <c r="CT171" s="3" t="s">
        <v>703</v>
      </c>
      <c r="CU171" s="3" t="s">
        <v>704</v>
      </c>
      <c r="CV171" s="3" t="s">
        <v>705</v>
      </c>
      <c r="CW171" s="3" t="s">
        <v>723</v>
      </c>
      <c r="CX171">
        <v>2024</v>
      </c>
    </row>
    <row r="172" spans="1:102" x14ac:dyDescent="0.2">
      <c r="A172" s="74" t="str">
        <f t="shared" si="2"/>
        <v>Июль 2024 График 5 Бригада 3</v>
      </c>
      <c r="B172" s="3"/>
      <c r="C172" s="77" t="s">
        <v>722</v>
      </c>
      <c r="D172" s="3" t="s">
        <v>743</v>
      </c>
      <c r="E172" s="3" t="s">
        <v>710</v>
      </c>
      <c r="F172" s="86">
        <v>3</v>
      </c>
      <c r="G172" s="3">
        <v>10.5</v>
      </c>
      <c r="H172" s="3">
        <v>10.5</v>
      </c>
      <c r="I172" s="3"/>
      <c r="J172" s="3"/>
      <c r="K172" s="3">
        <v>10.5</v>
      </c>
      <c r="L172" s="3">
        <v>10.5</v>
      </c>
      <c r="M172" s="3"/>
      <c r="N172" s="3"/>
      <c r="O172" s="3">
        <v>10.5</v>
      </c>
      <c r="P172" s="3">
        <v>10.5</v>
      </c>
      <c r="Q172" s="3"/>
      <c r="R172" s="3"/>
      <c r="S172" s="3">
        <v>10.5</v>
      </c>
      <c r="T172" s="3">
        <v>10.5</v>
      </c>
      <c r="U172" s="3"/>
      <c r="V172" s="3"/>
      <c r="W172" s="3">
        <v>10.5</v>
      </c>
      <c r="X172" s="3">
        <v>10.5</v>
      </c>
      <c r="Y172" s="3"/>
      <c r="Z172" s="3"/>
      <c r="AA172" s="3">
        <v>10.5</v>
      </c>
      <c r="AB172" s="3">
        <v>10.5</v>
      </c>
      <c r="AC172" s="3"/>
      <c r="AD172" s="3"/>
      <c r="AE172" s="3">
        <v>10.5</v>
      </c>
      <c r="AF172" s="3">
        <v>10.5</v>
      </c>
      <c r="AG172" s="3"/>
      <c r="AH172" s="3"/>
      <c r="AI172" s="3">
        <v>10.5</v>
      </c>
      <c r="AJ172" s="3">
        <v>10.5</v>
      </c>
      <c r="AK172" s="3"/>
      <c r="AL172" s="81">
        <v>168</v>
      </c>
      <c r="AM172" s="82">
        <v>1</v>
      </c>
      <c r="AN172" s="82">
        <v>2</v>
      </c>
      <c r="AO172" s="82">
        <v>3</v>
      </c>
      <c r="AP172" s="82">
        <v>4</v>
      </c>
      <c r="AQ172" s="82">
        <v>5</v>
      </c>
      <c r="AR172" s="82">
        <v>6</v>
      </c>
      <c r="AS172" s="82">
        <v>7</v>
      </c>
      <c r="AT172" s="82">
        <v>8</v>
      </c>
      <c r="AU172" s="82">
        <v>9</v>
      </c>
      <c r="AV172" s="82">
        <v>10</v>
      </c>
      <c r="AW172" s="82">
        <v>11</v>
      </c>
      <c r="AX172" s="82">
        <v>12</v>
      </c>
      <c r="AY172" s="82">
        <v>13</v>
      </c>
      <c r="AZ172" s="82">
        <v>14</v>
      </c>
      <c r="BA172" s="82">
        <v>15</v>
      </c>
      <c r="BB172" s="82">
        <v>16</v>
      </c>
      <c r="BC172" s="82">
        <v>17</v>
      </c>
      <c r="BD172" s="82">
        <v>18</v>
      </c>
      <c r="BE172" s="82">
        <v>19</v>
      </c>
      <c r="BF172" s="82">
        <v>20</v>
      </c>
      <c r="BG172" s="82">
        <v>21</v>
      </c>
      <c r="BH172" s="82">
        <v>22</v>
      </c>
      <c r="BI172" s="82">
        <v>23</v>
      </c>
      <c r="BJ172" s="82">
        <v>24</v>
      </c>
      <c r="BK172" s="82">
        <v>25</v>
      </c>
      <c r="BL172" s="82">
        <v>26</v>
      </c>
      <c r="BM172" s="82">
        <v>27</v>
      </c>
      <c r="BN172" s="82">
        <v>28</v>
      </c>
      <c r="BO172" s="82">
        <v>29</v>
      </c>
      <c r="BP172" s="82">
        <v>30</v>
      </c>
      <c r="BQ172" s="82">
        <v>31</v>
      </c>
      <c r="BR172" s="3" t="s">
        <v>703</v>
      </c>
      <c r="BS172" s="3" t="s">
        <v>704</v>
      </c>
      <c r="BT172" s="3" t="s">
        <v>705</v>
      </c>
      <c r="BU172" s="3" t="s">
        <v>706</v>
      </c>
      <c r="BV172" s="3" t="s">
        <v>707</v>
      </c>
      <c r="BW172" s="3" t="s">
        <v>697</v>
      </c>
      <c r="BX172" s="3" t="s">
        <v>698</v>
      </c>
      <c r="BY172" s="3" t="s">
        <v>703</v>
      </c>
      <c r="BZ172" s="3" t="s">
        <v>704</v>
      </c>
      <c r="CA172" s="3" t="s">
        <v>705</v>
      </c>
      <c r="CB172" s="3" t="s">
        <v>706</v>
      </c>
      <c r="CC172" s="3" t="s">
        <v>707</v>
      </c>
      <c r="CD172" s="3" t="s">
        <v>697</v>
      </c>
      <c r="CE172" s="3" t="s">
        <v>698</v>
      </c>
      <c r="CF172" s="3" t="s">
        <v>703</v>
      </c>
      <c r="CG172" s="3" t="s">
        <v>704</v>
      </c>
      <c r="CH172" s="3" t="s">
        <v>705</v>
      </c>
      <c r="CI172" s="3" t="s">
        <v>706</v>
      </c>
      <c r="CJ172" s="3" t="s">
        <v>707</v>
      </c>
      <c r="CK172" s="3" t="s">
        <v>697</v>
      </c>
      <c r="CL172" s="3" t="s">
        <v>698</v>
      </c>
      <c r="CM172" s="3" t="s">
        <v>703</v>
      </c>
      <c r="CN172" s="3" t="s">
        <v>704</v>
      </c>
      <c r="CO172" s="3" t="s">
        <v>705</v>
      </c>
      <c r="CP172" s="3" t="s">
        <v>706</v>
      </c>
      <c r="CQ172" s="3" t="s">
        <v>707</v>
      </c>
      <c r="CR172" s="3" t="s">
        <v>697</v>
      </c>
      <c r="CS172" s="3" t="s">
        <v>698</v>
      </c>
      <c r="CT172" s="3" t="s">
        <v>703</v>
      </c>
      <c r="CU172" s="3" t="s">
        <v>704</v>
      </c>
      <c r="CV172" s="3" t="s">
        <v>705</v>
      </c>
      <c r="CW172" s="3" t="s">
        <v>723</v>
      </c>
      <c r="CX172">
        <v>2024</v>
      </c>
    </row>
    <row r="173" spans="1:102" x14ac:dyDescent="0.2">
      <c r="A173" s="74" t="str">
        <f t="shared" si="2"/>
        <v>Июль 2024 График 5 Бригада 4</v>
      </c>
      <c r="B173" s="3"/>
      <c r="C173" s="77" t="s">
        <v>722</v>
      </c>
      <c r="D173" s="3" t="s">
        <v>743</v>
      </c>
      <c r="E173" s="3" t="s">
        <v>713</v>
      </c>
      <c r="F173" s="86">
        <v>4</v>
      </c>
      <c r="G173" s="3"/>
      <c r="H173" s="3">
        <v>10.5</v>
      </c>
      <c r="I173" s="3">
        <v>10.5</v>
      </c>
      <c r="J173" s="3"/>
      <c r="K173" s="3"/>
      <c r="L173" s="3">
        <v>10.5</v>
      </c>
      <c r="M173" s="3">
        <v>10.5</v>
      </c>
      <c r="N173" s="3"/>
      <c r="O173" s="3"/>
      <c r="P173" s="3">
        <v>10.5</v>
      </c>
      <c r="Q173" s="3">
        <v>10.5</v>
      </c>
      <c r="R173" s="3"/>
      <c r="S173" s="3"/>
      <c r="T173" s="3">
        <v>10.5</v>
      </c>
      <c r="U173" s="3">
        <v>10.5</v>
      </c>
      <c r="V173" s="3"/>
      <c r="W173" s="3"/>
      <c r="X173" s="3">
        <v>10.5</v>
      </c>
      <c r="Y173" s="3">
        <v>10.5</v>
      </c>
      <c r="Z173" s="3"/>
      <c r="AA173" s="3"/>
      <c r="AB173" s="3">
        <v>10.5</v>
      </c>
      <c r="AC173" s="3">
        <v>10.5</v>
      </c>
      <c r="AD173" s="3"/>
      <c r="AE173" s="3"/>
      <c r="AF173" s="3">
        <v>10.5</v>
      </c>
      <c r="AG173" s="3">
        <v>10.5</v>
      </c>
      <c r="AH173" s="3"/>
      <c r="AI173" s="3"/>
      <c r="AJ173" s="3">
        <v>10.5</v>
      </c>
      <c r="AK173" s="3">
        <v>10.5</v>
      </c>
      <c r="AL173" s="81">
        <v>168</v>
      </c>
      <c r="AM173" s="82">
        <v>1</v>
      </c>
      <c r="AN173" s="82">
        <v>2</v>
      </c>
      <c r="AO173" s="82">
        <v>3</v>
      </c>
      <c r="AP173" s="82">
        <v>4</v>
      </c>
      <c r="AQ173" s="82">
        <v>5</v>
      </c>
      <c r="AR173" s="82">
        <v>6</v>
      </c>
      <c r="AS173" s="82">
        <v>7</v>
      </c>
      <c r="AT173" s="82">
        <v>8</v>
      </c>
      <c r="AU173" s="82">
        <v>9</v>
      </c>
      <c r="AV173" s="82">
        <v>10</v>
      </c>
      <c r="AW173" s="82">
        <v>11</v>
      </c>
      <c r="AX173" s="82">
        <v>12</v>
      </c>
      <c r="AY173" s="82">
        <v>13</v>
      </c>
      <c r="AZ173" s="82">
        <v>14</v>
      </c>
      <c r="BA173" s="82">
        <v>15</v>
      </c>
      <c r="BB173" s="82">
        <v>16</v>
      </c>
      <c r="BC173" s="82">
        <v>17</v>
      </c>
      <c r="BD173" s="82">
        <v>18</v>
      </c>
      <c r="BE173" s="82">
        <v>19</v>
      </c>
      <c r="BF173" s="82">
        <v>20</v>
      </c>
      <c r="BG173" s="82">
        <v>21</v>
      </c>
      <c r="BH173" s="82">
        <v>22</v>
      </c>
      <c r="BI173" s="82">
        <v>23</v>
      </c>
      <c r="BJ173" s="82">
        <v>24</v>
      </c>
      <c r="BK173" s="82">
        <v>25</v>
      </c>
      <c r="BL173" s="82">
        <v>26</v>
      </c>
      <c r="BM173" s="82">
        <v>27</v>
      </c>
      <c r="BN173" s="82">
        <v>28</v>
      </c>
      <c r="BO173" s="82">
        <v>29</v>
      </c>
      <c r="BP173" s="82">
        <v>30</v>
      </c>
      <c r="BQ173" s="82">
        <v>31</v>
      </c>
      <c r="BR173" s="3" t="s">
        <v>703</v>
      </c>
      <c r="BS173" s="3" t="s">
        <v>704</v>
      </c>
      <c r="BT173" s="3" t="s">
        <v>705</v>
      </c>
      <c r="BU173" s="3" t="s">
        <v>706</v>
      </c>
      <c r="BV173" s="3" t="s">
        <v>707</v>
      </c>
      <c r="BW173" s="3" t="s">
        <v>697</v>
      </c>
      <c r="BX173" s="3" t="s">
        <v>698</v>
      </c>
      <c r="BY173" s="3" t="s">
        <v>703</v>
      </c>
      <c r="BZ173" s="3" t="s">
        <v>704</v>
      </c>
      <c r="CA173" s="3" t="s">
        <v>705</v>
      </c>
      <c r="CB173" s="3" t="s">
        <v>706</v>
      </c>
      <c r="CC173" s="3" t="s">
        <v>707</v>
      </c>
      <c r="CD173" s="3" t="s">
        <v>697</v>
      </c>
      <c r="CE173" s="3" t="s">
        <v>698</v>
      </c>
      <c r="CF173" s="3" t="s">
        <v>703</v>
      </c>
      <c r="CG173" s="3" t="s">
        <v>704</v>
      </c>
      <c r="CH173" s="3" t="s">
        <v>705</v>
      </c>
      <c r="CI173" s="3" t="s">
        <v>706</v>
      </c>
      <c r="CJ173" s="3" t="s">
        <v>707</v>
      </c>
      <c r="CK173" s="3" t="s">
        <v>697</v>
      </c>
      <c r="CL173" s="3" t="s">
        <v>698</v>
      </c>
      <c r="CM173" s="3" t="s">
        <v>703</v>
      </c>
      <c r="CN173" s="3" t="s">
        <v>704</v>
      </c>
      <c r="CO173" s="3" t="s">
        <v>705</v>
      </c>
      <c r="CP173" s="3" t="s">
        <v>706</v>
      </c>
      <c r="CQ173" s="3" t="s">
        <v>707</v>
      </c>
      <c r="CR173" s="3" t="s">
        <v>697</v>
      </c>
      <c r="CS173" s="3" t="s">
        <v>698</v>
      </c>
      <c r="CT173" s="3" t="s">
        <v>703</v>
      </c>
      <c r="CU173" s="3" t="s">
        <v>704</v>
      </c>
      <c r="CV173" s="3" t="s">
        <v>705</v>
      </c>
      <c r="CW173" s="3" t="s">
        <v>723</v>
      </c>
      <c r="CX173">
        <v>2024</v>
      </c>
    </row>
    <row r="174" spans="1:102" x14ac:dyDescent="0.2">
      <c r="A174" s="74" t="str">
        <f t="shared" si="2"/>
        <v>Август 2024 График 5 Бригада 1</v>
      </c>
      <c r="B174" s="3"/>
      <c r="C174" s="77" t="s">
        <v>724</v>
      </c>
      <c r="D174" s="3" t="s">
        <v>743</v>
      </c>
      <c r="E174" s="3" t="s">
        <v>701</v>
      </c>
      <c r="F174" s="86">
        <v>1</v>
      </c>
      <c r="G174" s="3">
        <v>10.5</v>
      </c>
      <c r="H174" s="3"/>
      <c r="I174" s="3"/>
      <c r="J174" s="3">
        <v>10.5</v>
      </c>
      <c r="K174" s="3">
        <v>10.5</v>
      </c>
      <c r="L174" s="3"/>
      <c r="M174" s="3"/>
      <c r="N174" s="3">
        <v>10.5</v>
      </c>
      <c r="O174" s="3">
        <v>10.5</v>
      </c>
      <c r="P174" s="3"/>
      <c r="Q174" s="3"/>
      <c r="R174" s="3">
        <v>10.5</v>
      </c>
      <c r="S174" s="3">
        <v>10.5</v>
      </c>
      <c r="T174" s="3"/>
      <c r="U174" s="3"/>
      <c r="V174" s="3">
        <v>10.5</v>
      </c>
      <c r="W174" s="3">
        <v>10.5</v>
      </c>
      <c r="X174" s="3"/>
      <c r="Y174" s="3"/>
      <c r="Z174" s="3">
        <v>10.5</v>
      </c>
      <c r="AA174" s="3">
        <v>10.5</v>
      </c>
      <c r="AB174" s="3"/>
      <c r="AC174" s="3"/>
      <c r="AD174" s="3">
        <v>10.5</v>
      </c>
      <c r="AE174" s="3">
        <v>10.5</v>
      </c>
      <c r="AF174" s="3"/>
      <c r="AG174" s="3"/>
      <c r="AH174" s="3">
        <v>10.5</v>
      </c>
      <c r="AI174" s="3">
        <v>10.5</v>
      </c>
      <c r="AJ174" s="3"/>
      <c r="AK174" s="3"/>
      <c r="AL174" s="81">
        <v>157.5</v>
      </c>
      <c r="AM174" s="82">
        <v>1</v>
      </c>
      <c r="AN174" s="82">
        <v>2</v>
      </c>
      <c r="AO174" s="82">
        <v>3</v>
      </c>
      <c r="AP174" s="82">
        <v>4</v>
      </c>
      <c r="AQ174" s="82">
        <v>5</v>
      </c>
      <c r="AR174" s="82">
        <v>6</v>
      </c>
      <c r="AS174" s="82">
        <v>7</v>
      </c>
      <c r="AT174" s="82">
        <v>8</v>
      </c>
      <c r="AU174" s="82">
        <v>9</v>
      </c>
      <c r="AV174" s="82">
        <v>10</v>
      </c>
      <c r="AW174" s="82">
        <v>11</v>
      </c>
      <c r="AX174" s="82">
        <v>12</v>
      </c>
      <c r="AY174" s="82">
        <v>13</v>
      </c>
      <c r="AZ174" s="82">
        <v>14</v>
      </c>
      <c r="BA174" s="82">
        <v>15</v>
      </c>
      <c r="BB174" s="82">
        <v>16</v>
      </c>
      <c r="BC174" s="82">
        <v>17</v>
      </c>
      <c r="BD174" s="82">
        <v>18</v>
      </c>
      <c r="BE174" s="82">
        <v>19</v>
      </c>
      <c r="BF174" s="82">
        <v>20</v>
      </c>
      <c r="BG174" s="82">
        <v>21</v>
      </c>
      <c r="BH174" s="82">
        <v>22</v>
      </c>
      <c r="BI174" s="82">
        <v>23</v>
      </c>
      <c r="BJ174" s="82">
        <v>24</v>
      </c>
      <c r="BK174" s="82">
        <v>25</v>
      </c>
      <c r="BL174" s="82">
        <v>26</v>
      </c>
      <c r="BM174" s="82">
        <v>27</v>
      </c>
      <c r="BN174" s="82">
        <v>28</v>
      </c>
      <c r="BO174" s="82">
        <v>29</v>
      </c>
      <c r="BP174" s="82">
        <v>30</v>
      </c>
      <c r="BQ174" s="82">
        <v>31</v>
      </c>
      <c r="BR174" s="3" t="s">
        <v>706</v>
      </c>
      <c r="BS174" s="3" t="s">
        <v>707</v>
      </c>
      <c r="BT174" s="3" t="s">
        <v>697</v>
      </c>
      <c r="BU174" s="3" t="s">
        <v>698</v>
      </c>
      <c r="BV174" s="3" t="s">
        <v>703</v>
      </c>
      <c r="BW174" s="3" t="s">
        <v>704</v>
      </c>
      <c r="BX174" s="3" t="s">
        <v>705</v>
      </c>
      <c r="BY174" s="3" t="s">
        <v>706</v>
      </c>
      <c r="BZ174" s="3" t="s">
        <v>707</v>
      </c>
      <c r="CA174" s="3" t="s">
        <v>697</v>
      </c>
      <c r="CB174" s="3" t="s">
        <v>698</v>
      </c>
      <c r="CC174" s="3" t="s">
        <v>703</v>
      </c>
      <c r="CD174" s="3" t="s">
        <v>704</v>
      </c>
      <c r="CE174" s="3" t="s">
        <v>705</v>
      </c>
      <c r="CF174" s="3" t="s">
        <v>706</v>
      </c>
      <c r="CG174" s="3" t="s">
        <v>707</v>
      </c>
      <c r="CH174" s="3" t="s">
        <v>697</v>
      </c>
      <c r="CI174" s="3" t="s">
        <v>698</v>
      </c>
      <c r="CJ174" s="3" t="s">
        <v>703</v>
      </c>
      <c r="CK174" s="3" t="s">
        <v>704</v>
      </c>
      <c r="CL174" s="3" t="s">
        <v>705</v>
      </c>
      <c r="CM174" s="3" t="s">
        <v>706</v>
      </c>
      <c r="CN174" s="3" t="s">
        <v>707</v>
      </c>
      <c r="CO174" s="3" t="s">
        <v>697</v>
      </c>
      <c r="CP174" s="3" t="s">
        <v>698</v>
      </c>
      <c r="CQ174" s="3" t="s">
        <v>703</v>
      </c>
      <c r="CR174" s="3" t="s">
        <v>704</v>
      </c>
      <c r="CS174" s="3" t="s">
        <v>705</v>
      </c>
      <c r="CT174" s="3" t="s">
        <v>706</v>
      </c>
      <c r="CU174" s="3" t="s">
        <v>707</v>
      </c>
      <c r="CV174" s="3" t="s">
        <v>697</v>
      </c>
      <c r="CW174" s="3" t="s">
        <v>725</v>
      </c>
      <c r="CX174">
        <v>2024</v>
      </c>
    </row>
    <row r="175" spans="1:102" x14ac:dyDescent="0.2">
      <c r="A175" s="74" t="str">
        <f t="shared" si="2"/>
        <v>Август 2024 График 5 Бригада 2</v>
      </c>
      <c r="B175" s="3"/>
      <c r="C175" s="77" t="s">
        <v>724</v>
      </c>
      <c r="D175" s="3" t="s">
        <v>743</v>
      </c>
      <c r="E175" s="3" t="s">
        <v>708</v>
      </c>
      <c r="F175" s="86">
        <v>2</v>
      </c>
      <c r="G175" s="3">
        <v>10.5</v>
      </c>
      <c r="H175" s="3">
        <v>10.5</v>
      </c>
      <c r="I175" s="3"/>
      <c r="J175" s="3"/>
      <c r="K175" s="3">
        <v>10.5</v>
      </c>
      <c r="L175" s="3">
        <v>10.5</v>
      </c>
      <c r="M175" s="3"/>
      <c r="N175" s="3"/>
      <c r="O175" s="3">
        <v>10.5</v>
      </c>
      <c r="P175" s="3">
        <v>10.5</v>
      </c>
      <c r="Q175" s="3"/>
      <c r="R175" s="3"/>
      <c r="S175" s="3">
        <v>10.5</v>
      </c>
      <c r="T175" s="3">
        <v>10.5</v>
      </c>
      <c r="U175" s="3"/>
      <c r="V175" s="3"/>
      <c r="W175" s="3">
        <v>10.5</v>
      </c>
      <c r="X175" s="3">
        <v>10.5</v>
      </c>
      <c r="Y175" s="3"/>
      <c r="Z175" s="3"/>
      <c r="AA175" s="3">
        <v>10.5</v>
      </c>
      <c r="AB175" s="3">
        <v>10.5</v>
      </c>
      <c r="AC175" s="3"/>
      <c r="AD175" s="3"/>
      <c r="AE175" s="3">
        <v>10.5</v>
      </c>
      <c r="AF175" s="3">
        <v>10.5</v>
      </c>
      <c r="AG175" s="3"/>
      <c r="AH175" s="3"/>
      <c r="AI175" s="3">
        <v>10.5</v>
      </c>
      <c r="AJ175" s="3">
        <v>10.5</v>
      </c>
      <c r="AK175" s="3"/>
      <c r="AL175" s="81">
        <v>168</v>
      </c>
      <c r="AM175" s="82">
        <v>1</v>
      </c>
      <c r="AN175" s="82">
        <v>2</v>
      </c>
      <c r="AO175" s="82">
        <v>3</v>
      </c>
      <c r="AP175" s="82">
        <v>4</v>
      </c>
      <c r="AQ175" s="82">
        <v>5</v>
      </c>
      <c r="AR175" s="82">
        <v>6</v>
      </c>
      <c r="AS175" s="82">
        <v>7</v>
      </c>
      <c r="AT175" s="82">
        <v>8</v>
      </c>
      <c r="AU175" s="82">
        <v>9</v>
      </c>
      <c r="AV175" s="82">
        <v>10</v>
      </c>
      <c r="AW175" s="82">
        <v>11</v>
      </c>
      <c r="AX175" s="82">
        <v>12</v>
      </c>
      <c r="AY175" s="82">
        <v>13</v>
      </c>
      <c r="AZ175" s="82">
        <v>14</v>
      </c>
      <c r="BA175" s="82">
        <v>15</v>
      </c>
      <c r="BB175" s="82">
        <v>16</v>
      </c>
      <c r="BC175" s="82">
        <v>17</v>
      </c>
      <c r="BD175" s="82">
        <v>18</v>
      </c>
      <c r="BE175" s="82">
        <v>19</v>
      </c>
      <c r="BF175" s="82">
        <v>20</v>
      </c>
      <c r="BG175" s="82">
        <v>21</v>
      </c>
      <c r="BH175" s="82">
        <v>22</v>
      </c>
      <c r="BI175" s="82">
        <v>23</v>
      </c>
      <c r="BJ175" s="82">
        <v>24</v>
      </c>
      <c r="BK175" s="82">
        <v>25</v>
      </c>
      <c r="BL175" s="82">
        <v>26</v>
      </c>
      <c r="BM175" s="82">
        <v>27</v>
      </c>
      <c r="BN175" s="82">
        <v>28</v>
      </c>
      <c r="BO175" s="82">
        <v>29</v>
      </c>
      <c r="BP175" s="82">
        <v>30</v>
      </c>
      <c r="BQ175" s="82">
        <v>31</v>
      </c>
      <c r="BR175" s="3" t="s">
        <v>706</v>
      </c>
      <c r="BS175" s="3" t="s">
        <v>707</v>
      </c>
      <c r="BT175" s="3" t="s">
        <v>697</v>
      </c>
      <c r="BU175" s="3" t="s">
        <v>698</v>
      </c>
      <c r="BV175" s="3" t="s">
        <v>703</v>
      </c>
      <c r="BW175" s="3" t="s">
        <v>704</v>
      </c>
      <c r="BX175" s="3" t="s">
        <v>705</v>
      </c>
      <c r="BY175" s="3" t="s">
        <v>706</v>
      </c>
      <c r="BZ175" s="3" t="s">
        <v>707</v>
      </c>
      <c r="CA175" s="3" t="s">
        <v>697</v>
      </c>
      <c r="CB175" s="3" t="s">
        <v>698</v>
      </c>
      <c r="CC175" s="3" t="s">
        <v>703</v>
      </c>
      <c r="CD175" s="3" t="s">
        <v>704</v>
      </c>
      <c r="CE175" s="3" t="s">
        <v>705</v>
      </c>
      <c r="CF175" s="3" t="s">
        <v>706</v>
      </c>
      <c r="CG175" s="3" t="s">
        <v>707</v>
      </c>
      <c r="CH175" s="3" t="s">
        <v>697</v>
      </c>
      <c r="CI175" s="3" t="s">
        <v>698</v>
      </c>
      <c r="CJ175" s="3" t="s">
        <v>703</v>
      </c>
      <c r="CK175" s="3" t="s">
        <v>704</v>
      </c>
      <c r="CL175" s="3" t="s">
        <v>705</v>
      </c>
      <c r="CM175" s="3" t="s">
        <v>706</v>
      </c>
      <c r="CN175" s="3" t="s">
        <v>707</v>
      </c>
      <c r="CO175" s="3" t="s">
        <v>697</v>
      </c>
      <c r="CP175" s="3" t="s">
        <v>698</v>
      </c>
      <c r="CQ175" s="3" t="s">
        <v>703</v>
      </c>
      <c r="CR175" s="3" t="s">
        <v>704</v>
      </c>
      <c r="CS175" s="3" t="s">
        <v>705</v>
      </c>
      <c r="CT175" s="3" t="s">
        <v>706</v>
      </c>
      <c r="CU175" s="3" t="s">
        <v>707</v>
      </c>
      <c r="CV175" s="3" t="s">
        <v>697</v>
      </c>
      <c r="CW175" s="3" t="s">
        <v>725</v>
      </c>
      <c r="CX175">
        <v>2024</v>
      </c>
    </row>
    <row r="176" spans="1:102" x14ac:dyDescent="0.2">
      <c r="A176" s="74" t="str">
        <f t="shared" si="2"/>
        <v>Август 2024 График 5 Бригада 3</v>
      </c>
      <c r="B176" s="3"/>
      <c r="C176" s="77" t="s">
        <v>724</v>
      </c>
      <c r="D176" s="3" t="s">
        <v>743</v>
      </c>
      <c r="E176" s="3" t="s">
        <v>710</v>
      </c>
      <c r="F176" s="86">
        <v>3</v>
      </c>
      <c r="G176" s="3"/>
      <c r="H176" s="3">
        <v>10.5</v>
      </c>
      <c r="I176" s="3">
        <v>10.5</v>
      </c>
      <c r="J176" s="3"/>
      <c r="K176" s="3"/>
      <c r="L176" s="3">
        <v>10.5</v>
      </c>
      <c r="M176" s="3">
        <v>10.5</v>
      </c>
      <c r="N176" s="3"/>
      <c r="O176" s="3"/>
      <c r="P176" s="3">
        <v>10.5</v>
      </c>
      <c r="Q176" s="3">
        <v>10.5</v>
      </c>
      <c r="R176" s="3"/>
      <c r="S176" s="3"/>
      <c r="T176" s="3">
        <v>10.5</v>
      </c>
      <c r="U176" s="3">
        <v>10.5</v>
      </c>
      <c r="V176" s="3"/>
      <c r="W176" s="3"/>
      <c r="X176" s="3">
        <v>10.5</v>
      </c>
      <c r="Y176" s="3">
        <v>10.5</v>
      </c>
      <c r="Z176" s="3"/>
      <c r="AA176" s="3"/>
      <c r="AB176" s="3">
        <v>10.5</v>
      </c>
      <c r="AC176" s="3">
        <v>10.5</v>
      </c>
      <c r="AD176" s="3"/>
      <c r="AE176" s="3"/>
      <c r="AF176" s="3">
        <v>10.5</v>
      </c>
      <c r="AG176" s="3">
        <v>10.5</v>
      </c>
      <c r="AH176" s="3"/>
      <c r="AI176" s="3"/>
      <c r="AJ176" s="3">
        <v>10.5</v>
      </c>
      <c r="AK176" s="3">
        <v>10.5</v>
      </c>
      <c r="AL176" s="81">
        <v>168</v>
      </c>
      <c r="AM176" s="82">
        <v>1</v>
      </c>
      <c r="AN176" s="82">
        <v>2</v>
      </c>
      <c r="AO176" s="82">
        <v>3</v>
      </c>
      <c r="AP176" s="82">
        <v>4</v>
      </c>
      <c r="AQ176" s="82">
        <v>5</v>
      </c>
      <c r="AR176" s="82">
        <v>6</v>
      </c>
      <c r="AS176" s="82">
        <v>7</v>
      </c>
      <c r="AT176" s="82">
        <v>8</v>
      </c>
      <c r="AU176" s="82">
        <v>9</v>
      </c>
      <c r="AV176" s="82">
        <v>10</v>
      </c>
      <c r="AW176" s="82">
        <v>11</v>
      </c>
      <c r="AX176" s="82">
        <v>12</v>
      </c>
      <c r="AY176" s="82">
        <v>13</v>
      </c>
      <c r="AZ176" s="82">
        <v>14</v>
      </c>
      <c r="BA176" s="82">
        <v>15</v>
      </c>
      <c r="BB176" s="82">
        <v>16</v>
      </c>
      <c r="BC176" s="82">
        <v>17</v>
      </c>
      <c r="BD176" s="82">
        <v>18</v>
      </c>
      <c r="BE176" s="82">
        <v>19</v>
      </c>
      <c r="BF176" s="82">
        <v>20</v>
      </c>
      <c r="BG176" s="82">
        <v>21</v>
      </c>
      <c r="BH176" s="82">
        <v>22</v>
      </c>
      <c r="BI176" s="82">
        <v>23</v>
      </c>
      <c r="BJ176" s="82">
        <v>24</v>
      </c>
      <c r="BK176" s="82">
        <v>25</v>
      </c>
      <c r="BL176" s="82">
        <v>26</v>
      </c>
      <c r="BM176" s="82">
        <v>27</v>
      </c>
      <c r="BN176" s="82">
        <v>28</v>
      </c>
      <c r="BO176" s="82">
        <v>29</v>
      </c>
      <c r="BP176" s="82">
        <v>30</v>
      </c>
      <c r="BQ176" s="82">
        <v>31</v>
      </c>
      <c r="BR176" s="3" t="s">
        <v>706</v>
      </c>
      <c r="BS176" s="3" t="s">
        <v>707</v>
      </c>
      <c r="BT176" s="3" t="s">
        <v>697</v>
      </c>
      <c r="BU176" s="3" t="s">
        <v>698</v>
      </c>
      <c r="BV176" s="3" t="s">
        <v>703</v>
      </c>
      <c r="BW176" s="3" t="s">
        <v>704</v>
      </c>
      <c r="BX176" s="3" t="s">
        <v>705</v>
      </c>
      <c r="BY176" s="3" t="s">
        <v>706</v>
      </c>
      <c r="BZ176" s="3" t="s">
        <v>707</v>
      </c>
      <c r="CA176" s="3" t="s">
        <v>697</v>
      </c>
      <c r="CB176" s="3" t="s">
        <v>698</v>
      </c>
      <c r="CC176" s="3" t="s">
        <v>703</v>
      </c>
      <c r="CD176" s="3" t="s">
        <v>704</v>
      </c>
      <c r="CE176" s="3" t="s">
        <v>705</v>
      </c>
      <c r="CF176" s="3" t="s">
        <v>706</v>
      </c>
      <c r="CG176" s="3" t="s">
        <v>707</v>
      </c>
      <c r="CH176" s="3" t="s">
        <v>697</v>
      </c>
      <c r="CI176" s="3" t="s">
        <v>698</v>
      </c>
      <c r="CJ176" s="3" t="s">
        <v>703</v>
      </c>
      <c r="CK176" s="3" t="s">
        <v>704</v>
      </c>
      <c r="CL176" s="3" t="s">
        <v>705</v>
      </c>
      <c r="CM176" s="3" t="s">
        <v>706</v>
      </c>
      <c r="CN176" s="3" t="s">
        <v>707</v>
      </c>
      <c r="CO176" s="3" t="s">
        <v>697</v>
      </c>
      <c r="CP176" s="3" t="s">
        <v>698</v>
      </c>
      <c r="CQ176" s="3" t="s">
        <v>703</v>
      </c>
      <c r="CR176" s="3" t="s">
        <v>704</v>
      </c>
      <c r="CS176" s="3" t="s">
        <v>705</v>
      </c>
      <c r="CT176" s="3" t="s">
        <v>706</v>
      </c>
      <c r="CU176" s="3" t="s">
        <v>707</v>
      </c>
      <c r="CV176" s="3" t="s">
        <v>697</v>
      </c>
      <c r="CW176" s="3" t="s">
        <v>725</v>
      </c>
      <c r="CX176">
        <v>2024</v>
      </c>
    </row>
    <row r="177" spans="1:102" x14ac:dyDescent="0.2">
      <c r="A177" s="74" t="str">
        <f t="shared" si="2"/>
        <v>Август 2024 График 5 Бригада 4</v>
      </c>
      <c r="B177" s="3"/>
      <c r="C177" s="77" t="s">
        <v>724</v>
      </c>
      <c r="D177" s="3" t="s">
        <v>743</v>
      </c>
      <c r="E177" s="3" t="s">
        <v>713</v>
      </c>
      <c r="F177" s="86">
        <v>4</v>
      </c>
      <c r="G177" s="3"/>
      <c r="H177" s="3"/>
      <c r="I177" s="3">
        <v>10.5</v>
      </c>
      <c r="J177" s="3">
        <v>10.5</v>
      </c>
      <c r="K177" s="3"/>
      <c r="L177" s="3"/>
      <c r="M177" s="3">
        <v>10.5</v>
      </c>
      <c r="N177" s="3">
        <v>10.5</v>
      </c>
      <c r="O177" s="3"/>
      <c r="P177" s="3"/>
      <c r="Q177" s="3">
        <v>10.5</v>
      </c>
      <c r="R177" s="3">
        <v>10.5</v>
      </c>
      <c r="S177" s="3"/>
      <c r="T177" s="3"/>
      <c r="U177" s="3">
        <v>10.5</v>
      </c>
      <c r="V177" s="3">
        <v>10.5</v>
      </c>
      <c r="W177" s="3"/>
      <c r="X177" s="3"/>
      <c r="Y177" s="3">
        <v>10.5</v>
      </c>
      <c r="Z177" s="3">
        <v>10.5</v>
      </c>
      <c r="AA177" s="3"/>
      <c r="AB177" s="3"/>
      <c r="AC177" s="3">
        <v>10.5</v>
      </c>
      <c r="AD177" s="3">
        <v>10.5</v>
      </c>
      <c r="AE177" s="3"/>
      <c r="AF177" s="3"/>
      <c r="AG177" s="3">
        <v>10.5</v>
      </c>
      <c r="AH177" s="3">
        <v>10.5</v>
      </c>
      <c r="AI177" s="3"/>
      <c r="AJ177" s="3"/>
      <c r="AK177" s="3">
        <v>10.5</v>
      </c>
      <c r="AL177" s="81">
        <v>157.5</v>
      </c>
      <c r="AM177" s="82">
        <v>1</v>
      </c>
      <c r="AN177" s="82">
        <v>2</v>
      </c>
      <c r="AO177" s="82">
        <v>3</v>
      </c>
      <c r="AP177" s="82">
        <v>4</v>
      </c>
      <c r="AQ177" s="82">
        <v>5</v>
      </c>
      <c r="AR177" s="82">
        <v>6</v>
      </c>
      <c r="AS177" s="82">
        <v>7</v>
      </c>
      <c r="AT177" s="82">
        <v>8</v>
      </c>
      <c r="AU177" s="82">
        <v>9</v>
      </c>
      <c r="AV177" s="82">
        <v>10</v>
      </c>
      <c r="AW177" s="82">
        <v>11</v>
      </c>
      <c r="AX177" s="82">
        <v>12</v>
      </c>
      <c r="AY177" s="82">
        <v>13</v>
      </c>
      <c r="AZ177" s="82">
        <v>14</v>
      </c>
      <c r="BA177" s="82">
        <v>15</v>
      </c>
      <c r="BB177" s="82">
        <v>16</v>
      </c>
      <c r="BC177" s="82">
        <v>17</v>
      </c>
      <c r="BD177" s="82">
        <v>18</v>
      </c>
      <c r="BE177" s="82">
        <v>19</v>
      </c>
      <c r="BF177" s="82">
        <v>20</v>
      </c>
      <c r="BG177" s="82">
        <v>21</v>
      </c>
      <c r="BH177" s="82">
        <v>22</v>
      </c>
      <c r="BI177" s="82">
        <v>23</v>
      </c>
      <c r="BJ177" s="82">
        <v>24</v>
      </c>
      <c r="BK177" s="82">
        <v>25</v>
      </c>
      <c r="BL177" s="82">
        <v>26</v>
      </c>
      <c r="BM177" s="82">
        <v>27</v>
      </c>
      <c r="BN177" s="82">
        <v>28</v>
      </c>
      <c r="BO177" s="82">
        <v>29</v>
      </c>
      <c r="BP177" s="82">
        <v>30</v>
      </c>
      <c r="BQ177" s="82">
        <v>31</v>
      </c>
      <c r="BR177" s="3" t="s">
        <v>706</v>
      </c>
      <c r="BS177" s="3" t="s">
        <v>707</v>
      </c>
      <c r="BT177" s="3" t="s">
        <v>697</v>
      </c>
      <c r="BU177" s="3" t="s">
        <v>698</v>
      </c>
      <c r="BV177" s="3" t="s">
        <v>703</v>
      </c>
      <c r="BW177" s="3" t="s">
        <v>704</v>
      </c>
      <c r="BX177" s="3" t="s">
        <v>705</v>
      </c>
      <c r="BY177" s="3" t="s">
        <v>706</v>
      </c>
      <c r="BZ177" s="3" t="s">
        <v>707</v>
      </c>
      <c r="CA177" s="3" t="s">
        <v>697</v>
      </c>
      <c r="CB177" s="3" t="s">
        <v>698</v>
      </c>
      <c r="CC177" s="3" t="s">
        <v>703</v>
      </c>
      <c r="CD177" s="3" t="s">
        <v>704</v>
      </c>
      <c r="CE177" s="3" t="s">
        <v>705</v>
      </c>
      <c r="CF177" s="3" t="s">
        <v>706</v>
      </c>
      <c r="CG177" s="3" t="s">
        <v>707</v>
      </c>
      <c r="CH177" s="3" t="s">
        <v>697</v>
      </c>
      <c r="CI177" s="3" t="s">
        <v>698</v>
      </c>
      <c r="CJ177" s="3" t="s">
        <v>703</v>
      </c>
      <c r="CK177" s="3" t="s">
        <v>704</v>
      </c>
      <c r="CL177" s="3" t="s">
        <v>705</v>
      </c>
      <c r="CM177" s="3" t="s">
        <v>706</v>
      </c>
      <c r="CN177" s="3" t="s">
        <v>707</v>
      </c>
      <c r="CO177" s="3" t="s">
        <v>697</v>
      </c>
      <c r="CP177" s="3" t="s">
        <v>698</v>
      </c>
      <c r="CQ177" s="3" t="s">
        <v>703</v>
      </c>
      <c r="CR177" s="3" t="s">
        <v>704</v>
      </c>
      <c r="CS177" s="3" t="s">
        <v>705</v>
      </c>
      <c r="CT177" s="3" t="s">
        <v>706</v>
      </c>
      <c r="CU177" s="3" t="s">
        <v>707</v>
      </c>
      <c r="CV177" s="3" t="s">
        <v>697</v>
      </c>
      <c r="CW177" s="3" t="s">
        <v>725</v>
      </c>
      <c r="CX177">
        <v>2024</v>
      </c>
    </row>
    <row r="178" spans="1:102" x14ac:dyDescent="0.2">
      <c r="A178" s="74" t="str">
        <f t="shared" si="2"/>
        <v>Сентябрь 2024 График 5 Бригада 1</v>
      </c>
      <c r="B178" s="3"/>
      <c r="C178" s="77" t="s">
        <v>726</v>
      </c>
      <c r="D178" s="3" t="s">
        <v>743</v>
      </c>
      <c r="E178" s="3" t="s">
        <v>701</v>
      </c>
      <c r="F178" s="86">
        <v>1</v>
      </c>
      <c r="G178" s="3">
        <v>10.5</v>
      </c>
      <c r="H178" s="3">
        <v>10.5</v>
      </c>
      <c r="I178" s="3"/>
      <c r="J178" s="3"/>
      <c r="K178" s="3">
        <v>10.5</v>
      </c>
      <c r="L178" s="3">
        <v>10.5</v>
      </c>
      <c r="M178" s="3"/>
      <c r="N178" s="3"/>
      <c r="O178" s="3">
        <v>10.5</v>
      </c>
      <c r="P178" s="3">
        <v>10.5</v>
      </c>
      <c r="Q178" s="3"/>
      <c r="R178" s="3"/>
      <c r="S178" s="3">
        <v>10.5</v>
      </c>
      <c r="T178" s="3">
        <v>10.5</v>
      </c>
      <c r="U178" s="3"/>
      <c r="V178" s="3"/>
      <c r="W178" s="3">
        <v>10.5</v>
      </c>
      <c r="X178" s="3">
        <v>10.5</v>
      </c>
      <c r="Y178" s="3"/>
      <c r="Z178" s="3"/>
      <c r="AA178" s="3">
        <v>10.5</v>
      </c>
      <c r="AB178" s="3">
        <v>10.5</v>
      </c>
      <c r="AC178" s="3"/>
      <c r="AD178" s="3"/>
      <c r="AE178" s="3">
        <v>10.5</v>
      </c>
      <c r="AF178" s="3">
        <v>10.5</v>
      </c>
      <c r="AG178" s="3"/>
      <c r="AH178" s="3"/>
      <c r="AI178" s="3">
        <v>10.5</v>
      </c>
      <c r="AJ178" s="3">
        <v>10.5</v>
      </c>
      <c r="AK178" s="3" t="s">
        <v>716</v>
      </c>
      <c r="AL178" s="81">
        <v>168</v>
      </c>
      <c r="AM178" s="82">
        <v>1</v>
      </c>
      <c r="AN178" s="82">
        <v>2</v>
      </c>
      <c r="AO178" s="82">
        <v>3</v>
      </c>
      <c r="AP178" s="82">
        <v>4</v>
      </c>
      <c r="AQ178" s="82">
        <v>5</v>
      </c>
      <c r="AR178" s="82">
        <v>6</v>
      </c>
      <c r="AS178" s="82">
        <v>7</v>
      </c>
      <c r="AT178" s="82">
        <v>8</v>
      </c>
      <c r="AU178" s="82">
        <v>9</v>
      </c>
      <c r="AV178" s="82">
        <v>10</v>
      </c>
      <c r="AW178" s="82">
        <v>11</v>
      </c>
      <c r="AX178" s="82">
        <v>12</v>
      </c>
      <c r="AY178" s="82">
        <v>13</v>
      </c>
      <c r="AZ178" s="82">
        <v>14</v>
      </c>
      <c r="BA178" s="82">
        <v>15</v>
      </c>
      <c r="BB178" s="82">
        <v>16</v>
      </c>
      <c r="BC178" s="82">
        <v>17</v>
      </c>
      <c r="BD178" s="82">
        <v>18</v>
      </c>
      <c r="BE178" s="82">
        <v>19</v>
      </c>
      <c r="BF178" s="82">
        <v>20</v>
      </c>
      <c r="BG178" s="82">
        <v>21</v>
      </c>
      <c r="BH178" s="82">
        <v>22</v>
      </c>
      <c r="BI178" s="82">
        <v>23</v>
      </c>
      <c r="BJ178" s="82">
        <v>24</v>
      </c>
      <c r="BK178" s="82">
        <v>25</v>
      </c>
      <c r="BL178" s="82">
        <v>26</v>
      </c>
      <c r="BM178" s="82">
        <v>27</v>
      </c>
      <c r="BN178" s="82">
        <v>28</v>
      </c>
      <c r="BO178" s="82">
        <v>29</v>
      </c>
      <c r="BP178" s="82">
        <v>30</v>
      </c>
      <c r="BQ178" s="82"/>
      <c r="BR178" s="3" t="s">
        <v>698</v>
      </c>
      <c r="BS178" s="3" t="s">
        <v>703</v>
      </c>
      <c r="BT178" s="3" t="s">
        <v>704</v>
      </c>
      <c r="BU178" s="3" t="s">
        <v>705</v>
      </c>
      <c r="BV178" s="3" t="s">
        <v>706</v>
      </c>
      <c r="BW178" s="3" t="s">
        <v>707</v>
      </c>
      <c r="BX178" s="3" t="s">
        <v>697</v>
      </c>
      <c r="BY178" s="3" t="s">
        <v>698</v>
      </c>
      <c r="BZ178" s="3" t="s">
        <v>703</v>
      </c>
      <c r="CA178" s="3" t="s">
        <v>704</v>
      </c>
      <c r="CB178" s="3" t="s">
        <v>705</v>
      </c>
      <c r="CC178" s="3" t="s">
        <v>706</v>
      </c>
      <c r="CD178" s="3" t="s">
        <v>707</v>
      </c>
      <c r="CE178" s="3" t="s">
        <v>697</v>
      </c>
      <c r="CF178" s="3" t="s">
        <v>698</v>
      </c>
      <c r="CG178" s="3" t="s">
        <v>703</v>
      </c>
      <c r="CH178" s="3" t="s">
        <v>704</v>
      </c>
      <c r="CI178" s="3" t="s">
        <v>705</v>
      </c>
      <c r="CJ178" s="3" t="s">
        <v>706</v>
      </c>
      <c r="CK178" s="3" t="s">
        <v>707</v>
      </c>
      <c r="CL178" s="3" t="s">
        <v>697</v>
      </c>
      <c r="CM178" s="3" t="s">
        <v>698</v>
      </c>
      <c r="CN178" s="3" t="s">
        <v>703</v>
      </c>
      <c r="CO178" s="3" t="s">
        <v>704</v>
      </c>
      <c r="CP178" s="3" t="s">
        <v>705</v>
      </c>
      <c r="CQ178" s="3" t="s">
        <v>706</v>
      </c>
      <c r="CR178" s="3" t="s">
        <v>707</v>
      </c>
      <c r="CS178" s="3" t="s">
        <v>697</v>
      </c>
      <c r="CT178" s="3" t="s">
        <v>698</v>
      </c>
      <c r="CU178" s="3" t="s">
        <v>703</v>
      </c>
      <c r="CV178" s="3" t="s">
        <v>704</v>
      </c>
      <c r="CW178" s="3" t="s">
        <v>727</v>
      </c>
      <c r="CX178">
        <v>2024</v>
      </c>
    </row>
    <row r="179" spans="1:102" x14ac:dyDescent="0.2">
      <c r="A179" s="74" t="str">
        <f t="shared" si="2"/>
        <v>Сентябрь 2024 График 5 Бригада 2</v>
      </c>
      <c r="B179" s="3"/>
      <c r="C179" s="77" t="s">
        <v>726</v>
      </c>
      <c r="D179" s="3" t="s">
        <v>743</v>
      </c>
      <c r="E179" s="3" t="s">
        <v>708</v>
      </c>
      <c r="F179" s="86">
        <v>2</v>
      </c>
      <c r="G179" s="3"/>
      <c r="H179" s="3">
        <v>10.5</v>
      </c>
      <c r="I179" s="3">
        <v>10.5</v>
      </c>
      <c r="J179" s="3"/>
      <c r="K179" s="3"/>
      <c r="L179" s="3">
        <v>10.5</v>
      </c>
      <c r="M179" s="3">
        <v>10.5</v>
      </c>
      <c r="N179" s="3"/>
      <c r="O179" s="3"/>
      <c r="P179" s="3">
        <v>10.5</v>
      </c>
      <c r="Q179" s="3">
        <v>10.5</v>
      </c>
      <c r="R179" s="3"/>
      <c r="S179" s="3"/>
      <c r="T179" s="3">
        <v>10.5</v>
      </c>
      <c r="U179" s="3">
        <v>10.5</v>
      </c>
      <c r="V179" s="3"/>
      <c r="W179" s="3"/>
      <c r="X179" s="3">
        <v>10.5</v>
      </c>
      <c r="Y179" s="3">
        <v>10.5</v>
      </c>
      <c r="Z179" s="3"/>
      <c r="AA179" s="3"/>
      <c r="AB179" s="3">
        <v>10.5</v>
      </c>
      <c r="AC179" s="3">
        <v>10.5</v>
      </c>
      <c r="AD179" s="3"/>
      <c r="AE179" s="3"/>
      <c r="AF179" s="3">
        <v>10.5</v>
      </c>
      <c r="AG179" s="3">
        <v>10.5</v>
      </c>
      <c r="AH179" s="3"/>
      <c r="AI179" s="3"/>
      <c r="AJ179" s="3">
        <v>10.5</v>
      </c>
      <c r="AK179" s="3" t="s">
        <v>716</v>
      </c>
      <c r="AL179" s="81">
        <v>157.5</v>
      </c>
      <c r="AM179" s="82">
        <v>1</v>
      </c>
      <c r="AN179" s="82">
        <v>2</v>
      </c>
      <c r="AO179" s="82">
        <v>3</v>
      </c>
      <c r="AP179" s="82">
        <v>4</v>
      </c>
      <c r="AQ179" s="82">
        <v>5</v>
      </c>
      <c r="AR179" s="82">
        <v>6</v>
      </c>
      <c r="AS179" s="82">
        <v>7</v>
      </c>
      <c r="AT179" s="82">
        <v>8</v>
      </c>
      <c r="AU179" s="82">
        <v>9</v>
      </c>
      <c r="AV179" s="82">
        <v>10</v>
      </c>
      <c r="AW179" s="82">
        <v>11</v>
      </c>
      <c r="AX179" s="82">
        <v>12</v>
      </c>
      <c r="AY179" s="82">
        <v>13</v>
      </c>
      <c r="AZ179" s="82">
        <v>14</v>
      </c>
      <c r="BA179" s="82">
        <v>15</v>
      </c>
      <c r="BB179" s="82">
        <v>16</v>
      </c>
      <c r="BC179" s="82">
        <v>17</v>
      </c>
      <c r="BD179" s="82">
        <v>18</v>
      </c>
      <c r="BE179" s="82">
        <v>19</v>
      </c>
      <c r="BF179" s="82">
        <v>20</v>
      </c>
      <c r="BG179" s="82">
        <v>21</v>
      </c>
      <c r="BH179" s="82">
        <v>22</v>
      </c>
      <c r="BI179" s="82">
        <v>23</v>
      </c>
      <c r="BJ179" s="82">
        <v>24</v>
      </c>
      <c r="BK179" s="82">
        <v>25</v>
      </c>
      <c r="BL179" s="82">
        <v>26</v>
      </c>
      <c r="BM179" s="82">
        <v>27</v>
      </c>
      <c r="BN179" s="82">
        <v>28</v>
      </c>
      <c r="BO179" s="82">
        <v>29</v>
      </c>
      <c r="BP179" s="82">
        <v>30</v>
      </c>
      <c r="BQ179" s="82"/>
      <c r="BR179" s="3" t="s">
        <v>698</v>
      </c>
      <c r="BS179" s="3" t="s">
        <v>703</v>
      </c>
      <c r="BT179" s="3" t="s">
        <v>704</v>
      </c>
      <c r="BU179" s="3" t="s">
        <v>705</v>
      </c>
      <c r="BV179" s="3" t="s">
        <v>706</v>
      </c>
      <c r="BW179" s="3" t="s">
        <v>707</v>
      </c>
      <c r="BX179" s="3" t="s">
        <v>697</v>
      </c>
      <c r="BY179" s="3" t="s">
        <v>698</v>
      </c>
      <c r="BZ179" s="3" t="s">
        <v>703</v>
      </c>
      <c r="CA179" s="3" t="s">
        <v>704</v>
      </c>
      <c r="CB179" s="3" t="s">
        <v>705</v>
      </c>
      <c r="CC179" s="3" t="s">
        <v>706</v>
      </c>
      <c r="CD179" s="3" t="s">
        <v>707</v>
      </c>
      <c r="CE179" s="3" t="s">
        <v>697</v>
      </c>
      <c r="CF179" s="3" t="s">
        <v>698</v>
      </c>
      <c r="CG179" s="3" t="s">
        <v>703</v>
      </c>
      <c r="CH179" s="3" t="s">
        <v>704</v>
      </c>
      <c r="CI179" s="3" t="s">
        <v>705</v>
      </c>
      <c r="CJ179" s="3" t="s">
        <v>706</v>
      </c>
      <c r="CK179" s="3" t="s">
        <v>707</v>
      </c>
      <c r="CL179" s="3" t="s">
        <v>697</v>
      </c>
      <c r="CM179" s="3" t="s">
        <v>698</v>
      </c>
      <c r="CN179" s="3" t="s">
        <v>703</v>
      </c>
      <c r="CO179" s="3" t="s">
        <v>704</v>
      </c>
      <c r="CP179" s="3" t="s">
        <v>705</v>
      </c>
      <c r="CQ179" s="3" t="s">
        <v>706</v>
      </c>
      <c r="CR179" s="3" t="s">
        <v>707</v>
      </c>
      <c r="CS179" s="3" t="s">
        <v>697</v>
      </c>
      <c r="CT179" s="3" t="s">
        <v>698</v>
      </c>
      <c r="CU179" s="3" t="s">
        <v>703</v>
      </c>
      <c r="CV179" s="3" t="s">
        <v>704</v>
      </c>
      <c r="CW179" s="3" t="s">
        <v>727</v>
      </c>
      <c r="CX179">
        <v>2024</v>
      </c>
    </row>
    <row r="180" spans="1:102" x14ac:dyDescent="0.2">
      <c r="A180" s="74" t="str">
        <f t="shared" si="2"/>
        <v>Сентябрь 2024 График 5 Бригада 3</v>
      </c>
      <c r="B180" s="3"/>
      <c r="C180" s="77" t="s">
        <v>726</v>
      </c>
      <c r="D180" s="3" t="s">
        <v>743</v>
      </c>
      <c r="E180" s="3" t="s">
        <v>710</v>
      </c>
      <c r="F180" s="86">
        <v>3</v>
      </c>
      <c r="G180" s="3"/>
      <c r="H180" s="3"/>
      <c r="I180" s="3">
        <v>10.5</v>
      </c>
      <c r="J180" s="3">
        <v>10.5</v>
      </c>
      <c r="K180" s="3"/>
      <c r="L180" s="3"/>
      <c r="M180" s="3">
        <v>10.5</v>
      </c>
      <c r="N180" s="3">
        <v>10.5</v>
      </c>
      <c r="O180" s="3"/>
      <c r="P180" s="3"/>
      <c r="Q180" s="3">
        <v>10.5</v>
      </c>
      <c r="R180" s="3">
        <v>10.5</v>
      </c>
      <c r="S180" s="3"/>
      <c r="T180" s="3"/>
      <c r="U180" s="3">
        <v>10.5</v>
      </c>
      <c r="V180" s="3">
        <v>10.5</v>
      </c>
      <c r="W180" s="3"/>
      <c r="X180" s="3"/>
      <c r="Y180" s="3">
        <v>10.5</v>
      </c>
      <c r="Z180" s="3">
        <v>10.5</v>
      </c>
      <c r="AA180" s="3"/>
      <c r="AB180" s="3"/>
      <c r="AC180" s="3">
        <v>10.5</v>
      </c>
      <c r="AD180" s="3">
        <v>10.5</v>
      </c>
      <c r="AE180" s="3"/>
      <c r="AF180" s="3"/>
      <c r="AG180" s="3">
        <v>10.5</v>
      </c>
      <c r="AH180" s="3">
        <v>10.5</v>
      </c>
      <c r="AI180" s="3"/>
      <c r="AJ180" s="3"/>
      <c r="AK180" s="3" t="s">
        <v>716</v>
      </c>
      <c r="AL180" s="81">
        <v>147</v>
      </c>
      <c r="AM180" s="82">
        <v>1</v>
      </c>
      <c r="AN180" s="82">
        <v>2</v>
      </c>
      <c r="AO180" s="82">
        <v>3</v>
      </c>
      <c r="AP180" s="82">
        <v>4</v>
      </c>
      <c r="AQ180" s="82">
        <v>5</v>
      </c>
      <c r="AR180" s="82">
        <v>6</v>
      </c>
      <c r="AS180" s="82">
        <v>7</v>
      </c>
      <c r="AT180" s="82">
        <v>8</v>
      </c>
      <c r="AU180" s="82">
        <v>9</v>
      </c>
      <c r="AV180" s="82">
        <v>10</v>
      </c>
      <c r="AW180" s="82">
        <v>11</v>
      </c>
      <c r="AX180" s="82">
        <v>12</v>
      </c>
      <c r="AY180" s="82">
        <v>13</v>
      </c>
      <c r="AZ180" s="82">
        <v>14</v>
      </c>
      <c r="BA180" s="82">
        <v>15</v>
      </c>
      <c r="BB180" s="82">
        <v>16</v>
      </c>
      <c r="BC180" s="82">
        <v>17</v>
      </c>
      <c r="BD180" s="82">
        <v>18</v>
      </c>
      <c r="BE180" s="82">
        <v>19</v>
      </c>
      <c r="BF180" s="82">
        <v>20</v>
      </c>
      <c r="BG180" s="82">
        <v>21</v>
      </c>
      <c r="BH180" s="82">
        <v>22</v>
      </c>
      <c r="BI180" s="82">
        <v>23</v>
      </c>
      <c r="BJ180" s="82">
        <v>24</v>
      </c>
      <c r="BK180" s="82">
        <v>25</v>
      </c>
      <c r="BL180" s="82">
        <v>26</v>
      </c>
      <c r="BM180" s="82">
        <v>27</v>
      </c>
      <c r="BN180" s="82">
        <v>28</v>
      </c>
      <c r="BO180" s="82">
        <v>29</v>
      </c>
      <c r="BP180" s="82">
        <v>30</v>
      </c>
      <c r="BQ180" s="82"/>
      <c r="BR180" s="3" t="s">
        <v>698</v>
      </c>
      <c r="BS180" s="3" t="s">
        <v>703</v>
      </c>
      <c r="BT180" s="3" t="s">
        <v>704</v>
      </c>
      <c r="BU180" s="3" t="s">
        <v>705</v>
      </c>
      <c r="BV180" s="3" t="s">
        <v>706</v>
      </c>
      <c r="BW180" s="3" t="s">
        <v>707</v>
      </c>
      <c r="BX180" s="3" t="s">
        <v>697</v>
      </c>
      <c r="BY180" s="3" t="s">
        <v>698</v>
      </c>
      <c r="BZ180" s="3" t="s">
        <v>703</v>
      </c>
      <c r="CA180" s="3" t="s">
        <v>704</v>
      </c>
      <c r="CB180" s="3" t="s">
        <v>705</v>
      </c>
      <c r="CC180" s="3" t="s">
        <v>706</v>
      </c>
      <c r="CD180" s="3" t="s">
        <v>707</v>
      </c>
      <c r="CE180" s="3" t="s">
        <v>697</v>
      </c>
      <c r="CF180" s="3" t="s">
        <v>698</v>
      </c>
      <c r="CG180" s="3" t="s">
        <v>703</v>
      </c>
      <c r="CH180" s="3" t="s">
        <v>704</v>
      </c>
      <c r="CI180" s="3" t="s">
        <v>705</v>
      </c>
      <c r="CJ180" s="3" t="s">
        <v>706</v>
      </c>
      <c r="CK180" s="3" t="s">
        <v>707</v>
      </c>
      <c r="CL180" s="3" t="s">
        <v>697</v>
      </c>
      <c r="CM180" s="3" t="s">
        <v>698</v>
      </c>
      <c r="CN180" s="3" t="s">
        <v>703</v>
      </c>
      <c r="CO180" s="3" t="s">
        <v>704</v>
      </c>
      <c r="CP180" s="3" t="s">
        <v>705</v>
      </c>
      <c r="CQ180" s="3" t="s">
        <v>706</v>
      </c>
      <c r="CR180" s="3" t="s">
        <v>707</v>
      </c>
      <c r="CS180" s="3" t="s">
        <v>697</v>
      </c>
      <c r="CT180" s="3" t="s">
        <v>698</v>
      </c>
      <c r="CU180" s="3" t="s">
        <v>703</v>
      </c>
      <c r="CV180" s="3" t="s">
        <v>704</v>
      </c>
      <c r="CW180" s="3" t="s">
        <v>727</v>
      </c>
      <c r="CX180">
        <v>2024</v>
      </c>
    </row>
    <row r="181" spans="1:102" x14ac:dyDescent="0.2">
      <c r="A181" s="74" t="str">
        <f t="shared" si="2"/>
        <v>Сентябрь 2024 График 5 Бригада 4</v>
      </c>
      <c r="B181" s="3"/>
      <c r="C181" s="77" t="s">
        <v>726</v>
      </c>
      <c r="D181" s="3" t="s">
        <v>743</v>
      </c>
      <c r="E181" s="3" t="s">
        <v>713</v>
      </c>
      <c r="F181" s="86">
        <v>4</v>
      </c>
      <c r="G181" s="3">
        <v>10.5</v>
      </c>
      <c r="H181" s="3"/>
      <c r="I181" s="3"/>
      <c r="J181" s="3">
        <v>10.5</v>
      </c>
      <c r="K181" s="3">
        <v>10.5</v>
      </c>
      <c r="L181" s="3"/>
      <c r="M181" s="3"/>
      <c r="N181" s="3">
        <v>10.5</v>
      </c>
      <c r="O181" s="3">
        <v>10.5</v>
      </c>
      <c r="P181" s="3"/>
      <c r="Q181" s="3"/>
      <c r="R181" s="3">
        <v>10.5</v>
      </c>
      <c r="S181" s="3">
        <v>10.5</v>
      </c>
      <c r="T181" s="3"/>
      <c r="U181" s="3"/>
      <c r="V181" s="3">
        <v>10.5</v>
      </c>
      <c r="W181" s="3">
        <v>10.5</v>
      </c>
      <c r="X181" s="3"/>
      <c r="Y181" s="3"/>
      <c r="Z181" s="3">
        <v>10.5</v>
      </c>
      <c r="AA181" s="3">
        <v>10.5</v>
      </c>
      <c r="AB181" s="3"/>
      <c r="AC181" s="3"/>
      <c r="AD181" s="3">
        <v>10.5</v>
      </c>
      <c r="AE181" s="3">
        <v>10.5</v>
      </c>
      <c r="AF181" s="3"/>
      <c r="AG181" s="3"/>
      <c r="AH181" s="3">
        <v>10.5</v>
      </c>
      <c r="AI181" s="3">
        <v>10.5</v>
      </c>
      <c r="AJ181" s="3"/>
      <c r="AK181" s="3" t="s">
        <v>716</v>
      </c>
      <c r="AL181" s="81">
        <v>157.5</v>
      </c>
      <c r="AM181" s="82">
        <v>1</v>
      </c>
      <c r="AN181" s="82">
        <v>2</v>
      </c>
      <c r="AO181" s="82">
        <v>3</v>
      </c>
      <c r="AP181" s="82">
        <v>4</v>
      </c>
      <c r="AQ181" s="82">
        <v>5</v>
      </c>
      <c r="AR181" s="82">
        <v>6</v>
      </c>
      <c r="AS181" s="82">
        <v>7</v>
      </c>
      <c r="AT181" s="82">
        <v>8</v>
      </c>
      <c r="AU181" s="82">
        <v>9</v>
      </c>
      <c r="AV181" s="82">
        <v>10</v>
      </c>
      <c r="AW181" s="82">
        <v>11</v>
      </c>
      <c r="AX181" s="82">
        <v>12</v>
      </c>
      <c r="AY181" s="82">
        <v>13</v>
      </c>
      <c r="AZ181" s="82">
        <v>14</v>
      </c>
      <c r="BA181" s="82">
        <v>15</v>
      </c>
      <c r="BB181" s="82">
        <v>16</v>
      </c>
      <c r="BC181" s="82">
        <v>17</v>
      </c>
      <c r="BD181" s="82">
        <v>18</v>
      </c>
      <c r="BE181" s="82">
        <v>19</v>
      </c>
      <c r="BF181" s="82">
        <v>20</v>
      </c>
      <c r="BG181" s="82">
        <v>21</v>
      </c>
      <c r="BH181" s="82">
        <v>22</v>
      </c>
      <c r="BI181" s="82">
        <v>23</v>
      </c>
      <c r="BJ181" s="82">
        <v>24</v>
      </c>
      <c r="BK181" s="82">
        <v>25</v>
      </c>
      <c r="BL181" s="82">
        <v>26</v>
      </c>
      <c r="BM181" s="82">
        <v>27</v>
      </c>
      <c r="BN181" s="82">
        <v>28</v>
      </c>
      <c r="BO181" s="82">
        <v>29</v>
      </c>
      <c r="BP181" s="82">
        <v>30</v>
      </c>
      <c r="BQ181" s="82"/>
      <c r="BR181" s="3" t="s">
        <v>698</v>
      </c>
      <c r="BS181" s="3" t="s">
        <v>703</v>
      </c>
      <c r="BT181" s="3" t="s">
        <v>704</v>
      </c>
      <c r="BU181" s="3" t="s">
        <v>705</v>
      </c>
      <c r="BV181" s="3" t="s">
        <v>706</v>
      </c>
      <c r="BW181" s="3" t="s">
        <v>707</v>
      </c>
      <c r="BX181" s="3" t="s">
        <v>697</v>
      </c>
      <c r="BY181" s="3" t="s">
        <v>698</v>
      </c>
      <c r="BZ181" s="3" t="s">
        <v>703</v>
      </c>
      <c r="CA181" s="3" t="s">
        <v>704</v>
      </c>
      <c r="CB181" s="3" t="s">
        <v>705</v>
      </c>
      <c r="CC181" s="3" t="s">
        <v>706</v>
      </c>
      <c r="CD181" s="3" t="s">
        <v>707</v>
      </c>
      <c r="CE181" s="3" t="s">
        <v>697</v>
      </c>
      <c r="CF181" s="3" t="s">
        <v>698</v>
      </c>
      <c r="CG181" s="3" t="s">
        <v>703</v>
      </c>
      <c r="CH181" s="3" t="s">
        <v>704</v>
      </c>
      <c r="CI181" s="3" t="s">
        <v>705</v>
      </c>
      <c r="CJ181" s="3" t="s">
        <v>706</v>
      </c>
      <c r="CK181" s="3" t="s">
        <v>707</v>
      </c>
      <c r="CL181" s="3" t="s">
        <v>697</v>
      </c>
      <c r="CM181" s="3" t="s">
        <v>698</v>
      </c>
      <c r="CN181" s="3" t="s">
        <v>703</v>
      </c>
      <c r="CO181" s="3" t="s">
        <v>704</v>
      </c>
      <c r="CP181" s="3" t="s">
        <v>705</v>
      </c>
      <c r="CQ181" s="3" t="s">
        <v>706</v>
      </c>
      <c r="CR181" s="3" t="s">
        <v>707</v>
      </c>
      <c r="CS181" s="3" t="s">
        <v>697</v>
      </c>
      <c r="CT181" s="3" t="s">
        <v>698</v>
      </c>
      <c r="CU181" s="3" t="s">
        <v>703</v>
      </c>
      <c r="CV181" s="3" t="s">
        <v>704</v>
      </c>
      <c r="CW181" s="3" t="s">
        <v>727</v>
      </c>
      <c r="CX181">
        <v>2024</v>
      </c>
    </row>
    <row r="182" spans="1:102" x14ac:dyDescent="0.2">
      <c r="A182" s="74" t="str">
        <f t="shared" si="2"/>
        <v>Октябрь 2024 График 5 Бригада 1</v>
      </c>
      <c r="B182" s="3"/>
      <c r="C182" s="77" t="s">
        <v>728</v>
      </c>
      <c r="D182" s="3" t="s">
        <v>743</v>
      </c>
      <c r="E182" s="3" t="s">
        <v>701</v>
      </c>
      <c r="F182" s="86">
        <v>1</v>
      </c>
      <c r="G182" s="3"/>
      <c r="H182" s="3"/>
      <c r="I182" s="3">
        <v>10.5</v>
      </c>
      <c r="J182" s="3">
        <v>10.5</v>
      </c>
      <c r="K182" s="3"/>
      <c r="L182" s="3"/>
      <c r="M182" s="3">
        <v>10.5</v>
      </c>
      <c r="N182" s="3">
        <v>10.5</v>
      </c>
      <c r="O182" s="3"/>
      <c r="P182" s="3"/>
      <c r="Q182" s="3">
        <v>10.5</v>
      </c>
      <c r="R182" s="3">
        <v>10.5</v>
      </c>
      <c r="S182" s="3"/>
      <c r="T182" s="3"/>
      <c r="U182" s="3">
        <v>10.5</v>
      </c>
      <c r="V182" s="3">
        <v>10.5</v>
      </c>
      <c r="W182" s="3"/>
      <c r="X182" s="3"/>
      <c r="Y182" s="3">
        <v>10.5</v>
      </c>
      <c r="Z182" s="3">
        <v>10.5</v>
      </c>
      <c r="AA182" s="3"/>
      <c r="AB182" s="3"/>
      <c r="AC182" s="3">
        <v>10.5</v>
      </c>
      <c r="AD182" s="3">
        <v>10.5</v>
      </c>
      <c r="AE182" s="3"/>
      <c r="AF182" s="3"/>
      <c r="AG182" s="3">
        <v>10.5</v>
      </c>
      <c r="AH182" s="3">
        <v>10.5</v>
      </c>
      <c r="AI182" s="3"/>
      <c r="AJ182" s="3"/>
      <c r="AK182" s="3">
        <v>10.5</v>
      </c>
      <c r="AL182" s="81">
        <v>157.5</v>
      </c>
      <c r="AM182" s="82">
        <v>1</v>
      </c>
      <c r="AN182" s="82">
        <v>2</v>
      </c>
      <c r="AO182" s="82">
        <v>3</v>
      </c>
      <c r="AP182" s="82">
        <v>4</v>
      </c>
      <c r="AQ182" s="82">
        <v>5</v>
      </c>
      <c r="AR182" s="82">
        <v>6</v>
      </c>
      <c r="AS182" s="82">
        <v>7</v>
      </c>
      <c r="AT182" s="82">
        <v>8</v>
      </c>
      <c r="AU182" s="82">
        <v>9</v>
      </c>
      <c r="AV182" s="82">
        <v>10</v>
      </c>
      <c r="AW182" s="82">
        <v>11</v>
      </c>
      <c r="AX182" s="82">
        <v>12</v>
      </c>
      <c r="AY182" s="82">
        <v>13</v>
      </c>
      <c r="AZ182" s="82">
        <v>14</v>
      </c>
      <c r="BA182" s="82">
        <v>15</v>
      </c>
      <c r="BB182" s="82">
        <v>16</v>
      </c>
      <c r="BC182" s="82">
        <v>17</v>
      </c>
      <c r="BD182" s="82">
        <v>18</v>
      </c>
      <c r="BE182" s="82">
        <v>19</v>
      </c>
      <c r="BF182" s="82">
        <v>20</v>
      </c>
      <c r="BG182" s="82">
        <v>21</v>
      </c>
      <c r="BH182" s="82">
        <v>22</v>
      </c>
      <c r="BI182" s="82">
        <v>23</v>
      </c>
      <c r="BJ182" s="82">
        <v>24</v>
      </c>
      <c r="BK182" s="82">
        <v>25</v>
      </c>
      <c r="BL182" s="82">
        <v>26</v>
      </c>
      <c r="BM182" s="82">
        <v>27</v>
      </c>
      <c r="BN182" s="82">
        <v>28</v>
      </c>
      <c r="BO182" s="82">
        <v>29</v>
      </c>
      <c r="BP182" s="82">
        <v>30</v>
      </c>
      <c r="BQ182" s="82">
        <v>31</v>
      </c>
      <c r="BR182" s="3" t="s">
        <v>704</v>
      </c>
      <c r="BS182" s="3" t="s">
        <v>705</v>
      </c>
      <c r="BT182" s="3" t="s">
        <v>706</v>
      </c>
      <c r="BU182" s="3" t="s">
        <v>707</v>
      </c>
      <c r="BV182" s="3" t="s">
        <v>697</v>
      </c>
      <c r="BW182" s="3" t="s">
        <v>698</v>
      </c>
      <c r="BX182" s="3" t="s">
        <v>703</v>
      </c>
      <c r="BY182" s="3" t="s">
        <v>704</v>
      </c>
      <c r="BZ182" s="3" t="s">
        <v>705</v>
      </c>
      <c r="CA182" s="3" t="s">
        <v>706</v>
      </c>
      <c r="CB182" s="3" t="s">
        <v>707</v>
      </c>
      <c r="CC182" s="3" t="s">
        <v>697</v>
      </c>
      <c r="CD182" s="3" t="s">
        <v>698</v>
      </c>
      <c r="CE182" s="3" t="s">
        <v>703</v>
      </c>
      <c r="CF182" s="3" t="s">
        <v>704</v>
      </c>
      <c r="CG182" s="3" t="s">
        <v>705</v>
      </c>
      <c r="CH182" s="3" t="s">
        <v>706</v>
      </c>
      <c r="CI182" s="3" t="s">
        <v>707</v>
      </c>
      <c r="CJ182" s="3" t="s">
        <v>697</v>
      </c>
      <c r="CK182" s="3" t="s">
        <v>698</v>
      </c>
      <c r="CL182" s="3" t="s">
        <v>703</v>
      </c>
      <c r="CM182" s="3" t="s">
        <v>704</v>
      </c>
      <c r="CN182" s="3" t="s">
        <v>705</v>
      </c>
      <c r="CO182" s="3" t="s">
        <v>706</v>
      </c>
      <c r="CP182" s="3" t="s">
        <v>707</v>
      </c>
      <c r="CQ182" s="3" t="s">
        <v>697</v>
      </c>
      <c r="CR182" s="3" t="s">
        <v>698</v>
      </c>
      <c r="CS182" s="3" t="s">
        <v>703</v>
      </c>
      <c r="CT182" s="3" t="s">
        <v>704</v>
      </c>
      <c r="CU182" s="3" t="s">
        <v>705</v>
      </c>
      <c r="CV182" s="3" t="s">
        <v>706</v>
      </c>
      <c r="CW182" s="3" t="s">
        <v>729</v>
      </c>
      <c r="CX182">
        <v>2024</v>
      </c>
    </row>
    <row r="183" spans="1:102" x14ac:dyDescent="0.2">
      <c r="A183" s="74" t="str">
        <f t="shared" si="2"/>
        <v>Октябрь 2024 График 5 Бригада 2</v>
      </c>
      <c r="B183" s="3"/>
      <c r="C183" s="77" t="s">
        <v>728</v>
      </c>
      <c r="D183" s="3" t="s">
        <v>743</v>
      </c>
      <c r="E183" s="3" t="s">
        <v>708</v>
      </c>
      <c r="F183" s="86">
        <v>2</v>
      </c>
      <c r="G183" s="3">
        <v>10.5</v>
      </c>
      <c r="H183" s="3"/>
      <c r="I183" s="3"/>
      <c r="J183" s="3">
        <v>10.5</v>
      </c>
      <c r="K183" s="3">
        <v>10.5</v>
      </c>
      <c r="L183" s="3"/>
      <c r="M183" s="3"/>
      <c r="N183" s="3">
        <v>10.5</v>
      </c>
      <c r="O183" s="3">
        <v>10.5</v>
      </c>
      <c r="P183" s="3"/>
      <c r="Q183" s="3"/>
      <c r="R183" s="3">
        <v>10.5</v>
      </c>
      <c r="S183" s="3">
        <v>10.5</v>
      </c>
      <c r="T183" s="3"/>
      <c r="U183" s="3"/>
      <c r="V183" s="3">
        <v>10.5</v>
      </c>
      <c r="W183" s="3">
        <v>10.5</v>
      </c>
      <c r="X183" s="3"/>
      <c r="Y183" s="3"/>
      <c r="Z183" s="3">
        <v>10.5</v>
      </c>
      <c r="AA183" s="3">
        <v>10.5</v>
      </c>
      <c r="AB183" s="3"/>
      <c r="AC183" s="3"/>
      <c r="AD183" s="3">
        <v>10.5</v>
      </c>
      <c r="AE183" s="3">
        <v>10.5</v>
      </c>
      <c r="AF183" s="3"/>
      <c r="AG183" s="3"/>
      <c r="AH183" s="3">
        <v>10.5</v>
      </c>
      <c r="AI183" s="3">
        <v>10.5</v>
      </c>
      <c r="AJ183" s="3"/>
      <c r="AK183" s="3"/>
      <c r="AL183" s="81">
        <v>157.5</v>
      </c>
      <c r="AM183" s="82">
        <v>1</v>
      </c>
      <c r="AN183" s="82">
        <v>2</v>
      </c>
      <c r="AO183" s="82">
        <v>3</v>
      </c>
      <c r="AP183" s="82">
        <v>4</v>
      </c>
      <c r="AQ183" s="82">
        <v>5</v>
      </c>
      <c r="AR183" s="82">
        <v>6</v>
      </c>
      <c r="AS183" s="82">
        <v>7</v>
      </c>
      <c r="AT183" s="82">
        <v>8</v>
      </c>
      <c r="AU183" s="82">
        <v>9</v>
      </c>
      <c r="AV183" s="82">
        <v>10</v>
      </c>
      <c r="AW183" s="82">
        <v>11</v>
      </c>
      <c r="AX183" s="82">
        <v>12</v>
      </c>
      <c r="AY183" s="82">
        <v>13</v>
      </c>
      <c r="AZ183" s="82">
        <v>14</v>
      </c>
      <c r="BA183" s="82">
        <v>15</v>
      </c>
      <c r="BB183" s="82">
        <v>16</v>
      </c>
      <c r="BC183" s="82">
        <v>17</v>
      </c>
      <c r="BD183" s="82">
        <v>18</v>
      </c>
      <c r="BE183" s="82">
        <v>19</v>
      </c>
      <c r="BF183" s="82">
        <v>20</v>
      </c>
      <c r="BG183" s="82">
        <v>21</v>
      </c>
      <c r="BH183" s="82">
        <v>22</v>
      </c>
      <c r="BI183" s="82">
        <v>23</v>
      </c>
      <c r="BJ183" s="82">
        <v>24</v>
      </c>
      <c r="BK183" s="82">
        <v>25</v>
      </c>
      <c r="BL183" s="82">
        <v>26</v>
      </c>
      <c r="BM183" s="82">
        <v>27</v>
      </c>
      <c r="BN183" s="82">
        <v>28</v>
      </c>
      <c r="BO183" s="82">
        <v>29</v>
      </c>
      <c r="BP183" s="82">
        <v>30</v>
      </c>
      <c r="BQ183" s="82">
        <v>31</v>
      </c>
      <c r="BR183" s="3" t="s">
        <v>704</v>
      </c>
      <c r="BS183" s="3" t="s">
        <v>705</v>
      </c>
      <c r="BT183" s="3" t="s">
        <v>706</v>
      </c>
      <c r="BU183" s="3" t="s">
        <v>707</v>
      </c>
      <c r="BV183" s="3" t="s">
        <v>697</v>
      </c>
      <c r="BW183" s="3" t="s">
        <v>698</v>
      </c>
      <c r="BX183" s="3" t="s">
        <v>703</v>
      </c>
      <c r="BY183" s="3" t="s">
        <v>704</v>
      </c>
      <c r="BZ183" s="3" t="s">
        <v>705</v>
      </c>
      <c r="CA183" s="3" t="s">
        <v>706</v>
      </c>
      <c r="CB183" s="3" t="s">
        <v>707</v>
      </c>
      <c r="CC183" s="3" t="s">
        <v>697</v>
      </c>
      <c r="CD183" s="3" t="s">
        <v>698</v>
      </c>
      <c r="CE183" s="3" t="s">
        <v>703</v>
      </c>
      <c r="CF183" s="3" t="s">
        <v>704</v>
      </c>
      <c r="CG183" s="3" t="s">
        <v>705</v>
      </c>
      <c r="CH183" s="3" t="s">
        <v>706</v>
      </c>
      <c r="CI183" s="3" t="s">
        <v>707</v>
      </c>
      <c r="CJ183" s="3" t="s">
        <v>697</v>
      </c>
      <c r="CK183" s="3" t="s">
        <v>698</v>
      </c>
      <c r="CL183" s="3" t="s">
        <v>703</v>
      </c>
      <c r="CM183" s="3" t="s">
        <v>704</v>
      </c>
      <c r="CN183" s="3" t="s">
        <v>705</v>
      </c>
      <c r="CO183" s="3" t="s">
        <v>706</v>
      </c>
      <c r="CP183" s="3" t="s">
        <v>707</v>
      </c>
      <c r="CQ183" s="3" t="s">
        <v>697</v>
      </c>
      <c r="CR183" s="3" t="s">
        <v>698</v>
      </c>
      <c r="CS183" s="3" t="s">
        <v>703</v>
      </c>
      <c r="CT183" s="3" t="s">
        <v>704</v>
      </c>
      <c r="CU183" s="3" t="s">
        <v>705</v>
      </c>
      <c r="CV183" s="3" t="s">
        <v>706</v>
      </c>
      <c r="CW183" s="3" t="s">
        <v>729</v>
      </c>
      <c r="CX183">
        <v>2024</v>
      </c>
    </row>
    <row r="184" spans="1:102" x14ac:dyDescent="0.2">
      <c r="A184" s="74" t="str">
        <f t="shared" si="2"/>
        <v>Октябрь 2024 График 5 Бригада 3</v>
      </c>
      <c r="B184" s="3"/>
      <c r="C184" s="77" t="s">
        <v>728</v>
      </c>
      <c r="D184" s="3" t="s">
        <v>743</v>
      </c>
      <c r="E184" s="3" t="s">
        <v>710</v>
      </c>
      <c r="F184" s="86">
        <v>3</v>
      </c>
      <c r="G184" s="3">
        <v>10.5</v>
      </c>
      <c r="H184" s="3">
        <v>10.5</v>
      </c>
      <c r="I184" s="3"/>
      <c r="J184" s="3"/>
      <c r="K184" s="3">
        <v>10.5</v>
      </c>
      <c r="L184" s="3">
        <v>10.5</v>
      </c>
      <c r="M184" s="3"/>
      <c r="N184" s="3"/>
      <c r="O184" s="3">
        <v>10.5</v>
      </c>
      <c r="P184" s="3">
        <v>10.5</v>
      </c>
      <c r="Q184" s="3"/>
      <c r="R184" s="3"/>
      <c r="S184" s="3">
        <v>10.5</v>
      </c>
      <c r="T184" s="3">
        <v>10.5</v>
      </c>
      <c r="U184" s="3"/>
      <c r="V184" s="3"/>
      <c r="W184" s="3">
        <v>10.5</v>
      </c>
      <c r="X184" s="3">
        <v>10.5</v>
      </c>
      <c r="Y184" s="3"/>
      <c r="Z184" s="3"/>
      <c r="AA184" s="3">
        <v>10.5</v>
      </c>
      <c r="AB184" s="3">
        <v>10.5</v>
      </c>
      <c r="AC184" s="3"/>
      <c r="AD184" s="3"/>
      <c r="AE184" s="3">
        <v>10.5</v>
      </c>
      <c r="AF184" s="3">
        <v>10.5</v>
      </c>
      <c r="AG184" s="3"/>
      <c r="AH184" s="3"/>
      <c r="AI184" s="3">
        <v>10.5</v>
      </c>
      <c r="AJ184" s="3">
        <v>10.5</v>
      </c>
      <c r="AK184" s="3"/>
      <c r="AL184" s="81">
        <v>168</v>
      </c>
      <c r="AM184" s="82">
        <v>1</v>
      </c>
      <c r="AN184" s="82">
        <v>2</v>
      </c>
      <c r="AO184" s="82">
        <v>3</v>
      </c>
      <c r="AP184" s="82">
        <v>4</v>
      </c>
      <c r="AQ184" s="82">
        <v>5</v>
      </c>
      <c r="AR184" s="82">
        <v>6</v>
      </c>
      <c r="AS184" s="82">
        <v>7</v>
      </c>
      <c r="AT184" s="82">
        <v>8</v>
      </c>
      <c r="AU184" s="82">
        <v>9</v>
      </c>
      <c r="AV184" s="82">
        <v>10</v>
      </c>
      <c r="AW184" s="82">
        <v>11</v>
      </c>
      <c r="AX184" s="82">
        <v>12</v>
      </c>
      <c r="AY184" s="82">
        <v>13</v>
      </c>
      <c r="AZ184" s="82">
        <v>14</v>
      </c>
      <c r="BA184" s="82">
        <v>15</v>
      </c>
      <c r="BB184" s="82">
        <v>16</v>
      </c>
      <c r="BC184" s="82">
        <v>17</v>
      </c>
      <c r="BD184" s="82">
        <v>18</v>
      </c>
      <c r="BE184" s="82">
        <v>19</v>
      </c>
      <c r="BF184" s="82">
        <v>20</v>
      </c>
      <c r="BG184" s="82">
        <v>21</v>
      </c>
      <c r="BH184" s="82">
        <v>22</v>
      </c>
      <c r="BI184" s="82">
        <v>23</v>
      </c>
      <c r="BJ184" s="82">
        <v>24</v>
      </c>
      <c r="BK184" s="82">
        <v>25</v>
      </c>
      <c r="BL184" s="82">
        <v>26</v>
      </c>
      <c r="BM184" s="82">
        <v>27</v>
      </c>
      <c r="BN184" s="82">
        <v>28</v>
      </c>
      <c r="BO184" s="82">
        <v>29</v>
      </c>
      <c r="BP184" s="82">
        <v>30</v>
      </c>
      <c r="BQ184" s="82">
        <v>31</v>
      </c>
      <c r="BR184" s="3" t="s">
        <v>704</v>
      </c>
      <c r="BS184" s="3" t="s">
        <v>705</v>
      </c>
      <c r="BT184" s="3" t="s">
        <v>706</v>
      </c>
      <c r="BU184" s="3" t="s">
        <v>707</v>
      </c>
      <c r="BV184" s="3" t="s">
        <v>697</v>
      </c>
      <c r="BW184" s="3" t="s">
        <v>698</v>
      </c>
      <c r="BX184" s="3" t="s">
        <v>703</v>
      </c>
      <c r="BY184" s="3" t="s">
        <v>704</v>
      </c>
      <c r="BZ184" s="3" t="s">
        <v>705</v>
      </c>
      <c r="CA184" s="3" t="s">
        <v>706</v>
      </c>
      <c r="CB184" s="3" t="s">
        <v>707</v>
      </c>
      <c r="CC184" s="3" t="s">
        <v>697</v>
      </c>
      <c r="CD184" s="3" t="s">
        <v>698</v>
      </c>
      <c r="CE184" s="3" t="s">
        <v>703</v>
      </c>
      <c r="CF184" s="3" t="s">
        <v>704</v>
      </c>
      <c r="CG184" s="3" t="s">
        <v>705</v>
      </c>
      <c r="CH184" s="3" t="s">
        <v>706</v>
      </c>
      <c r="CI184" s="3" t="s">
        <v>707</v>
      </c>
      <c r="CJ184" s="3" t="s">
        <v>697</v>
      </c>
      <c r="CK184" s="3" t="s">
        <v>698</v>
      </c>
      <c r="CL184" s="3" t="s">
        <v>703</v>
      </c>
      <c r="CM184" s="3" t="s">
        <v>704</v>
      </c>
      <c r="CN184" s="3" t="s">
        <v>705</v>
      </c>
      <c r="CO184" s="3" t="s">
        <v>706</v>
      </c>
      <c r="CP184" s="3" t="s">
        <v>707</v>
      </c>
      <c r="CQ184" s="3" t="s">
        <v>697</v>
      </c>
      <c r="CR184" s="3" t="s">
        <v>698</v>
      </c>
      <c r="CS184" s="3" t="s">
        <v>703</v>
      </c>
      <c r="CT184" s="3" t="s">
        <v>704</v>
      </c>
      <c r="CU184" s="3" t="s">
        <v>705</v>
      </c>
      <c r="CV184" s="3" t="s">
        <v>706</v>
      </c>
      <c r="CW184" s="3" t="s">
        <v>729</v>
      </c>
      <c r="CX184">
        <v>2024</v>
      </c>
    </row>
    <row r="185" spans="1:102" x14ac:dyDescent="0.2">
      <c r="A185" s="74" t="str">
        <f t="shared" si="2"/>
        <v>Октябрь 2024 График 5 Бригада 4</v>
      </c>
      <c r="B185" s="3"/>
      <c r="C185" s="77" t="s">
        <v>728</v>
      </c>
      <c r="D185" s="3" t="s">
        <v>743</v>
      </c>
      <c r="E185" s="3" t="s">
        <v>713</v>
      </c>
      <c r="F185" s="86">
        <v>4</v>
      </c>
      <c r="G185" s="3"/>
      <c r="H185" s="3">
        <v>10.5</v>
      </c>
      <c r="I185" s="3">
        <v>10.5</v>
      </c>
      <c r="J185" s="3"/>
      <c r="K185" s="3"/>
      <c r="L185" s="3">
        <v>10.5</v>
      </c>
      <c r="M185" s="3">
        <v>10.5</v>
      </c>
      <c r="N185" s="3"/>
      <c r="O185" s="3"/>
      <c r="P185" s="3">
        <v>10.5</v>
      </c>
      <c r="Q185" s="3">
        <v>10.5</v>
      </c>
      <c r="R185" s="3"/>
      <c r="S185" s="3"/>
      <c r="T185" s="3">
        <v>10.5</v>
      </c>
      <c r="U185" s="3">
        <v>10.5</v>
      </c>
      <c r="V185" s="3"/>
      <c r="W185" s="3"/>
      <c r="X185" s="3">
        <v>10.5</v>
      </c>
      <c r="Y185" s="3">
        <v>10.5</v>
      </c>
      <c r="Z185" s="3"/>
      <c r="AA185" s="3"/>
      <c r="AB185" s="3">
        <v>10.5</v>
      </c>
      <c r="AC185" s="3">
        <v>10.5</v>
      </c>
      <c r="AD185" s="3"/>
      <c r="AE185" s="3"/>
      <c r="AF185" s="3">
        <v>10.5</v>
      </c>
      <c r="AG185" s="3">
        <v>10.5</v>
      </c>
      <c r="AH185" s="3"/>
      <c r="AI185" s="3"/>
      <c r="AJ185" s="3">
        <v>10.5</v>
      </c>
      <c r="AK185" s="3">
        <v>10.5</v>
      </c>
      <c r="AL185" s="81">
        <v>168</v>
      </c>
      <c r="AM185" s="82">
        <v>1</v>
      </c>
      <c r="AN185" s="82">
        <v>2</v>
      </c>
      <c r="AO185" s="82">
        <v>3</v>
      </c>
      <c r="AP185" s="82">
        <v>4</v>
      </c>
      <c r="AQ185" s="82">
        <v>5</v>
      </c>
      <c r="AR185" s="82">
        <v>6</v>
      </c>
      <c r="AS185" s="82">
        <v>7</v>
      </c>
      <c r="AT185" s="82">
        <v>8</v>
      </c>
      <c r="AU185" s="82">
        <v>9</v>
      </c>
      <c r="AV185" s="82">
        <v>10</v>
      </c>
      <c r="AW185" s="82">
        <v>11</v>
      </c>
      <c r="AX185" s="82">
        <v>12</v>
      </c>
      <c r="AY185" s="82">
        <v>13</v>
      </c>
      <c r="AZ185" s="82">
        <v>14</v>
      </c>
      <c r="BA185" s="82">
        <v>15</v>
      </c>
      <c r="BB185" s="82">
        <v>16</v>
      </c>
      <c r="BC185" s="82">
        <v>17</v>
      </c>
      <c r="BD185" s="82">
        <v>18</v>
      </c>
      <c r="BE185" s="82">
        <v>19</v>
      </c>
      <c r="BF185" s="82">
        <v>20</v>
      </c>
      <c r="BG185" s="82">
        <v>21</v>
      </c>
      <c r="BH185" s="82">
        <v>22</v>
      </c>
      <c r="BI185" s="82">
        <v>23</v>
      </c>
      <c r="BJ185" s="82">
        <v>24</v>
      </c>
      <c r="BK185" s="82">
        <v>25</v>
      </c>
      <c r="BL185" s="82">
        <v>26</v>
      </c>
      <c r="BM185" s="82">
        <v>27</v>
      </c>
      <c r="BN185" s="82">
        <v>28</v>
      </c>
      <c r="BO185" s="82">
        <v>29</v>
      </c>
      <c r="BP185" s="82">
        <v>30</v>
      </c>
      <c r="BQ185" s="82">
        <v>31</v>
      </c>
      <c r="BR185" s="3" t="s">
        <v>704</v>
      </c>
      <c r="BS185" s="3" t="s">
        <v>705</v>
      </c>
      <c r="BT185" s="3" t="s">
        <v>706</v>
      </c>
      <c r="BU185" s="3" t="s">
        <v>707</v>
      </c>
      <c r="BV185" s="3" t="s">
        <v>697</v>
      </c>
      <c r="BW185" s="3" t="s">
        <v>698</v>
      </c>
      <c r="BX185" s="3" t="s">
        <v>703</v>
      </c>
      <c r="BY185" s="3" t="s">
        <v>704</v>
      </c>
      <c r="BZ185" s="3" t="s">
        <v>705</v>
      </c>
      <c r="CA185" s="3" t="s">
        <v>706</v>
      </c>
      <c r="CB185" s="3" t="s">
        <v>707</v>
      </c>
      <c r="CC185" s="3" t="s">
        <v>697</v>
      </c>
      <c r="CD185" s="3" t="s">
        <v>698</v>
      </c>
      <c r="CE185" s="3" t="s">
        <v>703</v>
      </c>
      <c r="CF185" s="3" t="s">
        <v>704</v>
      </c>
      <c r="CG185" s="3" t="s">
        <v>705</v>
      </c>
      <c r="CH185" s="3" t="s">
        <v>706</v>
      </c>
      <c r="CI185" s="3" t="s">
        <v>707</v>
      </c>
      <c r="CJ185" s="3" t="s">
        <v>697</v>
      </c>
      <c r="CK185" s="3" t="s">
        <v>698</v>
      </c>
      <c r="CL185" s="3" t="s">
        <v>703</v>
      </c>
      <c r="CM185" s="3" t="s">
        <v>704</v>
      </c>
      <c r="CN185" s="3" t="s">
        <v>705</v>
      </c>
      <c r="CO185" s="3" t="s">
        <v>706</v>
      </c>
      <c r="CP185" s="3" t="s">
        <v>707</v>
      </c>
      <c r="CQ185" s="3" t="s">
        <v>697</v>
      </c>
      <c r="CR185" s="3" t="s">
        <v>698</v>
      </c>
      <c r="CS185" s="3" t="s">
        <v>703</v>
      </c>
      <c r="CT185" s="3" t="s">
        <v>704</v>
      </c>
      <c r="CU185" s="3" t="s">
        <v>705</v>
      </c>
      <c r="CV185" s="3" t="s">
        <v>706</v>
      </c>
      <c r="CW185" s="3" t="s">
        <v>729</v>
      </c>
      <c r="CX185">
        <v>2024</v>
      </c>
    </row>
    <row r="186" spans="1:102" x14ac:dyDescent="0.2">
      <c r="A186" s="74" t="str">
        <f t="shared" si="2"/>
        <v>Ноябрь 2024 График 5 Бригада 1</v>
      </c>
      <c r="B186" s="3"/>
      <c r="C186" s="77" t="s">
        <v>730</v>
      </c>
      <c r="D186" s="3" t="s">
        <v>743</v>
      </c>
      <c r="E186" s="3" t="s">
        <v>701</v>
      </c>
      <c r="F186" s="86">
        <v>1</v>
      </c>
      <c r="G186" s="3">
        <v>10.5</v>
      </c>
      <c r="H186" s="3"/>
      <c r="I186" s="3"/>
      <c r="J186" s="3">
        <v>10.5</v>
      </c>
      <c r="K186" s="3">
        <v>10.5</v>
      </c>
      <c r="L186" s="3"/>
      <c r="M186" s="3"/>
      <c r="N186" s="3">
        <v>10.5</v>
      </c>
      <c r="O186" s="3">
        <v>10.5</v>
      </c>
      <c r="P186" s="3"/>
      <c r="Q186" s="3"/>
      <c r="R186" s="3">
        <v>10.5</v>
      </c>
      <c r="S186" s="3">
        <v>10.5</v>
      </c>
      <c r="T186" s="3"/>
      <c r="U186" s="3"/>
      <c r="V186" s="3">
        <v>10.5</v>
      </c>
      <c r="W186" s="3">
        <v>10.5</v>
      </c>
      <c r="X186" s="3"/>
      <c r="Y186" s="3"/>
      <c r="Z186" s="3">
        <v>10.5</v>
      </c>
      <c r="AA186" s="3">
        <v>10.5</v>
      </c>
      <c r="AB186" s="3"/>
      <c r="AC186" s="3"/>
      <c r="AD186" s="3">
        <v>10.5</v>
      </c>
      <c r="AE186" s="3">
        <v>10.5</v>
      </c>
      <c r="AF186" s="3"/>
      <c r="AG186" s="3"/>
      <c r="AH186" s="3">
        <v>10.5</v>
      </c>
      <c r="AI186" s="3">
        <v>10.5</v>
      </c>
      <c r="AJ186" s="3"/>
      <c r="AK186" s="3" t="s">
        <v>716</v>
      </c>
      <c r="AL186" s="81">
        <v>157.5</v>
      </c>
      <c r="AM186" s="82">
        <v>1</v>
      </c>
      <c r="AN186" s="82">
        <v>2</v>
      </c>
      <c r="AO186" s="82">
        <v>3</v>
      </c>
      <c r="AP186" s="82">
        <v>4</v>
      </c>
      <c r="AQ186" s="82">
        <v>5</v>
      </c>
      <c r="AR186" s="82">
        <v>6</v>
      </c>
      <c r="AS186" s="82">
        <v>7</v>
      </c>
      <c r="AT186" s="82">
        <v>8</v>
      </c>
      <c r="AU186" s="82">
        <v>9</v>
      </c>
      <c r="AV186" s="82">
        <v>10</v>
      </c>
      <c r="AW186" s="82">
        <v>11</v>
      </c>
      <c r="AX186" s="82">
        <v>12</v>
      </c>
      <c r="AY186" s="82">
        <v>13</v>
      </c>
      <c r="AZ186" s="82">
        <v>14</v>
      </c>
      <c r="BA186" s="82">
        <v>15</v>
      </c>
      <c r="BB186" s="82">
        <v>16</v>
      </c>
      <c r="BC186" s="82">
        <v>17</v>
      </c>
      <c r="BD186" s="82">
        <v>18</v>
      </c>
      <c r="BE186" s="82">
        <v>19</v>
      </c>
      <c r="BF186" s="82">
        <v>20</v>
      </c>
      <c r="BG186" s="82">
        <v>21</v>
      </c>
      <c r="BH186" s="82">
        <v>22</v>
      </c>
      <c r="BI186" s="82">
        <v>23</v>
      </c>
      <c r="BJ186" s="82">
        <v>24</v>
      </c>
      <c r="BK186" s="82">
        <v>25</v>
      </c>
      <c r="BL186" s="82">
        <v>26</v>
      </c>
      <c r="BM186" s="82">
        <v>27</v>
      </c>
      <c r="BN186" s="82">
        <v>28</v>
      </c>
      <c r="BO186" s="82">
        <v>29</v>
      </c>
      <c r="BP186" s="82">
        <v>30</v>
      </c>
      <c r="BQ186" s="82"/>
      <c r="BR186" s="3" t="s">
        <v>707</v>
      </c>
      <c r="BS186" s="3" t="s">
        <v>697</v>
      </c>
      <c r="BT186" s="3" t="s">
        <v>698</v>
      </c>
      <c r="BU186" s="3" t="s">
        <v>703</v>
      </c>
      <c r="BV186" s="3" t="s">
        <v>704</v>
      </c>
      <c r="BW186" s="3" t="s">
        <v>705</v>
      </c>
      <c r="BX186" s="3" t="s">
        <v>706</v>
      </c>
      <c r="BY186" s="3" t="s">
        <v>707</v>
      </c>
      <c r="BZ186" s="3" t="s">
        <v>697</v>
      </c>
      <c r="CA186" s="3" t="s">
        <v>698</v>
      </c>
      <c r="CB186" s="3" t="s">
        <v>703</v>
      </c>
      <c r="CC186" s="3" t="s">
        <v>704</v>
      </c>
      <c r="CD186" s="3" t="s">
        <v>705</v>
      </c>
      <c r="CE186" s="3" t="s">
        <v>706</v>
      </c>
      <c r="CF186" s="3" t="s">
        <v>707</v>
      </c>
      <c r="CG186" s="3" t="s">
        <v>697</v>
      </c>
      <c r="CH186" s="3" t="s">
        <v>698</v>
      </c>
      <c r="CI186" s="3" t="s">
        <v>703</v>
      </c>
      <c r="CJ186" s="3" t="s">
        <v>704</v>
      </c>
      <c r="CK186" s="3" t="s">
        <v>705</v>
      </c>
      <c r="CL186" s="3" t="s">
        <v>706</v>
      </c>
      <c r="CM186" s="3" t="s">
        <v>707</v>
      </c>
      <c r="CN186" s="3" t="s">
        <v>697</v>
      </c>
      <c r="CO186" s="3" t="s">
        <v>698</v>
      </c>
      <c r="CP186" s="3" t="s">
        <v>703</v>
      </c>
      <c r="CQ186" s="3" t="s">
        <v>704</v>
      </c>
      <c r="CR186" s="3" t="s">
        <v>705</v>
      </c>
      <c r="CS186" s="3" t="s">
        <v>706</v>
      </c>
      <c r="CT186" s="3" t="s">
        <v>707</v>
      </c>
      <c r="CU186" s="3" t="s">
        <v>697</v>
      </c>
      <c r="CV186" s="3" t="s">
        <v>698</v>
      </c>
      <c r="CW186" s="3" t="s">
        <v>731</v>
      </c>
      <c r="CX186">
        <v>2024</v>
      </c>
    </row>
    <row r="187" spans="1:102" x14ac:dyDescent="0.2">
      <c r="A187" s="74" t="str">
        <f t="shared" si="2"/>
        <v>Ноябрь 2024 График 5 Бригада 2</v>
      </c>
      <c r="B187" s="3"/>
      <c r="C187" s="77" t="s">
        <v>730</v>
      </c>
      <c r="D187" s="3" t="s">
        <v>743</v>
      </c>
      <c r="E187" s="3" t="s">
        <v>708</v>
      </c>
      <c r="F187" s="86">
        <v>2</v>
      </c>
      <c r="G187" s="3">
        <v>10.5</v>
      </c>
      <c r="H187" s="3">
        <v>10.5</v>
      </c>
      <c r="I187" s="3"/>
      <c r="J187" s="3"/>
      <c r="K187" s="3">
        <v>10.5</v>
      </c>
      <c r="L187" s="3">
        <v>10.5</v>
      </c>
      <c r="M187" s="3"/>
      <c r="N187" s="3"/>
      <c r="O187" s="3">
        <v>10.5</v>
      </c>
      <c r="P187" s="3">
        <v>10.5</v>
      </c>
      <c r="Q187" s="3"/>
      <c r="R187" s="3"/>
      <c r="S187" s="3">
        <v>10.5</v>
      </c>
      <c r="T187" s="3">
        <v>10.5</v>
      </c>
      <c r="U187" s="3"/>
      <c r="V187" s="3"/>
      <c r="W187" s="3">
        <v>10.5</v>
      </c>
      <c r="X187" s="3">
        <v>10.5</v>
      </c>
      <c r="Y187" s="3"/>
      <c r="Z187" s="3"/>
      <c r="AA187" s="3">
        <v>10.5</v>
      </c>
      <c r="AB187" s="3">
        <v>10.5</v>
      </c>
      <c r="AC187" s="3"/>
      <c r="AD187" s="3"/>
      <c r="AE187" s="3">
        <v>10.5</v>
      </c>
      <c r="AF187" s="3">
        <v>10.5</v>
      </c>
      <c r="AG187" s="3"/>
      <c r="AH187" s="3"/>
      <c r="AI187" s="3">
        <v>10.5</v>
      </c>
      <c r="AJ187" s="3">
        <v>10.5</v>
      </c>
      <c r="AK187" s="3" t="s">
        <v>716</v>
      </c>
      <c r="AL187" s="81">
        <v>168</v>
      </c>
      <c r="AM187" s="82">
        <v>1</v>
      </c>
      <c r="AN187" s="82">
        <v>2</v>
      </c>
      <c r="AO187" s="82">
        <v>3</v>
      </c>
      <c r="AP187" s="82">
        <v>4</v>
      </c>
      <c r="AQ187" s="82">
        <v>5</v>
      </c>
      <c r="AR187" s="82">
        <v>6</v>
      </c>
      <c r="AS187" s="82">
        <v>7</v>
      </c>
      <c r="AT187" s="82">
        <v>8</v>
      </c>
      <c r="AU187" s="82">
        <v>9</v>
      </c>
      <c r="AV187" s="82">
        <v>10</v>
      </c>
      <c r="AW187" s="82">
        <v>11</v>
      </c>
      <c r="AX187" s="82">
        <v>12</v>
      </c>
      <c r="AY187" s="82">
        <v>13</v>
      </c>
      <c r="AZ187" s="82">
        <v>14</v>
      </c>
      <c r="BA187" s="82">
        <v>15</v>
      </c>
      <c r="BB187" s="82">
        <v>16</v>
      </c>
      <c r="BC187" s="82">
        <v>17</v>
      </c>
      <c r="BD187" s="82">
        <v>18</v>
      </c>
      <c r="BE187" s="82">
        <v>19</v>
      </c>
      <c r="BF187" s="82">
        <v>20</v>
      </c>
      <c r="BG187" s="82">
        <v>21</v>
      </c>
      <c r="BH187" s="82">
        <v>22</v>
      </c>
      <c r="BI187" s="82">
        <v>23</v>
      </c>
      <c r="BJ187" s="82">
        <v>24</v>
      </c>
      <c r="BK187" s="82">
        <v>25</v>
      </c>
      <c r="BL187" s="82">
        <v>26</v>
      </c>
      <c r="BM187" s="82">
        <v>27</v>
      </c>
      <c r="BN187" s="82">
        <v>28</v>
      </c>
      <c r="BO187" s="82">
        <v>29</v>
      </c>
      <c r="BP187" s="82">
        <v>30</v>
      </c>
      <c r="BQ187" s="82"/>
      <c r="BR187" s="3" t="s">
        <v>707</v>
      </c>
      <c r="BS187" s="3" t="s">
        <v>697</v>
      </c>
      <c r="BT187" s="3" t="s">
        <v>698</v>
      </c>
      <c r="BU187" s="3" t="s">
        <v>703</v>
      </c>
      <c r="BV187" s="3" t="s">
        <v>704</v>
      </c>
      <c r="BW187" s="3" t="s">
        <v>705</v>
      </c>
      <c r="BX187" s="3" t="s">
        <v>706</v>
      </c>
      <c r="BY187" s="3" t="s">
        <v>707</v>
      </c>
      <c r="BZ187" s="3" t="s">
        <v>697</v>
      </c>
      <c r="CA187" s="3" t="s">
        <v>698</v>
      </c>
      <c r="CB187" s="3" t="s">
        <v>703</v>
      </c>
      <c r="CC187" s="3" t="s">
        <v>704</v>
      </c>
      <c r="CD187" s="3" t="s">
        <v>705</v>
      </c>
      <c r="CE187" s="3" t="s">
        <v>706</v>
      </c>
      <c r="CF187" s="3" t="s">
        <v>707</v>
      </c>
      <c r="CG187" s="3" t="s">
        <v>697</v>
      </c>
      <c r="CH187" s="3" t="s">
        <v>698</v>
      </c>
      <c r="CI187" s="3" t="s">
        <v>703</v>
      </c>
      <c r="CJ187" s="3" t="s">
        <v>704</v>
      </c>
      <c r="CK187" s="3" t="s">
        <v>705</v>
      </c>
      <c r="CL187" s="3" t="s">
        <v>706</v>
      </c>
      <c r="CM187" s="3" t="s">
        <v>707</v>
      </c>
      <c r="CN187" s="3" t="s">
        <v>697</v>
      </c>
      <c r="CO187" s="3" t="s">
        <v>698</v>
      </c>
      <c r="CP187" s="3" t="s">
        <v>703</v>
      </c>
      <c r="CQ187" s="3" t="s">
        <v>704</v>
      </c>
      <c r="CR187" s="3" t="s">
        <v>705</v>
      </c>
      <c r="CS187" s="3" t="s">
        <v>706</v>
      </c>
      <c r="CT187" s="3" t="s">
        <v>707</v>
      </c>
      <c r="CU187" s="3" t="s">
        <v>697</v>
      </c>
      <c r="CV187" s="3" t="s">
        <v>698</v>
      </c>
      <c r="CW187" s="3" t="s">
        <v>731</v>
      </c>
      <c r="CX187">
        <v>2024</v>
      </c>
    </row>
    <row r="188" spans="1:102" x14ac:dyDescent="0.2">
      <c r="A188" s="74" t="str">
        <f t="shared" si="2"/>
        <v>Ноябрь 2024 График 5 Бригада 3</v>
      </c>
      <c r="B188" s="3"/>
      <c r="C188" s="77" t="s">
        <v>730</v>
      </c>
      <c r="D188" s="3" t="s">
        <v>743</v>
      </c>
      <c r="E188" s="3" t="s">
        <v>710</v>
      </c>
      <c r="F188" s="86">
        <v>3</v>
      </c>
      <c r="G188" s="3"/>
      <c r="H188" s="3">
        <v>10.5</v>
      </c>
      <c r="I188" s="3">
        <v>10.5</v>
      </c>
      <c r="J188" s="3"/>
      <c r="K188" s="3"/>
      <c r="L188" s="3">
        <v>10.5</v>
      </c>
      <c r="M188" s="3">
        <v>10.5</v>
      </c>
      <c r="N188" s="3"/>
      <c r="O188" s="3"/>
      <c r="P188" s="3">
        <v>10.5</v>
      </c>
      <c r="Q188" s="3">
        <v>10.5</v>
      </c>
      <c r="R188" s="3"/>
      <c r="S188" s="3"/>
      <c r="T188" s="3">
        <v>10.5</v>
      </c>
      <c r="U188" s="3">
        <v>10.5</v>
      </c>
      <c r="V188" s="3"/>
      <c r="W188" s="3"/>
      <c r="X188" s="3">
        <v>10.5</v>
      </c>
      <c r="Y188" s="3">
        <v>10.5</v>
      </c>
      <c r="Z188" s="3"/>
      <c r="AA188" s="3"/>
      <c r="AB188" s="3">
        <v>10.5</v>
      </c>
      <c r="AC188" s="3">
        <v>10.5</v>
      </c>
      <c r="AD188" s="3"/>
      <c r="AE188" s="3"/>
      <c r="AF188" s="3">
        <v>10.5</v>
      </c>
      <c r="AG188" s="3">
        <v>10.5</v>
      </c>
      <c r="AH188" s="3"/>
      <c r="AI188" s="3"/>
      <c r="AJ188" s="3">
        <v>10.5</v>
      </c>
      <c r="AK188" s="3" t="s">
        <v>716</v>
      </c>
      <c r="AL188" s="81">
        <v>157.5</v>
      </c>
      <c r="AM188" s="82">
        <v>1</v>
      </c>
      <c r="AN188" s="82">
        <v>2</v>
      </c>
      <c r="AO188" s="82">
        <v>3</v>
      </c>
      <c r="AP188" s="82">
        <v>4</v>
      </c>
      <c r="AQ188" s="82">
        <v>5</v>
      </c>
      <c r="AR188" s="82">
        <v>6</v>
      </c>
      <c r="AS188" s="82">
        <v>7</v>
      </c>
      <c r="AT188" s="82">
        <v>8</v>
      </c>
      <c r="AU188" s="82">
        <v>9</v>
      </c>
      <c r="AV188" s="82">
        <v>10</v>
      </c>
      <c r="AW188" s="82">
        <v>11</v>
      </c>
      <c r="AX188" s="82">
        <v>12</v>
      </c>
      <c r="AY188" s="82">
        <v>13</v>
      </c>
      <c r="AZ188" s="82">
        <v>14</v>
      </c>
      <c r="BA188" s="82">
        <v>15</v>
      </c>
      <c r="BB188" s="82">
        <v>16</v>
      </c>
      <c r="BC188" s="82">
        <v>17</v>
      </c>
      <c r="BD188" s="82">
        <v>18</v>
      </c>
      <c r="BE188" s="82">
        <v>19</v>
      </c>
      <c r="BF188" s="82">
        <v>20</v>
      </c>
      <c r="BG188" s="82">
        <v>21</v>
      </c>
      <c r="BH188" s="82">
        <v>22</v>
      </c>
      <c r="BI188" s="82">
        <v>23</v>
      </c>
      <c r="BJ188" s="82">
        <v>24</v>
      </c>
      <c r="BK188" s="82">
        <v>25</v>
      </c>
      <c r="BL188" s="82">
        <v>26</v>
      </c>
      <c r="BM188" s="82">
        <v>27</v>
      </c>
      <c r="BN188" s="82">
        <v>28</v>
      </c>
      <c r="BO188" s="82">
        <v>29</v>
      </c>
      <c r="BP188" s="82">
        <v>30</v>
      </c>
      <c r="BQ188" s="82"/>
      <c r="BR188" s="3" t="s">
        <v>707</v>
      </c>
      <c r="BS188" s="3" t="s">
        <v>697</v>
      </c>
      <c r="BT188" s="3" t="s">
        <v>698</v>
      </c>
      <c r="BU188" s="3" t="s">
        <v>703</v>
      </c>
      <c r="BV188" s="3" t="s">
        <v>704</v>
      </c>
      <c r="BW188" s="3" t="s">
        <v>705</v>
      </c>
      <c r="BX188" s="3" t="s">
        <v>706</v>
      </c>
      <c r="BY188" s="3" t="s">
        <v>707</v>
      </c>
      <c r="BZ188" s="3" t="s">
        <v>697</v>
      </c>
      <c r="CA188" s="3" t="s">
        <v>698</v>
      </c>
      <c r="CB188" s="3" t="s">
        <v>703</v>
      </c>
      <c r="CC188" s="3" t="s">
        <v>704</v>
      </c>
      <c r="CD188" s="3" t="s">
        <v>705</v>
      </c>
      <c r="CE188" s="3" t="s">
        <v>706</v>
      </c>
      <c r="CF188" s="3" t="s">
        <v>707</v>
      </c>
      <c r="CG188" s="3" t="s">
        <v>697</v>
      </c>
      <c r="CH188" s="3" t="s">
        <v>698</v>
      </c>
      <c r="CI188" s="3" t="s">
        <v>703</v>
      </c>
      <c r="CJ188" s="3" t="s">
        <v>704</v>
      </c>
      <c r="CK188" s="3" t="s">
        <v>705</v>
      </c>
      <c r="CL188" s="3" t="s">
        <v>706</v>
      </c>
      <c r="CM188" s="3" t="s">
        <v>707</v>
      </c>
      <c r="CN188" s="3" t="s">
        <v>697</v>
      </c>
      <c r="CO188" s="3" t="s">
        <v>698</v>
      </c>
      <c r="CP188" s="3" t="s">
        <v>703</v>
      </c>
      <c r="CQ188" s="3" t="s">
        <v>704</v>
      </c>
      <c r="CR188" s="3" t="s">
        <v>705</v>
      </c>
      <c r="CS188" s="3" t="s">
        <v>706</v>
      </c>
      <c r="CT188" s="3" t="s">
        <v>707</v>
      </c>
      <c r="CU188" s="3" t="s">
        <v>697</v>
      </c>
      <c r="CV188" s="3" t="s">
        <v>698</v>
      </c>
      <c r="CW188" s="3" t="s">
        <v>731</v>
      </c>
      <c r="CX188">
        <v>2024</v>
      </c>
    </row>
    <row r="189" spans="1:102" x14ac:dyDescent="0.2">
      <c r="A189" s="74" t="str">
        <f t="shared" si="2"/>
        <v>Ноябрь 2024 График 5 Бригада 4</v>
      </c>
      <c r="B189" s="3"/>
      <c r="C189" s="77" t="s">
        <v>730</v>
      </c>
      <c r="D189" s="3" t="s">
        <v>743</v>
      </c>
      <c r="E189" s="3" t="s">
        <v>713</v>
      </c>
      <c r="F189" s="86">
        <v>4</v>
      </c>
      <c r="G189" s="3"/>
      <c r="H189" s="3"/>
      <c r="I189" s="3">
        <v>10.5</v>
      </c>
      <c r="J189" s="3">
        <v>10.5</v>
      </c>
      <c r="K189" s="3"/>
      <c r="L189" s="3"/>
      <c r="M189" s="3">
        <v>10.5</v>
      </c>
      <c r="N189" s="3">
        <v>10.5</v>
      </c>
      <c r="O189" s="3"/>
      <c r="P189" s="3"/>
      <c r="Q189" s="3">
        <v>10.5</v>
      </c>
      <c r="R189" s="3">
        <v>10.5</v>
      </c>
      <c r="S189" s="3"/>
      <c r="T189" s="3"/>
      <c r="U189" s="3">
        <v>10.5</v>
      </c>
      <c r="V189" s="3">
        <v>10.5</v>
      </c>
      <c r="W189" s="3"/>
      <c r="X189" s="3"/>
      <c r="Y189" s="3">
        <v>10.5</v>
      </c>
      <c r="Z189" s="3">
        <v>10.5</v>
      </c>
      <c r="AA189" s="3"/>
      <c r="AB189" s="3"/>
      <c r="AC189" s="3">
        <v>10.5</v>
      </c>
      <c r="AD189" s="3">
        <v>10.5</v>
      </c>
      <c r="AE189" s="3"/>
      <c r="AF189" s="3"/>
      <c r="AG189" s="3">
        <v>10.5</v>
      </c>
      <c r="AH189" s="3">
        <v>10.5</v>
      </c>
      <c r="AI189" s="3"/>
      <c r="AJ189" s="3"/>
      <c r="AK189" s="3" t="s">
        <v>716</v>
      </c>
      <c r="AL189" s="81">
        <v>147</v>
      </c>
      <c r="AM189" s="82">
        <v>1</v>
      </c>
      <c r="AN189" s="82">
        <v>2</v>
      </c>
      <c r="AO189" s="82">
        <v>3</v>
      </c>
      <c r="AP189" s="82">
        <v>4</v>
      </c>
      <c r="AQ189" s="82">
        <v>5</v>
      </c>
      <c r="AR189" s="82">
        <v>6</v>
      </c>
      <c r="AS189" s="82">
        <v>7</v>
      </c>
      <c r="AT189" s="82">
        <v>8</v>
      </c>
      <c r="AU189" s="82">
        <v>9</v>
      </c>
      <c r="AV189" s="82">
        <v>10</v>
      </c>
      <c r="AW189" s="82">
        <v>11</v>
      </c>
      <c r="AX189" s="82">
        <v>12</v>
      </c>
      <c r="AY189" s="82">
        <v>13</v>
      </c>
      <c r="AZ189" s="82">
        <v>14</v>
      </c>
      <c r="BA189" s="82">
        <v>15</v>
      </c>
      <c r="BB189" s="82">
        <v>16</v>
      </c>
      <c r="BC189" s="82">
        <v>17</v>
      </c>
      <c r="BD189" s="82">
        <v>18</v>
      </c>
      <c r="BE189" s="82">
        <v>19</v>
      </c>
      <c r="BF189" s="82">
        <v>20</v>
      </c>
      <c r="BG189" s="82">
        <v>21</v>
      </c>
      <c r="BH189" s="82">
        <v>22</v>
      </c>
      <c r="BI189" s="82">
        <v>23</v>
      </c>
      <c r="BJ189" s="82">
        <v>24</v>
      </c>
      <c r="BK189" s="82">
        <v>25</v>
      </c>
      <c r="BL189" s="82">
        <v>26</v>
      </c>
      <c r="BM189" s="82">
        <v>27</v>
      </c>
      <c r="BN189" s="82">
        <v>28</v>
      </c>
      <c r="BO189" s="82">
        <v>29</v>
      </c>
      <c r="BP189" s="82">
        <v>30</v>
      </c>
      <c r="BQ189" s="82"/>
      <c r="BR189" s="3" t="s">
        <v>707</v>
      </c>
      <c r="BS189" s="3" t="s">
        <v>697</v>
      </c>
      <c r="BT189" s="3" t="s">
        <v>698</v>
      </c>
      <c r="BU189" s="3" t="s">
        <v>703</v>
      </c>
      <c r="BV189" s="3" t="s">
        <v>704</v>
      </c>
      <c r="BW189" s="3" t="s">
        <v>705</v>
      </c>
      <c r="BX189" s="3" t="s">
        <v>706</v>
      </c>
      <c r="BY189" s="3" t="s">
        <v>707</v>
      </c>
      <c r="BZ189" s="3" t="s">
        <v>697</v>
      </c>
      <c r="CA189" s="3" t="s">
        <v>698</v>
      </c>
      <c r="CB189" s="3" t="s">
        <v>703</v>
      </c>
      <c r="CC189" s="3" t="s">
        <v>704</v>
      </c>
      <c r="CD189" s="3" t="s">
        <v>705</v>
      </c>
      <c r="CE189" s="3" t="s">
        <v>706</v>
      </c>
      <c r="CF189" s="3" t="s">
        <v>707</v>
      </c>
      <c r="CG189" s="3" t="s">
        <v>697</v>
      </c>
      <c r="CH189" s="3" t="s">
        <v>698</v>
      </c>
      <c r="CI189" s="3" t="s">
        <v>703</v>
      </c>
      <c r="CJ189" s="3" t="s">
        <v>704</v>
      </c>
      <c r="CK189" s="3" t="s">
        <v>705</v>
      </c>
      <c r="CL189" s="3" t="s">
        <v>706</v>
      </c>
      <c r="CM189" s="3" t="s">
        <v>707</v>
      </c>
      <c r="CN189" s="3" t="s">
        <v>697</v>
      </c>
      <c r="CO189" s="3" t="s">
        <v>698</v>
      </c>
      <c r="CP189" s="3" t="s">
        <v>703</v>
      </c>
      <c r="CQ189" s="3" t="s">
        <v>704</v>
      </c>
      <c r="CR189" s="3" t="s">
        <v>705</v>
      </c>
      <c r="CS189" s="3" t="s">
        <v>706</v>
      </c>
      <c r="CT189" s="3" t="s">
        <v>707</v>
      </c>
      <c r="CU189" s="3" t="s">
        <v>697</v>
      </c>
      <c r="CV189" s="3" t="s">
        <v>698</v>
      </c>
      <c r="CW189" s="3" t="s">
        <v>731</v>
      </c>
      <c r="CX189">
        <v>2024</v>
      </c>
    </row>
    <row r="190" spans="1:102" x14ac:dyDescent="0.2">
      <c r="A190" s="74" t="str">
        <f t="shared" si="2"/>
        <v>Декабрь 2024 График 5 Бригада 1</v>
      </c>
      <c r="B190" s="3"/>
      <c r="C190" s="77" t="s">
        <v>732</v>
      </c>
      <c r="D190" s="3" t="s">
        <v>743</v>
      </c>
      <c r="E190" s="3" t="s">
        <v>701</v>
      </c>
      <c r="F190" s="86">
        <v>1</v>
      </c>
      <c r="G190" s="3"/>
      <c r="H190" s="3">
        <v>10.5</v>
      </c>
      <c r="I190" s="3">
        <v>10.5</v>
      </c>
      <c r="J190" s="3"/>
      <c r="K190" s="3"/>
      <c r="L190" s="3">
        <v>10.5</v>
      </c>
      <c r="M190" s="3">
        <v>10.5</v>
      </c>
      <c r="N190" s="3"/>
      <c r="O190" s="3"/>
      <c r="P190" s="3">
        <v>10.5</v>
      </c>
      <c r="Q190" s="3">
        <v>10.5</v>
      </c>
      <c r="R190" s="3"/>
      <c r="S190" s="3"/>
      <c r="T190" s="3">
        <v>10.5</v>
      </c>
      <c r="U190" s="3">
        <v>10.5</v>
      </c>
      <c r="V190" s="3"/>
      <c r="W190" s="3"/>
      <c r="X190" s="3">
        <v>10.5</v>
      </c>
      <c r="Y190" s="3">
        <v>10.5</v>
      </c>
      <c r="Z190" s="3"/>
      <c r="AA190" s="3"/>
      <c r="AB190" s="3">
        <v>10.5</v>
      </c>
      <c r="AC190" s="3">
        <v>10.5</v>
      </c>
      <c r="AD190" s="3"/>
      <c r="AE190" s="3"/>
      <c r="AF190" s="3">
        <v>10.5</v>
      </c>
      <c r="AG190" s="3">
        <v>10.5</v>
      </c>
      <c r="AH190" s="3"/>
      <c r="AI190" s="3"/>
      <c r="AJ190" s="3">
        <v>10.5</v>
      </c>
      <c r="AK190" s="3">
        <v>10.5</v>
      </c>
      <c r="AL190" s="81">
        <v>168</v>
      </c>
      <c r="AM190" s="82">
        <v>1</v>
      </c>
      <c r="AN190" s="82">
        <v>2</v>
      </c>
      <c r="AO190" s="82">
        <v>3</v>
      </c>
      <c r="AP190" s="82">
        <v>4</v>
      </c>
      <c r="AQ190" s="82">
        <v>5</v>
      </c>
      <c r="AR190" s="82">
        <v>6</v>
      </c>
      <c r="AS190" s="82">
        <v>7</v>
      </c>
      <c r="AT190" s="82">
        <v>8</v>
      </c>
      <c r="AU190" s="82">
        <v>9</v>
      </c>
      <c r="AV190" s="82">
        <v>10</v>
      </c>
      <c r="AW190" s="82">
        <v>11</v>
      </c>
      <c r="AX190" s="82">
        <v>12</v>
      </c>
      <c r="AY190" s="82">
        <v>13</v>
      </c>
      <c r="AZ190" s="82">
        <v>14</v>
      </c>
      <c r="BA190" s="82">
        <v>15</v>
      </c>
      <c r="BB190" s="82">
        <v>16</v>
      </c>
      <c r="BC190" s="82">
        <v>17</v>
      </c>
      <c r="BD190" s="82">
        <v>18</v>
      </c>
      <c r="BE190" s="82">
        <v>19</v>
      </c>
      <c r="BF190" s="82">
        <v>20</v>
      </c>
      <c r="BG190" s="82">
        <v>21</v>
      </c>
      <c r="BH190" s="82">
        <v>22</v>
      </c>
      <c r="BI190" s="82">
        <v>23</v>
      </c>
      <c r="BJ190" s="82">
        <v>24</v>
      </c>
      <c r="BK190" s="82">
        <v>25</v>
      </c>
      <c r="BL190" s="82">
        <v>26</v>
      </c>
      <c r="BM190" s="82">
        <v>27</v>
      </c>
      <c r="BN190" s="82">
        <v>28</v>
      </c>
      <c r="BO190" s="82">
        <v>29</v>
      </c>
      <c r="BP190" s="82">
        <v>30</v>
      </c>
      <c r="BQ190" s="82">
        <v>31</v>
      </c>
      <c r="BR190" s="3" t="s">
        <v>698</v>
      </c>
      <c r="BS190" s="3" t="s">
        <v>703</v>
      </c>
      <c r="BT190" s="3" t="s">
        <v>704</v>
      </c>
      <c r="BU190" s="3" t="s">
        <v>705</v>
      </c>
      <c r="BV190" s="3" t="s">
        <v>706</v>
      </c>
      <c r="BW190" s="3" t="s">
        <v>707</v>
      </c>
      <c r="BX190" s="3" t="s">
        <v>697</v>
      </c>
      <c r="BY190" s="3" t="s">
        <v>698</v>
      </c>
      <c r="BZ190" s="3" t="s">
        <v>703</v>
      </c>
      <c r="CA190" s="3" t="s">
        <v>704</v>
      </c>
      <c r="CB190" s="3" t="s">
        <v>705</v>
      </c>
      <c r="CC190" s="3" t="s">
        <v>706</v>
      </c>
      <c r="CD190" s="3" t="s">
        <v>707</v>
      </c>
      <c r="CE190" s="3" t="s">
        <v>697</v>
      </c>
      <c r="CF190" s="3" t="s">
        <v>698</v>
      </c>
      <c r="CG190" s="3" t="s">
        <v>703</v>
      </c>
      <c r="CH190" s="3" t="s">
        <v>704</v>
      </c>
      <c r="CI190" s="3" t="s">
        <v>705</v>
      </c>
      <c r="CJ190" s="3" t="s">
        <v>706</v>
      </c>
      <c r="CK190" s="3" t="s">
        <v>707</v>
      </c>
      <c r="CL190" s="3" t="s">
        <v>697</v>
      </c>
      <c r="CM190" s="3" t="s">
        <v>698</v>
      </c>
      <c r="CN190" s="3" t="s">
        <v>703</v>
      </c>
      <c r="CO190" s="3" t="s">
        <v>704</v>
      </c>
      <c r="CP190" s="3" t="s">
        <v>705</v>
      </c>
      <c r="CQ190" s="3" t="s">
        <v>706</v>
      </c>
      <c r="CR190" s="3" t="s">
        <v>707</v>
      </c>
      <c r="CS190" s="3" t="s">
        <v>697</v>
      </c>
      <c r="CT190" s="3" t="s">
        <v>698</v>
      </c>
      <c r="CU190" s="3" t="s">
        <v>703</v>
      </c>
      <c r="CV190" s="3" t="s">
        <v>704</v>
      </c>
      <c r="CW190" s="3" t="s">
        <v>733</v>
      </c>
      <c r="CX190">
        <v>2024</v>
      </c>
    </row>
    <row r="191" spans="1:102" x14ac:dyDescent="0.2">
      <c r="A191" s="74" t="str">
        <f t="shared" si="2"/>
        <v>Декабрь 2024 График 5 Бригада 2</v>
      </c>
      <c r="B191" s="3"/>
      <c r="C191" s="77" t="s">
        <v>732</v>
      </c>
      <c r="D191" s="3" t="s">
        <v>743</v>
      </c>
      <c r="E191" s="3" t="s">
        <v>708</v>
      </c>
      <c r="F191" s="86">
        <v>2</v>
      </c>
      <c r="G191" s="3"/>
      <c r="H191" s="3"/>
      <c r="I191" s="3">
        <v>10.5</v>
      </c>
      <c r="J191" s="3">
        <v>10.5</v>
      </c>
      <c r="K191" s="3"/>
      <c r="L191" s="3"/>
      <c r="M191" s="3">
        <v>10.5</v>
      </c>
      <c r="N191" s="3">
        <v>10.5</v>
      </c>
      <c r="O191" s="3"/>
      <c r="P191" s="3"/>
      <c r="Q191" s="3">
        <v>10.5</v>
      </c>
      <c r="R191" s="3">
        <v>10.5</v>
      </c>
      <c r="S191" s="3"/>
      <c r="T191" s="3"/>
      <c r="U191" s="3">
        <v>10.5</v>
      </c>
      <c r="V191" s="3">
        <v>10.5</v>
      </c>
      <c r="W191" s="3"/>
      <c r="X191" s="3"/>
      <c r="Y191" s="3">
        <v>10.5</v>
      </c>
      <c r="Z191" s="3">
        <v>10.5</v>
      </c>
      <c r="AA191" s="3"/>
      <c r="AB191" s="3"/>
      <c r="AC191" s="3">
        <v>10.5</v>
      </c>
      <c r="AD191" s="3">
        <v>10.5</v>
      </c>
      <c r="AE191" s="3"/>
      <c r="AF191" s="3"/>
      <c r="AG191" s="3">
        <v>10.5</v>
      </c>
      <c r="AH191" s="3">
        <v>10.5</v>
      </c>
      <c r="AI191" s="3"/>
      <c r="AJ191" s="3"/>
      <c r="AK191" s="3">
        <v>10.5</v>
      </c>
      <c r="AL191" s="81">
        <v>157.5</v>
      </c>
      <c r="AM191" s="82">
        <v>1</v>
      </c>
      <c r="AN191" s="82">
        <v>2</v>
      </c>
      <c r="AO191" s="82">
        <v>3</v>
      </c>
      <c r="AP191" s="82">
        <v>4</v>
      </c>
      <c r="AQ191" s="82">
        <v>5</v>
      </c>
      <c r="AR191" s="82">
        <v>6</v>
      </c>
      <c r="AS191" s="82">
        <v>7</v>
      </c>
      <c r="AT191" s="82">
        <v>8</v>
      </c>
      <c r="AU191" s="82">
        <v>9</v>
      </c>
      <c r="AV191" s="82">
        <v>10</v>
      </c>
      <c r="AW191" s="82">
        <v>11</v>
      </c>
      <c r="AX191" s="82">
        <v>12</v>
      </c>
      <c r="AY191" s="82">
        <v>13</v>
      </c>
      <c r="AZ191" s="82">
        <v>14</v>
      </c>
      <c r="BA191" s="82">
        <v>15</v>
      </c>
      <c r="BB191" s="82">
        <v>16</v>
      </c>
      <c r="BC191" s="82">
        <v>17</v>
      </c>
      <c r="BD191" s="82">
        <v>18</v>
      </c>
      <c r="BE191" s="82">
        <v>19</v>
      </c>
      <c r="BF191" s="82">
        <v>20</v>
      </c>
      <c r="BG191" s="82">
        <v>21</v>
      </c>
      <c r="BH191" s="82">
        <v>22</v>
      </c>
      <c r="BI191" s="82">
        <v>23</v>
      </c>
      <c r="BJ191" s="82">
        <v>24</v>
      </c>
      <c r="BK191" s="82">
        <v>25</v>
      </c>
      <c r="BL191" s="82">
        <v>26</v>
      </c>
      <c r="BM191" s="82">
        <v>27</v>
      </c>
      <c r="BN191" s="82">
        <v>28</v>
      </c>
      <c r="BO191" s="82">
        <v>29</v>
      </c>
      <c r="BP191" s="82">
        <v>30</v>
      </c>
      <c r="BQ191" s="82">
        <v>31</v>
      </c>
      <c r="BR191" s="3" t="s">
        <v>698</v>
      </c>
      <c r="BS191" s="3" t="s">
        <v>703</v>
      </c>
      <c r="BT191" s="3" t="s">
        <v>704</v>
      </c>
      <c r="BU191" s="3" t="s">
        <v>705</v>
      </c>
      <c r="BV191" s="3" t="s">
        <v>706</v>
      </c>
      <c r="BW191" s="3" t="s">
        <v>707</v>
      </c>
      <c r="BX191" s="3" t="s">
        <v>697</v>
      </c>
      <c r="BY191" s="3" t="s">
        <v>698</v>
      </c>
      <c r="BZ191" s="3" t="s">
        <v>703</v>
      </c>
      <c r="CA191" s="3" t="s">
        <v>704</v>
      </c>
      <c r="CB191" s="3" t="s">
        <v>705</v>
      </c>
      <c r="CC191" s="3" t="s">
        <v>706</v>
      </c>
      <c r="CD191" s="3" t="s">
        <v>707</v>
      </c>
      <c r="CE191" s="3" t="s">
        <v>697</v>
      </c>
      <c r="CF191" s="3" t="s">
        <v>698</v>
      </c>
      <c r="CG191" s="3" t="s">
        <v>703</v>
      </c>
      <c r="CH191" s="3" t="s">
        <v>704</v>
      </c>
      <c r="CI191" s="3" t="s">
        <v>705</v>
      </c>
      <c r="CJ191" s="3" t="s">
        <v>706</v>
      </c>
      <c r="CK191" s="3" t="s">
        <v>707</v>
      </c>
      <c r="CL191" s="3" t="s">
        <v>697</v>
      </c>
      <c r="CM191" s="3" t="s">
        <v>698</v>
      </c>
      <c r="CN191" s="3" t="s">
        <v>703</v>
      </c>
      <c r="CO191" s="3" t="s">
        <v>704</v>
      </c>
      <c r="CP191" s="3" t="s">
        <v>705</v>
      </c>
      <c r="CQ191" s="3" t="s">
        <v>706</v>
      </c>
      <c r="CR191" s="3" t="s">
        <v>707</v>
      </c>
      <c r="CS191" s="3" t="s">
        <v>697</v>
      </c>
      <c r="CT191" s="3" t="s">
        <v>698</v>
      </c>
      <c r="CU191" s="3" t="s">
        <v>703</v>
      </c>
      <c r="CV191" s="3" t="s">
        <v>704</v>
      </c>
      <c r="CW191" s="3" t="s">
        <v>733</v>
      </c>
      <c r="CX191">
        <v>2024</v>
      </c>
    </row>
    <row r="192" spans="1:102" x14ac:dyDescent="0.2">
      <c r="A192" s="74" t="str">
        <f t="shared" si="2"/>
        <v>Декабрь 2024 График 5 Бригада 3</v>
      </c>
      <c r="B192" s="3"/>
      <c r="C192" s="77" t="s">
        <v>732</v>
      </c>
      <c r="D192" s="3" t="s">
        <v>743</v>
      </c>
      <c r="E192" s="3" t="s">
        <v>710</v>
      </c>
      <c r="F192" s="86">
        <v>3</v>
      </c>
      <c r="G192" s="3">
        <v>10.5</v>
      </c>
      <c r="H192" s="3"/>
      <c r="I192" s="3"/>
      <c r="J192" s="3">
        <v>10.5</v>
      </c>
      <c r="K192" s="3">
        <v>10.5</v>
      </c>
      <c r="L192" s="3"/>
      <c r="M192" s="3"/>
      <c r="N192" s="3">
        <v>10.5</v>
      </c>
      <c r="O192" s="3">
        <v>10.5</v>
      </c>
      <c r="P192" s="3"/>
      <c r="Q192" s="3"/>
      <c r="R192" s="3">
        <v>10.5</v>
      </c>
      <c r="S192" s="3">
        <v>10.5</v>
      </c>
      <c r="T192" s="3"/>
      <c r="U192" s="3"/>
      <c r="V192" s="3">
        <v>10.5</v>
      </c>
      <c r="W192" s="3">
        <v>10.5</v>
      </c>
      <c r="X192" s="3"/>
      <c r="Y192" s="3"/>
      <c r="Z192" s="3">
        <v>10.5</v>
      </c>
      <c r="AA192" s="3">
        <v>10.5</v>
      </c>
      <c r="AB192" s="3"/>
      <c r="AC192" s="3"/>
      <c r="AD192" s="3">
        <v>10.5</v>
      </c>
      <c r="AE192" s="3">
        <v>10.5</v>
      </c>
      <c r="AF192" s="3"/>
      <c r="AG192" s="3"/>
      <c r="AH192" s="3">
        <v>10.5</v>
      </c>
      <c r="AI192" s="3">
        <v>10.5</v>
      </c>
      <c r="AJ192" s="3"/>
      <c r="AK192" s="3"/>
      <c r="AL192" s="81">
        <v>157.5</v>
      </c>
      <c r="AM192" s="82">
        <v>1</v>
      </c>
      <c r="AN192" s="82">
        <v>2</v>
      </c>
      <c r="AO192" s="82">
        <v>3</v>
      </c>
      <c r="AP192" s="82">
        <v>4</v>
      </c>
      <c r="AQ192" s="82">
        <v>5</v>
      </c>
      <c r="AR192" s="82">
        <v>6</v>
      </c>
      <c r="AS192" s="82">
        <v>7</v>
      </c>
      <c r="AT192" s="82">
        <v>8</v>
      </c>
      <c r="AU192" s="82">
        <v>9</v>
      </c>
      <c r="AV192" s="82">
        <v>10</v>
      </c>
      <c r="AW192" s="82">
        <v>11</v>
      </c>
      <c r="AX192" s="82">
        <v>12</v>
      </c>
      <c r="AY192" s="82">
        <v>13</v>
      </c>
      <c r="AZ192" s="82">
        <v>14</v>
      </c>
      <c r="BA192" s="82">
        <v>15</v>
      </c>
      <c r="BB192" s="82">
        <v>16</v>
      </c>
      <c r="BC192" s="82">
        <v>17</v>
      </c>
      <c r="BD192" s="82">
        <v>18</v>
      </c>
      <c r="BE192" s="82">
        <v>19</v>
      </c>
      <c r="BF192" s="82">
        <v>20</v>
      </c>
      <c r="BG192" s="82">
        <v>21</v>
      </c>
      <c r="BH192" s="82">
        <v>22</v>
      </c>
      <c r="BI192" s="82">
        <v>23</v>
      </c>
      <c r="BJ192" s="82">
        <v>24</v>
      </c>
      <c r="BK192" s="82">
        <v>25</v>
      </c>
      <c r="BL192" s="82">
        <v>26</v>
      </c>
      <c r="BM192" s="82">
        <v>27</v>
      </c>
      <c r="BN192" s="82">
        <v>28</v>
      </c>
      <c r="BO192" s="82">
        <v>29</v>
      </c>
      <c r="BP192" s="82">
        <v>30</v>
      </c>
      <c r="BQ192" s="82">
        <v>31</v>
      </c>
      <c r="BR192" s="3" t="s">
        <v>698</v>
      </c>
      <c r="BS192" s="3" t="s">
        <v>703</v>
      </c>
      <c r="BT192" s="3" t="s">
        <v>704</v>
      </c>
      <c r="BU192" s="3" t="s">
        <v>705</v>
      </c>
      <c r="BV192" s="3" t="s">
        <v>706</v>
      </c>
      <c r="BW192" s="3" t="s">
        <v>707</v>
      </c>
      <c r="BX192" s="3" t="s">
        <v>697</v>
      </c>
      <c r="BY192" s="3" t="s">
        <v>698</v>
      </c>
      <c r="BZ192" s="3" t="s">
        <v>703</v>
      </c>
      <c r="CA192" s="3" t="s">
        <v>704</v>
      </c>
      <c r="CB192" s="3" t="s">
        <v>705</v>
      </c>
      <c r="CC192" s="3" t="s">
        <v>706</v>
      </c>
      <c r="CD192" s="3" t="s">
        <v>707</v>
      </c>
      <c r="CE192" s="3" t="s">
        <v>697</v>
      </c>
      <c r="CF192" s="3" t="s">
        <v>698</v>
      </c>
      <c r="CG192" s="3" t="s">
        <v>703</v>
      </c>
      <c r="CH192" s="3" t="s">
        <v>704</v>
      </c>
      <c r="CI192" s="3" t="s">
        <v>705</v>
      </c>
      <c r="CJ192" s="3" t="s">
        <v>706</v>
      </c>
      <c r="CK192" s="3" t="s">
        <v>707</v>
      </c>
      <c r="CL192" s="3" t="s">
        <v>697</v>
      </c>
      <c r="CM192" s="3" t="s">
        <v>698</v>
      </c>
      <c r="CN192" s="3" t="s">
        <v>703</v>
      </c>
      <c r="CO192" s="3" t="s">
        <v>704</v>
      </c>
      <c r="CP192" s="3" t="s">
        <v>705</v>
      </c>
      <c r="CQ192" s="3" t="s">
        <v>706</v>
      </c>
      <c r="CR192" s="3" t="s">
        <v>707</v>
      </c>
      <c r="CS192" s="3" t="s">
        <v>697</v>
      </c>
      <c r="CT192" s="3" t="s">
        <v>698</v>
      </c>
      <c r="CU192" s="3" t="s">
        <v>703</v>
      </c>
      <c r="CV192" s="3" t="s">
        <v>704</v>
      </c>
      <c r="CW192" s="3" t="s">
        <v>733</v>
      </c>
      <c r="CX192">
        <v>2024</v>
      </c>
    </row>
    <row r="193" spans="1:102" x14ac:dyDescent="0.2">
      <c r="A193" s="74" t="str">
        <f t="shared" si="2"/>
        <v>Декабрь 2024 График 5 Бригада 4</v>
      </c>
      <c r="B193" s="3"/>
      <c r="C193" s="77" t="s">
        <v>732</v>
      </c>
      <c r="D193" s="3" t="s">
        <v>743</v>
      </c>
      <c r="E193" s="3" t="s">
        <v>713</v>
      </c>
      <c r="F193" s="86">
        <v>4</v>
      </c>
      <c r="G193" s="3">
        <v>10.5</v>
      </c>
      <c r="H193" s="3">
        <v>10.5</v>
      </c>
      <c r="I193" s="3"/>
      <c r="J193" s="3"/>
      <c r="K193" s="3">
        <v>10.5</v>
      </c>
      <c r="L193" s="3">
        <v>10.5</v>
      </c>
      <c r="M193" s="3"/>
      <c r="N193" s="3"/>
      <c r="O193" s="3">
        <v>10.5</v>
      </c>
      <c r="P193" s="3">
        <v>10.5</v>
      </c>
      <c r="Q193" s="3"/>
      <c r="R193" s="3"/>
      <c r="S193" s="3">
        <v>10.5</v>
      </c>
      <c r="T193" s="3">
        <v>10.5</v>
      </c>
      <c r="U193" s="3"/>
      <c r="V193" s="3"/>
      <c r="W193" s="3">
        <v>10.5</v>
      </c>
      <c r="X193" s="3">
        <v>10.5</v>
      </c>
      <c r="Y193" s="3"/>
      <c r="Z193" s="3"/>
      <c r="AA193" s="3">
        <v>10.5</v>
      </c>
      <c r="AB193" s="3">
        <v>10.5</v>
      </c>
      <c r="AC193" s="3"/>
      <c r="AD193" s="3"/>
      <c r="AE193" s="3">
        <v>10.5</v>
      </c>
      <c r="AF193" s="3">
        <v>10.5</v>
      </c>
      <c r="AG193" s="3"/>
      <c r="AH193" s="3"/>
      <c r="AI193" s="3">
        <v>10.5</v>
      </c>
      <c r="AJ193" s="3">
        <v>10.5</v>
      </c>
      <c r="AK193" s="3"/>
      <c r="AL193" s="81">
        <v>168</v>
      </c>
      <c r="AM193" s="82">
        <v>1</v>
      </c>
      <c r="AN193" s="82">
        <v>2</v>
      </c>
      <c r="AO193" s="82">
        <v>3</v>
      </c>
      <c r="AP193" s="82">
        <v>4</v>
      </c>
      <c r="AQ193" s="82">
        <v>5</v>
      </c>
      <c r="AR193" s="82">
        <v>6</v>
      </c>
      <c r="AS193" s="82">
        <v>7</v>
      </c>
      <c r="AT193" s="82">
        <v>8</v>
      </c>
      <c r="AU193" s="82">
        <v>9</v>
      </c>
      <c r="AV193" s="82">
        <v>10</v>
      </c>
      <c r="AW193" s="82">
        <v>11</v>
      </c>
      <c r="AX193" s="82">
        <v>12</v>
      </c>
      <c r="AY193" s="82">
        <v>13</v>
      </c>
      <c r="AZ193" s="82">
        <v>14</v>
      </c>
      <c r="BA193" s="82">
        <v>15</v>
      </c>
      <c r="BB193" s="82">
        <v>16</v>
      </c>
      <c r="BC193" s="82">
        <v>17</v>
      </c>
      <c r="BD193" s="82">
        <v>18</v>
      </c>
      <c r="BE193" s="82">
        <v>19</v>
      </c>
      <c r="BF193" s="82">
        <v>20</v>
      </c>
      <c r="BG193" s="82">
        <v>21</v>
      </c>
      <c r="BH193" s="82">
        <v>22</v>
      </c>
      <c r="BI193" s="82">
        <v>23</v>
      </c>
      <c r="BJ193" s="82">
        <v>24</v>
      </c>
      <c r="BK193" s="82">
        <v>25</v>
      </c>
      <c r="BL193" s="82">
        <v>26</v>
      </c>
      <c r="BM193" s="82">
        <v>27</v>
      </c>
      <c r="BN193" s="82">
        <v>28</v>
      </c>
      <c r="BO193" s="82">
        <v>29</v>
      </c>
      <c r="BP193" s="82">
        <v>30</v>
      </c>
      <c r="BQ193" s="82">
        <v>31</v>
      </c>
      <c r="BR193" s="3" t="s">
        <v>698</v>
      </c>
      <c r="BS193" s="3" t="s">
        <v>703</v>
      </c>
      <c r="BT193" s="3" t="s">
        <v>704</v>
      </c>
      <c r="BU193" s="3" t="s">
        <v>705</v>
      </c>
      <c r="BV193" s="3" t="s">
        <v>706</v>
      </c>
      <c r="BW193" s="3" t="s">
        <v>707</v>
      </c>
      <c r="BX193" s="3" t="s">
        <v>697</v>
      </c>
      <c r="BY193" s="3" t="s">
        <v>698</v>
      </c>
      <c r="BZ193" s="3" t="s">
        <v>703</v>
      </c>
      <c r="CA193" s="3" t="s">
        <v>704</v>
      </c>
      <c r="CB193" s="3" t="s">
        <v>705</v>
      </c>
      <c r="CC193" s="3" t="s">
        <v>706</v>
      </c>
      <c r="CD193" s="3" t="s">
        <v>707</v>
      </c>
      <c r="CE193" s="3" t="s">
        <v>697</v>
      </c>
      <c r="CF193" s="3" t="s">
        <v>698</v>
      </c>
      <c r="CG193" s="3" t="s">
        <v>703</v>
      </c>
      <c r="CH193" s="3" t="s">
        <v>704</v>
      </c>
      <c r="CI193" s="3" t="s">
        <v>705</v>
      </c>
      <c r="CJ193" s="3" t="s">
        <v>706</v>
      </c>
      <c r="CK193" s="3" t="s">
        <v>707</v>
      </c>
      <c r="CL193" s="3" t="s">
        <v>697</v>
      </c>
      <c r="CM193" s="3" t="s">
        <v>698</v>
      </c>
      <c r="CN193" s="3" t="s">
        <v>703</v>
      </c>
      <c r="CO193" s="3" t="s">
        <v>704</v>
      </c>
      <c r="CP193" s="3" t="s">
        <v>705</v>
      </c>
      <c r="CQ193" s="3" t="s">
        <v>706</v>
      </c>
      <c r="CR193" s="3" t="s">
        <v>707</v>
      </c>
      <c r="CS193" s="3" t="s">
        <v>697</v>
      </c>
      <c r="CT193" s="3" t="s">
        <v>698</v>
      </c>
      <c r="CU193" s="3" t="s">
        <v>703</v>
      </c>
      <c r="CV193" s="3" t="s">
        <v>704</v>
      </c>
      <c r="CW193" s="3" t="s">
        <v>733</v>
      </c>
      <c r="CX193">
        <v>2024</v>
      </c>
    </row>
    <row r="194" spans="1:102" x14ac:dyDescent="0.2">
      <c r="A194" s="74" t="str">
        <f t="shared" ref="A194:A241" si="3">C194&amp;" "&amp;D194&amp;" "&amp;E194</f>
        <v>Январь 2024 График 97 Бригада 1</v>
      </c>
      <c r="B194" s="3"/>
      <c r="C194" s="77" t="s">
        <v>699</v>
      </c>
      <c r="D194" s="3" t="s">
        <v>744</v>
      </c>
      <c r="E194" s="3" t="s">
        <v>701</v>
      </c>
      <c r="F194" s="3">
        <v>1</v>
      </c>
      <c r="G194" s="136"/>
      <c r="H194" s="136"/>
      <c r="I194" s="136">
        <v>7.2</v>
      </c>
      <c r="J194" s="136">
        <v>7.2</v>
      </c>
      <c r="K194" s="136">
        <v>7.2</v>
      </c>
      <c r="L194" s="136"/>
      <c r="M194" s="136"/>
      <c r="N194" s="136">
        <v>7.2</v>
      </c>
      <c r="O194" s="136">
        <v>7.2</v>
      </c>
      <c r="P194" s="136">
        <v>7.2</v>
      </c>
      <c r="Q194" s="136">
        <v>7.2</v>
      </c>
      <c r="R194" s="136">
        <v>7.2</v>
      </c>
      <c r="S194" s="136"/>
      <c r="T194" s="136"/>
      <c r="U194" s="136">
        <v>7.2</v>
      </c>
      <c r="V194" s="136">
        <v>7.2</v>
      </c>
      <c r="W194" s="136">
        <v>7.2</v>
      </c>
      <c r="X194" s="136">
        <v>7.2</v>
      </c>
      <c r="Y194" s="136">
        <v>7.2</v>
      </c>
      <c r="Z194" s="136"/>
      <c r="AA194" s="136"/>
      <c r="AB194" s="136">
        <v>7.2</v>
      </c>
      <c r="AC194" s="136">
        <v>7.2</v>
      </c>
      <c r="AD194" s="136">
        <v>7.2</v>
      </c>
      <c r="AE194" s="136">
        <v>7.2</v>
      </c>
      <c r="AF194" s="136">
        <v>7.2</v>
      </c>
      <c r="AG194" s="136"/>
      <c r="AH194" s="136"/>
      <c r="AI194" s="136">
        <v>7.2</v>
      </c>
      <c r="AJ194" s="136">
        <v>7.2</v>
      </c>
      <c r="AK194" s="136">
        <v>7.2</v>
      </c>
      <c r="AL194" s="81">
        <v>151.19999999999999</v>
      </c>
      <c r="AM194" s="82">
        <v>1</v>
      </c>
      <c r="AN194" s="82">
        <v>2</v>
      </c>
      <c r="AO194" s="82">
        <v>3</v>
      </c>
      <c r="AP194" s="82">
        <v>4</v>
      </c>
      <c r="AQ194" s="82">
        <v>5</v>
      </c>
      <c r="AR194" s="82">
        <v>6</v>
      </c>
      <c r="AS194" s="82">
        <v>7</v>
      </c>
      <c r="AT194" s="82">
        <v>8</v>
      </c>
      <c r="AU194" s="82">
        <v>9</v>
      </c>
      <c r="AV194" s="82">
        <v>10</v>
      </c>
      <c r="AW194" s="82">
        <v>11</v>
      </c>
      <c r="AX194" s="82">
        <v>12</v>
      </c>
      <c r="AY194" s="82">
        <v>13</v>
      </c>
      <c r="AZ194" s="82">
        <v>14</v>
      </c>
      <c r="BA194" s="82">
        <v>15</v>
      </c>
      <c r="BB194" s="82">
        <v>16</v>
      </c>
      <c r="BC194" s="82">
        <v>17</v>
      </c>
      <c r="BD194" s="82">
        <v>18</v>
      </c>
      <c r="BE194" s="82">
        <v>19</v>
      </c>
      <c r="BF194" s="82">
        <v>20</v>
      </c>
      <c r="BG194" s="82">
        <v>21</v>
      </c>
      <c r="BH194" s="82">
        <v>22</v>
      </c>
      <c r="BI194" s="82">
        <v>23</v>
      </c>
      <c r="BJ194" s="82">
        <v>24</v>
      </c>
      <c r="BK194" s="82">
        <v>25</v>
      </c>
      <c r="BL194" s="82">
        <v>26</v>
      </c>
      <c r="BM194" s="82">
        <v>27</v>
      </c>
      <c r="BN194" s="82">
        <v>28</v>
      </c>
      <c r="BO194" s="82">
        <v>29</v>
      </c>
      <c r="BP194" s="82">
        <v>30</v>
      </c>
      <c r="BQ194" s="82">
        <v>31</v>
      </c>
      <c r="BR194" s="3" t="s">
        <v>703</v>
      </c>
      <c r="BS194" s="3" t="s">
        <v>704</v>
      </c>
      <c r="BT194" s="3" t="s">
        <v>705</v>
      </c>
      <c r="BU194" s="3" t="s">
        <v>706</v>
      </c>
      <c r="BV194" s="3" t="s">
        <v>707</v>
      </c>
      <c r="BW194" s="3" t="s">
        <v>697</v>
      </c>
      <c r="BX194" s="3" t="s">
        <v>698</v>
      </c>
      <c r="BY194" s="3" t="s">
        <v>703</v>
      </c>
      <c r="BZ194" s="3" t="s">
        <v>704</v>
      </c>
      <c r="CA194" s="3" t="s">
        <v>705</v>
      </c>
      <c r="CB194" s="3" t="s">
        <v>706</v>
      </c>
      <c r="CC194" s="3" t="s">
        <v>707</v>
      </c>
      <c r="CD194" s="3" t="s">
        <v>697</v>
      </c>
      <c r="CE194" s="3" t="s">
        <v>698</v>
      </c>
      <c r="CF194" s="3" t="s">
        <v>703</v>
      </c>
      <c r="CG194" s="3" t="s">
        <v>704</v>
      </c>
      <c r="CH194" s="3" t="s">
        <v>705</v>
      </c>
      <c r="CI194" s="3" t="s">
        <v>706</v>
      </c>
      <c r="CJ194" s="3" t="s">
        <v>707</v>
      </c>
      <c r="CK194" s="3" t="s">
        <v>697</v>
      </c>
      <c r="CL194" s="3" t="s">
        <v>698</v>
      </c>
      <c r="CM194" s="3" t="s">
        <v>703</v>
      </c>
      <c r="CN194" s="3" t="s">
        <v>704</v>
      </c>
      <c r="CO194" s="3" t="s">
        <v>705</v>
      </c>
      <c r="CP194" s="3" t="s">
        <v>706</v>
      </c>
      <c r="CQ194" s="3" t="s">
        <v>707</v>
      </c>
      <c r="CR194" s="3" t="s">
        <v>697</v>
      </c>
      <c r="CS194" s="3" t="s">
        <v>698</v>
      </c>
      <c r="CT194" s="3" t="s">
        <v>703</v>
      </c>
      <c r="CU194" s="3" t="s">
        <v>704</v>
      </c>
      <c r="CV194" s="3" t="s">
        <v>705</v>
      </c>
      <c r="CW194" s="3" t="s">
        <v>657</v>
      </c>
      <c r="CX194">
        <v>2024</v>
      </c>
    </row>
    <row r="195" spans="1:102" x14ac:dyDescent="0.2">
      <c r="A195" s="74" t="str">
        <f t="shared" si="3"/>
        <v>Февраль 2024 График 97 Бригада 1</v>
      </c>
      <c r="B195" s="3"/>
      <c r="C195" s="77" t="s">
        <v>709</v>
      </c>
      <c r="D195" s="3" t="s">
        <v>744</v>
      </c>
      <c r="E195" s="3" t="s">
        <v>701</v>
      </c>
      <c r="F195" s="3">
        <v>1</v>
      </c>
      <c r="G195" s="136">
        <v>7.2</v>
      </c>
      <c r="H195" s="136">
        <v>7.2</v>
      </c>
      <c r="I195" s="136"/>
      <c r="J195" s="136"/>
      <c r="K195" s="136">
        <v>7.2</v>
      </c>
      <c r="L195" s="136">
        <v>7.2</v>
      </c>
      <c r="M195" s="136">
        <v>7.2</v>
      </c>
      <c r="N195" s="136">
        <v>7.2</v>
      </c>
      <c r="O195" s="136">
        <v>7.2</v>
      </c>
      <c r="P195" s="136"/>
      <c r="Q195" s="136"/>
      <c r="R195" s="136">
        <v>7.2</v>
      </c>
      <c r="S195" s="136">
        <v>7.2</v>
      </c>
      <c r="T195" s="136">
        <v>7.2</v>
      </c>
      <c r="U195" s="136">
        <v>7.2</v>
      </c>
      <c r="V195" s="136">
        <v>7.2</v>
      </c>
      <c r="W195" s="136"/>
      <c r="X195" s="136"/>
      <c r="Y195" s="136">
        <v>7.2</v>
      </c>
      <c r="Z195" s="136">
        <v>7.2</v>
      </c>
      <c r="AA195" s="136">
        <v>7.2</v>
      </c>
      <c r="AB195" s="136">
        <v>7.2</v>
      </c>
      <c r="AC195" s="136">
        <v>7.2</v>
      </c>
      <c r="AD195" s="136"/>
      <c r="AE195" s="136"/>
      <c r="AF195" s="136">
        <v>7.2</v>
      </c>
      <c r="AG195" s="136">
        <v>7.2</v>
      </c>
      <c r="AH195" s="136">
        <v>7.2</v>
      </c>
      <c r="AI195" s="136">
        <v>7.2</v>
      </c>
      <c r="AJ195" s="136" t="s">
        <v>716</v>
      </c>
      <c r="AK195" s="136" t="s">
        <v>716</v>
      </c>
      <c r="AL195" s="81">
        <v>151.19999999999999</v>
      </c>
      <c r="AM195" s="82">
        <v>1</v>
      </c>
      <c r="AN195" s="82">
        <v>2</v>
      </c>
      <c r="AO195" s="82">
        <v>3</v>
      </c>
      <c r="AP195" s="82">
        <v>4</v>
      </c>
      <c r="AQ195" s="82">
        <v>5</v>
      </c>
      <c r="AR195" s="82">
        <v>6</v>
      </c>
      <c r="AS195" s="82">
        <v>7</v>
      </c>
      <c r="AT195" s="82">
        <v>8</v>
      </c>
      <c r="AU195" s="82">
        <v>9</v>
      </c>
      <c r="AV195" s="82">
        <v>10</v>
      </c>
      <c r="AW195" s="82">
        <v>11</v>
      </c>
      <c r="AX195" s="82">
        <v>12</v>
      </c>
      <c r="AY195" s="82">
        <v>13</v>
      </c>
      <c r="AZ195" s="82">
        <v>14</v>
      </c>
      <c r="BA195" s="82">
        <v>15</v>
      </c>
      <c r="BB195" s="82">
        <v>16</v>
      </c>
      <c r="BC195" s="82">
        <v>17</v>
      </c>
      <c r="BD195" s="82">
        <v>18</v>
      </c>
      <c r="BE195" s="82">
        <v>19</v>
      </c>
      <c r="BF195" s="82">
        <v>20</v>
      </c>
      <c r="BG195" s="82">
        <v>21</v>
      </c>
      <c r="BH195" s="82">
        <v>22</v>
      </c>
      <c r="BI195" s="82">
        <v>23</v>
      </c>
      <c r="BJ195" s="82">
        <v>24</v>
      </c>
      <c r="BK195" s="82">
        <v>25</v>
      </c>
      <c r="BL195" s="82">
        <v>26</v>
      </c>
      <c r="BM195" s="82">
        <v>27</v>
      </c>
      <c r="BN195" s="82">
        <v>28</v>
      </c>
      <c r="BO195" s="82">
        <v>29</v>
      </c>
      <c r="BP195" s="82"/>
      <c r="BQ195" s="82"/>
      <c r="BR195" s="3" t="s">
        <v>706</v>
      </c>
      <c r="BS195" s="3" t="s">
        <v>707</v>
      </c>
      <c r="BT195" s="3" t="s">
        <v>697</v>
      </c>
      <c r="BU195" s="3" t="s">
        <v>698</v>
      </c>
      <c r="BV195" s="3" t="s">
        <v>703</v>
      </c>
      <c r="BW195" s="3" t="s">
        <v>704</v>
      </c>
      <c r="BX195" s="3" t="s">
        <v>705</v>
      </c>
      <c r="BY195" s="3" t="s">
        <v>706</v>
      </c>
      <c r="BZ195" s="3" t="s">
        <v>707</v>
      </c>
      <c r="CA195" s="3" t="s">
        <v>697</v>
      </c>
      <c r="CB195" s="3" t="s">
        <v>698</v>
      </c>
      <c r="CC195" s="3" t="s">
        <v>703</v>
      </c>
      <c r="CD195" s="3" t="s">
        <v>704</v>
      </c>
      <c r="CE195" s="3" t="s">
        <v>705</v>
      </c>
      <c r="CF195" s="3" t="s">
        <v>706</v>
      </c>
      <c r="CG195" s="3" t="s">
        <v>707</v>
      </c>
      <c r="CH195" s="3" t="s">
        <v>697</v>
      </c>
      <c r="CI195" s="3" t="s">
        <v>698</v>
      </c>
      <c r="CJ195" s="3" t="s">
        <v>703</v>
      </c>
      <c r="CK195" s="3" t="s">
        <v>704</v>
      </c>
      <c r="CL195" s="3" t="s">
        <v>705</v>
      </c>
      <c r="CM195" s="3" t="s">
        <v>706</v>
      </c>
      <c r="CN195" s="3" t="s">
        <v>707</v>
      </c>
      <c r="CO195" s="3" t="s">
        <v>697</v>
      </c>
      <c r="CP195" s="3" t="s">
        <v>698</v>
      </c>
      <c r="CQ195" s="3" t="s">
        <v>703</v>
      </c>
      <c r="CR195" s="3" t="s">
        <v>704</v>
      </c>
      <c r="CS195" s="3" t="s">
        <v>705</v>
      </c>
      <c r="CT195" s="3" t="s">
        <v>706</v>
      </c>
      <c r="CU195" s="3" t="s">
        <v>707</v>
      </c>
      <c r="CV195" s="3" t="s">
        <v>697</v>
      </c>
      <c r="CW195" s="3" t="s">
        <v>2</v>
      </c>
      <c r="CX195">
        <v>2024</v>
      </c>
    </row>
    <row r="196" spans="1:102" x14ac:dyDescent="0.2">
      <c r="A196" s="74" t="str">
        <f t="shared" si="3"/>
        <v>Март 2024 График 97 Бригада 1</v>
      </c>
      <c r="B196" s="3"/>
      <c r="C196" s="77" t="s">
        <v>711</v>
      </c>
      <c r="D196" s="3" t="s">
        <v>744</v>
      </c>
      <c r="E196" s="3" t="s">
        <v>701</v>
      </c>
      <c r="F196" s="3">
        <v>1</v>
      </c>
      <c r="G196" s="136">
        <v>7.2</v>
      </c>
      <c r="H196" s="136"/>
      <c r="I196" s="136"/>
      <c r="J196" s="136">
        <v>7.2</v>
      </c>
      <c r="K196" s="136">
        <v>7.2</v>
      </c>
      <c r="L196" s="136">
        <v>7.2</v>
      </c>
      <c r="M196" s="136">
        <v>7.2</v>
      </c>
      <c r="N196" s="136"/>
      <c r="O196" s="136"/>
      <c r="P196" s="136"/>
      <c r="Q196" s="136">
        <v>7.2</v>
      </c>
      <c r="R196" s="136">
        <v>7.2</v>
      </c>
      <c r="S196" s="136">
        <v>7.2</v>
      </c>
      <c r="T196" s="136">
        <v>7.2</v>
      </c>
      <c r="U196" s="136">
        <v>7.2</v>
      </c>
      <c r="V196" s="136"/>
      <c r="W196" s="136"/>
      <c r="X196" s="136">
        <v>7.2</v>
      </c>
      <c r="Y196" s="136">
        <v>7.2</v>
      </c>
      <c r="Z196" s="136">
        <v>7.2</v>
      </c>
      <c r="AA196" s="136"/>
      <c r="AB196" s="136"/>
      <c r="AC196" s="136"/>
      <c r="AD196" s="136"/>
      <c r="AE196" s="136"/>
      <c r="AF196" s="136">
        <v>7.2</v>
      </c>
      <c r="AG196" s="136">
        <v>7.2</v>
      </c>
      <c r="AH196" s="136">
        <v>7.2</v>
      </c>
      <c r="AI196" s="136">
        <v>7.2</v>
      </c>
      <c r="AJ196" s="136"/>
      <c r="AK196" s="136"/>
      <c r="AL196" s="81">
        <v>122.4</v>
      </c>
      <c r="AM196" s="82">
        <v>1</v>
      </c>
      <c r="AN196" s="82">
        <v>2</v>
      </c>
      <c r="AO196" s="82">
        <v>3</v>
      </c>
      <c r="AP196" s="82">
        <v>4</v>
      </c>
      <c r="AQ196" s="82">
        <v>5</v>
      </c>
      <c r="AR196" s="82">
        <v>6</v>
      </c>
      <c r="AS196" s="82">
        <v>7</v>
      </c>
      <c r="AT196" s="82">
        <v>8</v>
      </c>
      <c r="AU196" s="82">
        <v>9</v>
      </c>
      <c r="AV196" s="82">
        <v>10</v>
      </c>
      <c r="AW196" s="82">
        <v>11</v>
      </c>
      <c r="AX196" s="82">
        <v>12</v>
      </c>
      <c r="AY196" s="82">
        <v>13</v>
      </c>
      <c r="AZ196" s="82">
        <v>14</v>
      </c>
      <c r="BA196" s="82">
        <v>15</v>
      </c>
      <c r="BB196" s="82">
        <v>16</v>
      </c>
      <c r="BC196" s="82">
        <v>17</v>
      </c>
      <c r="BD196" s="82">
        <v>18</v>
      </c>
      <c r="BE196" s="82">
        <v>19</v>
      </c>
      <c r="BF196" s="82">
        <v>20</v>
      </c>
      <c r="BG196" s="82">
        <v>21</v>
      </c>
      <c r="BH196" s="82">
        <v>22</v>
      </c>
      <c r="BI196" s="82">
        <v>23</v>
      </c>
      <c r="BJ196" s="82">
        <v>24</v>
      </c>
      <c r="BK196" s="82">
        <v>25</v>
      </c>
      <c r="BL196" s="82">
        <v>26</v>
      </c>
      <c r="BM196" s="82">
        <v>27</v>
      </c>
      <c r="BN196" s="82">
        <v>28</v>
      </c>
      <c r="BO196" s="82">
        <v>29</v>
      </c>
      <c r="BP196" s="82">
        <v>30</v>
      </c>
      <c r="BQ196" s="82">
        <v>31</v>
      </c>
      <c r="BR196" s="3" t="s">
        <v>707</v>
      </c>
      <c r="BS196" s="3" t="s">
        <v>697</v>
      </c>
      <c r="BT196" s="3" t="s">
        <v>698</v>
      </c>
      <c r="BU196" s="3" t="s">
        <v>703</v>
      </c>
      <c r="BV196" s="3" t="s">
        <v>704</v>
      </c>
      <c r="BW196" s="3" t="s">
        <v>705</v>
      </c>
      <c r="BX196" s="3" t="s">
        <v>706</v>
      </c>
      <c r="BY196" s="3" t="s">
        <v>707</v>
      </c>
      <c r="BZ196" s="3" t="s">
        <v>697</v>
      </c>
      <c r="CA196" s="3" t="s">
        <v>698</v>
      </c>
      <c r="CB196" s="3" t="s">
        <v>703</v>
      </c>
      <c r="CC196" s="3" t="s">
        <v>704</v>
      </c>
      <c r="CD196" s="3" t="s">
        <v>705</v>
      </c>
      <c r="CE196" s="3" t="s">
        <v>706</v>
      </c>
      <c r="CF196" s="3" t="s">
        <v>707</v>
      </c>
      <c r="CG196" s="3" t="s">
        <v>697</v>
      </c>
      <c r="CH196" s="3" t="s">
        <v>698</v>
      </c>
      <c r="CI196" s="3" t="s">
        <v>703</v>
      </c>
      <c r="CJ196" s="3" t="s">
        <v>704</v>
      </c>
      <c r="CK196" s="3" t="s">
        <v>705</v>
      </c>
      <c r="CL196" s="3" t="s">
        <v>706</v>
      </c>
      <c r="CM196" s="3" t="s">
        <v>707</v>
      </c>
      <c r="CN196" s="3" t="s">
        <v>697</v>
      </c>
      <c r="CO196" s="3" t="s">
        <v>698</v>
      </c>
      <c r="CP196" s="3" t="s">
        <v>703</v>
      </c>
      <c r="CQ196" s="3" t="s">
        <v>704</v>
      </c>
      <c r="CR196" s="3" t="s">
        <v>705</v>
      </c>
      <c r="CS196" s="3" t="s">
        <v>706</v>
      </c>
      <c r="CT196" s="3" t="s">
        <v>707</v>
      </c>
      <c r="CU196" s="3" t="s">
        <v>697</v>
      </c>
      <c r="CV196" s="3" t="s">
        <v>698</v>
      </c>
      <c r="CW196" s="3" t="s">
        <v>712</v>
      </c>
      <c r="CX196">
        <v>2024</v>
      </c>
    </row>
    <row r="197" spans="1:102" x14ac:dyDescent="0.2">
      <c r="A197" s="74" t="str">
        <f t="shared" si="3"/>
        <v>Апрель 2024 График 97 Бригада 1</v>
      </c>
      <c r="B197" s="3"/>
      <c r="C197" s="77" t="s">
        <v>714</v>
      </c>
      <c r="D197" s="3" t="s">
        <v>744</v>
      </c>
      <c r="E197" s="3" t="s">
        <v>701</v>
      </c>
      <c r="F197" s="3">
        <v>1</v>
      </c>
      <c r="G197" s="136">
        <v>7.2</v>
      </c>
      <c r="H197" s="136">
        <v>7.2</v>
      </c>
      <c r="I197" s="136">
        <v>7.2</v>
      </c>
      <c r="J197" s="136">
        <v>7.2</v>
      </c>
      <c r="K197" s="136">
        <v>7.2</v>
      </c>
      <c r="L197" s="136"/>
      <c r="M197" s="136"/>
      <c r="N197" s="136">
        <v>7.2</v>
      </c>
      <c r="O197" s="136">
        <v>7.2</v>
      </c>
      <c r="P197" s="136">
        <v>7.2</v>
      </c>
      <c r="Q197" s="136">
        <v>7.2</v>
      </c>
      <c r="R197" s="136">
        <v>7.2</v>
      </c>
      <c r="S197" s="136"/>
      <c r="T197" s="136"/>
      <c r="U197" s="136">
        <v>7.2</v>
      </c>
      <c r="V197" s="136">
        <v>7.2</v>
      </c>
      <c r="W197" s="136">
        <v>7.2</v>
      </c>
      <c r="X197" s="136">
        <v>7.2</v>
      </c>
      <c r="Y197" s="136">
        <v>7.2</v>
      </c>
      <c r="Z197" s="136"/>
      <c r="AA197" s="136"/>
      <c r="AB197" s="136">
        <v>7.2</v>
      </c>
      <c r="AC197" s="136">
        <v>7.2</v>
      </c>
      <c r="AD197" s="136">
        <v>7.2</v>
      </c>
      <c r="AE197" s="136">
        <v>7.2</v>
      </c>
      <c r="AF197" s="136">
        <v>7.2</v>
      </c>
      <c r="AG197" s="136"/>
      <c r="AH197" s="136"/>
      <c r="AI197" s="136">
        <v>7.2</v>
      </c>
      <c r="AJ197" s="136">
        <v>7.2</v>
      </c>
      <c r="AK197" s="136" t="s">
        <v>716</v>
      </c>
      <c r="AL197" s="81">
        <v>158.4</v>
      </c>
      <c r="AM197" s="82">
        <v>1</v>
      </c>
      <c r="AN197" s="82">
        <v>2</v>
      </c>
      <c r="AO197" s="82">
        <v>3</v>
      </c>
      <c r="AP197" s="82">
        <v>4</v>
      </c>
      <c r="AQ197" s="82">
        <v>5</v>
      </c>
      <c r="AR197" s="82">
        <v>6</v>
      </c>
      <c r="AS197" s="82">
        <v>7</v>
      </c>
      <c r="AT197" s="82">
        <v>8</v>
      </c>
      <c r="AU197" s="82">
        <v>9</v>
      </c>
      <c r="AV197" s="82">
        <v>10</v>
      </c>
      <c r="AW197" s="82">
        <v>11</v>
      </c>
      <c r="AX197" s="82">
        <v>12</v>
      </c>
      <c r="AY197" s="82">
        <v>13</v>
      </c>
      <c r="AZ197" s="82">
        <v>14</v>
      </c>
      <c r="BA197" s="82">
        <v>15</v>
      </c>
      <c r="BB197" s="82">
        <v>16</v>
      </c>
      <c r="BC197" s="82">
        <v>17</v>
      </c>
      <c r="BD197" s="82">
        <v>18</v>
      </c>
      <c r="BE197" s="82">
        <v>19</v>
      </c>
      <c r="BF197" s="82">
        <v>20</v>
      </c>
      <c r="BG197" s="82">
        <v>21</v>
      </c>
      <c r="BH197" s="82">
        <v>22</v>
      </c>
      <c r="BI197" s="82">
        <v>23</v>
      </c>
      <c r="BJ197" s="82">
        <v>24</v>
      </c>
      <c r="BK197" s="82">
        <v>25</v>
      </c>
      <c r="BL197" s="82">
        <v>26</v>
      </c>
      <c r="BM197" s="82">
        <v>27</v>
      </c>
      <c r="BN197" s="82">
        <v>28</v>
      </c>
      <c r="BO197" s="82">
        <v>29</v>
      </c>
      <c r="BP197" s="82">
        <v>30</v>
      </c>
      <c r="BQ197" s="82"/>
      <c r="BR197" s="3" t="s">
        <v>703</v>
      </c>
      <c r="BS197" s="3" t="s">
        <v>704</v>
      </c>
      <c r="BT197" s="3" t="s">
        <v>705</v>
      </c>
      <c r="BU197" s="3" t="s">
        <v>706</v>
      </c>
      <c r="BV197" s="3" t="s">
        <v>707</v>
      </c>
      <c r="BW197" s="3" t="s">
        <v>697</v>
      </c>
      <c r="BX197" s="3" t="s">
        <v>698</v>
      </c>
      <c r="BY197" s="3" t="s">
        <v>703</v>
      </c>
      <c r="BZ197" s="3" t="s">
        <v>704</v>
      </c>
      <c r="CA197" s="3" t="s">
        <v>705</v>
      </c>
      <c r="CB197" s="3" t="s">
        <v>706</v>
      </c>
      <c r="CC197" s="3" t="s">
        <v>707</v>
      </c>
      <c r="CD197" s="3" t="s">
        <v>697</v>
      </c>
      <c r="CE197" s="3" t="s">
        <v>698</v>
      </c>
      <c r="CF197" s="3" t="s">
        <v>703</v>
      </c>
      <c r="CG197" s="3" t="s">
        <v>704</v>
      </c>
      <c r="CH197" s="3" t="s">
        <v>705</v>
      </c>
      <c r="CI197" s="3" t="s">
        <v>706</v>
      </c>
      <c r="CJ197" s="3" t="s">
        <v>707</v>
      </c>
      <c r="CK197" s="3" t="s">
        <v>697</v>
      </c>
      <c r="CL197" s="3" t="s">
        <v>698</v>
      </c>
      <c r="CM197" s="3" t="s">
        <v>703</v>
      </c>
      <c r="CN197" s="3" t="s">
        <v>704</v>
      </c>
      <c r="CO197" s="3" t="s">
        <v>705</v>
      </c>
      <c r="CP197" s="3" t="s">
        <v>706</v>
      </c>
      <c r="CQ197" s="3" t="s">
        <v>707</v>
      </c>
      <c r="CR197" s="3" t="s">
        <v>697</v>
      </c>
      <c r="CS197" s="3" t="s">
        <v>698</v>
      </c>
      <c r="CT197" s="3" t="s">
        <v>703</v>
      </c>
      <c r="CU197" s="3" t="s">
        <v>704</v>
      </c>
      <c r="CV197" s="3" t="s">
        <v>705</v>
      </c>
      <c r="CW197" s="3" t="s">
        <v>715</v>
      </c>
      <c r="CX197">
        <v>2024</v>
      </c>
    </row>
    <row r="198" spans="1:102" x14ac:dyDescent="0.2">
      <c r="A198" s="74" t="str">
        <f t="shared" si="3"/>
        <v>Май 2024 График 97 Бригада 1</v>
      </c>
      <c r="B198" s="3"/>
      <c r="C198" s="77" t="s">
        <v>717</v>
      </c>
      <c r="D198" s="3" t="s">
        <v>744</v>
      </c>
      <c r="E198" s="3" t="s">
        <v>701</v>
      </c>
      <c r="F198" s="3">
        <v>1</v>
      </c>
      <c r="G198" s="136"/>
      <c r="H198" s="136">
        <v>7.2</v>
      </c>
      <c r="I198" s="136">
        <v>7.2</v>
      </c>
      <c r="J198" s="136"/>
      <c r="K198" s="136"/>
      <c r="L198" s="136">
        <v>7.2</v>
      </c>
      <c r="M198" s="136"/>
      <c r="N198" s="136">
        <v>7.2</v>
      </c>
      <c r="O198" s="136"/>
      <c r="P198" s="136">
        <v>7.2</v>
      </c>
      <c r="Q198" s="136"/>
      <c r="R198" s="136"/>
      <c r="S198" s="136">
        <v>7.2</v>
      </c>
      <c r="T198" s="136">
        <v>7.2</v>
      </c>
      <c r="U198" s="136">
        <v>7.2</v>
      </c>
      <c r="V198" s="136">
        <v>7.2</v>
      </c>
      <c r="W198" s="136">
        <v>7.2</v>
      </c>
      <c r="X198" s="136"/>
      <c r="Y198" s="136"/>
      <c r="Z198" s="136">
        <v>7.2</v>
      </c>
      <c r="AA198" s="136">
        <v>7.2</v>
      </c>
      <c r="AB198" s="136">
        <v>7.2</v>
      </c>
      <c r="AC198" s="136">
        <v>7.2</v>
      </c>
      <c r="AD198" s="136">
        <v>7.2</v>
      </c>
      <c r="AE198" s="136"/>
      <c r="AF198" s="136"/>
      <c r="AG198" s="136">
        <v>7.2</v>
      </c>
      <c r="AH198" s="136">
        <v>7.2</v>
      </c>
      <c r="AI198" s="136">
        <v>7.2</v>
      </c>
      <c r="AJ198" s="136">
        <v>7.2</v>
      </c>
      <c r="AK198" s="136">
        <v>7.2</v>
      </c>
      <c r="AL198" s="81">
        <v>144</v>
      </c>
      <c r="AM198" s="82">
        <v>1</v>
      </c>
      <c r="AN198" s="82">
        <v>2</v>
      </c>
      <c r="AO198" s="82">
        <v>3</v>
      </c>
      <c r="AP198" s="82">
        <v>4</v>
      </c>
      <c r="AQ198" s="82">
        <v>5</v>
      </c>
      <c r="AR198" s="82">
        <v>6</v>
      </c>
      <c r="AS198" s="82">
        <v>7</v>
      </c>
      <c r="AT198" s="82">
        <v>8</v>
      </c>
      <c r="AU198" s="82">
        <v>9</v>
      </c>
      <c r="AV198" s="82">
        <v>10</v>
      </c>
      <c r="AW198" s="82">
        <v>11</v>
      </c>
      <c r="AX198" s="82">
        <v>12</v>
      </c>
      <c r="AY198" s="82">
        <v>13</v>
      </c>
      <c r="AZ198" s="82">
        <v>14</v>
      </c>
      <c r="BA198" s="82">
        <v>15</v>
      </c>
      <c r="BB198" s="82">
        <v>16</v>
      </c>
      <c r="BC198" s="82">
        <v>17</v>
      </c>
      <c r="BD198" s="82">
        <v>18</v>
      </c>
      <c r="BE198" s="82">
        <v>19</v>
      </c>
      <c r="BF198" s="82">
        <v>20</v>
      </c>
      <c r="BG198" s="82">
        <v>21</v>
      </c>
      <c r="BH198" s="82">
        <v>22</v>
      </c>
      <c r="BI198" s="82">
        <v>23</v>
      </c>
      <c r="BJ198" s="82">
        <v>24</v>
      </c>
      <c r="BK198" s="82">
        <v>25</v>
      </c>
      <c r="BL198" s="82">
        <v>26</v>
      </c>
      <c r="BM198" s="82">
        <v>27</v>
      </c>
      <c r="BN198" s="82">
        <v>28</v>
      </c>
      <c r="BO198" s="82">
        <v>29</v>
      </c>
      <c r="BP198" s="82">
        <v>30</v>
      </c>
      <c r="BQ198" s="82">
        <v>31</v>
      </c>
      <c r="BR198" s="3" t="s">
        <v>705</v>
      </c>
      <c r="BS198" s="3" t="s">
        <v>706</v>
      </c>
      <c r="BT198" s="3" t="s">
        <v>707</v>
      </c>
      <c r="BU198" s="3" t="s">
        <v>697</v>
      </c>
      <c r="BV198" s="3" t="s">
        <v>698</v>
      </c>
      <c r="BW198" s="3" t="s">
        <v>703</v>
      </c>
      <c r="BX198" s="3" t="s">
        <v>704</v>
      </c>
      <c r="BY198" s="3" t="s">
        <v>705</v>
      </c>
      <c r="BZ198" s="3" t="s">
        <v>706</v>
      </c>
      <c r="CA198" s="3" t="s">
        <v>707</v>
      </c>
      <c r="CB198" s="3" t="s">
        <v>697</v>
      </c>
      <c r="CC198" s="3" t="s">
        <v>698</v>
      </c>
      <c r="CD198" s="3" t="s">
        <v>703</v>
      </c>
      <c r="CE198" s="3" t="s">
        <v>704</v>
      </c>
      <c r="CF198" s="3" t="s">
        <v>705</v>
      </c>
      <c r="CG198" s="3" t="s">
        <v>706</v>
      </c>
      <c r="CH198" s="3" t="s">
        <v>707</v>
      </c>
      <c r="CI198" s="3" t="s">
        <v>697</v>
      </c>
      <c r="CJ198" s="3" t="s">
        <v>698</v>
      </c>
      <c r="CK198" s="3" t="s">
        <v>703</v>
      </c>
      <c r="CL198" s="3" t="s">
        <v>704</v>
      </c>
      <c r="CM198" s="3" t="s">
        <v>705</v>
      </c>
      <c r="CN198" s="3" t="s">
        <v>706</v>
      </c>
      <c r="CO198" s="3" t="s">
        <v>707</v>
      </c>
      <c r="CP198" s="3" t="s">
        <v>697</v>
      </c>
      <c r="CQ198" s="3" t="s">
        <v>698</v>
      </c>
      <c r="CR198" s="3" t="s">
        <v>703</v>
      </c>
      <c r="CS198" s="3" t="s">
        <v>704</v>
      </c>
      <c r="CT198" s="3" t="s">
        <v>705</v>
      </c>
      <c r="CU198" s="3" t="s">
        <v>706</v>
      </c>
      <c r="CV198" s="3" t="s">
        <v>707</v>
      </c>
      <c r="CW198" s="3" t="s">
        <v>718</v>
      </c>
      <c r="CX198">
        <v>2024</v>
      </c>
    </row>
    <row r="199" spans="1:102" x14ac:dyDescent="0.2">
      <c r="A199" s="74" t="str">
        <f t="shared" si="3"/>
        <v>Июнь 2024 График 97 Бригада 1</v>
      </c>
      <c r="B199" s="3"/>
      <c r="C199" s="77" t="s">
        <v>719</v>
      </c>
      <c r="D199" s="3" t="s">
        <v>744</v>
      </c>
      <c r="E199" s="3" t="s">
        <v>701</v>
      </c>
      <c r="F199" s="3">
        <v>1</v>
      </c>
      <c r="G199" s="136"/>
      <c r="H199" s="136"/>
      <c r="I199" s="136">
        <v>7.2</v>
      </c>
      <c r="J199" s="136">
        <v>7.2</v>
      </c>
      <c r="K199" s="136">
        <v>7.2</v>
      </c>
      <c r="L199" s="136">
        <v>7.2</v>
      </c>
      <c r="M199" s="136">
        <v>7.2</v>
      </c>
      <c r="N199" s="136"/>
      <c r="O199" s="136"/>
      <c r="P199" s="136">
        <v>7.2</v>
      </c>
      <c r="Q199" s="136">
        <v>7.2</v>
      </c>
      <c r="R199" s="136">
        <v>7.2</v>
      </c>
      <c r="S199" s="136">
        <v>7.2</v>
      </c>
      <c r="T199" s="136">
        <v>7.2</v>
      </c>
      <c r="U199" s="136"/>
      <c r="V199" s="136"/>
      <c r="W199" s="136">
        <v>7.2</v>
      </c>
      <c r="X199" s="136">
        <v>7.2</v>
      </c>
      <c r="Y199" s="136">
        <v>7.2</v>
      </c>
      <c r="Z199" s="136">
        <v>7.2</v>
      </c>
      <c r="AA199" s="136">
        <v>7.2</v>
      </c>
      <c r="AB199" s="136"/>
      <c r="AC199" s="136"/>
      <c r="AD199" s="136">
        <v>7.2</v>
      </c>
      <c r="AE199" s="136">
        <v>7.2</v>
      </c>
      <c r="AF199" s="136">
        <v>7.2</v>
      </c>
      <c r="AG199" s="136">
        <v>7.2</v>
      </c>
      <c r="AH199" s="136">
        <v>7.2</v>
      </c>
      <c r="AI199" s="136"/>
      <c r="AJ199" s="136"/>
      <c r="AK199" s="136" t="s">
        <v>716</v>
      </c>
      <c r="AL199" s="81">
        <v>144</v>
      </c>
      <c r="AM199" s="82">
        <v>1</v>
      </c>
      <c r="AN199" s="82">
        <v>2</v>
      </c>
      <c r="AO199" s="82">
        <v>3</v>
      </c>
      <c r="AP199" s="82">
        <v>4</v>
      </c>
      <c r="AQ199" s="82">
        <v>5</v>
      </c>
      <c r="AR199" s="82">
        <v>6</v>
      </c>
      <c r="AS199" s="82">
        <v>7</v>
      </c>
      <c r="AT199" s="82">
        <v>8</v>
      </c>
      <c r="AU199" s="82">
        <v>9</v>
      </c>
      <c r="AV199" s="82">
        <v>10</v>
      </c>
      <c r="AW199" s="82">
        <v>11</v>
      </c>
      <c r="AX199" s="82">
        <v>12</v>
      </c>
      <c r="AY199" s="82">
        <v>13</v>
      </c>
      <c r="AZ199" s="82">
        <v>14</v>
      </c>
      <c r="BA199" s="82">
        <v>15</v>
      </c>
      <c r="BB199" s="82">
        <v>16</v>
      </c>
      <c r="BC199" s="82">
        <v>17</v>
      </c>
      <c r="BD199" s="82">
        <v>18</v>
      </c>
      <c r="BE199" s="82">
        <v>19</v>
      </c>
      <c r="BF199" s="82">
        <v>20</v>
      </c>
      <c r="BG199" s="82">
        <v>21</v>
      </c>
      <c r="BH199" s="82">
        <v>22</v>
      </c>
      <c r="BI199" s="82">
        <v>23</v>
      </c>
      <c r="BJ199" s="82">
        <v>24</v>
      </c>
      <c r="BK199" s="82">
        <v>25</v>
      </c>
      <c r="BL199" s="82">
        <v>26</v>
      </c>
      <c r="BM199" s="82">
        <v>27</v>
      </c>
      <c r="BN199" s="82">
        <v>28</v>
      </c>
      <c r="BO199" s="82">
        <v>29</v>
      </c>
      <c r="BP199" s="82">
        <v>30</v>
      </c>
      <c r="BQ199" s="82"/>
      <c r="BR199" s="3" t="s">
        <v>697</v>
      </c>
      <c r="BS199" s="3" t="s">
        <v>698</v>
      </c>
      <c r="BT199" s="3" t="s">
        <v>703</v>
      </c>
      <c r="BU199" s="3" t="s">
        <v>704</v>
      </c>
      <c r="BV199" s="3" t="s">
        <v>705</v>
      </c>
      <c r="BW199" s="3" t="s">
        <v>706</v>
      </c>
      <c r="BX199" s="3" t="s">
        <v>707</v>
      </c>
      <c r="BY199" s="3" t="s">
        <v>697</v>
      </c>
      <c r="BZ199" s="3" t="s">
        <v>698</v>
      </c>
      <c r="CA199" s="3" t="s">
        <v>703</v>
      </c>
      <c r="CB199" s="3" t="s">
        <v>704</v>
      </c>
      <c r="CC199" s="3" t="s">
        <v>705</v>
      </c>
      <c r="CD199" s="3" t="s">
        <v>706</v>
      </c>
      <c r="CE199" s="3" t="s">
        <v>707</v>
      </c>
      <c r="CF199" s="3" t="s">
        <v>697</v>
      </c>
      <c r="CG199" s="3" t="s">
        <v>698</v>
      </c>
      <c r="CH199" s="3" t="s">
        <v>703</v>
      </c>
      <c r="CI199" s="3" t="s">
        <v>704</v>
      </c>
      <c r="CJ199" s="3" t="s">
        <v>705</v>
      </c>
      <c r="CK199" s="3" t="s">
        <v>706</v>
      </c>
      <c r="CL199" s="3" t="s">
        <v>707</v>
      </c>
      <c r="CM199" s="3" t="s">
        <v>697</v>
      </c>
      <c r="CN199" s="3" t="s">
        <v>698</v>
      </c>
      <c r="CO199" s="3" t="s">
        <v>703</v>
      </c>
      <c r="CP199" s="3" t="s">
        <v>704</v>
      </c>
      <c r="CQ199" s="3" t="s">
        <v>705</v>
      </c>
      <c r="CR199" s="3" t="s">
        <v>706</v>
      </c>
      <c r="CS199" s="3" t="s">
        <v>707</v>
      </c>
      <c r="CT199" s="3" t="s">
        <v>697</v>
      </c>
      <c r="CU199" s="3" t="s">
        <v>698</v>
      </c>
      <c r="CV199" s="3" t="s">
        <v>703</v>
      </c>
      <c r="CW199" s="3" t="s">
        <v>721</v>
      </c>
      <c r="CX199">
        <v>2024</v>
      </c>
    </row>
    <row r="200" spans="1:102" x14ac:dyDescent="0.2">
      <c r="A200" s="74" t="str">
        <f t="shared" si="3"/>
        <v>Июль 2024 График 97 Бригада 1</v>
      </c>
      <c r="B200" s="3"/>
      <c r="C200" s="77" t="s">
        <v>722</v>
      </c>
      <c r="D200" s="3" t="s">
        <v>744</v>
      </c>
      <c r="E200" s="3" t="s">
        <v>701</v>
      </c>
      <c r="F200" s="3">
        <v>1</v>
      </c>
      <c r="G200" s="136">
        <v>7.2</v>
      </c>
      <c r="H200" s="136">
        <v>7.2</v>
      </c>
      <c r="I200" s="136">
        <v>7.2</v>
      </c>
      <c r="J200" s="136">
        <v>7.2</v>
      </c>
      <c r="K200" s="136">
        <v>7.2</v>
      </c>
      <c r="L200" s="136"/>
      <c r="M200" s="136"/>
      <c r="N200" s="136"/>
      <c r="O200" s="136">
        <v>7.2</v>
      </c>
      <c r="P200" s="136">
        <v>7.2</v>
      </c>
      <c r="Q200" s="136">
        <v>7.2</v>
      </c>
      <c r="R200" s="136">
        <v>7.2</v>
      </c>
      <c r="S200" s="136"/>
      <c r="T200" s="136"/>
      <c r="U200" s="136">
        <v>7.2</v>
      </c>
      <c r="V200" s="136">
        <v>7.2</v>
      </c>
      <c r="W200" s="136">
        <v>7.2</v>
      </c>
      <c r="X200" s="136">
        <v>7.2</v>
      </c>
      <c r="Y200" s="136">
        <v>7.2</v>
      </c>
      <c r="Z200" s="136"/>
      <c r="AA200" s="136"/>
      <c r="AB200" s="136">
        <v>7.2</v>
      </c>
      <c r="AC200" s="136">
        <v>7.2</v>
      </c>
      <c r="AD200" s="136">
        <v>7.2</v>
      </c>
      <c r="AE200" s="136">
        <v>7.2</v>
      </c>
      <c r="AF200" s="136">
        <v>7.2</v>
      </c>
      <c r="AG200" s="136"/>
      <c r="AH200" s="136"/>
      <c r="AI200" s="136">
        <v>7.2</v>
      </c>
      <c r="AJ200" s="136">
        <v>7.2</v>
      </c>
      <c r="AK200" s="136">
        <v>7.2</v>
      </c>
      <c r="AL200" s="81">
        <v>158.4</v>
      </c>
      <c r="AM200" s="82">
        <v>1</v>
      </c>
      <c r="AN200" s="82">
        <v>2</v>
      </c>
      <c r="AO200" s="82">
        <v>3</v>
      </c>
      <c r="AP200" s="82">
        <v>4</v>
      </c>
      <c r="AQ200" s="82">
        <v>5</v>
      </c>
      <c r="AR200" s="82">
        <v>6</v>
      </c>
      <c r="AS200" s="82">
        <v>7</v>
      </c>
      <c r="AT200" s="82">
        <v>8</v>
      </c>
      <c r="AU200" s="82">
        <v>9</v>
      </c>
      <c r="AV200" s="82">
        <v>10</v>
      </c>
      <c r="AW200" s="82">
        <v>11</v>
      </c>
      <c r="AX200" s="82">
        <v>12</v>
      </c>
      <c r="AY200" s="82">
        <v>13</v>
      </c>
      <c r="AZ200" s="82">
        <v>14</v>
      </c>
      <c r="BA200" s="82">
        <v>15</v>
      </c>
      <c r="BB200" s="82">
        <v>16</v>
      </c>
      <c r="BC200" s="82">
        <v>17</v>
      </c>
      <c r="BD200" s="82">
        <v>18</v>
      </c>
      <c r="BE200" s="82">
        <v>19</v>
      </c>
      <c r="BF200" s="82">
        <v>20</v>
      </c>
      <c r="BG200" s="82">
        <v>21</v>
      </c>
      <c r="BH200" s="82">
        <v>22</v>
      </c>
      <c r="BI200" s="82">
        <v>23</v>
      </c>
      <c r="BJ200" s="82">
        <v>24</v>
      </c>
      <c r="BK200" s="82">
        <v>25</v>
      </c>
      <c r="BL200" s="82">
        <v>26</v>
      </c>
      <c r="BM200" s="82">
        <v>27</v>
      </c>
      <c r="BN200" s="82">
        <v>28</v>
      </c>
      <c r="BO200" s="82">
        <v>29</v>
      </c>
      <c r="BP200" s="82">
        <v>30</v>
      </c>
      <c r="BQ200" s="82">
        <v>31</v>
      </c>
      <c r="BR200" s="3" t="s">
        <v>703</v>
      </c>
      <c r="BS200" s="3" t="s">
        <v>704</v>
      </c>
      <c r="BT200" s="3" t="s">
        <v>705</v>
      </c>
      <c r="BU200" s="3" t="s">
        <v>706</v>
      </c>
      <c r="BV200" s="3" t="s">
        <v>707</v>
      </c>
      <c r="BW200" s="3" t="s">
        <v>697</v>
      </c>
      <c r="BX200" s="3" t="s">
        <v>698</v>
      </c>
      <c r="BY200" s="3" t="s">
        <v>703</v>
      </c>
      <c r="BZ200" s="3" t="s">
        <v>704</v>
      </c>
      <c r="CA200" s="3" t="s">
        <v>705</v>
      </c>
      <c r="CB200" s="3" t="s">
        <v>706</v>
      </c>
      <c r="CC200" s="3" t="s">
        <v>707</v>
      </c>
      <c r="CD200" s="3" t="s">
        <v>697</v>
      </c>
      <c r="CE200" s="3" t="s">
        <v>698</v>
      </c>
      <c r="CF200" s="3" t="s">
        <v>703</v>
      </c>
      <c r="CG200" s="3" t="s">
        <v>704</v>
      </c>
      <c r="CH200" s="3" t="s">
        <v>705</v>
      </c>
      <c r="CI200" s="3" t="s">
        <v>706</v>
      </c>
      <c r="CJ200" s="3" t="s">
        <v>707</v>
      </c>
      <c r="CK200" s="3" t="s">
        <v>697</v>
      </c>
      <c r="CL200" s="3" t="s">
        <v>698</v>
      </c>
      <c r="CM200" s="3" t="s">
        <v>703</v>
      </c>
      <c r="CN200" s="3" t="s">
        <v>704</v>
      </c>
      <c r="CO200" s="3" t="s">
        <v>705</v>
      </c>
      <c r="CP200" s="3" t="s">
        <v>706</v>
      </c>
      <c r="CQ200" s="3" t="s">
        <v>707</v>
      </c>
      <c r="CR200" s="3" t="s">
        <v>697</v>
      </c>
      <c r="CS200" s="3" t="s">
        <v>698</v>
      </c>
      <c r="CT200" s="3" t="s">
        <v>703</v>
      </c>
      <c r="CU200" s="3" t="s">
        <v>704</v>
      </c>
      <c r="CV200" s="3" t="s">
        <v>705</v>
      </c>
      <c r="CW200" s="3" t="s">
        <v>723</v>
      </c>
      <c r="CX200">
        <v>2024</v>
      </c>
    </row>
    <row r="201" spans="1:102" x14ac:dyDescent="0.2">
      <c r="A201" s="74" t="str">
        <f t="shared" si="3"/>
        <v>Август 2024 График 97 Бригада 1</v>
      </c>
      <c r="B201" s="3"/>
      <c r="C201" s="77" t="s">
        <v>724</v>
      </c>
      <c r="D201" s="3" t="s">
        <v>744</v>
      </c>
      <c r="E201" s="3" t="s">
        <v>701</v>
      </c>
      <c r="F201" s="3">
        <v>1</v>
      </c>
      <c r="G201" s="136">
        <v>7.2</v>
      </c>
      <c r="H201" s="136">
        <v>7.2</v>
      </c>
      <c r="I201" s="136"/>
      <c r="J201" s="136"/>
      <c r="K201" s="136">
        <v>7.2</v>
      </c>
      <c r="L201" s="136">
        <v>7.2</v>
      </c>
      <c r="M201" s="136">
        <v>7.2</v>
      </c>
      <c r="N201" s="136">
        <v>7.2</v>
      </c>
      <c r="O201" s="136">
        <v>7.2</v>
      </c>
      <c r="P201" s="136"/>
      <c r="Q201" s="136"/>
      <c r="R201" s="136">
        <v>7.2</v>
      </c>
      <c r="S201" s="136">
        <v>7.2</v>
      </c>
      <c r="T201" s="136">
        <v>7.2</v>
      </c>
      <c r="U201" s="136">
        <v>7.2</v>
      </c>
      <c r="V201" s="136">
        <v>7.2</v>
      </c>
      <c r="W201" s="136"/>
      <c r="X201" s="136"/>
      <c r="Y201" s="136">
        <v>7.2</v>
      </c>
      <c r="Z201" s="136">
        <v>7.2</v>
      </c>
      <c r="AA201" s="136">
        <v>7.2</v>
      </c>
      <c r="AB201" s="136">
        <v>7.2</v>
      </c>
      <c r="AC201" s="136">
        <v>7.2</v>
      </c>
      <c r="AD201" s="136"/>
      <c r="AE201" s="136"/>
      <c r="AF201" s="136">
        <v>7.2</v>
      </c>
      <c r="AG201" s="136">
        <v>7.2</v>
      </c>
      <c r="AH201" s="136">
        <v>7.2</v>
      </c>
      <c r="AI201" s="136">
        <v>7.2</v>
      </c>
      <c r="AJ201" s="136"/>
      <c r="AK201" s="136"/>
      <c r="AL201" s="81">
        <v>151.19999999999999</v>
      </c>
      <c r="AM201" s="82">
        <v>1</v>
      </c>
      <c r="AN201" s="82">
        <v>2</v>
      </c>
      <c r="AO201" s="82">
        <v>3</v>
      </c>
      <c r="AP201" s="82">
        <v>4</v>
      </c>
      <c r="AQ201" s="82">
        <v>5</v>
      </c>
      <c r="AR201" s="82">
        <v>6</v>
      </c>
      <c r="AS201" s="82">
        <v>7</v>
      </c>
      <c r="AT201" s="82">
        <v>8</v>
      </c>
      <c r="AU201" s="82">
        <v>9</v>
      </c>
      <c r="AV201" s="82">
        <v>10</v>
      </c>
      <c r="AW201" s="82">
        <v>11</v>
      </c>
      <c r="AX201" s="82">
        <v>12</v>
      </c>
      <c r="AY201" s="82">
        <v>13</v>
      </c>
      <c r="AZ201" s="82">
        <v>14</v>
      </c>
      <c r="BA201" s="82">
        <v>15</v>
      </c>
      <c r="BB201" s="82">
        <v>16</v>
      </c>
      <c r="BC201" s="82">
        <v>17</v>
      </c>
      <c r="BD201" s="82">
        <v>18</v>
      </c>
      <c r="BE201" s="82">
        <v>19</v>
      </c>
      <c r="BF201" s="82">
        <v>20</v>
      </c>
      <c r="BG201" s="82">
        <v>21</v>
      </c>
      <c r="BH201" s="82">
        <v>22</v>
      </c>
      <c r="BI201" s="82">
        <v>23</v>
      </c>
      <c r="BJ201" s="82">
        <v>24</v>
      </c>
      <c r="BK201" s="82">
        <v>25</v>
      </c>
      <c r="BL201" s="82">
        <v>26</v>
      </c>
      <c r="BM201" s="82">
        <v>27</v>
      </c>
      <c r="BN201" s="82">
        <v>28</v>
      </c>
      <c r="BO201" s="82">
        <v>29</v>
      </c>
      <c r="BP201" s="82">
        <v>30</v>
      </c>
      <c r="BQ201" s="82">
        <v>31</v>
      </c>
      <c r="BR201" s="3" t="s">
        <v>706</v>
      </c>
      <c r="BS201" s="3" t="s">
        <v>707</v>
      </c>
      <c r="BT201" s="3" t="s">
        <v>697</v>
      </c>
      <c r="BU201" s="3" t="s">
        <v>698</v>
      </c>
      <c r="BV201" s="3" t="s">
        <v>703</v>
      </c>
      <c r="BW201" s="3" t="s">
        <v>704</v>
      </c>
      <c r="BX201" s="3" t="s">
        <v>705</v>
      </c>
      <c r="BY201" s="3" t="s">
        <v>706</v>
      </c>
      <c r="BZ201" s="3" t="s">
        <v>707</v>
      </c>
      <c r="CA201" s="3" t="s">
        <v>697</v>
      </c>
      <c r="CB201" s="3" t="s">
        <v>698</v>
      </c>
      <c r="CC201" s="3" t="s">
        <v>703</v>
      </c>
      <c r="CD201" s="3" t="s">
        <v>704</v>
      </c>
      <c r="CE201" s="3" t="s">
        <v>705</v>
      </c>
      <c r="CF201" s="3" t="s">
        <v>706</v>
      </c>
      <c r="CG201" s="3" t="s">
        <v>707</v>
      </c>
      <c r="CH201" s="3" t="s">
        <v>697</v>
      </c>
      <c r="CI201" s="3" t="s">
        <v>698</v>
      </c>
      <c r="CJ201" s="3" t="s">
        <v>703</v>
      </c>
      <c r="CK201" s="3" t="s">
        <v>704</v>
      </c>
      <c r="CL201" s="3" t="s">
        <v>705</v>
      </c>
      <c r="CM201" s="3" t="s">
        <v>706</v>
      </c>
      <c r="CN201" s="3" t="s">
        <v>707</v>
      </c>
      <c r="CO201" s="3" t="s">
        <v>697</v>
      </c>
      <c r="CP201" s="3" t="s">
        <v>698</v>
      </c>
      <c r="CQ201" s="3" t="s">
        <v>703</v>
      </c>
      <c r="CR201" s="3" t="s">
        <v>704</v>
      </c>
      <c r="CS201" s="3" t="s">
        <v>705</v>
      </c>
      <c r="CT201" s="3" t="s">
        <v>706</v>
      </c>
      <c r="CU201" s="3" t="s">
        <v>707</v>
      </c>
      <c r="CV201" s="3" t="s">
        <v>697</v>
      </c>
      <c r="CW201" s="3" t="s">
        <v>725</v>
      </c>
      <c r="CX201">
        <v>2024</v>
      </c>
    </row>
    <row r="202" spans="1:102" x14ac:dyDescent="0.2">
      <c r="A202" s="74" t="str">
        <f t="shared" si="3"/>
        <v>Сентябрь 2024 График 97 Бригада 1</v>
      </c>
      <c r="B202" s="3"/>
      <c r="C202" s="77" t="s">
        <v>726</v>
      </c>
      <c r="D202" s="3" t="s">
        <v>744</v>
      </c>
      <c r="E202" s="3" t="s">
        <v>701</v>
      </c>
      <c r="F202" s="3">
        <v>1</v>
      </c>
      <c r="G202" s="136"/>
      <c r="H202" s="136">
        <v>7.2</v>
      </c>
      <c r="I202" s="136">
        <v>7.2</v>
      </c>
      <c r="J202" s="136">
        <v>7.2</v>
      </c>
      <c r="K202" s="136">
        <v>7.2</v>
      </c>
      <c r="L202" s="136">
        <v>7.2</v>
      </c>
      <c r="M202" s="136"/>
      <c r="N202" s="136"/>
      <c r="O202" s="136">
        <v>7.2</v>
      </c>
      <c r="P202" s="136">
        <v>7.2</v>
      </c>
      <c r="Q202" s="136">
        <v>7.2</v>
      </c>
      <c r="R202" s="136">
        <v>7.2</v>
      </c>
      <c r="S202" s="136">
        <v>7.2</v>
      </c>
      <c r="T202" s="136"/>
      <c r="U202" s="136"/>
      <c r="V202" s="136">
        <v>7.2</v>
      </c>
      <c r="W202" s="136">
        <v>7.2</v>
      </c>
      <c r="X202" s="136">
        <v>7.2</v>
      </c>
      <c r="Y202" s="136">
        <v>7.2</v>
      </c>
      <c r="Z202" s="136">
        <v>7.2</v>
      </c>
      <c r="AA202" s="136"/>
      <c r="AB202" s="136"/>
      <c r="AC202" s="136">
        <v>7.2</v>
      </c>
      <c r="AD202" s="136">
        <v>7.2</v>
      </c>
      <c r="AE202" s="136">
        <v>7.2</v>
      </c>
      <c r="AF202" s="136">
        <v>7.2</v>
      </c>
      <c r="AG202" s="136">
        <v>7.2</v>
      </c>
      <c r="AH202" s="136"/>
      <c r="AI202" s="136"/>
      <c r="AJ202" s="136">
        <v>7.2</v>
      </c>
      <c r="AK202" s="136" t="s">
        <v>716</v>
      </c>
      <c r="AL202" s="81">
        <v>151.19999999999999</v>
      </c>
      <c r="AM202" s="82">
        <v>1</v>
      </c>
      <c r="AN202" s="82">
        <v>2</v>
      </c>
      <c r="AO202" s="82">
        <v>3</v>
      </c>
      <c r="AP202" s="82">
        <v>4</v>
      </c>
      <c r="AQ202" s="82">
        <v>5</v>
      </c>
      <c r="AR202" s="82">
        <v>6</v>
      </c>
      <c r="AS202" s="82">
        <v>7</v>
      </c>
      <c r="AT202" s="82">
        <v>8</v>
      </c>
      <c r="AU202" s="82">
        <v>9</v>
      </c>
      <c r="AV202" s="82">
        <v>10</v>
      </c>
      <c r="AW202" s="82">
        <v>11</v>
      </c>
      <c r="AX202" s="82">
        <v>12</v>
      </c>
      <c r="AY202" s="82">
        <v>13</v>
      </c>
      <c r="AZ202" s="82">
        <v>14</v>
      </c>
      <c r="BA202" s="82">
        <v>15</v>
      </c>
      <c r="BB202" s="82">
        <v>16</v>
      </c>
      <c r="BC202" s="82">
        <v>17</v>
      </c>
      <c r="BD202" s="82">
        <v>18</v>
      </c>
      <c r="BE202" s="82">
        <v>19</v>
      </c>
      <c r="BF202" s="82">
        <v>20</v>
      </c>
      <c r="BG202" s="82">
        <v>21</v>
      </c>
      <c r="BH202" s="82">
        <v>22</v>
      </c>
      <c r="BI202" s="82">
        <v>23</v>
      </c>
      <c r="BJ202" s="82">
        <v>24</v>
      </c>
      <c r="BK202" s="82">
        <v>25</v>
      </c>
      <c r="BL202" s="82">
        <v>26</v>
      </c>
      <c r="BM202" s="82">
        <v>27</v>
      </c>
      <c r="BN202" s="82">
        <v>28</v>
      </c>
      <c r="BO202" s="82">
        <v>29</v>
      </c>
      <c r="BP202" s="82">
        <v>30</v>
      </c>
      <c r="BQ202" s="82"/>
      <c r="BR202" s="3" t="s">
        <v>698</v>
      </c>
      <c r="BS202" s="3" t="s">
        <v>703</v>
      </c>
      <c r="BT202" s="3" t="s">
        <v>704</v>
      </c>
      <c r="BU202" s="3" t="s">
        <v>705</v>
      </c>
      <c r="BV202" s="3" t="s">
        <v>706</v>
      </c>
      <c r="BW202" s="3" t="s">
        <v>707</v>
      </c>
      <c r="BX202" s="3" t="s">
        <v>697</v>
      </c>
      <c r="BY202" s="3" t="s">
        <v>698</v>
      </c>
      <c r="BZ202" s="3" t="s">
        <v>703</v>
      </c>
      <c r="CA202" s="3" t="s">
        <v>704</v>
      </c>
      <c r="CB202" s="3" t="s">
        <v>705</v>
      </c>
      <c r="CC202" s="3" t="s">
        <v>706</v>
      </c>
      <c r="CD202" s="3" t="s">
        <v>707</v>
      </c>
      <c r="CE202" s="3" t="s">
        <v>697</v>
      </c>
      <c r="CF202" s="3" t="s">
        <v>698</v>
      </c>
      <c r="CG202" s="3" t="s">
        <v>703</v>
      </c>
      <c r="CH202" s="3" t="s">
        <v>704</v>
      </c>
      <c r="CI202" s="3" t="s">
        <v>705</v>
      </c>
      <c r="CJ202" s="3" t="s">
        <v>706</v>
      </c>
      <c r="CK202" s="3" t="s">
        <v>707</v>
      </c>
      <c r="CL202" s="3" t="s">
        <v>697</v>
      </c>
      <c r="CM202" s="3" t="s">
        <v>698</v>
      </c>
      <c r="CN202" s="3" t="s">
        <v>703</v>
      </c>
      <c r="CO202" s="3" t="s">
        <v>704</v>
      </c>
      <c r="CP202" s="3" t="s">
        <v>705</v>
      </c>
      <c r="CQ202" s="3" t="s">
        <v>706</v>
      </c>
      <c r="CR202" s="3" t="s">
        <v>707</v>
      </c>
      <c r="CS202" s="3" t="s">
        <v>697</v>
      </c>
      <c r="CT202" s="3" t="s">
        <v>698</v>
      </c>
      <c r="CU202" s="3" t="s">
        <v>703</v>
      </c>
      <c r="CV202" s="3" t="s">
        <v>704</v>
      </c>
      <c r="CW202" s="3" t="s">
        <v>727</v>
      </c>
      <c r="CX202">
        <v>2024</v>
      </c>
    </row>
    <row r="203" spans="1:102" x14ac:dyDescent="0.2">
      <c r="A203" s="74" t="str">
        <f t="shared" si="3"/>
        <v>Октябрь 2024 График 97 Бригада 1</v>
      </c>
      <c r="B203" s="3"/>
      <c r="C203" s="77" t="s">
        <v>728</v>
      </c>
      <c r="D203" s="3" t="s">
        <v>744</v>
      </c>
      <c r="E203" s="3" t="s">
        <v>701</v>
      </c>
      <c r="F203" s="3">
        <v>1</v>
      </c>
      <c r="G203" s="136">
        <v>7.2</v>
      </c>
      <c r="H203" s="136">
        <v>7.2</v>
      </c>
      <c r="I203" s="136">
        <v>7.2</v>
      </c>
      <c r="J203" s="136">
        <v>7.2</v>
      </c>
      <c r="K203" s="136"/>
      <c r="L203" s="136"/>
      <c r="M203" s="136">
        <v>7.2</v>
      </c>
      <c r="N203" s="136">
        <v>7.2</v>
      </c>
      <c r="O203" s="136">
        <v>7.2</v>
      </c>
      <c r="P203" s="136">
        <v>7.2</v>
      </c>
      <c r="Q203" s="136">
        <v>7.2</v>
      </c>
      <c r="R203" s="136"/>
      <c r="S203" s="136"/>
      <c r="T203" s="136">
        <v>7.2</v>
      </c>
      <c r="U203" s="136">
        <v>7.2</v>
      </c>
      <c r="V203" s="136">
        <v>7.2</v>
      </c>
      <c r="W203" s="136">
        <v>7.2</v>
      </c>
      <c r="X203" s="136">
        <v>7.2</v>
      </c>
      <c r="Y203" s="136"/>
      <c r="Z203" s="136"/>
      <c r="AA203" s="136">
        <v>7.2</v>
      </c>
      <c r="AB203" s="136">
        <v>7.2</v>
      </c>
      <c r="AC203" s="136">
        <v>7.2</v>
      </c>
      <c r="AD203" s="136">
        <v>7.2</v>
      </c>
      <c r="AE203" s="136"/>
      <c r="AF203" s="136"/>
      <c r="AG203" s="136"/>
      <c r="AH203" s="136">
        <v>7.2</v>
      </c>
      <c r="AI203" s="136">
        <v>7.2</v>
      </c>
      <c r="AJ203" s="136">
        <v>7.2</v>
      </c>
      <c r="AK203" s="136">
        <v>7.2</v>
      </c>
      <c r="AL203" s="81">
        <v>158.4</v>
      </c>
      <c r="AM203" s="82">
        <v>1</v>
      </c>
      <c r="AN203" s="82">
        <v>2</v>
      </c>
      <c r="AO203" s="82">
        <v>3</v>
      </c>
      <c r="AP203" s="82">
        <v>4</v>
      </c>
      <c r="AQ203" s="82">
        <v>5</v>
      </c>
      <c r="AR203" s="82">
        <v>6</v>
      </c>
      <c r="AS203" s="82">
        <v>7</v>
      </c>
      <c r="AT203" s="82">
        <v>8</v>
      </c>
      <c r="AU203" s="82">
        <v>9</v>
      </c>
      <c r="AV203" s="82">
        <v>10</v>
      </c>
      <c r="AW203" s="82">
        <v>11</v>
      </c>
      <c r="AX203" s="82">
        <v>12</v>
      </c>
      <c r="AY203" s="82">
        <v>13</v>
      </c>
      <c r="AZ203" s="82">
        <v>14</v>
      </c>
      <c r="BA203" s="82">
        <v>15</v>
      </c>
      <c r="BB203" s="82">
        <v>16</v>
      </c>
      <c r="BC203" s="82">
        <v>17</v>
      </c>
      <c r="BD203" s="82">
        <v>18</v>
      </c>
      <c r="BE203" s="82">
        <v>19</v>
      </c>
      <c r="BF203" s="82">
        <v>20</v>
      </c>
      <c r="BG203" s="82">
        <v>21</v>
      </c>
      <c r="BH203" s="82">
        <v>22</v>
      </c>
      <c r="BI203" s="82">
        <v>23</v>
      </c>
      <c r="BJ203" s="82">
        <v>24</v>
      </c>
      <c r="BK203" s="82">
        <v>25</v>
      </c>
      <c r="BL203" s="82">
        <v>26</v>
      </c>
      <c r="BM203" s="82">
        <v>27</v>
      </c>
      <c r="BN203" s="82">
        <v>28</v>
      </c>
      <c r="BO203" s="82">
        <v>29</v>
      </c>
      <c r="BP203" s="82">
        <v>30</v>
      </c>
      <c r="BQ203" s="82">
        <v>31</v>
      </c>
      <c r="BR203" s="3" t="s">
        <v>704</v>
      </c>
      <c r="BS203" s="3" t="s">
        <v>705</v>
      </c>
      <c r="BT203" s="3" t="s">
        <v>706</v>
      </c>
      <c r="BU203" s="3" t="s">
        <v>707</v>
      </c>
      <c r="BV203" s="3" t="s">
        <v>697</v>
      </c>
      <c r="BW203" s="3" t="s">
        <v>698</v>
      </c>
      <c r="BX203" s="3" t="s">
        <v>703</v>
      </c>
      <c r="BY203" s="3" t="s">
        <v>704</v>
      </c>
      <c r="BZ203" s="3" t="s">
        <v>705</v>
      </c>
      <c r="CA203" s="3" t="s">
        <v>706</v>
      </c>
      <c r="CB203" s="3" t="s">
        <v>707</v>
      </c>
      <c r="CC203" s="3" t="s">
        <v>697</v>
      </c>
      <c r="CD203" s="3" t="s">
        <v>698</v>
      </c>
      <c r="CE203" s="3" t="s">
        <v>703</v>
      </c>
      <c r="CF203" s="3" t="s">
        <v>704</v>
      </c>
      <c r="CG203" s="3" t="s">
        <v>705</v>
      </c>
      <c r="CH203" s="3" t="s">
        <v>706</v>
      </c>
      <c r="CI203" s="3" t="s">
        <v>707</v>
      </c>
      <c r="CJ203" s="3" t="s">
        <v>697</v>
      </c>
      <c r="CK203" s="3" t="s">
        <v>698</v>
      </c>
      <c r="CL203" s="3" t="s">
        <v>703</v>
      </c>
      <c r="CM203" s="3" t="s">
        <v>704</v>
      </c>
      <c r="CN203" s="3" t="s">
        <v>705</v>
      </c>
      <c r="CO203" s="3" t="s">
        <v>706</v>
      </c>
      <c r="CP203" s="3" t="s">
        <v>707</v>
      </c>
      <c r="CQ203" s="3" t="s">
        <v>697</v>
      </c>
      <c r="CR203" s="3" t="s">
        <v>698</v>
      </c>
      <c r="CS203" s="3" t="s">
        <v>703</v>
      </c>
      <c r="CT203" s="3" t="s">
        <v>704</v>
      </c>
      <c r="CU203" s="3" t="s">
        <v>705</v>
      </c>
      <c r="CV203" s="3" t="s">
        <v>706</v>
      </c>
      <c r="CW203" s="3" t="s">
        <v>729</v>
      </c>
      <c r="CX203">
        <v>2024</v>
      </c>
    </row>
    <row r="204" spans="1:102" x14ac:dyDescent="0.2">
      <c r="A204" s="74" t="str">
        <f t="shared" si="3"/>
        <v>Ноябрь 2024 График 97 Бригада 1</v>
      </c>
      <c r="B204" s="3"/>
      <c r="C204" s="77" t="s">
        <v>730</v>
      </c>
      <c r="D204" s="3" t="s">
        <v>744</v>
      </c>
      <c r="E204" s="3" t="s">
        <v>701</v>
      </c>
      <c r="F204" s="3">
        <v>1</v>
      </c>
      <c r="G204" s="136">
        <v>7.2</v>
      </c>
      <c r="H204" s="136"/>
      <c r="I204" s="136"/>
      <c r="J204" s="136">
        <v>7.2</v>
      </c>
      <c r="K204" s="136">
        <v>7.2</v>
      </c>
      <c r="L204" s="136">
        <v>7.2</v>
      </c>
      <c r="M204" s="136">
        <v>7.2</v>
      </c>
      <c r="N204" s="136">
        <v>7.2</v>
      </c>
      <c r="O204" s="136"/>
      <c r="P204" s="136"/>
      <c r="Q204" s="136">
        <v>7.2</v>
      </c>
      <c r="R204" s="136">
        <v>7.2</v>
      </c>
      <c r="S204" s="136">
        <v>7.2</v>
      </c>
      <c r="T204" s="136">
        <v>7.2</v>
      </c>
      <c r="U204" s="136">
        <v>7.2</v>
      </c>
      <c r="V204" s="136"/>
      <c r="W204" s="136"/>
      <c r="X204" s="136">
        <v>7.2</v>
      </c>
      <c r="Y204" s="136">
        <v>7.2</v>
      </c>
      <c r="Z204" s="136">
        <v>7.2</v>
      </c>
      <c r="AA204" s="136">
        <v>7.2</v>
      </c>
      <c r="AB204" s="136">
        <v>7.2</v>
      </c>
      <c r="AC204" s="136"/>
      <c r="AD204" s="136"/>
      <c r="AE204" s="136">
        <v>7.2</v>
      </c>
      <c r="AF204" s="136">
        <v>7.2</v>
      </c>
      <c r="AG204" s="136">
        <v>7.2</v>
      </c>
      <c r="AH204" s="136">
        <v>7.2</v>
      </c>
      <c r="AI204" s="136">
        <v>7.2</v>
      </c>
      <c r="AJ204" s="136"/>
      <c r="AK204" s="136" t="s">
        <v>716</v>
      </c>
      <c r="AL204" s="81">
        <v>151.19999999999999</v>
      </c>
      <c r="AM204" s="82">
        <v>1</v>
      </c>
      <c r="AN204" s="82">
        <v>2</v>
      </c>
      <c r="AO204" s="82">
        <v>3</v>
      </c>
      <c r="AP204" s="82">
        <v>4</v>
      </c>
      <c r="AQ204" s="82">
        <v>5</v>
      </c>
      <c r="AR204" s="82">
        <v>6</v>
      </c>
      <c r="AS204" s="82">
        <v>7</v>
      </c>
      <c r="AT204" s="82">
        <v>8</v>
      </c>
      <c r="AU204" s="82">
        <v>9</v>
      </c>
      <c r="AV204" s="82">
        <v>10</v>
      </c>
      <c r="AW204" s="82">
        <v>11</v>
      </c>
      <c r="AX204" s="82">
        <v>12</v>
      </c>
      <c r="AY204" s="82">
        <v>13</v>
      </c>
      <c r="AZ204" s="82">
        <v>14</v>
      </c>
      <c r="BA204" s="82">
        <v>15</v>
      </c>
      <c r="BB204" s="82">
        <v>16</v>
      </c>
      <c r="BC204" s="82">
        <v>17</v>
      </c>
      <c r="BD204" s="82">
        <v>18</v>
      </c>
      <c r="BE204" s="82">
        <v>19</v>
      </c>
      <c r="BF204" s="82">
        <v>20</v>
      </c>
      <c r="BG204" s="82">
        <v>21</v>
      </c>
      <c r="BH204" s="82">
        <v>22</v>
      </c>
      <c r="BI204" s="82">
        <v>23</v>
      </c>
      <c r="BJ204" s="82">
        <v>24</v>
      </c>
      <c r="BK204" s="82">
        <v>25</v>
      </c>
      <c r="BL204" s="82">
        <v>26</v>
      </c>
      <c r="BM204" s="82">
        <v>27</v>
      </c>
      <c r="BN204" s="82">
        <v>28</v>
      </c>
      <c r="BO204" s="82">
        <v>29</v>
      </c>
      <c r="BP204" s="82">
        <v>30</v>
      </c>
      <c r="BQ204" s="82"/>
      <c r="BR204" s="3" t="s">
        <v>707</v>
      </c>
      <c r="BS204" s="3" t="s">
        <v>697</v>
      </c>
      <c r="BT204" s="3" t="s">
        <v>698</v>
      </c>
      <c r="BU204" s="3" t="s">
        <v>703</v>
      </c>
      <c r="BV204" s="3" t="s">
        <v>704</v>
      </c>
      <c r="BW204" s="3" t="s">
        <v>705</v>
      </c>
      <c r="BX204" s="3" t="s">
        <v>706</v>
      </c>
      <c r="BY204" s="3" t="s">
        <v>707</v>
      </c>
      <c r="BZ204" s="3" t="s">
        <v>697</v>
      </c>
      <c r="CA204" s="3" t="s">
        <v>698</v>
      </c>
      <c r="CB204" s="3" t="s">
        <v>703</v>
      </c>
      <c r="CC204" s="3" t="s">
        <v>704</v>
      </c>
      <c r="CD204" s="3" t="s">
        <v>705</v>
      </c>
      <c r="CE204" s="3" t="s">
        <v>706</v>
      </c>
      <c r="CF204" s="3" t="s">
        <v>707</v>
      </c>
      <c r="CG204" s="3" t="s">
        <v>697</v>
      </c>
      <c r="CH204" s="3" t="s">
        <v>698</v>
      </c>
      <c r="CI204" s="3" t="s">
        <v>703</v>
      </c>
      <c r="CJ204" s="3" t="s">
        <v>704</v>
      </c>
      <c r="CK204" s="3" t="s">
        <v>705</v>
      </c>
      <c r="CL204" s="3" t="s">
        <v>706</v>
      </c>
      <c r="CM204" s="3" t="s">
        <v>707</v>
      </c>
      <c r="CN204" s="3" t="s">
        <v>697</v>
      </c>
      <c r="CO204" s="3" t="s">
        <v>698</v>
      </c>
      <c r="CP204" s="3" t="s">
        <v>703</v>
      </c>
      <c r="CQ204" s="3" t="s">
        <v>704</v>
      </c>
      <c r="CR204" s="3" t="s">
        <v>705</v>
      </c>
      <c r="CS204" s="3" t="s">
        <v>706</v>
      </c>
      <c r="CT204" s="3" t="s">
        <v>707</v>
      </c>
      <c r="CU204" s="3" t="s">
        <v>697</v>
      </c>
      <c r="CV204" s="3" t="s">
        <v>698</v>
      </c>
      <c r="CW204" s="3" t="s">
        <v>731</v>
      </c>
      <c r="CX204">
        <v>2024</v>
      </c>
    </row>
    <row r="205" spans="1:102" x14ac:dyDescent="0.2">
      <c r="A205" s="74" t="str">
        <f t="shared" si="3"/>
        <v>Декабрь 2024 График 97 Бригада 1</v>
      </c>
      <c r="B205" s="3"/>
      <c r="C205" s="77" t="s">
        <v>732</v>
      </c>
      <c r="D205" s="3" t="s">
        <v>744</v>
      </c>
      <c r="E205" s="3" t="s">
        <v>701</v>
      </c>
      <c r="F205" s="3">
        <v>1</v>
      </c>
      <c r="G205" s="136"/>
      <c r="H205" s="136">
        <v>7.2</v>
      </c>
      <c r="I205" s="136">
        <v>7.2</v>
      </c>
      <c r="J205" s="136">
        <v>7.2</v>
      </c>
      <c r="K205" s="136">
        <v>7.2</v>
      </c>
      <c r="L205" s="136">
        <v>7.2</v>
      </c>
      <c r="M205" s="136"/>
      <c r="N205" s="136"/>
      <c r="O205" s="136">
        <v>7.2</v>
      </c>
      <c r="P205" s="136">
        <v>7.2</v>
      </c>
      <c r="Q205" s="136">
        <v>7.2</v>
      </c>
      <c r="R205" s="136">
        <v>7.2</v>
      </c>
      <c r="S205" s="136">
        <v>7.2</v>
      </c>
      <c r="T205" s="136"/>
      <c r="U205" s="136"/>
      <c r="V205" s="136"/>
      <c r="W205" s="136">
        <v>7.2</v>
      </c>
      <c r="X205" s="136">
        <v>7.2</v>
      </c>
      <c r="Y205" s="136">
        <v>7.2</v>
      </c>
      <c r="Z205" s="136">
        <v>7.2</v>
      </c>
      <c r="AA205" s="136"/>
      <c r="AB205" s="136"/>
      <c r="AC205" s="136">
        <v>7.2</v>
      </c>
      <c r="AD205" s="136">
        <v>7.2</v>
      </c>
      <c r="AE205" s="136">
        <v>7.2</v>
      </c>
      <c r="AF205" s="136">
        <v>7.2</v>
      </c>
      <c r="AG205" s="136">
        <v>7.2</v>
      </c>
      <c r="AH205" s="136"/>
      <c r="AI205" s="136"/>
      <c r="AJ205" s="136">
        <v>7.2</v>
      </c>
      <c r="AK205" s="136">
        <v>7.2</v>
      </c>
      <c r="AL205" s="81">
        <v>151.19999999999999</v>
      </c>
      <c r="AM205" s="82">
        <v>1</v>
      </c>
      <c r="AN205" s="82">
        <v>2</v>
      </c>
      <c r="AO205" s="82">
        <v>3</v>
      </c>
      <c r="AP205" s="82">
        <v>4</v>
      </c>
      <c r="AQ205" s="82">
        <v>5</v>
      </c>
      <c r="AR205" s="82">
        <v>6</v>
      </c>
      <c r="AS205" s="82">
        <v>7</v>
      </c>
      <c r="AT205" s="82">
        <v>8</v>
      </c>
      <c r="AU205" s="82">
        <v>9</v>
      </c>
      <c r="AV205" s="82">
        <v>10</v>
      </c>
      <c r="AW205" s="82">
        <v>11</v>
      </c>
      <c r="AX205" s="82">
        <v>12</v>
      </c>
      <c r="AY205" s="82">
        <v>13</v>
      </c>
      <c r="AZ205" s="82">
        <v>14</v>
      </c>
      <c r="BA205" s="82">
        <v>15</v>
      </c>
      <c r="BB205" s="82">
        <v>16</v>
      </c>
      <c r="BC205" s="82">
        <v>17</v>
      </c>
      <c r="BD205" s="82">
        <v>18</v>
      </c>
      <c r="BE205" s="82">
        <v>19</v>
      </c>
      <c r="BF205" s="82">
        <v>20</v>
      </c>
      <c r="BG205" s="82">
        <v>21</v>
      </c>
      <c r="BH205" s="82">
        <v>22</v>
      </c>
      <c r="BI205" s="82">
        <v>23</v>
      </c>
      <c r="BJ205" s="82">
        <v>24</v>
      </c>
      <c r="BK205" s="82">
        <v>25</v>
      </c>
      <c r="BL205" s="82">
        <v>26</v>
      </c>
      <c r="BM205" s="82">
        <v>27</v>
      </c>
      <c r="BN205" s="82">
        <v>28</v>
      </c>
      <c r="BO205" s="82">
        <v>29</v>
      </c>
      <c r="BP205" s="82">
        <v>30</v>
      </c>
      <c r="BQ205" s="82">
        <v>31</v>
      </c>
      <c r="BR205" s="3" t="s">
        <v>698</v>
      </c>
      <c r="BS205" s="3" t="s">
        <v>703</v>
      </c>
      <c r="BT205" s="3" t="s">
        <v>704</v>
      </c>
      <c r="BU205" s="3" t="s">
        <v>705</v>
      </c>
      <c r="BV205" s="3" t="s">
        <v>706</v>
      </c>
      <c r="BW205" s="3" t="s">
        <v>707</v>
      </c>
      <c r="BX205" s="3" t="s">
        <v>697</v>
      </c>
      <c r="BY205" s="3" t="s">
        <v>698</v>
      </c>
      <c r="BZ205" s="3" t="s">
        <v>703</v>
      </c>
      <c r="CA205" s="3" t="s">
        <v>704</v>
      </c>
      <c r="CB205" s="3" t="s">
        <v>705</v>
      </c>
      <c r="CC205" s="3" t="s">
        <v>706</v>
      </c>
      <c r="CD205" s="3" t="s">
        <v>707</v>
      </c>
      <c r="CE205" s="3" t="s">
        <v>697</v>
      </c>
      <c r="CF205" s="3" t="s">
        <v>698</v>
      </c>
      <c r="CG205" s="3" t="s">
        <v>703</v>
      </c>
      <c r="CH205" s="3" t="s">
        <v>704</v>
      </c>
      <c r="CI205" s="3" t="s">
        <v>705</v>
      </c>
      <c r="CJ205" s="3" t="s">
        <v>706</v>
      </c>
      <c r="CK205" s="3" t="s">
        <v>707</v>
      </c>
      <c r="CL205" s="3" t="s">
        <v>697</v>
      </c>
      <c r="CM205" s="3" t="s">
        <v>698</v>
      </c>
      <c r="CN205" s="3" t="s">
        <v>703</v>
      </c>
      <c r="CO205" s="3" t="s">
        <v>704</v>
      </c>
      <c r="CP205" s="3" t="s">
        <v>705</v>
      </c>
      <c r="CQ205" s="3" t="s">
        <v>706</v>
      </c>
      <c r="CR205" s="3" t="s">
        <v>707</v>
      </c>
      <c r="CS205" s="3" t="s">
        <v>697</v>
      </c>
      <c r="CT205" s="3" t="s">
        <v>698</v>
      </c>
      <c r="CU205" s="3" t="s">
        <v>703</v>
      </c>
      <c r="CV205" s="3" t="s">
        <v>704</v>
      </c>
      <c r="CW205" s="3" t="s">
        <v>733</v>
      </c>
      <c r="CX205">
        <v>2024</v>
      </c>
    </row>
    <row r="206" spans="1:102" x14ac:dyDescent="0.2">
      <c r="A206" s="74" t="str">
        <f t="shared" si="3"/>
        <v>Январь 2024 График 98 Бригада 1</v>
      </c>
      <c r="B206" s="3"/>
      <c r="C206" s="77" t="s">
        <v>699</v>
      </c>
      <c r="D206" s="3" t="s">
        <v>745</v>
      </c>
      <c r="E206" s="3" t="s">
        <v>701</v>
      </c>
      <c r="F206" s="3">
        <v>1</v>
      </c>
      <c r="G206" s="3"/>
      <c r="H206" s="3"/>
      <c r="I206" s="3">
        <v>8</v>
      </c>
      <c r="J206" s="3">
        <v>8</v>
      </c>
      <c r="K206" s="3">
        <v>8</v>
      </c>
      <c r="L206" s="3"/>
      <c r="M206" s="3"/>
      <c r="N206" s="3">
        <v>8</v>
      </c>
      <c r="O206" s="3">
        <v>8</v>
      </c>
      <c r="P206" s="3">
        <v>8</v>
      </c>
      <c r="Q206" s="3">
        <v>8</v>
      </c>
      <c r="R206" s="3">
        <v>8</v>
      </c>
      <c r="S206" s="3"/>
      <c r="T206" s="3"/>
      <c r="U206" s="3">
        <v>8</v>
      </c>
      <c r="V206" s="3">
        <v>8</v>
      </c>
      <c r="W206" s="3">
        <v>8</v>
      </c>
      <c r="X206" s="3">
        <v>8</v>
      </c>
      <c r="Y206" s="3">
        <v>8</v>
      </c>
      <c r="Z206" s="3"/>
      <c r="AA206" s="3"/>
      <c r="AB206" s="3">
        <v>8</v>
      </c>
      <c r="AC206" s="3">
        <v>8</v>
      </c>
      <c r="AD206" s="3">
        <v>8</v>
      </c>
      <c r="AE206" s="3">
        <v>8</v>
      </c>
      <c r="AF206" s="3">
        <v>8</v>
      </c>
      <c r="AG206" s="3"/>
      <c r="AH206" s="3"/>
      <c r="AI206" s="3">
        <v>8</v>
      </c>
      <c r="AJ206" s="3">
        <v>8</v>
      </c>
      <c r="AK206" s="3">
        <v>8</v>
      </c>
      <c r="AL206" s="81">
        <v>168</v>
      </c>
      <c r="AM206" s="82">
        <v>1</v>
      </c>
      <c r="AN206" s="82">
        <v>2</v>
      </c>
      <c r="AO206" s="82">
        <v>3</v>
      </c>
      <c r="AP206" s="82">
        <v>4</v>
      </c>
      <c r="AQ206" s="82">
        <v>5</v>
      </c>
      <c r="AR206" s="82">
        <v>6</v>
      </c>
      <c r="AS206" s="82">
        <v>7</v>
      </c>
      <c r="AT206" s="82">
        <v>8</v>
      </c>
      <c r="AU206" s="82">
        <v>9</v>
      </c>
      <c r="AV206" s="82">
        <v>10</v>
      </c>
      <c r="AW206" s="82">
        <v>11</v>
      </c>
      <c r="AX206" s="82">
        <v>12</v>
      </c>
      <c r="AY206" s="82">
        <v>13</v>
      </c>
      <c r="AZ206" s="82">
        <v>14</v>
      </c>
      <c r="BA206" s="82">
        <v>15</v>
      </c>
      <c r="BB206" s="82">
        <v>16</v>
      </c>
      <c r="BC206" s="82">
        <v>17</v>
      </c>
      <c r="BD206" s="82">
        <v>18</v>
      </c>
      <c r="BE206" s="82">
        <v>19</v>
      </c>
      <c r="BF206" s="82">
        <v>20</v>
      </c>
      <c r="BG206" s="82">
        <v>21</v>
      </c>
      <c r="BH206" s="82">
        <v>22</v>
      </c>
      <c r="BI206" s="82">
        <v>23</v>
      </c>
      <c r="BJ206" s="82">
        <v>24</v>
      </c>
      <c r="BK206" s="82">
        <v>25</v>
      </c>
      <c r="BL206" s="82">
        <v>26</v>
      </c>
      <c r="BM206" s="82">
        <v>27</v>
      </c>
      <c r="BN206" s="82">
        <v>28</v>
      </c>
      <c r="BO206" s="82">
        <v>29</v>
      </c>
      <c r="BP206" s="82">
        <v>30</v>
      </c>
      <c r="BQ206" s="82">
        <v>31</v>
      </c>
      <c r="BR206" s="3" t="s">
        <v>703</v>
      </c>
      <c r="BS206" s="3" t="s">
        <v>704</v>
      </c>
      <c r="BT206" s="3" t="s">
        <v>705</v>
      </c>
      <c r="BU206" s="3" t="s">
        <v>706</v>
      </c>
      <c r="BV206" s="3" t="s">
        <v>707</v>
      </c>
      <c r="BW206" s="3" t="s">
        <v>697</v>
      </c>
      <c r="BX206" s="3" t="s">
        <v>698</v>
      </c>
      <c r="BY206" s="3" t="s">
        <v>703</v>
      </c>
      <c r="BZ206" s="3" t="s">
        <v>704</v>
      </c>
      <c r="CA206" s="3" t="s">
        <v>705</v>
      </c>
      <c r="CB206" s="3" t="s">
        <v>706</v>
      </c>
      <c r="CC206" s="3" t="s">
        <v>707</v>
      </c>
      <c r="CD206" s="3" t="s">
        <v>697</v>
      </c>
      <c r="CE206" s="3" t="s">
        <v>698</v>
      </c>
      <c r="CF206" s="3" t="s">
        <v>703</v>
      </c>
      <c r="CG206" s="3" t="s">
        <v>704</v>
      </c>
      <c r="CH206" s="3" t="s">
        <v>705</v>
      </c>
      <c r="CI206" s="3" t="s">
        <v>706</v>
      </c>
      <c r="CJ206" s="3" t="s">
        <v>707</v>
      </c>
      <c r="CK206" s="3" t="s">
        <v>697</v>
      </c>
      <c r="CL206" s="3" t="s">
        <v>698</v>
      </c>
      <c r="CM206" s="3" t="s">
        <v>703</v>
      </c>
      <c r="CN206" s="3" t="s">
        <v>704</v>
      </c>
      <c r="CO206" s="3" t="s">
        <v>705</v>
      </c>
      <c r="CP206" s="3" t="s">
        <v>706</v>
      </c>
      <c r="CQ206" s="3" t="s">
        <v>707</v>
      </c>
      <c r="CR206" s="3" t="s">
        <v>697</v>
      </c>
      <c r="CS206" s="3" t="s">
        <v>698</v>
      </c>
      <c r="CT206" s="3" t="s">
        <v>703</v>
      </c>
      <c r="CU206" s="3" t="s">
        <v>704</v>
      </c>
      <c r="CV206" s="3" t="s">
        <v>705</v>
      </c>
      <c r="CW206" s="3" t="s">
        <v>657</v>
      </c>
      <c r="CX206">
        <v>2024</v>
      </c>
    </row>
    <row r="207" spans="1:102" x14ac:dyDescent="0.2">
      <c r="A207" s="74" t="str">
        <f t="shared" si="3"/>
        <v>Февраль 2024 График 98 Бригада 1</v>
      </c>
      <c r="B207" s="3"/>
      <c r="C207" s="77" t="s">
        <v>709</v>
      </c>
      <c r="D207" s="3" t="s">
        <v>745</v>
      </c>
      <c r="E207" s="3" t="s">
        <v>701</v>
      </c>
      <c r="F207" s="3">
        <v>1</v>
      </c>
      <c r="G207" s="3">
        <v>8</v>
      </c>
      <c r="H207" s="3">
        <v>8</v>
      </c>
      <c r="I207" s="3"/>
      <c r="J207" s="3"/>
      <c r="K207" s="3">
        <v>8</v>
      </c>
      <c r="L207" s="3">
        <v>8</v>
      </c>
      <c r="M207" s="3">
        <v>8</v>
      </c>
      <c r="N207" s="3">
        <v>8</v>
      </c>
      <c r="O207" s="3">
        <v>8</v>
      </c>
      <c r="P207" s="3"/>
      <c r="Q207" s="3"/>
      <c r="R207" s="3">
        <v>8</v>
      </c>
      <c r="S207" s="3">
        <v>8</v>
      </c>
      <c r="T207" s="3">
        <v>8</v>
      </c>
      <c r="U207" s="3">
        <v>8</v>
      </c>
      <c r="V207" s="3">
        <v>8</v>
      </c>
      <c r="W207" s="3"/>
      <c r="X207" s="3"/>
      <c r="Y207" s="3">
        <v>8</v>
      </c>
      <c r="Z207" s="3">
        <v>8</v>
      </c>
      <c r="AA207" s="3">
        <v>8</v>
      </c>
      <c r="AB207" s="3">
        <v>8</v>
      </c>
      <c r="AC207" s="3">
        <v>8</v>
      </c>
      <c r="AD207" s="3"/>
      <c r="AE207" s="3"/>
      <c r="AF207" s="3">
        <v>8</v>
      </c>
      <c r="AG207" s="3">
        <v>8</v>
      </c>
      <c r="AH207" s="3">
        <v>8</v>
      </c>
      <c r="AI207" s="3">
        <v>8</v>
      </c>
      <c r="AJ207" s="3"/>
      <c r="AK207" s="3"/>
      <c r="AL207" s="81">
        <v>168</v>
      </c>
      <c r="AM207" s="82">
        <v>1</v>
      </c>
      <c r="AN207" s="82">
        <v>2</v>
      </c>
      <c r="AO207" s="82">
        <v>3</v>
      </c>
      <c r="AP207" s="82">
        <v>4</v>
      </c>
      <c r="AQ207" s="82">
        <v>5</v>
      </c>
      <c r="AR207" s="82">
        <v>6</v>
      </c>
      <c r="AS207" s="82">
        <v>7</v>
      </c>
      <c r="AT207" s="82">
        <v>8</v>
      </c>
      <c r="AU207" s="82">
        <v>9</v>
      </c>
      <c r="AV207" s="82">
        <v>10</v>
      </c>
      <c r="AW207" s="82">
        <v>11</v>
      </c>
      <c r="AX207" s="82">
        <v>12</v>
      </c>
      <c r="AY207" s="82">
        <v>13</v>
      </c>
      <c r="AZ207" s="82">
        <v>14</v>
      </c>
      <c r="BA207" s="82">
        <v>15</v>
      </c>
      <c r="BB207" s="82">
        <v>16</v>
      </c>
      <c r="BC207" s="82">
        <v>17</v>
      </c>
      <c r="BD207" s="82">
        <v>18</v>
      </c>
      <c r="BE207" s="82">
        <v>19</v>
      </c>
      <c r="BF207" s="82">
        <v>20</v>
      </c>
      <c r="BG207" s="82">
        <v>21</v>
      </c>
      <c r="BH207" s="82">
        <v>22</v>
      </c>
      <c r="BI207" s="82">
        <v>23</v>
      </c>
      <c r="BJ207" s="82">
        <v>24</v>
      </c>
      <c r="BK207" s="82">
        <v>25</v>
      </c>
      <c r="BL207" s="82">
        <v>26</v>
      </c>
      <c r="BM207" s="82">
        <v>27</v>
      </c>
      <c r="BN207" s="82">
        <v>28</v>
      </c>
      <c r="BO207" s="82">
        <v>29</v>
      </c>
      <c r="BP207" s="82"/>
      <c r="BQ207" s="82"/>
      <c r="BR207" s="3" t="s">
        <v>706</v>
      </c>
      <c r="BS207" s="3" t="s">
        <v>707</v>
      </c>
      <c r="BT207" s="3" t="s">
        <v>697</v>
      </c>
      <c r="BU207" s="3" t="s">
        <v>698</v>
      </c>
      <c r="BV207" s="3" t="s">
        <v>703</v>
      </c>
      <c r="BW207" s="3" t="s">
        <v>704</v>
      </c>
      <c r="BX207" s="3" t="s">
        <v>705</v>
      </c>
      <c r="BY207" s="3" t="s">
        <v>706</v>
      </c>
      <c r="BZ207" s="3" t="s">
        <v>707</v>
      </c>
      <c r="CA207" s="3" t="s">
        <v>697</v>
      </c>
      <c r="CB207" s="3" t="s">
        <v>698</v>
      </c>
      <c r="CC207" s="3" t="s">
        <v>703</v>
      </c>
      <c r="CD207" s="3" t="s">
        <v>704</v>
      </c>
      <c r="CE207" s="3" t="s">
        <v>705</v>
      </c>
      <c r="CF207" s="3" t="s">
        <v>706</v>
      </c>
      <c r="CG207" s="3" t="s">
        <v>707</v>
      </c>
      <c r="CH207" s="3" t="s">
        <v>697</v>
      </c>
      <c r="CI207" s="3" t="s">
        <v>698</v>
      </c>
      <c r="CJ207" s="3" t="s">
        <v>703</v>
      </c>
      <c r="CK207" s="3" t="s">
        <v>704</v>
      </c>
      <c r="CL207" s="3" t="s">
        <v>705</v>
      </c>
      <c r="CM207" s="3" t="s">
        <v>706</v>
      </c>
      <c r="CN207" s="3" t="s">
        <v>707</v>
      </c>
      <c r="CO207" s="3" t="s">
        <v>697</v>
      </c>
      <c r="CP207" s="3" t="s">
        <v>698</v>
      </c>
      <c r="CQ207" s="3" t="s">
        <v>703</v>
      </c>
      <c r="CR207" s="3" t="s">
        <v>704</v>
      </c>
      <c r="CS207" s="3" t="s">
        <v>705</v>
      </c>
      <c r="CT207" s="3" t="s">
        <v>706</v>
      </c>
      <c r="CU207" s="3" t="s">
        <v>707</v>
      </c>
      <c r="CV207" s="3" t="s">
        <v>697</v>
      </c>
      <c r="CW207" s="3" t="s">
        <v>2</v>
      </c>
      <c r="CX207">
        <v>2024</v>
      </c>
    </row>
    <row r="208" spans="1:102" x14ac:dyDescent="0.2">
      <c r="A208" s="74" t="str">
        <f t="shared" si="3"/>
        <v>Март 2024 График 98 Бригада 1</v>
      </c>
      <c r="B208" s="3"/>
      <c r="C208" s="77" t="s">
        <v>711</v>
      </c>
      <c r="D208" s="3" t="s">
        <v>745</v>
      </c>
      <c r="E208" s="3" t="s">
        <v>701</v>
      </c>
      <c r="F208" s="3">
        <v>1</v>
      </c>
      <c r="G208" s="3">
        <v>8</v>
      </c>
      <c r="H208" s="3"/>
      <c r="I208" s="3"/>
      <c r="J208" s="3">
        <v>8</v>
      </c>
      <c r="K208" s="3">
        <v>8</v>
      </c>
      <c r="L208" s="3">
        <v>8</v>
      </c>
      <c r="M208" s="3">
        <v>8</v>
      </c>
      <c r="N208" s="3"/>
      <c r="O208" s="3"/>
      <c r="P208" s="3"/>
      <c r="Q208" s="3">
        <v>8</v>
      </c>
      <c r="R208" s="3">
        <v>8</v>
      </c>
      <c r="S208" s="3">
        <v>8</v>
      </c>
      <c r="T208" s="3">
        <v>8</v>
      </c>
      <c r="U208" s="3">
        <v>8</v>
      </c>
      <c r="V208" s="3"/>
      <c r="W208" s="3"/>
      <c r="X208" s="3">
        <v>8</v>
      </c>
      <c r="Y208" s="3">
        <v>8</v>
      </c>
      <c r="Z208" s="3">
        <v>8</v>
      </c>
      <c r="AA208" s="3"/>
      <c r="AB208" s="3"/>
      <c r="AC208" s="3"/>
      <c r="AD208" s="3"/>
      <c r="AE208" s="3"/>
      <c r="AF208" s="3">
        <v>8</v>
      </c>
      <c r="AG208" s="3">
        <v>8</v>
      </c>
      <c r="AH208" s="3">
        <v>8</v>
      </c>
      <c r="AI208" s="3">
        <v>8</v>
      </c>
      <c r="AJ208" s="3"/>
      <c r="AK208" s="3"/>
      <c r="AL208" s="81">
        <v>136</v>
      </c>
      <c r="AM208" s="82">
        <v>1</v>
      </c>
      <c r="AN208" s="82">
        <v>2</v>
      </c>
      <c r="AO208" s="82">
        <v>3</v>
      </c>
      <c r="AP208" s="82">
        <v>4</v>
      </c>
      <c r="AQ208" s="82">
        <v>5</v>
      </c>
      <c r="AR208" s="82">
        <v>6</v>
      </c>
      <c r="AS208" s="82">
        <v>7</v>
      </c>
      <c r="AT208" s="82">
        <v>8</v>
      </c>
      <c r="AU208" s="82">
        <v>9</v>
      </c>
      <c r="AV208" s="82">
        <v>10</v>
      </c>
      <c r="AW208" s="82">
        <v>11</v>
      </c>
      <c r="AX208" s="82">
        <v>12</v>
      </c>
      <c r="AY208" s="82">
        <v>13</v>
      </c>
      <c r="AZ208" s="82">
        <v>14</v>
      </c>
      <c r="BA208" s="82">
        <v>15</v>
      </c>
      <c r="BB208" s="82">
        <v>16</v>
      </c>
      <c r="BC208" s="82">
        <v>17</v>
      </c>
      <c r="BD208" s="82">
        <v>18</v>
      </c>
      <c r="BE208" s="82">
        <v>19</v>
      </c>
      <c r="BF208" s="82">
        <v>20</v>
      </c>
      <c r="BG208" s="82">
        <v>21</v>
      </c>
      <c r="BH208" s="82">
        <v>22</v>
      </c>
      <c r="BI208" s="82">
        <v>23</v>
      </c>
      <c r="BJ208" s="82">
        <v>24</v>
      </c>
      <c r="BK208" s="82">
        <v>25</v>
      </c>
      <c r="BL208" s="82">
        <v>26</v>
      </c>
      <c r="BM208" s="82">
        <v>27</v>
      </c>
      <c r="BN208" s="82">
        <v>28</v>
      </c>
      <c r="BO208" s="82">
        <v>29</v>
      </c>
      <c r="BP208" s="82">
        <v>30</v>
      </c>
      <c r="BQ208" s="82">
        <v>31</v>
      </c>
      <c r="BR208" s="3" t="s">
        <v>707</v>
      </c>
      <c r="BS208" s="3" t="s">
        <v>697</v>
      </c>
      <c r="BT208" s="3" t="s">
        <v>698</v>
      </c>
      <c r="BU208" s="3" t="s">
        <v>703</v>
      </c>
      <c r="BV208" s="3" t="s">
        <v>704</v>
      </c>
      <c r="BW208" s="3" t="s">
        <v>705</v>
      </c>
      <c r="BX208" s="3" t="s">
        <v>706</v>
      </c>
      <c r="BY208" s="3" t="s">
        <v>707</v>
      </c>
      <c r="BZ208" s="3" t="s">
        <v>697</v>
      </c>
      <c r="CA208" s="3" t="s">
        <v>698</v>
      </c>
      <c r="CB208" s="3" t="s">
        <v>703</v>
      </c>
      <c r="CC208" s="3" t="s">
        <v>704</v>
      </c>
      <c r="CD208" s="3" t="s">
        <v>705</v>
      </c>
      <c r="CE208" s="3" t="s">
        <v>706</v>
      </c>
      <c r="CF208" s="3" t="s">
        <v>707</v>
      </c>
      <c r="CG208" s="3" t="s">
        <v>697</v>
      </c>
      <c r="CH208" s="3" t="s">
        <v>698</v>
      </c>
      <c r="CI208" s="3" t="s">
        <v>703</v>
      </c>
      <c r="CJ208" s="3" t="s">
        <v>704</v>
      </c>
      <c r="CK208" s="3" t="s">
        <v>705</v>
      </c>
      <c r="CL208" s="3" t="s">
        <v>706</v>
      </c>
      <c r="CM208" s="3" t="s">
        <v>707</v>
      </c>
      <c r="CN208" s="3" t="s">
        <v>697</v>
      </c>
      <c r="CO208" s="3" t="s">
        <v>698</v>
      </c>
      <c r="CP208" s="3" t="s">
        <v>703</v>
      </c>
      <c r="CQ208" s="3" t="s">
        <v>704</v>
      </c>
      <c r="CR208" s="3" t="s">
        <v>705</v>
      </c>
      <c r="CS208" s="3" t="s">
        <v>706</v>
      </c>
      <c r="CT208" s="3" t="s">
        <v>707</v>
      </c>
      <c r="CU208" s="3" t="s">
        <v>697</v>
      </c>
      <c r="CV208" s="3" t="s">
        <v>698</v>
      </c>
      <c r="CW208" s="3" t="s">
        <v>712</v>
      </c>
      <c r="CX208">
        <v>2024</v>
      </c>
    </row>
    <row r="209" spans="1:102" x14ac:dyDescent="0.2">
      <c r="A209" s="74" t="str">
        <f t="shared" si="3"/>
        <v>Апрель 2024 График 98 Бригада 1</v>
      </c>
      <c r="B209" s="3"/>
      <c r="C209" s="77" t="s">
        <v>714</v>
      </c>
      <c r="D209" s="3" t="s">
        <v>745</v>
      </c>
      <c r="E209" s="3" t="s">
        <v>701</v>
      </c>
      <c r="F209" s="3">
        <v>1</v>
      </c>
      <c r="G209" s="3">
        <v>8</v>
      </c>
      <c r="H209" s="3">
        <v>8</v>
      </c>
      <c r="I209" s="3">
        <v>8</v>
      </c>
      <c r="J209" s="3">
        <v>8</v>
      </c>
      <c r="K209" s="3">
        <v>8</v>
      </c>
      <c r="L209" s="3"/>
      <c r="M209" s="3"/>
      <c r="N209" s="3">
        <v>8</v>
      </c>
      <c r="O209" s="3">
        <v>8</v>
      </c>
      <c r="P209" s="3">
        <v>8</v>
      </c>
      <c r="Q209" s="3">
        <v>8</v>
      </c>
      <c r="R209" s="3">
        <v>8</v>
      </c>
      <c r="S209" s="3"/>
      <c r="T209" s="3"/>
      <c r="U209" s="3">
        <v>8</v>
      </c>
      <c r="V209" s="3">
        <v>8</v>
      </c>
      <c r="W209" s="3">
        <v>8</v>
      </c>
      <c r="X209" s="3">
        <v>8</v>
      </c>
      <c r="Y209" s="3">
        <v>8</v>
      </c>
      <c r="Z209" s="3"/>
      <c r="AA209" s="3"/>
      <c r="AB209" s="3">
        <v>8</v>
      </c>
      <c r="AC209" s="3">
        <v>8</v>
      </c>
      <c r="AD209" s="3">
        <v>8</v>
      </c>
      <c r="AE209" s="3">
        <v>8</v>
      </c>
      <c r="AF209" s="3">
        <v>8</v>
      </c>
      <c r="AG209" s="3"/>
      <c r="AH209" s="3"/>
      <c r="AI209" s="3">
        <v>8</v>
      </c>
      <c r="AJ209" s="3">
        <v>8</v>
      </c>
      <c r="AK209" s="3"/>
      <c r="AL209" s="81">
        <v>176</v>
      </c>
      <c r="AM209" s="82">
        <v>1</v>
      </c>
      <c r="AN209" s="82">
        <v>2</v>
      </c>
      <c r="AO209" s="82">
        <v>3</v>
      </c>
      <c r="AP209" s="82">
        <v>4</v>
      </c>
      <c r="AQ209" s="82">
        <v>5</v>
      </c>
      <c r="AR209" s="82">
        <v>6</v>
      </c>
      <c r="AS209" s="82">
        <v>7</v>
      </c>
      <c r="AT209" s="82">
        <v>8</v>
      </c>
      <c r="AU209" s="82">
        <v>9</v>
      </c>
      <c r="AV209" s="82">
        <v>10</v>
      </c>
      <c r="AW209" s="82">
        <v>11</v>
      </c>
      <c r="AX209" s="82">
        <v>12</v>
      </c>
      <c r="AY209" s="82">
        <v>13</v>
      </c>
      <c r="AZ209" s="82">
        <v>14</v>
      </c>
      <c r="BA209" s="82">
        <v>15</v>
      </c>
      <c r="BB209" s="82">
        <v>16</v>
      </c>
      <c r="BC209" s="82">
        <v>17</v>
      </c>
      <c r="BD209" s="82">
        <v>18</v>
      </c>
      <c r="BE209" s="82">
        <v>19</v>
      </c>
      <c r="BF209" s="82">
        <v>20</v>
      </c>
      <c r="BG209" s="82">
        <v>21</v>
      </c>
      <c r="BH209" s="82">
        <v>22</v>
      </c>
      <c r="BI209" s="82">
        <v>23</v>
      </c>
      <c r="BJ209" s="82">
        <v>24</v>
      </c>
      <c r="BK209" s="82">
        <v>25</v>
      </c>
      <c r="BL209" s="82">
        <v>26</v>
      </c>
      <c r="BM209" s="82">
        <v>27</v>
      </c>
      <c r="BN209" s="82">
        <v>28</v>
      </c>
      <c r="BO209" s="82">
        <v>29</v>
      </c>
      <c r="BP209" s="82">
        <v>30</v>
      </c>
      <c r="BQ209" s="82"/>
      <c r="BR209" s="3" t="s">
        <v>703</v>
      </c>
      <c r="BS209" s="3" t="s">
        <v>704</v>
      </c>
      <c r="BT209" s="3" t="s">
        <v>705</v>
      </c>
      <c r="BU209" s="3" t="s">
        <v>706</v>
      </c>
      <c r="BV209" s="3" t="s">
        <v>707</v>
      </c>
      <c r="BW209" s="3" t="s">
        <v>697</v>
      </c>
      <c r="BX209" s="3" t="s">
        <v>698</v>
      </c>
      <c r="BY209" s="3" t="s">
        <v>703</v>
      </c>
      <c r="BZ209" s="3" t="s">
        <v>704</v>
      </c>
      <c r="CA209" s="3" t="s">
        <v>705</v>
      </c>
      <c r="CB209" s="3" t="s">
        <v>706</v>
      </c>
      <c r="CC209" s="3" t="s">
        <v>707</v>
      </c>
      <c r="CD209" s="3" t="s">
        <v>697</v>
      </c>
      <c r="CE209" s="3" t="s">
        <v>698</v>
      </c>
      <c r="CF209" s="3" t="s">
        <v>703</v>
      </c>
      <c r="CG209" s="3" t="s">
        <v>704</v>
      </c>
      <c r="CH209" s="3" t="s">
        <v>705</v>
      </c>
      <c r="CI209" s="3" t="s">
        <v>706</v>
      </c>
      <c r="CJ209" s="3" t="s">
        <v>707</v>
      </c>
      <c r="CK209" s="3" t="s">
        <v>697</v>
      </c>
      <c r="CL209" s="3" t="s">
        <v>698</v>
      </c>
      <c r="CM209" s="3" t="s">
        <v>703</v>
      </c>
      <c r="CN209" s="3" t="s">
        <v>704</v>
      </c>
      <c r="CO209" s="3" t="s">
        <v>705</v>
      </c>
      <c r="CP209" s="3" t="s">
        <v>706</v>
      </c>
      <c r="CQ209" s="3" t="s">
        <v>707</v>
      </c>
      <c r="CR209" s="3" t="s">
        <v>697</v>
      </c>
      <c r="CS209" s="3" t="s">
        <v>698</v>
      </c>
      <c r="CT209" s="3" t="s">
        <v>703</v>
      </c>
      <c r="CU209" s="3" t="s">
        <v>704</v>
      </c>
      <c r="CV209" s="3" t="s">
        <v>705</v>
      </c>
      <c r="CW209" s="3" t="s">
        <v>715</v>
      </c>
      <c r="CX209">
        <v>2024</v>
      </c>
    </row>
    <row r="210" spans="1:102" x14ac:dyDescent="0.2">
      <c r="A210" s="74" t="str">
        <f t="shared" si="3"/>
        <v>Май 2024 График 98 Бригада 1</v>
      </c>
      <c r="B210" s="3"/>
      <c r="C210" s="77" t="s">
        <v>717</v>
      </c>
      <c r="D210" s="3" t="s">
        <v>745</v>
      </c>
      <c r="E210" s="3" t="s">
        <v>701</v>
      </c>
      <c r="F210" s="3">
        <v>1</v>
      </c>
      <c r="G210" s="3"/>
      <c r="H210" s="3">
        <v>8</v>
      </c>
      <c r="I210" s="3">
        <v>8</v>
      </c>
      <c r="J210" s="3"/>
      <c r="K210" s="3"/>
      <c r="L210" s="3">
        <v>8</v>
      </c>
      <c r="M210" s="3"/>
      <c r="N210" s="3">
        <v>8</v>
      </c>
      <c r="O210" s="3"/>
      <c r="P210" s="3">
        <v>8</v>
      </c>
      <c r="Q210" s="3"/>
      <c r="R210" s="3"/>
      <c r="S210" s="3">
        <v>8</v>
      </c>
      <c r="T210" s="3">
        <v>8</v>
      </c>
      <c r="U210" s="3">
        <v>8</v>
      </c>
      <c r="V210" s="3">
        <v>8</v>
      </c>
      <c r="W210" s="3">
        <v>8</v>
      </c>
      <c r="X210" s="3"/>
      <c r="Y210" s="3"/>
      <c r="Z210" s="3">
        <v>8</v>
      </c>
      <c r="AA210" s="3">
        <v>8</v>
      </c>
      <c r="AB210" s="3">
        <v>8</v>
      </c>
      <c r="AC210" s="3">
        <v>8</v>
      </c>
      <c r="AD210" s="3">
        <v>8</v>
      </c>
      <c r="AE210" s="3"/>
      <c r="AF210" s="3"/>
      <c r="AG210" s="3">
        <v>8</v>
      </c>
      <c r="AH210" s="3">
        <v>8</v>
      </c>
      <c r="AI210" s="3">
        <v>8</v>
      </c>
      <c r="AJ210" s="3">
        <v>8</v>
      </c>
      <c r="AK210" s="3">
        <v>8</v>
      </c>
      <c r="AL210" s="81">
        <v>160</v>
      </c>
      <c r="AM210" s="82">
        <v>1</v>
      </c>
      <c r="AN210" s="82">
        <v>2</v>
      </c>
      <c r="AO210" s="82">
        <v>3</v>
      </c>
      <c r="AP210" s="82">
        <v>4</v>
      </c>
      <c r="AQ210" s="82">
        <v>5</v>
      </c>
      <c r="AR210" s="82">
        <v>6</v>
      </c>
      <c r="AS210" s="82">
        <v>7</v>
      </c>
      <c r="AT210" s="82">
        <v>8</v>
      </c>
      <c r="AU210" s="82">
        <v>9</v>
      </c>
      <c r="AV210" s="82">
        <v>10</v>
      </c>
      <c r="AW210" s="82">
        <v>11</v>
      </c>
      <c r="AX210" s="82">
        <v>12</v>
      </c>
      <c r="AY210" s="82">
        <v>13</v>
      </c>
      <c r="AZ210" s="82">
        <v>14</v>
      </c>
      <c r="BA210" s="82">
        <v>15</v>
      </c>
      <c r="BB210" s="82">
        <v>16</v>
      </c>
      <c r="BC210" s="82">
        <v>17</v>
      </c>
      <c r="BD210" s="82">
        <v>18</v>
      </c>
      <c r="BE210" s="82">
        <v>19</v>
      </c>
      <c r="BF210" s="82">
        <v>20</v>
      </c>
      <c r="BG210" s="82">
        <v>21</v>
      </c>
      <c r="BH210" s="82">
        <v>22</v>
      </c>
      <c r="BI210" s="82">
        <v>23</v>
      </c>
      <c r="BJ210" s="82">
        <v>24</v>
      </c>
      <c r="BK210" s="82">
        <v>25</v>
      </c>
      <c r="BL210" s="82">
        <v>26</v>
      </c>
      <c r="BM210" s="82">
        <v>27</v>
      </c>
      <c r="BN210" s="82">
        <v>28</v>
      </c>
      <c r="BO210" s="82">
        <v>29</v>
      </c>
      <c r="BP210" s="82">
        <v>30</v>
      </c>
      <c r="BQ210" s="82">
        <v>31</v>
      </c>
      <c r="BR210" s="3" t="s">
        <v>705</v>
      </c>
      <c r="BS210" s="3" t="s">
        <v>706</v>
      </c>
      <c r="BT210" s="3" t="s">
        <v>707</v>
      </c>
      <c r="BU210" s="3" t="s">
        <v>697</v>
      </c>
      <c r="BV210" s="3" t="s">
        <v>698</v>
      </c>
      <c r="BW210" s="3" t="s">
        <v>703</v>
      </c>
      <c r="BX210" s="3" t="s">
        <v>704</v>
      </c>
      <c r="BY210" s="3" t="s">
        <v>705</v>
      </c>
      <c r="BZ210" s="3" t="s">
        <v>706</v>
      </c>
      <c r="CA210" s="3" t="s">
        <v>707</v>
      </c>
      <c r="CB210" s="3" t="s">
        <v>697</v>
      </c>
      <c r="CC210" s="3" t="s">
        <v>698</v>
      </c>
      <c r="CD210" s="3" t="s">
        <v>703</v>
      </c>
      <c r="CE210" s="3" t="s">
        <v>704</v>
      </c>
      <c r="CF210" s="3" t="s">
        <v>705</v>
      </c>
      <c r="CG210" s="3" t="s">
        <v>706</v>
      </c>
      <c r="CH210" s="3" t="s">
        <v>707</v>
      </c>
      <c r="CI210" s="3" t="s">
        <v>697</v>
      </c>
      <c r="CJ210" s="3" t="s">
        <v>698</v>
      </c>
      <c r="CK210" s="3" t="s">
        <v>703</v>
      </c>
      <c r="CL210" s="3" t="s">
        <v>704</v>
      </c>
      <c r="CM210" s="3" t="s">
        <v>705</v>
      </c>
      <c r="CN210" s="3" t="s">
        <v>706</v>
      </c>
      <c r="CO210" s="3" t="s">
        <v>707</v>
      </c>
      <c r="CP210" s="3" t="s">
        <v>697</v>
      </c>
      <c r="CQ210" s="3" t="s">
        <v>698</v>
      </c>
      <c r="CR210" s="3" t="s">
        <v>703</v>
      </c>
      <c r="CS210" s="3" t="s">
        <v>704</v>
      </c>
      <c r="CT210" s="3" t="s">
        <v>705</v>
      </c>
      <c r="CU210" s="3" t="s">
        <v>706</v>
      </c>
      <c r="CV210" s="3" t="s">
        <v>707</v>
      </c>
      <c r="CW210" s="3" t="s">
        <v>718</v>
      </c>
      <c r="CX210">
        <v>2024</v>
      </c>
    </row>
    <row r="211" spans="1:102" x14ac:dyDescent="0.2">
      <c r="A211" s="74" t="str">
        <f t="shared" si="3"/>
        <v>Июнь 2024 График 98 Бригада 1</v>
      </c>
      <c r="B211" s="3"/>
      <c r="C211" s="77" t="s">
        <v>719</v>
      </c>
      <c r="D211" s="3" t="s">
        <v>745</v>
      </c>
      <c r="E211" s="3" t="s">
        <v>701</v>
      </c>
      <c r="F211" s="3">
        <v>1</v>
      </c>
      <c r="G211" s="3"/>
      <c r="H211" s="3"/>
      <c r="I211" s="3">
        <v>8</v>
      </c>
      <c r="J211" s="3">
        <v>8</v>
      </c>
      <c r="K211" s="3">
        <v>8</v>
      </c>
      <c r="L211" s="3">
        <v>8</v>
      </c>
      <c r="M211" s="3">
        <v>8</v>
      </c>
      <c r="N211" s="3"/>
      <c r="O211" s="3"/>
      <c r="P211" s="3">
        <v>8</v>
      </c>
      <c r="Q211" s="3">
        <v>8</v>
      </c>
      <c r="R211" s="3">
        <v>8</v>
      </c>
      <c r="S211" s="3">
        <v>8</v>
      </c>
      <c r="T211" s="3">
        <v>8</v>
      </c>
      <c r="U211" s="3"/>
      <c r="V211" s="3"/>
      <c r="W211" s="3">
        <v>8</v>
      </c>
      <c r="X211" s="3">
        <v>8</v>
      </c>
      <c r="Y211" s="3">
        <v>8</v>
      </c>
      <c r="Z211" s="3">
        <v>8</v>
      </c>
      <c r="AA211" s="3">
        <v>8</v>
      </c>
      <c r="AB211" s="3"/>
      <c r="AC211" s="3"/>
      <c r="AD211" s="3">
        <v>8</v>
      </c>
      <c r="AE211" s="3">
        <v>8</v>
      </c>
      <c r="AF211" s="3">
        <v>8</v>
      </c>
      <c r="AG211" s="3">
        <v>8</v>
      </c>
      <c r="AH211" s="3">
        <v>8</v>
      </c>
      <c r="AI211" s="3"/>
      <c r="AJ211" s="3"/>
      <c r="AK211" s="3"/>
      <c r="AL211" s="81">
        <v>160</v>
      </c>
      <c r="AM211" s="82">
        <v>1</v>
      </c>
      <c r="AN211" s="82">
        <v>2</v>
      </c>
      <c r="AO211" s="82">
        <v>3</v>
      </c>
      <c r="AP211" s="82">
        <v>4</v>
      </c>
      <c r="AQ211" s="82">
        <v>5</v>
      </c>
      <c r="AR211" s="82">
        <v>6</v>
      </c>
      <c r="AS211" s="82">
        <v>7</v>
      </c>
      <c r="AT211" s="82">
        <v>8</v>
      </c>
      <c r="AU211" s="82">
        <v>9</v>
      </c>
      <c r="AV211" s="82">
        <v>10</v>
      </c>
      <c r="AW211" s="82">
        <v>11</v>
      </c>
      <c r="AX211" s="82">
        <v>12</v>
      </c>
      <c r="AY211" s="82">
        <v>13</v>
      </c>
      <c r="AZ211" s="82">
        <v>14</v>
      </c>
      <c r="BA211" s="82">
        <v>15</v>
      </c>
      <c r="BB211" s="82">
        <v>16</v>
      </c>
      <c r="BC211" s="82">
        <v>17</v>
      </c>
      <c r="BD211" s="82">
        <v>18</v>
      </c>
      <c r="BE211" s="82">
        <v>19</v>
      </c>
      <c r="BF211" s="82">
        <v>20</v>
      </c>
      <c r="BG211" s="82">
        <v>21</v>
      </c>
      <c r="BH211" s="82">
        <v>22</v>
      </c>
      <c r="BI211" s="82">
        <v>23</v>
      </c>
      <c r="BJ211" s="82">
        <v>24</v>
      </c>
      <c r="BK211" s="82">
        <v>25</v>
      </c>
      <c r="BL211" s="82">
        <v>26</v>
      </c>
      <c r="BM211" s="82">
        <v>27</v>
      </c>
      <c r="BN211" s="82">
        <v>28</v>
      </c>
      <c r="BO211" s="82">
        <v>29</v>
      </c>
      <c r="BP211" s="82">
        <v>30</v>
      </c>
      <c r="BQ211" s="82"/>
      <c r="BR211" s="3" t="s">
        <v>697</v>
      </c>
      <c r="BS211" s="3" t="s">
        <v>698</v>
      </c>
      <c r="BT211" s="3" t="s">
        <v>703</v>
      </c>
      <c r="BU211" s="3" t="s">
        <v>704</v>
      </c>
      <c r="BV211" s="3" t="s">
        <v>705</v>
      </c>
      <c r="BW211" s="3" t="s">
        <v>706</v>
      </c>
      <c r="BX211" s="3" t="s">
        <v>707</v>
      </c>
      <c r="BY211" s="3" t="s">
        <v>697</v>
      </c>
      <c r="BZ211" s="3" t="s">
        <v>698</v>
      </c>
      <c r="CA211" s="3" t="s">
        <v>703</v>
      </c>
      <c r="CB211" s="3" t="s">
        <v>704</v>
      </c>
      <c r="CC211" s="3" t="s">
        <v>705</v>
      </c>
      <c r="CD211" s="3" t="s">
        <v>706</v>
      </c>
      <c r="CE211" s="3" t="s">
        <v>707</v>
      </c>
      <c r="CF211" s="3" t="s">
        <v>697</v>
      </c>
      <c r="CG211" s="3" t="s">
        <v>698</v>
      </c>
      <c r="CH211" s="3" t="s">
        <v>703</v>
      </c>
      <c r="CI211" s="3" t="s">
        <v>704</v>
      </c>
      <c r="CJ211" s="3" t="s">
        <v>705</v>
      </c>
      <c r="CK211" s="3" t="s">
        <v>706</v>
      </c>
      <c r="CL211" s="3" t="s">
        <v>707</v>
      </c>
      <c r="CM211" s="3" t="s">
        <v>697</v>
      </c>
      <c r="CN211" s="3" t="s">
        <v>698</v>
      </c>
      <c r="CO211" s="3" t="s">
        <v>703</v>
      </c>
      <c r="CP211" s="3" t="s">
        <v>704</v>
      </c>
      <c r="CQ211" s="3" t="s">
        <v>705</v>
      </c>
      <c r="CR211" s="3" t="s">
        <v>706</v>
      </c>
      <c r="CS211" s="3" t="s">
        <v>707</v>
      </c>
      <c r="CT211" s="3" t="s">
        <v>697</v>
      </c>
      <c r="CU211" s="3" t="s">
        <v>698</v>
      </c>
      <c r="CV211" s="3" t="s">
        <v>703</v>
      </c>
      <c r="CW211" s="3" t="s">
        <v>721</v>
      </c>
      <c r="CX211">
        <v>2024</v>
      </c>
    </row>
    <row r="212" spans="1:102" x14ac:dyDescent="0.2">
      <c r="A212" s="74" t="str">
        <f t="shared" si="3"/>
        <v>Июль 2024 График 98 Бригада 1</v>
      </c>
      <c r="B212" s="3"/>
      <c r="C212" s="77" t="s">
        <v>722</v>
      </c>
      <c r="D212" s="3" t="s">
        <v>745</v>
      </c>
      <c r="E212" s="3" t="s">
        <v>701</v>
      </c>
      <c r="F212" s="3">
        <v>1</v>
      </c>
      <c r="G212" s="3">
        <v>8</v>
      </c>
      <c r="H212" s="3">
        <v>8</v>
      </c>
      <c r="I212" s="3">
        <v>8</v>
      </c>
      <c r="J212" s="3">
        <v>8</v>
      </c>
      <c r="K212" s="3">
        <v>8</v>
      </c>
      <c r="L212" s="3"/>
      <c r="M212" s="3"/>
      <c r="N212" s="3"/>
      <c r="O212" s="3">
        <v>8</v>
      </c>
      <c r="P212" s="3">
        <v>8</v>
      </c>
      <c r="Q212" s="3">
        <v>8</v>
      </c>
      <c r="R212" s="3">
        <v>8</v>
      </c>
      <c r="S212" s="3"/>
      <c r="T212" s="3"/>
      <c r="U212" s="3">
        <v>8</v>
      </c>
      <c r="V212" s="3">
        <v>8</v>
      </c>
      <c r="W212" s="3">
        <v>8</v>
      </c>
      <c r="X212" s="3">
        <v>8</v>
      </c>
      <c r="Y212" s="3">
        <v>8</v>
      </c>
      <c r="Z212" s="3"/>
      <c r="AA212" s="3"/>
      <c r="AB212" s="3">
        <v>8</v>
      </c>
      <c r="AC212" s="3">
        <v>8</v>
      </c>
      <c r="AD212" s="3">
        <v>8</v>
      </c>
      <c r="AE212" s="3">
        <v>8</v>
      </c>
      <c r="AF212" s="3">
        <v>8</v>
      </c>
      <c r="AG212" s="3"/>
      <c r="AH212" s="3"/>
      <c r="AI212" s="3">
        <v>8</v>
      </c>
      <c r="AJ212" s="3">
        <v>8</v>
      </c>
      <c r="AK212" s="3">
        <v>8</v>
      </c>
      <c r="AL212" s="81">
        <v>176</v>
      </c>
      <c r="AM212" s="82">
        <v>1</v>
      </c>
      <c r="AN212" s="82">
        <v>2</v>
      </c>
      <c r="AO212" s="82">
        <v>3</v>
      </c>
      <c r="AP212" s="82">
        <v>4</v>
      </c>
      <c r="AQ212" s="82">
        <v>5</v>
      </c>
      <c r="AR212" s="82">
        <v>6</v>
      </c>
      <c r="AS212" s="82">
        <v>7</v>
      </c>
      <c r="AT212" s="82">
        <v>8</v>
      </c>
      <c r="AU212" s="82">
        <v>9</v>
      </c>
      <c r="AV212" s="82">
        <v>10</v>
      </c>
      <c r="AW212" s="82">
        <v>11</v>
      </c>
      <c r="AX212" s="82">
        <v>12</v>
      </c>
      <c r="AY212" s="82">
        <v>13</v>
      </c>
      <c r="AZ212" s="82">
        <v>14</v>
      </c>
      <c r="BA212" s="82">
        <v>15</v>
      </c>
      <c r="BB212" s="82">
        <v>16</v>
      </c>
      <c r="BC212" s="82">
        <v>17</v>
      </c>
      <c r="BD212" s="82">
        <v>18</v>
      </c>
      <c r="BE212" s="82">
        <v>19</v>
      </c>
      <c r="BF212" s="82">
        <v>20</v>
      </c>
      <c r="BG212" s="82">
        <v>21</v>
      </c>
      <c r="BH212" s="82">
        <v>22</v>
      </c>
      <c r="BI212" s="82">
        <v>23</v>
      </c>
      <c r="BJ212" s="82">
        <v>24</v>
      </c>
      <c r="BK212" s="82">
        <v>25</v>
      </c>
      <c r="BL212" s="82">
        <v>26</v>
      </c>
      <c r="BM212" s="82">
        <v>27</v>
      </c>
      <c r="BN212" s="82">
        <v>28</v>
      </c>
      <c r="BO212" s="82">
        <v>29</v>
      </c>
      <c r="BP212" s="82">
        <v>30</v>
      </c>
      <c r="BQ212" s="82">
        <v>31</v>
      </c>
      <c r="BR212" s="3" t="s">
        <v>703</v>
      </c>
      <c r="BS212" s="3" t="s">
        <v>704</v>
      </c>
      <c r="BT212" s="3" t="s">
        <v>705</v>
      </c>
      <c r="BU212" s="3" t="s">
        <v>706</v>
      </c>
      <c r="BV212" s="3" t="s">
        <v>707</v>
      </c>
      <c r="BW212" s="3" t="s">
        <v>697</v>
      </c>
      <c r="BX212" s="3" t="s">
        <v>698</v>
      </c>
      <c r="BY212" s="3" t="s">
        <v>703</v>
      </c>
      <c r="BZ212" s="3" t="s">
        <v>704</v>
      </c>
      <c r="CA212" s="3" t="s">
        <v>705</v>
      </c>
      <c r="CB212" s="3" t="s">
        <v>706</v>
      </c>
      <c r="CC212" s="3" t="s">
        <v>707</v>
      </c>
      <c r="CD212" s="3" t="s">
        <v>697</v>
      </c>
      <c r="CE212" s="3" t="s">
        <v>698</v>
      </c>
      <c r="CF212" s="3" t="s">
        <v>703</v>
      </c>
      <c r="CG212" s="3" t="s">
        <v>704</v>
      </c>
      <c r="CH212" s="3" t="s">
        <v>705</v>
      </c>
      <c r="CI212" s="3" t="s">
        <v>706</v>
      </c>
      <c r="CJ212" s="3" t="s">
        <v>707</v>
      </c>
      <c r="CK212" s="3" t="s">
        <v>697</v>
      </c>
      <c r="CL212" s="3" t="s">
        <v>698</v>
      </c>
      <c r="CM212" s="3" t="s">
        <v>703</v>
      </c>
      <c r="CN212" s="3" t="s">
        <v>704</v>
      </c>
      <c r="CO212" s="3" t="s">
        <v>705</v>
      </c>
      <c r="CP212" s="3" t="s">
        <v>706</v>
      </c>
      <c r="CQ212" s="3" t="s">
        <v>707</v>
      </c>
      <c r="CR212" s="3" t="s">
        <v>697</v>
      </c>
      <c r="CS212" s="3" t="s">
        <v>698</v>
      </c>
      <c r="CT212" s="3" t="s">
        <v>703</v>
      </c>
      <c r="CU212" s="3" t="s">
        <v>704</v>
      </c>
      <c r="CV212" s="3" t="s">
        <v>705</v>
      </c>
      <c r="CW212" s="3" t="s">
        <v>723</v>
      </c>
      <c r="CX212">
        <v>2024</v>
      </c>
    </row>
    <row r="213" spans="1:102" x14ac:dyDescent="0.2">
      <c r="A213" s="74" t="str">
        <f t="shared" si="3"/>
        <v>Август 2024 График 98 Бригада 1</v>
      </c>
      <c r="B213" s="3"/>
      <c r="C213" s="77" t="s">
        <v>724</v>
      </c>
      <c r="D213" s="3" t="s">
        <v>745</v>
      </c>
      <c r="E213" s="3" t="s">
        <v>701</v>
      </c>
      <c r="F213" s="3">
        <v>1</v>
      </c>
      <c r="G213" s="3">
        <v>8</v>
      </c>
      <c r="H213" s="3">
        <v>8</v>
      </c>
      <c r="I213" s="3"/>
      <c r="J213" s="3"/>
      <c r="K213" s="3">
        <v>8</v>
      </c>
      <c r="L213" s="3">
        <v>8</v>
      </c>
      <c r="M213" s="3">
        <v>8</v>
      </c>
      <c r="N213" s="3">
        <v>8</v>
      </c>
      <c r="O213" s="3">
        <v>8</v>
      </c>
      <c r="P213" s="3"/>
      <c r="Q213" s="3"/>
      <c r="R213" s="3">
        <v>8</v>
      </c>
      <c r="S213" s="3">
        <v>8</v>
      </c>
      <c r="T213" s="3">
        <v>8</v>
      </c>
      <c r="U213" s="3">
        <v>8</v>
      </c>
      <c r="V213" s="3">
        <v>8</v>
      </c>
      <c r="W213" s="3"/>
      <c r="X213" s="3"/>
      <c r="Y213" s="3">
        <v>8</v>
      </c>
      <c r="Z213" s="3">
        <v>8</v>
      </c>
      <c r="AA213" s="3">
        <v>8</v>
      </c>
      <c r="AB213" s="3">
        <v>8</v>
      </c>
      <c r="AC213" s="3">
        <v>8</v>
      </c>
      <c r="AD213" s="3"/>
      <c r="AE213" s="3"/>
      <c r="AF213" s="3">
        <v>8</v>
      </c>
      <c r="AG213" s="3">
        <v>8</v>
      </c>
      <c r="AH213" s="3">
        <v>8</v>
      </c>
      <c r="AI213" s="3">
        <v>8</v>
      </c>
      <c r="AJ213" s="3"/>
      <c r="AK213" s="3"/>
      <c r="AL213" s="81">
        <v>168</v>
      </c>
      <c r="AM213" s="82">
        <v>1</v>
      </c>
      <c r="AN213" s="82">
        <v>2</v>
      </c>
      <c r="AO213" s="82">
        <v>3</v>
      </c>
      <c r="AP213" s="82">
        <v>4</v>
      </c>
      <c r="AQ213" s="82">
        <v>5</v>
      </c>
      <c r="AR213" s="82">
        <v>6</v>
      </c>
      <c r="AS213" s="82">
        <v>7</v>
      </c>
      <c r="AT213" s="82">
        <v>8</v>
      </c>
      <c r="AU213" s="82">
        <v>9</v>
      </c>
      <c r="AV213" s="82">
        <v>10</v>
      </c>
      <c r="AW213" s="82">
        <v>11</v>
      </c>
      <c r="AX213" s="82">
        <v>12</v>
      </c>
      <c r="AY213" s="82">
        <v>13</v>
      </c>
      <c r="AZ213" s="82">
        <v>14</v>
      </c>
      <c r="BA213" s="82">
        <v>15</v>
      </c>
      <c r="BB213" s="82">
        <v>16</v>
      </c>
      <c r="BC213" s="82">
        <v>17</v>
      </c>
      <c r="BD213" s="82">
        <v>18</v>
      </c>
      <c r="BE213" s="82">
        <v>19</v>
      </c>
      <c r="BF213" s="82">
        <v>20</v>
      </c>
      <c r="BG213" s="82">
        <v>21</v>
      </c>
      <c r="BH213" s="82">
        <v>22</v>
      </c>
      <c r="BI213" s="82">
        <v>23</v>
      </c>
      <c r="BJ213" s="82">
        <v>24</v>
      </c>
      <c r="BK213" s="82">
        <v>25</v>
      </c>
      <c r="BL213" s="82">
        <v>26</v>
      </c>
      <c r="BM213" s="82">
        <v>27</v>
      </c>
      <c r="BN213" s="82">
        <v>28</v>
      </c>
      <c r="BO213" s="82">
        <v>29</v>
      </c>
      <c r="BP213" s="82">
        <v>30</v>
      </c>
      <c r="BQ213" s="82">
        <v>31</v>
      </c>
      <c r="BR213" s="3" t="s">
        <v>706</v>
      </c>
      <c r="BS213" s="3" t="s">
        <v>707</v>
      </c>
      <c r="BT213" s="3" t="s">
        <v>697</v>
      </c>
      <c r="BU213" s="3" t="s">
        <v>698</v>
      </c>
      <c r="BV213" s="3" t="s">
        <v>703</v>
      </c>
      <c r="BW213" s="3" t="s">
        <v>704</v>
      </c>
      <c r="BX213" s="3" t="s">
        <v>705</v>
      </c>
      <c r="BY213" s="3" t="s">
        <v>706</v>
      </c>
      <c r="BZ213" s="3" t="s">
        <v>707</v>
      </c>
      <c r="CA213" s="3" t="s">
        <v>697</v>
      </c>
      <c r="CB213" s="3" t="s">
        <v>698</v>
      </c>
      <c r="CC213" s="3" t="s">
        <v>703</v>
      </c>
      <c r="CD213" s="3" t="s">
        <v>704</v>
      </c>
      <c r="CE213" s="3" t="s">
        <v>705</v>
      </c>
      <c r="CF213" s="3" t="s">
        <v>706</v>
      </c>
      <c r="CG213" s="3" t="s">
        <v>707</v>
      </c>
      <c r="CH213" s="3" t="s">
        <v>697</v>
      </c>
      <c r="CI213" s="3" t="s">
        <v>698</v>
      </c>
      <c r="CJ213" s="3" t="s">
        <v>703</v>
      </c>
      <c r="CK213" s="3" t="s">
        <v>704</v>
      </c>
      <c r="CL213" s="3" t="s">
        <v>705</v>
      </c>
      <c r="CM213" s="3" t="s">
        <v>706</v>
      </c>
      <c r="CN213" s="3" t="s">
        <v>707</v>
      </c>
      <c r="CO213" s="3" t="s">
        <v>697</v>
      </c>
      <c r="CP213" s="3" t="s">
        <v>698</v>
      </c>
      <c r="CQ213" s="3" t="s">
        <v>703</v>
      </c>
      <c r="CR213" s="3" t="s">
        <v>704</v>
      </c>
      <c r="CS213" s="3" t="s">
        <v>705</v>
      </c>
      <c r="CT213" s="3" t="s">
        <v>706</v>
      </c>
      <c r="CU213" s="3" t="s">
        <v>707</v>
      </c>
      <c r="CV213" s="3" t="s">
        <v>697</v>
      </c>
      <c r="CW213" s="3" t="s">
        <v>725</v>
      </c>
      <c r="CX213">
        <v>2024</v>
      </c>
    </row>
    <row r="214" spans="1:102" x14ac:dyDescent="0.2">
      <c r="A214" s="74" t="str">
        <f t="shared" si="3"/>
        <v>Сентябрь 2024 График 98 Бригада 1</v>
      </c>
      <c r="B214" s="3"/>
      <c r="C214" s="77" t="s">
        <v>726</v>
      </c>
      <c r="D214" s="3" t="s">
        <v>745</v>
      </c>
      <c r="E214" s="3" t="s">
        <v>701</v>
      </c>
      <c r="F214" s="3">
        <v>1</v>
      </c>
      <c r="G214" s="3"/>
      <c r="H214" s="3">
        <v>8</v>
      </c>
      <c r="I214" s="3">
        <v>8</v>
      </c>
      <c r="J214" s="3">
        <v>8</v>
      </c>
      <c r="K214" s="3">
        <v>8</v>
      </c>
      <c r="L214" s="3">
        <v>8</v>
      </c>
      <c r="M214" s="3"/>
      <c r="N214" s="3"/>
      <c r="O214" s="3">
        <v>8</v>
      </c>
      <c r="P214" s="3">
        <v>8</v>
      </c>
      <c r="Q214" s="3">
        <v>8</v>
      </c>
      <c r="R214" s="3">
        <v>8</v>
      </c>
      <c r="S214" s="3">
        <v>8</v>
      </c>
      <c r="T214" s="3"/>
      <c r="U214" s="3"/>
      <c r="V214" s="3">
        <v>8</v>
      </c>
      <c r="W214" s="3">
        <v>8</v>
      </c>
      <c r="X214" s="3">
        <v>8</v>
      </c>
      <c r="Y214" s="3">
        <v>8</v>
      </c>
      <c r="Z214" s="3">
        <v>8</v>
      </c>
      <c r="AA214" s="3"/>
      <c r="AB214" s="3"/>
      <c r="AC214" s="3">
        <v>8</v>
      </c>
      <c r="AD214" s="3">
        <v>8</v>
      </c>
      <c r="AE214" s="3">
        <v>8</v>
      </c>
      <c r="AF214" s="3">
        <v>8</v>
      </c>
      <c r="AG214" s="3">
        <v>8</v>
      </c>
      <c r="AH214" s="3"/>
      <c r="AI214" s="3"/>
      <c r="AJ214" s="3">
        <v>8</v>
      </c>
      <c r="AK214" s="3" t="s">
        <v>716</v>
      </c>
      <c r="AL214" s="81">
        <v>168</v>
      </c>
      <c r="AM214" s="82">
        <v>1</v>
      </c>
      <c r="AN214" s="82">
        <v>2</v>
      </c>
      <c r="AO214" s="82">
        <v>3</v>
      </c>
      <c r="AP214" s="82">
        <v>4</v>
      </c>
      <c r="AQ214" s="82">
        <v>5</v>
      </c>
      <c r="AR214" s="82">
        <v>6</v>
      </c>
      <c r="AS214" s="82">
        <v>7</v>
      </c>
      <c r="AT214" s="82">
        <v>8</v>
      </c>
      <c r="AU214" s="82">
        <v>9</v>
      </c>
      <c r="AV214" s="82">
        <v>10</v>
      </c>
      <c r="AW214" s="82">
        <v>11</v>
      </c>
      <c r="AX214" s="82">
        <v>12</v>
      </c>
      <c r="AY214" s="82">
        <v>13</v>
      </c>
      <c r="AZ214" s="82">
        <v>14</v>
      </c>
      <c r="BA214" s="82">
        <v>15</v>
      </c>
      <c r="BB214" s="82">
        <v>16</v>
      </c>
      <c r="BC214" s="82">
        <v>17</v>
      </c>
      <c r="BD214" s="82">
        <v>18</v>
      </c>
      <c r="BE214" s="82">
        <v>19</v>
      </c>
      <c r="BF214" s="82">
        <v>20</v>
      </c>
      <c r="BG214" s="82">
        <v>21</v>
      </c>
      <c r="BH214" s="82">
        <v>22</v>
      </c>
      <c r="BI214" s="82">
        <v>23</v>
      </c>
      <c r="BJ214" s="82">
        <v>24</v>
      </c>
      <c r="BK214" s="82">
        <v>25</v>
      </c>
      <c r="BL214" s="82">
        <v>26</v>
      </c>
      <c r="BM214" s="82">
        <v>27</v>
      </c>
      <c r="BN214" s="82">
        <v>28</v>
      </c>
      <c r="BO214" s="82">
        <v>29</v>
      </c>
      <c r="BP214" s="82">
        <v>30</v>
      </c>
      <c r="BQ214" s="82"/>
      <c r="BR214" s="3" t="s">
        <v>698</v>
      </c>
      <c r="BS214" s="3" t="s">
        <v>703</v>
      </c>
      <c r="BT214" s="3" t="s">
        <v>704</v>
      </c>
      <c r="BU214" s="3" t="s">
        <v>705</v>
      </c>
      <c r="BV214" s="3" t="s">
        <v>706</v>
      </c>
      <c r="BW214" s="3" t="s">
        <v>707</v>
      </c>
      <c r="BX214" s="3" t="s">
        <v>697</v>
      </c>
      <c r="BY214" s="3" t="s">
        <v>698</v>
      </c>
      <c r="BZ214" s="3" t="s">
        <v>703</v>
      </c>
      <c r="CA214" s="3" t="s">
        <v>704</v>
      </c>
      <c r="CB214" s="3" t="s">
        <v>705</v>
      </c>
      <c r="CC214" s="3" t="s">
        <v>706</v>
      </c>
      <c r="CD214" s="3" t="s">
        <v>707</v>
      </c>
      <c r="CE214" s="3" t="s">
        <v>697</v>
      </c>
      <c r="CF214" s="3" t="s">
        <v>698</v>
      </c>
      <c r="CG214" s="3" t="s">
        <v>703</v>
      </c>
      <c r="CH214" s="3" t="s">
        <v>704</v>
      </c>
      <c r="CI214" s="3" t="s">
        <v>705</v>
      </c>
      <c r="CJ214" s="3" t="s">
        <v>706</v>
      </c>
      <c r="CK214" s="3" t="s">
        <v>707</v>
      </c>
      <c r="CL214" s="3" t="s">
        <v>697</v>
      </c>
      <c r="CM214" s="3" t="s">
        <v>698</v>
      </c>
      <c r="CN214" s="3" t="s">
        <v>703</v>
      </c>
      <c r="CO214" s="3" t="s">
        <v>704</v>
      </c>
      <c r="CP214" s="3" t="s">
        <v>705</v>
      </c>
      <c r="CQ214" s="3" t="s">
        <v>706</v>
      </c>
      <c r="CR214" s="3" t="s">
        <v>707</v>
      </c>
      <c r="CS214" s="3" t="s">
        <v>697</v>
      </c>
      <c r="CT214" s="3" t="s">
        <v>698</v>
      </c>
      <c r="CU214" s="3" t="s">
        <v>703</v>
      </c>
      <c r="CV214" s="3" t="s">
        <v>704</v>
      </c>
      <c r="CW214" s="3" t="s">
        <v>727</v>
      </c>
      <c r="CX214">
        <v>2024</v>
      </c>
    </row>
    <row r="215" spans="1:102" x14ac:dyDescent="0.2">
      <c r="A215" s="74" t="str">
        <f t="shared" si="3"/>
        <v>Октябрь 2024 График 98 Бригада 1</v>
      </c>
      <c r="B215" s="3"/>
      <c r="C215" s="77" t="s">
        <v>728</v>
      </c>
      <c r="D215" s="3" t="s">
        <v>745</v>
      </c>
      <c r="E215" s="3" t="s">
        <v>701</v>
      </c>
      <c r="F215" s="3">
        <v>1</v>
      </c>
      <c r="G215" s="3">
        <v>8</v>
      </c>
      <c r="H215" s="3">
        <v>8</v>
      </c>
      <c r="I215" s="3">
        <v>8</v>
      </c>
      <c r="J215" s="3">
        <v>8</v>
      </c>
      <c r="K215" s="3"/>
      <c r="L215" s="3"/>
      <c r="M215" s="3">
        <v>8</v>
      </c>
      <c r="N215" s="3">
        <v>8</v>
      </c>
      <c r="O215" s="3">
        <v>8</v>
      </c>
      <c r="P215" s="3">
        <v>8</v>
      </c>
      <c r="Q215" s="3">
        <v>8</v>
      </c>
      <c r="R215" s="3"/>
      <c r="S215" s="3"/>
      <c r="T215" s="3">
        <v>8</v>
      </c>
      <c r="U215" s="3">
        <v>8</v>
      </c>
      <c r="V215" s="3">
        <v>8</v>
      </c>
      <c r="W215" s="3">
        <v>8</v>
      </c>
      <c r="X215" s="3">
        <v>8</v>
      </c>
      <c r="Y215" s="3"/>
      <c r="Z215" s="3"/>
      <c r="AA215" s="3">
        <v>8</v>
      </c>
      <c r="AB215" s="3">
        <v>8</v>
      </c>
      <c r="AC215" s="3">
        <v>8</v>
      </c>
      <c r="AD215" s="3">
        <v>8</v>
      </c>
      <c r="AE215" s="3"/>
      <c r="AF215" s="3"/>
      <c r="AG215" s="3"/>
      <c r="AH215" s="3">
        <v>8</v>
      </c>
      <c r="AI215" s="3">
        <v>8</v>
      </c>
      <c r="AJ215" s="3">
        <v>8</v>
      </c>
      <c r="AK215" s="3">
        <v>8</v>
      </c>
      <c r="AL215" s="81">
        <v>176</v>
      </c>
      <c r="AM215" s="82">
        <v>1</v>
      </c>
      <c r="AN215" s="82">
        <v>2</v>
      </c>
      <c r="AO215" s="82">
        <v>3</v>
      </c>
      <c r="AP215" s="82">
        <v>4</v>
      </c>
      <c r="AQ215" s="82">
        <v>5</v>
      </c>
      <c r="AR215" s="82">
        <v>6</v>
      </c>
      <c r="AS215" s="82">
        <v>7</v>
      </c>
      <c r="AT215" s="82">
        <v>8</v>
      </c>
      <c r="AU215" s="82">
        <v>9</v>
      </c>
      <c r="AV215" s="82">
        <v>10</v>
      </c>
      <c r="AW215" s="82">
        <v>11</v>
      </c>
      <c r="AX215" s="82">
        <v>12</v>
      </c>
      <c r="AY215" s="82">
        <v>13</v>
      </c>
      <c r="AZ215" s="82">
        <v>14</v>
      </c>
      <c r="BA215" s="82">
        <v>15</v>
      </c>
      <c r="BB215" s="82">
        <v>16</v>
      </c>
      <c r="BC215" s="82">
        <v>17</v>
      </c>
      <c r="BD215" s="82">
        <v>18</v>
      </c>
      <c r="BE215" s="82">
        <v>19</v>
      </c>
      <c r="BF215" s="82">
        <v>20</v>
      </c>
      <c r="BG215" s="82">
        <v>21</v>
      </c>
      <c r="BH215" s="82">
        <v>22</v>
      </c>
      <c r="BI215" s="82">
        <v>23</v>
      </c>
      <c r="BJ215" s="82">
        <v>24</v>
      </c>
      <c r="BK215" s="82">
        <v>25</v>
      </c>
      <c r="BL215" s="82">
        <v>26</v>
      </c>
      <c r="BM215" s="82">
        <v>27</v>
      </c>
      <c r="BN215" s="82">
        <v>28</v>
      </c>
      <c r="BO215" s="82">
        <v>29</v>
      </c>
      <c r="BP215" s="82">
        <v>30</v>
      </c>
      <c r="BQ215" s="82">
        <v>31</v>
      </c>
      <c r="BR215" s="3" t="s">
        <v>704</v>
      </c>
      <c r="BS215" s="3" t="s">
        <v>705</v>
      </c>
      <c r="BT215" s="3" t="s">
        <v>706</v>
      </c>
      <c r="BU215" s="3" t="s">
        <v>707</v>
      </c>
      <c r="BV215" s="3" t="s">
        <v>697</v>
      </c>
      <c r="BW215" s="3" t="s">
        <v>698</v>
      </c>
      <c r="BX215" s="3" t="s">
        <v>703</v>
      </c>
      <c r="BY215" s="3" t="s">
        <v>704</v>
      </c>
      <c r="BZ215" s="3" t="s">
        <v>705</v>
      </c>
      <c r="CA215" s="3" t="s">
        <v>706</v>
      </c>
      <c r="CB215" s="3" t="s">
        <v>707</v>
      </c>
      <c r="CC215" s="3" t="s">
        <v>697</v>
      </c>
      <c r="CD215" s="3" t="s">
        <v>698</v>
      </c>
      <c r="CE215" s="3" t="s">
        <v>703</v>
      </c>
      <c r="CF215" s="3" t="s">
        <v>704</v>
      </c>
      <c r="CG215" s="3" t="s">
        <v>705</v>
      </c>
      <c r="CH215" s="3" t="s">
        <v>706</v>
      </c>
      <c r="CI215" s="3" t="s">
        <v>707</v>
      </c>
      <c r="CJ215" s="3" t="s">
        <v>697</v>
      </c>
      <c r="CK215" s="3" t="s">
        <v>698</v>
      </c>
      <c r="CL215" s="3" t="s">
        <v>703</v>
      </c>
      <c r="CM215" s="3" t="s">
        <v>704</v>
      </c>
      <c r="CN215" s="3" t="s">
        <v>705</v>
      </c>
      <c r="CO215" s="3" t="s">
        <v>706</v>
      </c>
      <c r="CP215" s="3" t="s">
        <v>707</v>
      </c>
      <c r="CQ215" s="3" t="s">
        <v>697</v>
      </c>
      <c r="CR215" s="3" t="s">
        <v>698</v>
      </c>
      <c r="CS215" s="3" t="s">
        <v>703</v>
      </c>
      <c r="CT215" s="3" t="s">
        <v>704</v>
      </c>
      <c r="CU215" s="3" t="s">
        <v>705</v>
      </c>
      <c r="CV215" s="3" t="s">
        <v>706</v>
      </c>
      <c r="CW215" s="3" t="s">
        <v>729</v>
      </c>
      <c r="CX215">
        <v>2024</v>
      </c>
    </row>
    <row r="216" spans="1:102" x14ac:dyDescent="0.2">
      <c r="A216" s="74" t="str">
        <f t="shared" si="3"/>
        <v>Ноябрь 2024 График 98 Бригада 1</v>
      </c>
      <c r="B216" s="3"/>
      <c r="C216" s="77" t="s">
        <v>730</v>
      </c>
      <c r="D216" s="3" t="s">
        <v>745</v>
      </c>
      <c r="E216" s="3" t="s">
        <v>701</v>
      </c>
      <c r="F216" s="3">
        <v>1</v>
      </c>
      <c r="G216" s="3">
        <v>8</v>
      </c>
      <c r="H216" s="3"/>
      <c r="I216" s="3"/>
      <c r="J216" s="3">
        <v>8</v>
      </c>
      <c r="K216" s="3">
        <v>8</v>
      </c>
      <c r="L216" s="3">
        <v>8</v>
      </c>
      <c r="M216" s="3">
        <v>8</v>
      </c>
      <c r="N216" s="3">
        <v>8</v>
      </c>
      <c r="O216" s="3"/>
      <c r="P216" s="3"/>
      <c r="Q216" s="3">
        <v>8</v>
      </c>
      <c r="R216" s="3">
        <v>8</v>
      </c>
      <c r="S216" s="3">
        <v>8</v>
      </c>
      <c r="T216" s="3">
        <v>8</v>
      </c>
      <c r="U216" s="3">
        <v>8</v>
      </c>
      <c r="V216" s="3"/>
      <c r="W216" s="3"/>
      <c r="X216" s="3">
        <v>8</v>
      </c>
      <c r="Y216" s="3">
        <v>8</v>
      </c>
      <c r="Z216" s="3">
        <v>8</v>
      </c>
      <c r="AA216" s="3">
        <v>8</v>
      </c>
      <c r="AB216" s="3">
        <v>8</v>
      </c>
      <c r="AC216" s="3"/>
      <c r="AD216" s="3"/>
      <c r="AE216" s="3">
        <v>8</v>
      </c>
      <c r="AF216" s="3">
        <v>8</v>
      </c>
      <c r="AG216" s="3">
        <v>8</v>
      </c>
      <c r="AH216" s="3">
        <v>8</v>
      </c>
      <c r="AI216" s="3">
        <v>8</v>
      </c>
      <c r="AJ216" s="3"/>
      <c r="AK216" s="3" t="s">
        <v>716</v>
      </c>
      <c r="AL216" s="81">
        <v>168</v>
      </c>
      <c r="AM216" s="82">
        <v>1</v>
      </c>
      <c r="AN216" s="82">
        <v>2</v>
      </c>
      <c r="AO216" s="82">
        <v>3</v>
      </c>
      <c r="AP216" s="82">
        <v>4</v>
      </c>
      <c r="AQ216" s="82">
        <v>5</v>
      </c>
      <c r="AR216" s="82">
        <v>6</v>
      </c>
      <c r="AS216" s="82">
        <v>7</v>
      </c>
      <c r="AT216" s="82">
        <v>8</v>
      </c>
      <c r="AU216" s="82">
        <v>9</v>
      </c>
      <c r="AV216" s="82">
        <v>10</v>
      </c>
      <c r="AW216" s="82">
        <v>11</v>
      </c>
      <c r="AX216" s="82">
        <v>12</v>
      </c>
      <c r="AY216" s="82">
        <v>13</v>
      </c>
      <c r="AZ216" s="82">
        <v>14</v>
      </c>
      <c r="BA216" s="82">
        <v>15</v>
      </c>
      <c r="BB216" s="82">
        <v>16</v>
      </c>
      <c r="BC216" s="82">
        <v>17</v>
      </c>
      <c r="BD216" s="82">
        <v>18</v>
      </c>
      <c r="BE216" s="82">
        <v>19</v>
      </c>
      <c r="BF216" s="82">
        <v>20</v>
      </c>
      <c r="BG216" s="82">
        <v>21</v>
      </c>
      <c r="BH216" s="82">
        <v>22</v>
      </c>
      <c r="BI216" s="82">
        <v>23</v>
      </c>
      <c r="BJ216" s="82">
        <v>24</v>
      </c>
      <c r="BK216" s="82">
        <v>25</v>
      </c>
      <c r="BL216" s="82">
        <v>26</v>
      </c>
      <c r="BM216" s="82">
        <v>27</v>
      </c>
      <c r="BN216" s="82">
        <v>28</v>
      </c>
      <c r="BO216" s="82">
        <v>29</v>
      </c>
      <c r="BP216" s="82">
        <v>30</v>
      </c>
      <c r="BQ216" s="82"/>
      <c r="BR216" s="3" t="s">
        <v>707</v>
      </c>
      <c r="BS216" s="3" t="s">
        <v>697</v>
      </c>
      <c r="BT216" s="3" t="s">
        <v>698</v>
      </c>
      <c r="BU216" s="3" t="s">
        <v>703</v>
      </c>
      <c r="BV216" s="3" t="s">
        <v>704</v>
      </c>
      <c r="BW216" s="3" t="s">
        <v>705</v>
      </c>
      <c r="BX216" s="3" t="s">
        <v>706</v>
      </c>
      <c r="BY216" s="3" t="s">
        <v>707</v>
      </c>
      <c r="BZ216" s="3" t="s">
        <v>697</v>
      </c>
      <c r="CA216" s="3" t="s">
        <v>698</v>
      </c>
      <c r="CB216" s="3" t="s">
        <v>703</v>
      </c>
      <c r="CC216" s="3" t="s">
        <v>704</v>
      </c>
      <c r="CD216" s="3" t="s">
        <v>705</v>
      </c>
      <c r="CE216" s="3" t="s">
        <v>706</v>
      </c>
      <c r="CF216" s="3" t="s">
        <v>707</v>
      </c>
      <c r="CG216" s="3" t="s">
        <v>697</v>
      </c>
      <c r="CH216" s="3" t="s">
        <v>698</v>
      </c>
      <c r="CI216" s="3" t="s">
        <v>703</v>
      </c>
      <c r="CJ216" s="3" t="s">
        <v>704</v>
      </c>
      <c r="CK216" s="3" t="s">
        <v>705</v>
      </c>
      <c r="CL216" s="3" t="s">
        <v>706</v>
      </c>
      <c r="CM216" s="3" t="s">
        <v>707</v>
      </c>
      <c r="CN216" s="3" t="s">
        <v>697</v>
      </c>
      <c r="CO216" s="3" t="s">
        <v>698</v>
      </c>
      <c r="CP216" s="3" t="s">
        <v>703</v>
      </c>
      <c r="CQ216" s="3" t="s">
        <v>704</v>
      </c>
      <c r="CR216" s="3" t="s">
        <v>705</v>
      </c>
      <c r="CS216" s="3" t="s">
        <v>706</v>
      </c>
      <c r="CT216" s="3" t="s">
        <v>707</v>
      </c>
      <c r="CU216" s="3" t="s">
        <v>697</v>
      </c>
      <c r="CV216" s="3" t="s">
        <v>698</v>
      </c>
      <c r="CW216" s="3" t="s">
        <v>731</v>
      </c>
      <c r="CX216">
        <v>2024</v>
      </c>
    </row>
    <row r="217" spans="1:102" x14ac:dyDescent="0.2">
      <c r="A217" s="74" t="str">
        <f t="shared" si="3"/>
        <v>Декабрь 2024 График 98 Бригада 1</v>
      </c>
      <c r="B217" s="3"/>
      <c r="C217" s="77" t="s">
        <v>732</v>
      </c>
      <c r="D217" s="3" t="s">
        <v>745</v>
      </c>
      <c r="E217" s="3" t="s">
        <v>701</v>
      </c>
      <c r="F217" s="3">
        <v>1</v>
      </c>
      <c r="G217" s="3"/>
      <c r="H217" s="3">
        <v>8</v>
      </c>
      <c r="I217" s="3">
        <v>8</v>
      </c>
      <c r="J217" s="3">
        <v>8</v>
      </c>
      <c r="K217" s="3">
        <v>8</v>
      </c>
      <c r="L217" s="3">
        <v>8</v>
      </c>
      <c r="M217" s="3"/>
      <c r="N217" s="3"/>
      <c r="O217" s="3">
        <v>8</v>
      </c>
      <c r="P217" s="3">
        <v>8</v>
      </c>
      <c r="Q217" s="3">
        <v>8</v>
      </c>
      <c r="R217" s="3">
        <v>8</v>
      </c>
      <c r="S217" s="3">
        <v>8</v>
      </c>
      <c r="T217" s="3"/>
      <c r="U217" s="3"/>
      <c r="V217" s="3"/>
      <c r="W217" s="3">
        <v>8</v>
      </c>
      <c r="X217" s="3">
        <v>8</v>
      </c>
      <c r="Y217" s="3">
        <v>8</v>
      </c>
      <c r="Z217" s="3">
        <v>8</v>
      </c>
      <c r="AA217" s="3"/>
      <c r="AB217" s="3"/>
      <c r="AC217" s="3">
        <v>8</v>
      </c>
      <c r="AD217" s="3">
        <v>8</v>
      </c>
      <c r="AE217" s="3">
        <v>8</v>
      </c>
      <c r="AF217" s="3">
        <v>8</v>
      </c>
      <c r="AG217" s="3">
        <v>8</v>
      </c>
      <c r="AH217" s="3"/>
      <c r="AI217" s="3"/>
      <c r="AJ217" s="3">
        <v>8</v>
      </c>
      <c r="AK217" s="3">
        <v>8</v>
      </c>
      <c r="AL217" s="81">
        <v>168</v>
      </c>
      <c r="AM217" s="82">
        <v>1</v>
      </c>
      <c r="AN217" s="82">
        <v>2</v>
      </c>
      <c r="AO217" s="82">
        <v>3</v>
      </c>
      <c r="AP217" s="82">
        <v>4</v>
      </c>
      <c r="AQ217" s="82">
        <v>5</v>
      </c>
      <c r="AR217" s="82">
        <v>6</v>
      </c>
      <c r="AS217" s="82">
        <v>7</v>
      </c>
      <c r="AT217" s="82">
        <v>8</v>
      </c>
      <c r="AU217" s="82">
        <v>9</v>
      </c>
      <c r="AV217" s="82">
        <v>10</v>
      </c>
      <c r="AW217" s="82">
        <v>11</v>
      </c>
      <c r="AX217" s="82">
        <v>12</v>
      </c>
      <c r="AY217" s="82">
        <v>13</v>
      </c>
      <c r="AZ217" s="82">
        <v>14</v>
      </c>
      <c r="BA217" s="82">
        <v>15</v>
      </c>
      <c r="BB217" s="82">
        <v>16</v>
      </c>
      <c r="BC217" s="82">
        <v>17</v>
      </c>
      <c r="BD217" s="82">
        <v>18</v>
      </c>
      <c r="BE217" s="82">
        <v>19</v>
      </c>
      <c r="BF217" s="82">
        <v>20</v>
      </c>
      <c r="BG217" s="82">
        <v>21</v>
      </c>
      <c r="BH217" s="82">
        <v>22</v>
      </c>
      <c r="BI217" s="82">
        <v>23</v>
      </c>
      <c r="BJ217" s="82">
        <v>24</v>
      </c>
      <c r="BK217" s="82">
        <v>25</v>
      </c>
      <c r="BL217" s="82">
        <v>26</v>
      </c>
      <c r="BM217" s="82">
        <v>27</v>
      </c>
      <c r="BN217" s="82">
        <v>28</v>
      </c>
      <c r="BO217" s="82">
        <v>29</v>
      </c>
      <c r="BP217" s="82">
        <v>30</v>
      </c>
      <c r="BQ217" s="82">
        <v>31</v>
      </c>
      <c r="BR217" s="3" t="s">
        <v>698</v>
      </c>
      <c r="BS217" s="3" t="s">
        <v>703</v>
      </c>
      <c r="BT217" s="3" t="s">
        <v>704</v>
      </c>
      <c r="BU217" s="3" t="s">
        <v>705</v>
      </c>
      <c r="BV217" s="3" t="s">
        <v>706</v>
      </c>
      <c r="BW217" s="3" t="s">
        <v>707</v>
      </c>
      <c r="BX217" s="3" t="s">
        <v>697</v>
      </c>
      <c r="BY217" s="3" t="s">
        <v>698</v>
      </c>
      <c r="BZ217" s="3" t="s">
        <v>703</v>
      </c>
      <c r="CA217" s="3" t="s">
        <v>704</v>
      </c>
      <c r="CB217" s="3" t="s">
        <v>705</v>
      </c>
      <c r="CC217" s="3" t="s">
        <v>706</v>
      </c>
      <c r="CD217" s="3" t="s">
        <v>707</v>
      </c>
      <c r="CE217" s="3" t="s">
        <v>697</v>
      </c>
      <c r="CF217" s="3" t="s">
        <v>698</v>
      </c>
      <c r="CG217" s="3" t="s">
        <v>703</v>
      </c>
      <c r="CH217" s="3" t="s">
        <v>704</v>
      </c>
      <c r="CI217" s="3" t="s">
        <v>705</v>
      </c>
      <c r="CJ217" s="3" t="s">
        <v>706</v>
      </c>
      <c r="CK217" s="3" t="s">
        <v>707</v>
      </c>
      <c r="CL217" s="3" t="s">
        <v>697</v>
      </c>
      <c r="CM217" s="3" t="s">
        <v>698</v>
      </c>
      <c r="CN217" s="3" t="s">
        <v>703</v>
      </c>
      <c r="CO217" s="3" t="s">
        <v>704</v>
      </c>
      <c r="CP217" s="3" t="s">
        <v>705</v>
      </c>
      <c r="CQ217" s="3" t="s">
        <v>706</v>
      </c>
      <c r="CR217" s="3" t="s">
        <v>707</v>
      </c>
      <c r="CS217" s="3" t="s">
        <v>697</v>
      </c>
      <c r="CT217" s="3" t="s">
        <v>698</v>
      </c>
      <c r="CU217" s="3" t="s">
        <v>703</v>
      </c>
      <c r="CV217" s="3" t="s">
        <v>704</v>
      </c>
      <c r="CW217" s="3" t="s">
        <v>733</v>
      </c>
      <c r="CX217">
        <v>2024</v>
      </c>
    </row>
    <row r="218" spans="1:102" x14ac:dyDescent="0.2">
      <c r="A218" s="74" t="str">
        <f t="shared" si="3"/>
        <v>Январь 2024 График 98 Бригада 2</v>
      </c>
      <c r="B218" s="3"/>
      <c r="C218" s="77" t="s">
        <v>699</v>
      </c>
      <c r="D218" s="3" t="s">
        <v>745</v>
      </c>
      <c r="E218" s="3" t="s">
        <v>708</v>
      </c>
      <c r="F218" s="3">
        <v>1</v>
      </c>
      <c r="G218" s="3"/>
      <c r="H218" s="3"/>
      <c r="I218" s="3">
        <v>8</v>
      </c>
      <c r="J218" s="3">
        <v>8</v>
      </c>
      <c r="K218" s="3">
        <v>8</v>
      </c>
      <c r="L218" s="3"/>
      <c r="M218" s="3"/>
      <c r="N218" s="3">
        <v>8</v>
      </c>
      <c r="O218" s="3">
        <v>8</v>
      </c>
      <c r="P218" s="3">
        <v>8</v>
      </c>
      <c r="Q218" s="3">
        <v>8</v>
      </c>
      <c r="R218" s="3">
        <v>8</v>
      </c>
      <c r="S218" s="3"/>
      <c r="T218" s="3"/>
      <c r="U218" s="3">
        <v>8</v>
      </c>
      <c r="V218" s="3">
        <v>8</v>
      </c>
      <c r="W218" s="3">
        <v>8</v>
      </c>
      <c r="X218" s="3">
        <v>8</v>
      </c>
      <c r="Y218" s="3">
        <v>8</v>
      </c>
      <c r="Z218" s="3"/>
      <c r="AA218" s="3"/>
      <c r="AB218" s="3">
        <v>8</v>
      </c>
      <c r="AC218" s="3">
        <v>8</v>
      </c>
      <c r="AD218" s="3">
        <v>8</v>
      </c>
      <c r="AE218" s="3">
        <v>8</v>
      </c>
      <c r="AF218" s="3">
        <v>8</v>
      </c>
      <c r="AG218" s="3"/>
      <c r="AH218" s="3"/>
      <c r="AI218" s="3">
        <v>8</v>
      </c>
      <c r="AJ218" s="3">
        <v>8</v>
      </c>
      <c r="AK218" s="3">
        <v>8</v>
      </c>
      <c r="AL218" s="81">
        <v>168</v>
      </c>
      <c r="AM218" s="82">
        <v>1</v>
      </c>
      <c r="AN218" s="82">
        <v>2</v>
      </c>
      <c r="AO218" s="82">
        <v>3</v>
      </c>
      <c r="AP218" s="82">
        <v>4</v>
      </c>
      <c r="AQ218" s="82">
        <v>5</v>
      </c>
      <c r="AR218" s="82">
        <v>6</v>
      </c>
      <c r="AS218" s="82">
        <v>7</v>
      </c>
      <c r="AT218" s="82">
        <v>8</v>
      </c>
      <c r="AU218" s="82">
        <v>9</v>
      </c>
      <c r="AV218" s="82">
        <v>10</v>
      </c>
      <c r="AW218" s="82">
        <v>11</v>
      </c>
      <c r="AX218" s="82">
        <v>12</v>
      </c>
      <c r="AY218" s="82">
        <v>13</v>
      </c>
      <c r="AZ218" s="82">
        <v>14</v>
      </c>
      <c r="BA218" s="82">
        <v>15</v>
      </c>
      <c r="BB218" s="82">
        <v>16</v>
      </c>
      <c r="BC218" s="82">
        <v>17</v>
      </c>
      <c r="BD218" s="82">
        <v>18</v>
      </c>
      <c r="BE218" s="82">
        <v>19</v>
      </c>
      <c r="BF218" s="82">
        <v>20</v>
      </c>
      <c r="BG218" s="82">
        <v>21</v>
      </c>
      <c r="BH218" s="82">
        <v>22</v>
      </c>
      <c r="BI218" s="82">
        <v>23</v>
      </c>
      <c r="BJ218" s="82">
        <v>24</v>
      </c>
      <c r="BK218" s="82">
        <v>25</v>
      </c>
      <c r="BL218" s="82">
        <v>26</v>
      </c>
      <c r="BM218" s="82">
        <v>27</v>
      </c>
      <c r="BN218" s="82">
        <v>28</v>
      </c>
      <c r="BO218" s="82">
        <v>29</v>
      </c>
      <c r="BP218" s="82">
        <v>30</v>
      </c>
      <c r="BQ218" s="82">
        <v>31</v>
      </c>
      <c r="BR218" s="3" t="s">
        <v>703</v>
      </c>
      <c r="BS218" s="3" t="s">
        <v>704</v>
      </c>
      <c r="BT218" s="3" t="s">
        <v>705</v>
      </c>
      <c r="BU218" s="3" t="s">
        <v>706</v>
      </c>
      <c r="BV218" s="3" t="s">
        <v>707</v>
      </c>
      <c r="BW218" s="3" t="s">
        <v>697</v>
      </c>
      <c r="BX218" s="3" t="s">
        <v>698</v>
      </c>
      <c r="BY218" s="3" t="s">
        <v>703</v>
      </c>
      <c r="BZ218" s="3" t="s">
        <v>704</v>
      </c>
      <c r="CA218" s="3" t="s">
        <v>705</v>
      </c>
      <c r="CB218" s="3" t="s">
        <v>706</v>
      </c>
      <c r="CC218" s="3" t="s">
        <v>707</v>
      </c>
      <c r="CD218" s="3" t="s">
        <v>697</v>
      </c>
      <c r="CE218" s="3" t="s">
        <v>698</v>
      </c>
      <c r="CF218" s="3" t="s">
        <v>703</v>
      </c>
      <c r="CG218" s="3" t="s">
        <v>704</v>
      </c>
      <c r="CH218" s="3" t="s">
        <v>705</v>
      </c>
      <c r="CI218" s="3" t="s">
        <v>706</v>
      </c>
      <c r="CJ218" s="3" t="s">
        <v>707</v>
      </c>
      <c r="CK218" s="3" t="s">
        <v>697</v>
      </c>
      <c r="CL218" s="3" t="s">
        <v>698</v>
      </c>
      <c r="CM218" s="3" t="s">
        <v>703</v>
      </c>
      <c r="CN218" s="3" t="s">
        <v>704</v>
      </c>
      <c r="CO218" s="3" t="s">
        <v>705</v>
      </c>
      <c r="CP218" s="3" t="s">
        <v>706</v>
      </c>
      <c r="CQ218" s="3" t="s">
        <v>707</v>
      </c>
      <c r="CR218" s="3" t="s">
        <v>697</v>
      </c>
      <c r="CS218" s="3" t="s">
        <v>698</v>
      </c>
      <c r="CT218" s="3" t="s">
        <v>703</v>
      </c>
      <c r="CU218" s="3" t="s">
        <v>704</v>
      </c>
      <c r="CV218" s="3" t="s">
        <v>705</v>
      </c>
      <c r="CW218" s="3" t="s">
        <v>657</v>
      </c>
      <c r="CX218">
        <v>2024</v>
      </c>
    </row>
    <row r="219" spans="1:102" x14ac:dyDescent="0.2">
      <c r="A219" s="74" t="str">
        <f t="shared" si="3"/>
        <v>Февраль 2024 График 98 Бригада 2</v>
      </c>
      <c r="B219" s="3"/>
      <c r="C219" s="77" t="s">
        <v>709</v>
      </c>
      <c r="D219" s="3" t="s">
        <v>745</v>
      </c>
      <c r="E219" s="3" t="s">
        <v>708</v>
      </c>
      <c r="F219" s="3">
        <v>1</v>
      </c>
      <c r="G219" s="3">
        <v>8</v>
      </c>
      <c r="H219" s="3">
        <v>8</v>
      </c>
      <c r="I219" s="3"/>
      <c r="J219" s="3"/>
      <c r="K219" s="3">
        <v>8</v>
      </c>
      <c r="L219" s="3">
        <v>8</v>
      </c>
      <c r="M219" s="3">
        <v>8</v>
      </c>
      <c r="N219" s="3">
        <v>8</v>
      </c>
      <c r="O219" s="3">
        <v>8</v>
      </c>
      <c r="P219" s="3"/>
      <c r="Q219" s="3"/>
      <c r="R219" s="3">
        <v>8</v>
      </c>
      <c r="S219" s="3">
        <v>8</v>
      </c>
      <c r="T219" s="3">
        <v>8</v>
      </c>
      <c r="U219" s="3">
        <v>8</v>
      </c>
      <c r="V219" s="3">
        <v>8</v>
      </c>
      <c r="W219" s="3"/>
      <c r="X219" s="3"/>
      <c r="Y219" s="3">
        <v>8</v>
      </c>
      <c r="Z219" s="3">
        <v>8</v>
      </c>
      <c r="AA219" s="3">
        <v>8</v>
      </c>
      <c r="AB219" s="3">
        <v>8</v>
      </c>
      <c r="AC219" s="3">
        <v>8</v>
      </c>
      <c r="AD219" s="3"/>
      <c r="AE219" s="3"/>
      <c r="AF219" s="3">
        <v>8</v>
      </c>
      <c r="AG219" s="3">
        <v>8</v>
      </c>
      <c r="AH219" s="3">
        <v>8</v>
      </c>
      <c r="AI219" s="3">
        <v>8</v>
      </c>
      <c r="AJ219" s="3"/>
      <c r="AK219" s="3"/>
      <c r="AL219" s="81">
        <v>168</v>
      </c>
      <c r="AM219" s="82">
        <v>1</v>
      </c>
      <c r="AN219" s="82">
        <v>2</v>
      </c>
      <c r="AO219" s="82">
        <v>3</v>
      </c>
      <c r="AP219" s="82">
        <v>4</v>
      </c>
      <c r="AQ219" s="82">
        <v>5</v>
      </c>
      <c r="AR219" s="82">
        <v>6</v>
      </c>
      <c r="AS219" s="82">
        <v>7</v>
      </c>
      <c r="AT219" s="82">
        <v>8</v>
      </c>
      <c r="AU219" s="82">
        <v>9</v>
      </c>
      <c r="AV219" s="82">
        <v>10</v>
      </c>
      <c r="AW219" s="82">
        <v>11</v>
      </c>
      <c r="AX219" s="82">
        <v>12</v>
      </c>
      <c r="AY219" s="82">
        <v>13</v>
      </c>
      <c r="AZ219" s="82">
        <v>14</v>
      </c>
      <c r="BA219" s="82">
        <v>15</v>
      </c>
      <c r="BB219" s="82">
        <v>16</v>
      </c>
      <c r="BC219" s="82">
        <v>17</v>
      </c>
      <c r="BD219" s="82">
        <v>18</v>
      </c>
      <c r="BE219" s="82">
        <v>19</v>
      </c>
      <c r="BF219" s="82">
        <v>20</v>
      </c>
      <c r="BG219" s="82">
        <v>21</v>
      </c>
      <c r="BH219" s="82">
        <v>22</v>
      </c>
      <c r="BI219" s="82">
        <v>23</v>
      </c>
      <c r="BJ219" s="82">
        <v>24</v>
      </c>
      <c r="BK219" s="82">
        <v>25</v>
      </c>
      <c r="BL219" s="82">
        <v>26</v>
      </c>
      <c r="BM219" s="82">
        <v>27</v>
      </c>
      <c r="BN219" s="82">
        <v>28</v>
      </c>
      <c r="BO219" s="82">
        <v>29</v>
      </c>
      <c r="BP219" s="82"/>
      <c r="BQ219" s="82"/>
      <c r="BR219" s="3" t="s">
        <v>706</v>
      </c>
      <c r="BS219" s="3" t="s">
        <v>707</v>
      </c>
      <c r="BT219" s="3" t="s">
        <v>697</v>
      </c>
      <c r="BU219" s="3" t="s">
        <v>698</v>
      </c>
      <c r="BV219" s="3" t="s">
        <v>703</v>
      </c>
      <c r="BW219" s="3" t="s">
        <v>704</v>
      </c>
      <c r="BX219" s="3" t="s">
        <v>705</v>
      </c>
      <c r="BY219" s="3" t="s">
        <v>706</v>
      </c>
      <c r="BZ219" s="3" t="s">
        <v>707</v>
      </c>
      <c r="CA219" s="3" t="s">
        <v>697</v>
      </c>
      <c r="CB219" s="3" t="s">
        <v>698</v>
      </c>
      <c r="CC219" s="3" t="s">
        <v>703</v>
      </c>
      <c r="CD219" s="3" t="s">
        <v>704</v>
      </c>
      <c r="CE219" s="3" t="s">
        <v>705</v>
      </c>
      <c r="CF219" s="3" t="s">
        <v>706</v>
      </c>
      <c r="CG219" s="3" t="s">
        <v>707</v>
      </c>
      <c r="CH219" s="3" t="s">
        <v>697</v>
      </c>
      <c r="CI219" s="3" t="s">
        <v>698</v>
      </c>
      <c r="CJ219" s="3" t="s">
        <v>703</v>
      </c>
      <c r="CK219" s="3" t="s">
        <v>704</v>
      </c>
      <c r="CL219" s="3" t="s">
        <v>705</v>
      </c>
      <c r="CM219" s="3" t="s">
        <v>706</v>
      </c>
      <c r="CN219" s="3" t="s">
        <v>707</v>
      </c>
      <c r="CO219" s="3" t="s">
        <v>697</v>
      </c>
      <c r="CP219" s="3" t="s">
        <v>698</v>
      </c>
      <c r="CQ219" s="3" t="s">
        <v>703</v>
      </c>
      <c r="CR219" s="3" t="s">
        <v>704</v>
      </c>
      <c r="CS219" s="3" t="s">
        <v>705</v>
      </c>
      <c r="CT219" s="3" t="s">
        <v>706</v>
      </c>
      <c r="CU219" s="3" t="s">
        <v>707</v>
      </c>
      <c r="CV219" s="3" t="s">
        <v>697</v>
      </c>
      <c r="CW219" s="3" t="s">
        <v>2</v>
      </c>
      <c r="CX219">
        <v>2024</v>
      </c>
    </row>
    <row r="220" spans="1:102" x14ac:dyDescent="0.2">
      <c r="A220" s="74" t="str">
        <f t="shared" si="3"/>
        <v>Март 2024 График 98 Бригада 2</v>
      </c>
      <c r="B220" s="3"/>
      <c r="C220" s="77" t="s">
        <v>711</v>
      </c>
      <c r="D220" s="3" t="s">
        <v>745</v>
      </c>
      <c r="E220" s="3" t="s">
        <v>708</v>
      </c>
      <c r="F220" s="3">
        <v>1</v>
      </c>
      <c r="G220" s="3">
        <v>8</v>
      </c>
      <c r="H220" s="3"/>
      <c r="I220" s="3"/>
      <c r="J220" s="3">
        <v>8</v>
      </c>
      <c r="K220" s="3">
        <v>8</v>
      </c>
      <c r="L220" s="3">
        <v>8</v>
      </c>
      <c r="M220" s="3">
        <v>8</v>
      </c>
      <c r="N220" s="3"/>
      <c r="O220" s="3"/>
      <c r="P220" s="3"/>
      <c r="Q220" s="3">
        <v>8</v>
      </c>
      <c r="R220" s="3">
        <v>8</v>
      </c>
      <c r="S220" s="3">
        <v>8</v>
      </c>
      <c r="T220" s="3">
        <v>8</v>
      </c>
      <c r="U220" s="3">
        <v>8</v>
      </c>
      <c r="V220" s="3"/>
      <c r="W220" s="3"/>
      <c r="X220" s="3">
        <v>8</v>
      </c>
      <c r="Y220" s="3">
        <v>8</v>
      </c>
      <c r="Z220" s="3">
        <v>8</v>
      </c>
      <c r="AA220" s="3"/>
      <c r="AB220" s="3"/>
      <c r="AC220" s="3"/>
      <c r="AD220" s="3"/>
      <c r="AE220" s="3"/>
      <c r="AF220" s="3">
        <v>8</v>
      </c>
      <c r="AG220" s="3">
        <v>8</v>
      </c>
      <c r="AH220" s="3">
        <v>8</v>
      </c>
      <c r="AI220" s="3">
        <v>8</v>
      </c>
      <c r="AJ220" s="3"/>
      <c r="AK220" s="3"/>
      <c r="AL220" s="81">
        <v>136</v>
      </c>
      <c r="AM220" s="82">
        <v>1</v>
      </c>
      <c r="AN220" s="82">
        <v>2</v>
      </c>
      <c r="AO220" s="82">
        <v>3</v>
      </c>
      <c r="AP220" s="82">
        <v>4</v>
      </c>
      <c r="AQ220" s="82">
        <v>5</v>
      </c>
      <c r="AR220" s="82">
        <v>6</v>
      </c>
      <c r="AS220" s="82">
        <v>7</v>
      </c>
      <c r="AT220" s="82">
        <v>8</v>
      </c>
      <c r="AU220" s="82">
        <v>9</v>
      </c>
      <c r="AV220" s="82">
        <v>10</v>
      </c>
      <c r="AW220" s="82">
        <v>11</v>
      </c>
      <c r="AX220" s="82">
        <v>12</v>
      </c>
      <c r="AY220" s="82">
        <v>13</v>
      </c>
      <c r="AZ220" s="82">
        <v>14</v>
      </c>
      <c r="BA220" s="82">
        <v>15</v>
      </c>
      <c r="BB220" s="82">
        <v>16</v>
      </c>
      <c r="BC220" s="82">
        <v>17</v>
      </c>
      <c r="BD220" s="82">
        <v>18</v>
      </c>
      <c r="BE220" s="82">
        <v>19</v>
      </c>
      <c r="BF220" s="82">
        <v>20</v>
      </c>
      <c r="BG220" s="82">
        <v>21</v>
      </c>
      <c r="BH220" s="82">
        <v>22</v>
      </c>
      <c r="BI220" s="82">
        <v>23</v>
      </c>
      <c r="BJ220" s="82">
        <v>24</v>
      </c>
      <c r="BK220" s="82">
        <v>25</v>
      </c>
      <c r="BL220" s="82">
        <v>26</v>
      </c>
      <c r="BM220" s="82">
        <v>27</v>
      </c>
      <c r="BN220" s="82">
        <v>28</v>
      </c>
      <c r="BO220" s="82">
        <v>29</v>
      </c>
      <c r="BP220" s="82">
        <v>30</v>
      </c>
      <c r="BQ220" s="82">
        <v>31</v>
      </c>
      <c r="BR220" s="3" t="s">
        <v>707</v>
      </c>
      <c r="BS220" s="3" t="s">
        <v>697</v>
      </c>
      <c r="BT220" s="3" t="s">
        <v>698</v>
      </c>
      <c r="BU220" s="3" t="s">
        <v>703</v>
      </c>
      <c r="BV220" s="3" t="s">
        <v>704</v>
      </c>
      <c r="BW220" s="3" t="s">
        <v>705</v>
      </c>
      <c r="BX220" s="3" t="s">
        <v>706</v>
      </c>
      <c r="BY220" s="3" t="s">
        <v>707</v>
      </c>
      <c r="BZ220" s="3" t="s">
        <v>697</v>
      </c>
      <c r="CA220" s="3" t="s">
        <v>698</v>
      </c>
      <c r="CB220" s="3" t="s">
        <v>703</v>
      </c>
      <c r="CC220" s="3" t="s">
        <v>704</v>
      </c>
      <c r="CD220" s="3" t="s">
        <v>705</v>
      </c>
      <c r="CE220" s="3" t="s">
        <v>706</v>
      </c>
      <c r="CF220" s="3" t="s">
        <v>707</v>
      </c>
      <c r="CG220" s="3" t="s">
        <v>697</v>
      </c>
      <c r="CH220" s="3" t="s">
        <v>698</v>
      </c>
      <c r="CI220" s="3" t="s">
        <v>703</v>
      </c>
      <c r="CJ220" s="3" t="s">
        <v>704</v>
      </c>
      <c r="CK220" s="3" t="s">
        <v>705</v>
      </c>
      <c r="CL220" s="3" t="s">
        <v>706</v>
      </c>
      <c r="CM220" s="3" t="s">
        <v>707</v>
      </c>
      <c r="CN220" s="3" t="s">
        <v>697</v>
      </c>
      <c r="CO220" s="3" t="s">
        <v>698</v>
      </c>
      <c r="CP220" s="3" t="s">
        <v>703</v>
      </c>
      <c r="CQ220" s="3" t="s">
        <v>704</v>
      </c>
      <c r="CR220" s="3" t="s">
        <v>705</v>
      </c>
      <c r="CS220" s="3" t="s">
        <v>706</v>
      </c>
      <c r="CT220" s="3" t="s">
        <v>707</v>
      </c>
      <c r="CU220" s="3" t="s">
        <v>697</v>
      </c>
      <c r="CV220" s="3" t="s">
        <v>698</v>
      </c>
      <c r="CW220" s="3" t="s">
        <v>712</v>
      </c>
      <c r="CX220">
        <v>2024</v>
      </c>
    </row>
    <row r="221" spans="1:102" x14ac:dyDescent="0.2">
      <c r="A221" s="74" t="str">
        <f t="shared" si="3"/>
        <v>Апрель 2024 График 98 Бригада 2</v>
      </c>
      <c r="B221" s="3"/>
      <c r="C221" s="77" t="s">
        <v>714</v>
      </c>
      <c r="D221" s="3" t="s">
        <v>745</v>
      </c>
      <c r="E221" s="3" t="s">
        <v>708</v>
      </c>
      <c r="F221" s="3">
        <v>1</v>
      </c>
      <c r="G221" s="3">
        <v>8</v>
      </c>
      <c r="H221" s="3">
        <v>8</v>
      </c>
      <c r="I221" s="3">
        <v>8</v>
      </c>
      <c r="J221" s="3">
        <v>8</v>
      </c>
      <c r="K221" s="3">
        <v>8</v>
      </c>
      <c r="L221" s="3"/>
      <c r="M221" s="3"/>
      <c r="N221" s="3">
        <v>8</v>
      </c>
      <c r="O221" s="3">
        <v>8</v>
      </c>
      <c r="P221" s="3">
        <v>8</v>
      </c>
      <c r="Q221" s="3">
        <v>8</v>
      </c>
      <c r="R221" s="3">
        <v>8</v>
      </c>
      <c r="S221" s="3"/>
      <c r="T221" s="3"/>
      <c r="U221" s="3">
        <v>8</v>
      </c>
      <c r="V221" s="3">
        <v>8</v>
      </c>
      <c r="W221" s="3">
        <v>8</v>
      </c>
      <c r="X221" s="3">
        <v>8</v>
      </c>
      <c r="Y221" s="3">
        <v>8</v>
      </c>
      <c r="Z221" s="3"/>
      <c r="AA221" s="3"/>
      <c r="AB221" s="3">
        <v>8</v>
      </c>
      <c r="AC221" s="3">
        <v>8</v>
      </c>
      <c r="AD221" s="3">
        <v>8</v>
      </c>
      <c r="AE221" s="3">
        <v>8</v>
      </c>
      <c r="AF221" s="3">
        <v>8</v>
      </c>
      <c r="AG221" s="3"/>
      <c r="AH221" s="3"/>
      <c r="AI221" s="3">
        <v>8</v>
      </c>
      <c r="AJ221" s="3">
        <v>8</v>
      </c>
      <c r="AK221" s="3"/>
      <c r="AL221" s="81">
        <v>176</v>
      </c>
      <c r="AM221" s="82">
        <v>1</v>
      </c>
      <c r="AN221" s="82">
        <v>2</v>
      </c>
      <c r="AO221" s="82">
        <v>3</v>
      </c>
      <c r="AP221" s="82">
        <v>4</v>
      </c>
      <c r="AQ221" s="82">
        <v>5</v>
      </c>
      <c r="AR221" s="82">
        <v>6</v>
      </c>
      <c r="AS221" s="82">
        <v>7</v>
      </c>
      <c r="AT221" s="82">
        <v>8</v>
      </c>
      <c r="AU221" s="82">
        <v>9</v>
      </c>
      <c r="AV221" s="82">
        <v>10</v>
      </c>
      <c r="AW221" s="82">
        <v>11</v>
      </c>
      <c r="AX221" s="82">
        <v>12</v>
      </c>
      <c r="AY221" s="82">
        <v>13</v>
      </c>
      <c r="AZ221" s="82">
        <v>14</v>
      </c>
      <c r="BA221" s="82">
        <v>15</v>
      </c>
      <c r="BB221" s="82">
        <v>16</v>
      </c>
      <c r="BC221" s="82">
        <v>17</v>
      </c>
      <c r="BD221" s="82">
        <v>18</v>
      </c>
      <c r="BE221" s="82">
        <v>19</v>
      </c>
      <c r="BF221" s="82">
        <v>20</v>
      </c>
      <c r="BG221" s="82">
        <v>21</v>
      </c>
      <c r="BH221" s="82">
        <v>22</v>
      </c>
      <c r="BI221" s="82">
        <v>23</v>
      </c>
      <c r="BJ221" s="82">
        <v>24</v>
      </c>
      <c r="BK221" s="82">
        <v>25</v>
      </c>
      <c r="BL221" s="82">
        <v>26</v>
      </c>
      <c r="BM221" s="82">
        <v>27</v>
      </c>
      <c r="BN221" s="82">
        <v>28</v>
      </c>
      <c r="BO221" s="82">
        <v>29</v>
      </c>
      <c r="BP221" s="82">
        <v>30</v>
      </c>
      <c r="BQ221" s="82"/>
      <c r="BR221" s="3" t="s">
        <v>703</v>
      </c>
      <c r="BS221" s="3" t="s">
        <v>704</v>
      </c>
      <c r="BT221" s="3" t="s">
        <v>705</v>
      </c>
      <c r="BU221" s="3" t="s">
        <v>706</v>
      </c>
      <c r="BV221" s="3" t="s">
        <v>707</v>
      </c>
      <c r="BW221" s="3" t="s">
        <v>697</v>
      </c>
      <c r="BX221" s="3" t="s">
        <v>698</v>
      </c>
      <c r="BY221" s="3" t="s">
        <v>703</v>
      </c>
      <c r="BZ221" s="3" t="s">
        <v>704</v>
      </c>
      <c r="CA221" s="3" t="s">
        <v>705</v>
      </c>
      <c r="CB221" s="3" t="s">
        <v>706</v>
      </c>
      <c r="CC221" s="3" t="s">
        <v>707</v>
      </c>
      <c r="CD221" s="3" t="s">
        <v>697</v>
      </c>
      <c r="CE221" s="3" t="s">
        <v>698</v>
      </c>
      <c r="CF221" s="3" t="s">
        <v>703</v>
      </c>
      <c r="CG221" s="3" t="s">
        <v>704</v>
      </c>
      <c r="CH221" s="3" t="s">
        <v>705</v>
      </c>
      <c r="CI221" s="3" t="s">
        <v>706</v>
      </c>
      <c r="CJ221" s="3" t="s">
        <v>707</v>
      </c>
      <c r="CK221" s="3" t="s">
        <v>697</v>
      </c>
      <c r="CL221" s="3" t="s">
        <v>698</v>
      </c>
      <c r="CM221" s="3" t="s">
        <v>703</v>
      </c>
      <c r="CN221" s="3" t="s">
        <v>704</v>
      </c>
      <c r="CO221" s="3" t="s">
        <v>705</v>
      </c>
      <c r="CP221" s="3" t="s">
        <v>706</v>
      </c>
      <c r="CQ221" s="3" t="s">
        <v>707</v>
      </c>
      <c r="CR221" s="3" t="s">
        <v>697</v>
      </c>
      <c r="CS221" s="3" t="s">
        <v>698</v>
      </c>
      <c r="CT221" s="3" t="s">
        <v>703</v>
      </c>
      <c r="CU221" s="3" t="s">
        <v>704</v>
      </c>
      <c r="CV221" s="3" t="s">
        <v>705</v>
      </c>
      <c r="CW221" s="3" t="s">
        <v>715</v>
      </c>
      <c r="CX221">
        <v>2024</v>
      </c>
    </row>
    <row r="222" spans="1:102" x14ac:dyDescent="0.2">
      <c r="A222" s="74" t="str">
        <f t="shared" si="3"/>
        <v>Май 2024 График 98 Бригада 2</v>
      </c>
      <c r="B222" s="3"/>
      <c r="C222" s="77" t="s">
        <v>717</v>
      </c>
      <c r="D222" s="3" t="s">
        <v>745</v>
      </c>
      <c r="E222" s="3" t="s">
        <v>708</v>
      </c>
      <c r="F222" s="3">
        <v>1</v>
      </c>
      <c r="G222" s="3"/>
      <c r="H222" s="3">
        <v>8</v>
      </c>
      <c r="I222" s="3">
        <v>8</v>
      </c>
      <c r="J222" s="3"/>
      <c r="K222" s="3"/>
      <c r="L222" s="3">
        <v>8</v>
      </c>
      <c r="M222" s="3"/>
      <c r="N222" s="3">
        <v>8</v>
      </c>
      <c r="O222" s="3"/>
      <c r="P222" s="3">
        <v>8</v>
      </c>
      <c r="Q222" s="3"/>
      <c r="R222" s="3"/>
      <c r="S222" s="3">
        <v>8</v>
      </c>
      <c r="T222" s="3">
        <v>8</v>
      </c>
      <c r="U222" s="3">
        <v>8</v>
      </c>
      <c r="V222" s="3">
        <v>8</v>
      </c>
      <c r="W222" s="3">
        <v>8</v>
      </c>
      <c r="X222" s="3"/>
      <c r="Y222" s="3"/>
      <c r="Z222" s="3">
        <v>8</v>
      </c>
      <c r="AA222" s="3">
        <v>8</v>
      </c>
      <c r="AB222" s="3">
        <v>8</v>
      </c>
      <c r="AC222" s="3">
        <v>8</v>
      </c>
      <c r="AD222" s="3">
        <v>8</v>
      </c>
      <c r="AE222" s="3"/>
      <c r="AF222" s="3"/>
      <c r="AG222" s="3">
        <v>8</v>
      </c>
      <c r="AH222" s="3">
        <v>8</v>
      </c>
      <c r="AI222" s="3">
        <v>8</v>
      </c>
      <c r="AJ222" s="3">
        <v>8</v>
      </c>
      <c r="AK222" s="3">
        <v>8</v>
      </c>
      <c r="AL222" s="81">
        <v>160</v>
      </c>
      <c r="AM222" s="82">
        <v>1</v>
      </c>
      <c r="AN222" s="82">
        <v>2</v>
      </c>
      <c r="AO222" s="82">
        <v>3</v>
      </c>
      <c r="AP222" s="82">
        <v>4</v>
      </c>
      <c r="AQ222" s="82">
        <v>5</v>
      </c>
      <c r="AR222" s="82">
        <v>6</v>
      </c>
      <c r="AS222" s="82">
        <v>7</v>
      </c>
      <c r="AT222" s="82">
        <v>8</v>
      </c>
      <c r="AU222" s="82">
        <v>9</v>
      </c>
      <c r="AV222" s="82">
        <v>10</v>
      </c>
      <c r="AW222" s="82">
        <v>11</v>
      </c>
      <c r="AX222" s="82">
        <v>12</v>
      </c>
      <c r="AY222" s="82">
        <v>13</v>
      </c>
      <c r="AZ222" s="82">
        <v>14</v>
      </c>
      <c r="BA222" s="82">
        <v>15</v>
      </c>
      <c r="BB222" s="82">
        <v>16</v>
      </c>
      <c r="BC222" s="82">
        <v>17</v>
      </c>
      <c r="BD222" s="82">
        <v>18</v>
      </c>
      <c r="BE222" s="82">
        <v>19</v>
      </c>
      <c r="BF222" s="82">
        <v>20</v>
      </c>
      <c r="BG222" s="82">
        <v>21</v>
      </c>
      <c r="BH222" s="82">
        <v>22</v>
      </c>
      <c r="BI222" s="82">
        <v>23</v>
      </c>
      <c r="BJ222" s="82">
        <v>24</v>
      </c>
      <c r="BK222" s="82">
        <v>25</v>
      </c>
      <c r="BL222" s="82">
        <v>26</v>
      </c>
      <c r="BM222" s="82">
        <v>27</v>
      </c>
      <c r="BN222" s="82">
        <v>28</v>
      </c>
      <c r="BO222" s="82">
        <v>29</v>
      </c>
      <c r="BP222" s="82">
        <v>30</v>
      </c>
      <c r="BQ222" s="82">
        <v>31</v>
      </c>
      <c r="BR222" s="3" t="s">
        <v>705</v>
      </c>
      <c r="BS222" s="3" t="s">
        <v>706</v>
      </c>
      <c r="BT222" s="3" t="s">
        <v>707</v>
      </c>
      <c r="BU222" s="3" t="s">
        <v>697</v>
      </c>
      <c r="BV222" s="3" t="s">
        <v>698</v>
      </c>
      <c r="BW222" s="3" t="s">
        <v>703</v>
      </c>
      <c r="BX222" s="3" t="s">
        <v>704</v>
      </c>
      <c r="BY222" s="3" t="s">
        <v>705</v>
      </c>
      <c r="BZ222" s="3" t="s">
        <v>706</v>
      </c>
      <c r="CA222" s="3" t="s">
        <v>707</v>
      </c>
      <c r="CB222" s="3" t="s">
        <v>697</v>
      </c>
      <c r="CC222" s="3" t="s">
        <v>698</v>
      </c>
      <c r="CD222" s="3" t="s">
        <v>703</v>
      </c>
      <c r="CE222" s="3" t="s">
        <v>704</v>
      </c>
      <c r="CF222" s="3" t="s">
        <v>705</v>
      </c>
      <c r="CG222" s="3" t="s">
        <v>706</v>
      </c>
      <c r="CH222" s="3" t="s">
        <v>707</v>
      </c>
      <c r="CI222" s="3" t="s">
        <v>697</v>
      </c>
      <c r="CJ222" s="3" t="s">
        <v>698</v>
      </c>
      <c r="CK222" s="3" t="s">
        <v>703</v>
      </c>
      <c r="CL222" s="3" t="s">
        <v>704</v>
      </c>
      <c r="CM222" s="3" t="s">
        <v>705</v>
      </c>
      <c r="CN222" s="3" t="s">
        <v>706</v>
      </c>
      <c r="CO222" s="3" t="s">
        <v>707</v>
      </c>
      <c r="CP222" s="3" t="s">
        <v>697</v>
      </c>
      <c r="CQ222" s="3" t="s">
        <v>698</v>
      </c>
      <c r="CR222" s="3" t="s">
        <v>703</v>
      </c>
      <c r="CS222" s="3" t="s">
        <v>704</v>
      </c>
      <c r="CT222" s="3" t="s">
        <v>705</v>
      </c>
      <c r="CU222" s="3" t="s">
        <v>706</v>
      </c>
      <c r="CV222" s="3" t="s">
        <v>707</v>
      </c>
      <c r="CW222" s="3" t="s">
        <v>718</v>
      </c>
      <c r="CX222">
        <v>2024</v>
      </c>
    </row>
    <row r="223" spans="1:102" x14ac:dyDescent="0.2">
      <c r="A223" s="74" t="str">
        <f t="shared" si="3"/>
        <v>Июнь 2024 График 98 Бригада 2</v>
      </c>
      <c r="B223" s="3"/>
      <c r="C223" s="77" t="s">
        <v>719</v>
      </c>
      <c r="D223" s="3" t="s">
        <v>745</v>
      </c>
      <c r="E223" s="3" t="s">
        <v>708</v>
      </c>
      <c r="F223" s="3">
        <v>1</v>
      </c>
      <c r="G223" s="3"/>
      <c r="H223" s="3"/>
      <c r="I223" s="3">
        <v>8</v>
      </c>
      <c r="J223" s="3">
        <v>8</v>
      </c>
      <c r="K223" s="3">
        <v>8</v>
      </c>
      <c r="L223" s="3">
        <v>8</v>
      </c>
      <c r="M223" s="3">
        <v>8</v>
      </c>
      <c r="N223" s="3"/>
      <c r="O223" s="3"/>
      <c r="P223" s="3">
        <v>8</v>
      </c>
      <c r="Q223" s="3">
        <v>8</v>
      </c>
      <c r="R223" s="3">
        <v>8</v>
      </c>
      <c r="S223" s="3">
        <v>8</v>
      </c>
      <c r="T223" s="3">
        <v>8</v>
      </c>
      <c r="U223" s="3"/>
      <c r="V223" s="3"/>
      <c r="W223" s="3">
        <v>8</v>
      </c>
      <c r="X223" s="3">
        <v>8</v>
      </c>
      <c r="Y223" s="3">
        <v>8</v>
      </c>
      <c r="Z223" s="3">
        <v>8</v>
      </c>
      <c r="AA223" s="3">
        <v>8</v>
      </c>
      <c r="AB223" s="3"/>
      <c r="AC223" s="3"/>
      <c r="AD223" s="3">
        <v>8</v>
      </c>
      <c r="AE223" s="3">
        <v>8</v>
      </c>
      <c r="AF223" s="3">
        <v>8</v>
      </c>
      <c r="AG223" s="3">
        <v>8</v>
      </c>
      <c r="AH223" s="3">
        <v>8</v>
      </c>
      <c r="AI223" s="3"/>
      <c r="AJ223" s="3"/>
      <c r="AK223" s="3"/>
      <c r="AL223" s="81">
        <v>160</v>
      </c>
      <c r="AM223" s="82">
        <v>1</v>
      </c>
      <c r="AN223" s="82">
        <v>2</v>
      </c>
      <c r="AO223" s="82">
        <v>3</v>
      </c>
      <c r="AP223" s="82">
        <v>4</v>
      </c>
      <c r="AQ223" s="82">
        <v>5</v>
      </c>
      <c r="AR223" s="82">
        <v>6</v>
      </c>
      <c r="AS223" s="82">
        <v>7</v>
      </c>
      <c r="AT223" s="82">
        <v>8</v>
      </c>
      <c r="AU223" s="82">
        <v>9</v>
      </c>
      <c r="AV223" s="82">
        <v>10</v>
      </c>
      <c r="AW223" s="82">
        <v>11</v>
      </c>
      <c r="AX223" s="82">
        <v>12</v>
      </c>
      <c r="AY223" s="82">
        <v>13</v>
      </c>
      <c r="AZ223" s="82">
        <v>14</v>
      </c>
      <c r="BA223" s="82">
        <v>15</v>
      </c>
      <c r="BB223" s="82">
        <v>16</v>
      </c>
      <c r="BC223" s="82">
        <v>17</v>
      </c>
      <c r="BD223" s="82">
        <v>18</v>
      </c>
      <c r="BE223" s="82">
        <v>19</v>
      </c>
      <c r="BF223" s="82">
        <v>20</v>
      </c>
      <c r="BG223" s="82">
        <v>21</v>
      </c>
      <c r="BH223" s="82">
        <v>22</v>
      </c>
      <c r="BI223" s="82">
        <v>23</v>
      </c>
      <c r="BJ223" s="82">
        <v>24</v>
      </c>
      <c r="BK223" s="82">
        <v>25</v>
      </c>
      <c r="BL223" s="82">
        <v>26</v>
      </c>
      <c r="BM223" s="82">
        <v>27</v>
      </c>
      <c r="BN223" s="82">
        <v>28</v>
      </c>
      <c r="BO223" s="82">
        <v>29</v>
      </c>
      <c r="BP223" s="82">
        <v>30</v>
      </c>
      <c r="BQ223" s="82"/>
      <c r="BR223" s="3" t="s">
        <v>697</v>
      </c>
      <c r="BS223" s="3" t="s">
        <v>698</v>
      </c>
      <c r="BT223" s="3" t="s">
        <v>703</v>
      </c>
      <c r="BU223" s="3" t="s">
        <v>704</v>
      </c>
      <c r="BV223" s="3" t="s">
        <v>705</v>
      </c>
      <c r="BW223" s="3" t="s">
        <v>706</v>
      </c>
      <c r="BX223" s="3" t="s">
        <v>707</v>
      </c>
      <c r="BY223" s="3" t="s">
        <v>697</v>
      </c>
      <c r="BZ223" s="3" t="s">
        <v>698</v>
      </c>
      <c r="CA223" s="3" t="s">
        <v>703</v>
      </c>
      <c r="CB223" s="3" t="s">
        <v>704</v>
      </c>
      <c r="CC223" s="3" t="s">
        <v>705</v>
      </c>
      <c r="CD223" s="3" t="s">
        <v>706</v>
      </c>
      <c r="CE223" s="3" t="s">
        <v>707</v>
      </c>
      <c r="CF223" s="3" t="s">
        <v>697</v>
      </c>
      <c r="CG223" s="3" t="s">
        <v>698</v>
      </c>
      <c r="CH223" s="3" t="s">
        <v>703</v>
      </c>
      <c r="CI223" s="3" t="s">
        <v>704</v>
      </c>
      <c r="CJ223" s="3" t="s">
        <v>705</v>
      </c>
      <c r="CK223" s="3" t="s">
        <v>706</v>
      </c>
      <c r="CL223" s="3" t="s">
        <v>707</v>
      </c>
      <c r="CM223" s="3" t="s">
        <v>697</v>
      </c>
      <c r="CN223" s="3" t="s">
        <v>698</v>
      </c>
      <c r="CO223" s="3" t="s">
        <v>703</v>
      </c>
      <c r="CP223" s="3" t="s">
        <v>704</v>
      </c>
      <c r="CQ223" s="3" t="s">
        <v>705</v>
      </c>
      <c r="CR223" s="3" t="s">
        <v>706</v>
      </c>
      <c r="CS223" s="3" t="s">
        <v>707</v>
      </c>
      <c r="CT223" s="3" t="s">
        <v>697</v>
      </c>
      <c r="CU223" s="3" t="s">
        <v>698</v>
      </c>
      <c r="CV223" s="3" t="s">
        <v>703</v>
      </c>
      <c r="CW223" s="3" t="s">
        <v>721</v>
      </c>
      <c r="CX223">
        <v>2024</v>
      </c>
    </row>
    <row r="224" spans="1:102" x14ac:dyDescent="0.2">
      <c r="A224" s="74" t="str">
        <f t="shared" si="3"/>
        <v>Июль 2024 График 98 Бригада 2</v>
      </c>
      <c r="B224" s="3"/>
      <c r="C224" s="77" t="s">
        <v>722</v>
      </c>
      <c r="D224" s="3" t="s">
        <v>745</v>
      </c>
      <c r="E224" s="3" t="s">
        <v>708</v>
      </c>
      <c r="F224" s="3">
        <v>1</v>
      </c>
      <c r="G224" s="3">
        <v>8</v>
      </c>
      <c r="H224" s="3">
        <v>8</v>
      </c>
      <c r="I224" s="3">
        <v>8</v>
      </c>
      <c r="J224" s="3">
        <v>8</v>
      </c>
      <c r="K224" s="3">
        <v>8</v>
      </c>
      <c r="L224" s="3"/>
      <c r="M224" s="3"/>
      <c r="N224" s="3"/>
      <c r="O224" s="3">
        <v>8</v>
      </c>
      <c r="P224" s="3">
        <v>8</v>
      </c>
      <c r="Q224" s="3">
        <v>8</v>
      </c>
      <c r="R224" s="3">
        <v>8</v>
      </c>
      <c r="S224" s="3"/>
      <c r="T224" s="3"/>
      <c r="U224" s="3">
        <v>8</v>
      </c>
      <c r="V224" s="3">
        <v>8</v>
      </c>
      <c r="W224" s="3">
        <v>8</v>
      </c>
      <c r="X224" s="3">
        <v>8</v>
      </c>
      <c r="Y224" s="3">
        <v>8</v>
      </c>
      <c r="Z224" s="3"/>
      <c r="AA224" s="3"/>
      <c r="AB224" s="3">
        <v>8</v>
      </c>
      <c r="AC224" s="3">
        <v>8</v>
      </c>
      <c r="AD224" s="3">
        <v>8</v>
      </c>
      <c r="AE224" s="3">
        <v>8</v>
      </c>
      <c r="AF224" s="3">
        <v>8</v>
      </c>
      <c r="AG224" s="3"/>
      <c r="AH224" s="3"/>
      <c r="AI224" s="3">
        <v>8</v>
      </c>
      <c r="AJ224" s="3">
        <v>8</v>
      </c>
      <c r="AK224" s="3">
        <v>8</v>
      </c>
      <c r="AL224" s="81">
        <v>176</v>
      </c>
      <c r="AM224" s="82">
        <v>1</v>
      </c>
      <c r="AN224" s="82">
        <v>2</v>
      </c>
      <c r="AO224" s="82">
        <v>3</v>
      </c>
      <c r="AP224" s="82">
        <v>4</v>
      </c>
      <c r="AQ224" s="82">
        <v>5</v>
      </c>
      <c r="AR224" s="82">
        <v>6</v>
      </c>
      <c r="AS224" s="82">
        <v>7</v>
      </c>
      <c r="AT224" s="82">
        <v>8</v>
      </c>
      <c r="AU224" s="82">
        <v>9</v>
      </c>
      <c r="AV224" s="82">
        <v>10</v>
      </c>
      <c r="AW224" s="82">
        <v>11</v>
      </c>
      <c r="AX224" s="82">
        <v>12</v>
      </c>
      <c r="AY224" s="82">
        <v>13</v>
      </c>
      <c r="AZ224" s="82">
        <v>14</v>
      </c>
      <c r="BA224" s="82">
        <v>15</v>
      </c>
      <c r="BB224" s="82">
        <v>16</v>
      </c>
      <c r="BC224" s="82">
        <v>17</v>
      </c>
      <c r="BD224" s="82">
        <v>18</v>
      </c>
      <c r="BE224" s="82">
        <v>19</v>
      </c>
      <c r="BF224" s="82">
        <v>20</v>
      </c>
      <c r="BG224" s="82">
        <v>21</v>
      </c>
      <c r="BH224" s="82">
        <v>22</v>
      </c>
      <c r="BI224" s="82">
        <v>23</v>
      </c>
      <c r="BJ224" s="82">
        <v>24</v>
      </c>
      <c r="BK224" s="82">
        <v>25</v>
      </c>
      <c r="BL224" s="82">
        <v>26</v>
      </c>
      <c r="BM224" s="82">
        <v>27</v>
      </c>
      <c r="BN224" s="82">
        <v>28</v>
      </c>
      <c r="BO224" s="82">
        <v>29</v>
      </c>
      <c r="BP224" s="82">
        <v>30</v>
      </c>
      <c r="BQ224" s="82">
        <v>31</v>
      </c>
      <c r="BR224" s="3" t="s">
        <v>703</v>
      </c>
      <c r="BS224" s="3" t="s">
        <v>704</v>
      </c>
      <c r="BT224" s="3" t="s">
        <v>705</v>
      </c>
      <c r="BU224" s="3" t="s">
        <v>706</v>
      </c>
      <c r="BV224" s="3" t="s">
        <v>707</v>
      </c>
      <c r="BW224" s="3" t="s">
        <v>697</v>
      </c>
      <c r="BX224" s="3" t="s">
        <v>698</v>
      </c>
      <c r="BY224" s="3" t="s">
        <v>703</v>
      </c>
      <c r="BZ224" s="3" t="s">
        <v>704</v>
      </c>
      <c r="CA224" s="3" t="s">
        <v>705</v>
      </c>
      <c r="CB224" s="3" t="s">
        <v>706</v>
      </c>
      <c r="CC224" s="3" t="s">
        <v>707</v>
      </c>
      <c r="CD224" s="3" t="s">
        <v>697</v>
      </c>
      <c r="CE224" s="3" t="s">
        <v>698</v>
      </c>
      <c r="CF224" s="3" t="s">
        <v>703</v>
      </c>
      <c r="CG224" s="3" t="s">
        <v>704</v>
      </c>
      <c r="CH224" s="3" t="s">
        <v>705</v>
      </c>
      <c r="CI224" s="3" t="s">
        <v>706</v>
      </c>
      <c r="CJ224" s="3" t="s">
        <v>707</v>
      </c>
      <c r="CK224" s="3" t="s">
        <v>697</v>
      </c>
      <c r="CL224" s="3" t="s">
        <v>698</v>
      </c>
      <c r="CM224" s="3" t="s">
        <v>703</v>
      </c>
      <c r="CN224" s="3" t="s">
        <v>704</v>
      </c>
      <c r="CO224" s="3" t="s">
        <v>705</v>
      </c>
      <c r="CP224" s="3" t="s">
        <v>706</v>
      </c>
      <c r="CQ224" s="3" t="s">
        <v>707</v>
      </c>
      <c r="CR224" s="3" t="s">
        <v>697</v>
      </c>
      <c r="CS224" s="3" t="s">
        <v>698</v>
      </c>
      <c r="CT224" s="3" t="s">
        <v>703</v>
      </c>
      <c r="CU224" s="3" t="s">
        <v>704</v>
      </c>
      <c r="CV224" s="3" t="s">
        <v>705</v>
      </c>
      <c r="CW224" s="3" t="s">
        <v>723</v>
      </c>
      <c r="CX224">
        <v>2024</v>
      </c>
    </row>
    <row r="225" spans="1:102" x14ac:dyDescent="0.2">
      <c r="A225" s="74" t="str">
        <f t="shared" si="3"/>
        <v>Август 2024 График 98 Бригада 2</v>
      </c>
      <c r="B225" s="3"/>
      <c r="C225" s="77" t="s">
        <v>724</v>
      </c>
      <c r="D225" s="3" t="s">
        <v>745</v>
      </c>
      <c r="E225" s="3" t="s">
        <v>708</v>
      </c>
      <c r="F225" s="3">
        <v>1</v>
      </c>
      <c r="G225" s="3">
        <v>8</v>
      </c>
      <c r="H225" s="3">
        <v>8</v>
      </c>
      <c r="I225" s="3"/>
      <c r="J225" s="3"/>
      <c r="K225" s="3">
        <v>8</v>
      </c>
      <c r="L225" s="3">
        <v>8</v>
      </c>
      <c r="M225" s="3">
        <v>8</v>
      </c>
      <c r="N225" s="3">
        <v>8</v>
      </c>
      <c r="O225" s="3">
        <v>8</v>
      </c>
      <c r="P225" s="3"/>
      <c r="Q225" s="3"/>
      <c r="R225" s="3">
        <v>8</v>
      </c>
      <c r="S225" s="3">
        <v>8</v>
      </c>
      <c r="T225" s="3">
        <v>8</v>
      </c>
      <c r="U225" s="3">
        <v>8</v>
      </c>
      <c r="V225" s="3">
        <v>8</v>
      </c>
      <c r="W225" s="3"/>
      <c r="X225" s="3"/>
      <c r="Y225" s="3">
        <v>8</v>
      </c>
      <c r="Z225" s="3">
        <v>8</v>
      </c>
      <c r="AA225" s="3">
        <v>8</v>
      </c>
      <c r="AB225" s="3">
        <v>8</v>
      </c>
      <c r="AC225" s="3">
        <v>8</v>
      </c>
      <c r="AD225" s="3"/>
      <c r="AE225" s="3"/>
      <c r="AF225" s="3">
        <v>8</v>
      </c>
      <c r="AG225" s="3">
        <v>8</v>
      </c>
      <c r="AH225" s="3">
        <v>8</v>
      </c>
      <c r="AI225" s="3">
        <v>8</v>
      </c>
      <c r="AJ225" s="3"/>
      <c r="AK225" s="3"/>
      <c r="AL225" s="81">
        <v>168</v>
      </c>
      <c r="AM225" s="82">
        <v>1</v>
      </c>
      <c r="AN225" s="82">
        <v>2</v>
      </c>
      <c r="AO225" s="82">
        <v>3</v>
      </c>
      <c r="AP225" s="82">
        <v>4</v>
      </c>
      <c r="AQ225" s="82">
        <v>5</v>
      </c>
      <c r="AR225" s="82">
        <v>6</v>
      </c>
      <c r="AS225" s="82">
        <v>7</v>
      </c>
      <c r="AT225" s="82">
        <v>8</v>
      </c>
      <c r="AU225" s="82">
        <v>9</v>
      </c>
      <c r="AV225" s="82">
        <v>10</v>
      </c>
      <c r="AW225" s="82">
        <v>11</v>
      </c>
      <c r="AX225" s="82">
        <v>12</v>
      </c>
      <c r="AY225" s="82">
        <v>13</v>
      </c>
      <c r="AZ225" s="82">
        <v>14</v>
      </c>
      <c r="BA225" s="82">
        <v>15</v>
      </c>
      <c r="BB225" s="82">
        <v>16</v>
      </c>
      <c r="BC225" s="82">
        <v>17</v>
      </c>
      <c r="BD225" s="82">
        <v>18</v>
      </c>
      <c r="BE225" s="82">
        <v>19</v>
      </c>
      <c r="BF225" s="82">
        <v>20</v>
      </c>
      <c r="BG225" s="82">
        <v>21</v>
      </c>
      <c r="BH225" s="82">
        <v>22</v>
      </c>
      <c r="BI225" s="82">
        <v>23</v>
      </c>
      <c r="BJ225" s="82">
        <v>24</v>
      </c>
      <c r="BK225" s="82">
        <v>25</v>
      </c>
      <c r="BL225" s="82">
        <v>26</v>
      </c>
      <c r="BM225" s="82">
        <v>27</v>
      </c>
      <c r="BN225" s="82">
        <v>28</v>
      </c>
      <c r="BO225" s="82">
        <v>29</v>
      </c>
      <c r="BP225" s="82">
        <v>30</v>
      </c>
      <c r="BQ225" s="82">
        <v>31</v>
      </c>
      <c r="BR225" s="3" t="s">
        <v>706</v>
      </c>
      <c r="BS225" s="3" t="s">
        <v>707</v>
      </c>
      <c r="BT225" s="3" t="s">
        <v>697</v>
      </c>
      <c r="BU225" s="3" t="s">
        <v>698</v>
      </c>
      <c r="BV225" s="3" t="s">
        <v>703</v>
      </c>
      <c r="BW225" s="3" t="s">
        <v>704</v>
      </c>
      <c r="BX225" s="3" t="s">
        <v>705</v>
      </c>
      <c r="BY225" s="3" t="s">
        <v>706</v>
      </c>
      <c r="BZ225" s="3" t="s">
        <v>707</v>
      </c>
      <c r="CA225" s="3" t="s">
        <v>697</v>
      </c>
      <c r="CB225" s="3" t="s">
        <v>698</v>
      </c>
      <c r="CC225" s="3" t="s">
        <v>703</v>
      </c>
      <c r="CD225" s="3" t="s">
        <v>704</v>
      </c>
      <c r="CE225" s="3" t="s">
        <v>705</v>
      </c>
      <c r="CF225" s="3" t="s">
        <v>706</v>
      </c>
      <c r="CG225" s="3" t="s">
        <v>707</v>
      </c>
      <c r="CH225" s="3" t="s">
        <v>697</v>
      </c>
      <c r="CI225" s="3" t="s">
        <v>698</v>
      </c>
      <c r="CJ225" s="3" t="s">
        <v>703</v>
      </c>
      <c r="CK225" s="3" t="s">
        <v>704</v>
      </c>
      <c r="CL225" s="3" t="s">
        <v>705</v>
      </c>
      <c r="CM225" s="3" t="s">
        <v>706</v>
      </c>
      <c r="CN225" s="3" t="s">
        <v>707</v>
      </c>
      <c r="CO225" s="3" t="s">
        <v>697</v>
      </c>
      <c r="CP225" s="3" t="s">
        <v>698</v>
      </c>
      <c r="CQ225" s="3" t="s">
        <v>703</v>
      </c>
      <c r="CR225" s="3" t="s">
        <v>704</v>
      </c>
      <c r="CS225" s="3" t="s">
        <v>705</v>
      </c>
      <c r="CT225" s="3" t="s">
        <v>706</v>
      </c>
      <c r="CU225" s="3" t="s">
        <v>707</v>
      </c>
      <c r="CV225" s="3" t="s">
        <v>697</v>
      </c>
      <c r="CW225" s="3" t="s">
        <v>725</v>
      </c>
      <c r="CX225">
        <v>2024</v>
      </c>
    </row>
    <row r="226" spans="1:102" x14ac:dyDescent="0.2">
      <c r="A226" s="74" t="str">
        <f t="shared" si="3"/>
        <v>Сентябрь 2024 График 98 Бригада 2</v>
      </c>
      <c r="B226" s="3"/>
      <c r="C226" s="77" t="s">
        <v>726</v>
      </c>
      <c r="D226" s="3" t="s">
        <v>745</v>
      </c>
      <c r="E226" s="3" t="s">
        <v>708</v>
      </c>
      <c r="F226" s="3">
        <v>1</v>
      </c>
      <c r="G226" s="3"/>
      <c r="H226" s="3">
        <v>8</v>
      </c>
      <c r="I226" s="3">
        <v>8</v>
      </c>
      <c r="J226" s="3">
        <v>8</v>
      </c>
      <c r="K226" s="3">
        <v>8</v>
      </c>
      <c r="L226" s="3">
        <v>8</v>
      </c>
      <c r="M226" s="3"/>
      <c r="N226" s="3"/>
      <c r="O226" s="3">
        <v>8</v>
      </c>
      <c r="P226" s="3">
        <v>8</v>
      </c>
      <c r="Q226" s="3">
        <v>8</v>
      </c>
      <c r="R226" s="3">
        <v>8</v>
      </c>
      <c r="S226" s="3">
        <v>8</v>
      </c>
      <c r="T226" s="3"/>
      <c r="U226" s="3"/>
      <c r="V226" s="3">
        <v>8</v>
      </c>
      <c r="W226" s="3">
        <v>8</v>
      </c>
      <c r="X226" s="3">
        <v>8</v>
      </c>
      <c r="Y226" s="3">
        <v>8</v>
      </c>
      <c r="Z226" s="3">
        <v>8</v>
      </c>
      <c r="AA226" s="3"/>
      <c r="AB226" s="3"/>
      <c r="AC226" s="3">
        <v>8</v>
      </c>
      <c r="AD226" s="3">
        <v>8</v>
      </c>
      <c r="AE226" s="3">
        <v>8</v>
      </c>
      <c r="AF226" s="3">
        <v>8</v>
      </c>
      <c r="AG226" s="3">
        <v>8</v>
      </c>
      <c r="AH226" s="3"/>
      <c r="AI226" s="3"/>
      <c r="AJ226" s="3">
        <v>8</v>
      </c>
      <c r="AK226" s="3" t="s">
        <v>716</v>
      </c>
      <c r="AL226" s="81">
        <v>168</v>
      </c>
      <c r="AM226" s="82">
        <v>1</v>
      </c>
      <c r="AN226" s="82">
        <v>2</v>
      </c>
      <c r="AO226" s="82">
        <v>3</v>
      </c>
      <c r="AP226" s="82">
        <v>4</v>
      </c>
      <c r="AQ226" s="82">
        <v>5</v>
      </c>
      <c r="AR226" s="82">
        <v>6</v>
      </c>
      <c r="AS226" s="82">
        <v>7</v>
      </c>
      <c r="AT226" s="82">
        <v>8</v>
      </c>
      <c r="AU226" s="82">
        <v>9</v>
      </c>
      <c r="AV226" s="82">
        <v>10</v>
      </c>
      <c r="AW226" s="82">
        <v>11</v>
      </c>
      <c r="AX226" s="82">
        <v>12</v>
      </c>
      <c r="AY226" s="82">
        <v>13</v>
      </c>
      <c r="AZ226" s="82">
        <v>14</v>
      </c>
      <c r="BA226" s="82">
        <v>15</v>
      </c>
      <c r="BB226" s="82">
        <v>16</v>
      </c>
      <c r="BC226" s="82">
        <v>17</v>
      </c>
      <c r="BD226" s="82">
        <v>18</v>
      </c>
      <c r="BE226" s="82">
        <v>19</v>
      </c>
      <c r="BF226" s="82">
        <v>20</v>
      </c>
      <c r="BG226" s="82">
        <v>21</v>
      </c>
      <c r="BH226" s="82">
        <v>22</v>
      </c>
      <c r="BI226" s="82">
        <v>23</v>
      </c>
      <c r="BJ226" s="82">
        <v>24</v>
      </c>
      <c r="BK226" s="82">
        <v>25</v>
      </c>
      <c r="BL226" s="82">
        <v>26</v>
      </c>
      <c r="BM226" s="82">
        <v>27</v>
      </c>
      <c r="BN226" s="82">
        <v>28</v>
      </c>
      <c r="BO226" s="82">
        <v>29</v>
      </c>
      <c r="BP226" s="82">
        <v>30</v>
      </c>
      <c r="BQ226" s="82"/>
      <c r="BR226" s="3" t="s">
        <v>698</v>
      </c>
      <c r="BS226" s="3" t="s">
        <v>703</v>
      </c>
      <c r="BT226" s="3" t="s">
        <v>704</v>
      </c>
      <c r="BU226" s="3" t="s">
        <v>705</v>
      </c>
      <c r="BV226" s="3" t="s">
        <v>706</v>
      </c>
      <c r="BW226" s="3" t="s">
        <v>707</v>
      </c>
      <c r="BX226" s="3" t="s">
        <v>697</v>
      </c>
      <c r="BY226" s="3" t="s">
        <v>698</v>
      </c>
      <c r="BZ226" s="3" t="s">
        <v>703</v>
      </c>
      <c r="CA226" s="3" t="s">
        <v>704</v>
      </c>
      <c r="CB226" s="3" t="s">
        <v>705</v>
      </c>
      <c r="CC226" s="3" t="s">
        <v>706</v>
      </c>
      <c r="CD226" s="3" t="s">
        <v>707</v>
      </c>
      <c r="CE226" s="3" t="s">
        <v>697</v>
      </c>
      <c r="CF226" s="3" t="s">
        <v>698</v>
      </c>
      <c r="CG226" s="3" t="s">
        <v>703</v>
      </c>
      <c r="CH226" s="3" t="s">
        <v>704</v>
      </c>
      <c r="CI226" s="3" t="s">
        <v>705</v>
      </c>
      <c r="CJ226" s="3" t="s">
        <v>706</v>
      </c>
      <c r="CK226" s="3" t="s">
        <v>707</v>
      </c>
      <c r="CL226" s="3" t="s">
        <v>697</v>
      </c>
      <c r="CM226" s="3" t="s">
        <v>698</v>
      </c>
      <c r="CN226" s="3" t="s">
        <v>703</v>
      </c>
      <c r="CO226" s="3" t="s">
        <v>704</v>
      </c>
      <c r="CP226" s="3" t="s">
        <v>705</v>
      </c>
      <c r="CQ226" s="3" t="s">
        <v>706</v>
      </c>
      <c r="CR226" s="3" t="s">
        <v>707</v>
      </c>
      <c r="CS226" s="3" t="s">
        <v>697</v>
      </c>
      <c r="CT226" s="3" t="s">
        <v>698</v>
      </c>
      <c r="CU226" s="3" t="s">
        <v>703</v>
      </c>
      <c r="CV226" s="3" t="s">
        <v>704</v>
      </c>
      <c r="CW226" s="3" t="s">
        <v>727</v>
      </c>
      <c r="CX226">
        <v>2024</v>
      </c>
    </row>
    <row r="227" spans="1:102" x14ac:dyDescent="0.2">
      <c r="A227" s="74" t="str">
        <f t="shared" si="3"/>
        <v>Октябрь 2024 График 98 Бригада 2</v>
      </c>
      <c r="B227" s="3"/>
      <c r="C227" s="77" t="s">
        <v>728</v>
      </c>
      <c r="D227" s="3" t="s">
        <v>745</v>
      </c>
      <c r="E227" s="3" t="s">
        <v>708</v>
      </c>
      <c r="F227" s="3">
        <v>1</v>
      </c>
      <c r="G227" s="3">
        <v>8</v>
      </c>
      <c r="H227" s="3">
        <v>8</v>
      </c>
      <c r="I227" s="3">
        <v>8</v>
      </c>
      <c r="J227" s="3">
        <v>8</v>
      </c>
      <c r="K227" s="3"/>
      <c r="L227" s="3"/>
      <c r="M227" s="3">
        <v>8</v>
      </c>
      <c r="N227" s="3">
        <v>8</v>
      </c>
      <c r="O227" s="3">
        <v>8</v>
      </c>
      <c r="P227" s="3">
        <v>8</v>
      </c>
      <c r="Q227" s="3">
        <v>8</v>
      </c>
      <c r="R227" s="3"/>
      <c r="S227" s="3"/>
      <c r="T227" s="3">
        <v>8</v>
      </c>
      <c r="U227" s="3">
        <v>8</v>
      </c>
      <c r="V227" s="3">
        <v>8</v>
      </c>
      <c r="W227" s="3">
        <v>8</v>
      </c>
      <c r="X227" s="3">
        <v>8</v>
      </c>
      <c r="Y227" s="3"/>
      <c r="Z227" s="3"/>
      <c r="AA227" s="3">
        <v>8</v>
      </c>
      <c r="AB227" s="3">
        <v>8</v>
      </c>
      <c r="AC227" s="3">
        <v>8</v>
      </c>
      <c r="AD227" s="3">
        <v>8</v>
      </c>
      <c r="AE227" s="3"/>
      <c r="AF227" s="3"/>
      <c r="AG227" s="3"/>
      <c r="AH227" s="3">
        <v>8</v>
      </c>
      <c r="AI227" s="3">
        <v>8</v>
      </c>
      <c r="AJ227" s="3">
        <v>8</v>
      </c>
      <c r="AK227" s="3">
        <v>8</v>
      </c>
      <c r="AL227" s="81">
        <v>176</v>
      </c>
      <c r="AM227" s="82">
        <v>1</v>
      </c>
      <c r="AN227" s="82">
        <v>2</v>
      </c>
      <c r="AO227" s="82">
        <v>3</v>
      </c>
      <c r="AP227" s="82">
        <v>4</v>
      </c>
      <c r="AQ227" s="82">
        <v>5</v>
      </c>
      <c r="AR227" s="82">
        <v>6</v>
      </c>
      <c r="AS227" s="82">
        <v>7</v>
      </c>
      <c r="AT227" s="82">
        <v>8</v>
      </c>
      <c r="AU227" s="82">
        <v>9</v>
      </c>
      <c r="AV227" s="82">
        <v>10</v>
      </c>
      <c r="AW227" s="82">
        <v>11</v>
      </c>
      <c r="AX227" s="82">
        <v>12</v>
      </c>
      <c r="AY227" s="82">
        <v>13</v>
      </c>
      <c r="AZ227" s="82">
        <v>14</v>
      </c>
      <c r="BA227" s="82">
        <v>15</v>
      </c>
      <c r="BB227" s="82">
        <v>16</v>
      </c>
      <c r="BC227" s="82">
        <v>17</v>
      </c>
      <c r="BD227" s="82">
        <v>18</v>
      </c>
      <c r="BE227" s="82">
        <v>19</v>
      </c>
      <c r="BF227" s="82">
        <v>20</v>
      </c>
      <c r="BG227" s="82">
        <v>21</v>
      </c>
      <c r="BH227" s="82">
        <v>22</v>
      </c>
      <c r="BI227" s="82">
        <v>23</v>
      </c>
      <c r="BJ227" s="82">
        <v>24</v>
      </c>
      <c r="BK227" s="82">
        <v>25</v>
      </c>
      <c r="BL227" s="82">
        <v>26</v>
      </c>
      <c r="BM227" s="82">
        <v>27</v>
      </c>
      <c r="BN227" s="82">
        <v>28</v>
      </c>
      <c r="BO227" s="82">
        <v>29</v>
      </c>
      <c r="BP227" s="82">
        <v>30</v>
      </c>
      <c r="BQ227" s="82">
        <v>31</v>
      </c>
      <c r="BR227" s="3" t="s">
        <v>704</v>
      </c>
      <c r="BS227" s="3" t="s">
        <v>705</v>
      </c>
      <c r="BT227" s="3" t="s">
        <v>706</v>
      </c>
      <c r="BU227" s="3" t="s">
        <v>707</v>
      </c>
      <c r="BV227" s="3" t="s">
        <v>697</v>
      </c>
      <c r="BW227" s="3" t="s">
        <v>698</v>
      </c>
      <c r="BX227" s="3" t="s">
        <v>703</v>
      </c>
      <c r="BY227" s="3" t="s">
        <v>704</v>
      </c>
      <c r="BZ227" s="3" t="s">
        <v>705</v>
      </c>
      <c r="CA227" s="3" t="s">
        <v>706</v>
      </c>
      <c r="CB227" s="3" t="s">
        <v>707</v>
      </c>
      <c r="CC227" s="3" t="s">
        <v>697</v>
      </c>
      <c r="CD227" s="3" t="s">
        <v>698</v>
      </c>
      <c r="CE227" s="3" t="s">
        <v>703</v>
      </c>
      <c r="CF227" s="3" t="s">
        <v>704</v>
      </c>
      <c r="CG227" s="3" t="s">
        <v>705</v>
      </c>
      <c r="CH227" s="3" t="s">
        <v>706</v>
      </c>
      <c r="CI227" s="3" t="s">
        <v>707</v>
      </c>
      <c r="CJ227" s="3" t="s">
        <v>697</v>
      </c>
      <c r="CK227" s="3" t="s">
        <v>698</v>
      </c>
      <c r="CL227" s="3" t="s">
        <v>703</v>
      </c>
      <c r="CM227" s="3" t="s">
        <v>704</v>
      </c>
      <c r="CN227" s="3" t="s">
        <v>705</v>
      </c>
      <c r="CO227" s="3" t="s">
        <v>706</v>
      </c>
      <c r="CP227" s="3" t="s">
        <v>707</v>
      </c>
      <c r="CQ227" s="3" t="s">
        <v>697</v>
      </c>
      <c r="CR227" s="3" t="s">
        <v>698</v>
      </c>
      <c r="CS227" s="3" t="s">
        <v>703</v>
      </c>
      <c r="CT227" s="3" t="s">
        <v>704</v>
      </c>
      <c r="CU227" s="3" t="s">
        <v>705</v>
      </c>
      <c r="CV227" s="3" t="s">
        <v>706</v>
      </c>
      <c r="CW227" s="3" t="s">
        <v>729</v>
      </c>
      <c r="CX227">
        <v>2024</v>
      </c>
    </row>
    <row r="228" spans="1:102" x14ac:dyDescent="0.2">
      <c r="A228" s="74" t="str">
        <f t="shared" si="3"/>
        <v>Ноябрь 2024 График 98 Бригада 2</v>
      </c>
      <c r="B228" s="3"/>
      <c r="C228" s="77" t="s">
        <v>730</v>
      </c>
      <c r="D228" s="3" t="s">
        <v>745</v>
      </c>
      <c r="E228" s="3" t="s">
        <v>708</v>
      </c>
      <c r="F228" s="3">
        <v>1</v>
      </c>
      <c r="G228" s="3">
        <v>8</v>
      </c>
      <c r="H228" s="3"/>
      <c r="I228" s="3"/>
      <c r="J228" s="3">
        <v>8</v>
      </c>
      <c r="K228" s="3">
        <v>8</v>
      </c>
      <c r="L228" s="3">
        <v>8</v>
      </c>
      <c r="M228" s="3">
        <v>8</v>
      </c>
      <c r="N228" s="3">
        <v>8</v>
      </c>
      <c r="O228" s="3"/>
      <c r="P228" s="3"/>
      <c r="Q228" s="3">
        <v>8</v>
      </c>
      <c r="R228" s="3">
        <v>8</v>
      </c>
      <c r="S228" s="3">
        <v>8</v>
      </c>
      <c r="T228" s="3">
        <v>8</v>
      </c>
      <c r="U228" s="3">
        <v>8</v>
      </c>
      <c r="V228" s="3"/>
      <c r="W228" s="3"/>
      <c r="X228" s="3">
        <v>8</v>
      </c>
      <c r="Y228" s="3">
        <v>8</v>
      </c>
      <c r="Z228" s="3">
        <v>8</v>
      </c>
      <c r="AA228" s="3">
        <v>8</v>
      </c>
      <c r="AB228" s="3">
        <v>8</v>
      </c>
      <c r="AC228" s="3"/>
      <c r="AD228" s="3"/>
      <c r="AE228" s="3">
        <v>8</v>
      </c>
      <c r="AF228" s="3">
        <v>8</v>
      </c>
      <c r="AG228" s="3">
        <v>8</v>
      </c>
      <c r="AH228" s="3">
        <v>8</v>
      </c>
      <c r="AI228" s="3">
        <v>8</v>
      </c>
      <c r="AJ228" s="3"/>
      <c r="AK228" s="3" t="s">
        <v>716</v>
      </c>
      <c r="AL228" s="81">
        <v>168</v>
      </c>
      <c r="AM228" s="82">
        <v>1</v>
      </c>
      <c r="AN228" s="82">
        <v>2</v>
      </c>
      <c r="AO228" s="82">
        <v>3</v>
      </c>
      <c r="AP228" s="82">
        <v>4</v>
      </c>
      <c r="AQ228" s="82">
        <v>5</v>
      </c>
      <c r="AR228" s="82">
        <v>6</v>
      </c>
      <c r="AS228" s="82">
        <v>7</v>
      </c>
      <c r="AT228" s="82">
        <v>8</v>
      </c>
      <c r="AU228" s="82">
        <v>9</v>
      </c>
      <c r="AV228" s="82">
        <v>10</v>
      </c>
      <c r="AW228" s="82">
        <v>11</v>
      </c>
      <c r="AX228" s="82">
        <v>12</v>
      </c>
      <c r="AY228" s="82">
        <v>13</v>
      </c>
      <c r="AZ228" s="82">
        <v>14</v>
      </c>
      <c r="BA228" s="82">
        <v>15</v>
      </c>
      <c r="BB228" s="82">
        <v>16</v>
      </c>
      <c r="BC228" s="82">
        <v>17</v>
      </c>
      <c r="BD228" s="82">
        <v>18</v>
      </c>
      <c r="BE228" s="82">
        <v>19</v>
      </c>
      <c r="BF228" s="82">
        <v>20</v>
      </c>
      <c r="BG228" s="82">
        <v>21</v>
      </c>
      <c r="BH228" s="82">
        <v>22</v>
      </c>
      <c r="BI228" s="82">
        <v>23</v>
      </c>
      <c r="BJ228" s="82">
        <v>24</v>
      </c>
      <c r="BK228" s="82">
        <v>25</v>
      </c>
      <c r="BL228" s="82">
        <v>26</v>
      </c>
      <c r="BM228" s="82">
        <v>27</v>
      </c>
      <c r="BN228" s="82">
        <v>28</v>
      </c>
      <c r="BO228" s="82">
        <v>29</v>
      </c>
      <c r="BP228" s="82">
        <v>30</v>
      </c>
      <c r="BQ228" s="82"/>
      <c r="BR228" s="3" t="s">
        <v>707</v>
      </c>
      <c r="BS228" s="3" t="s">
        <v>697</v>
      </c>
      <c r="BT228" s="3" t="s">
        <v>698</v>
      </c>
      <c r="BU228" s="3" t="s">
        <v>703</v>
      </c>
      <c r="BV228" s="3" t="s">
        <v>704</v>
      </c>
      <c r="BW228" s="3" t="s">
        <v>705</v>
      </c>
      <c r="BX228" s="3" t="s">
        <v>706</v>
      </c>
      <c r="BY228" s="3" t="s">
        <v>707</v>
      </c>
      <c r="BZ228" s="3" t="s">
        <v>697</v>
      </c>
      <c r="CA228" s="3" t="s">
        <v>698</v>
      </c>
      <c r="CB228" s="3" t="s">
        <v>703</v>
      </c>
      <c r="CC228" s="3" t="s">
        <v>704</v>
      </c>
      <c r="CD228" s="3" t="s">
        <v>705</v>
      </c>
      <c r="CE228" s="3" t="s">
        <v>706</v>
      </c>
      <c r="CF228" s="3" t="s">
        <v>707</v>
      </c>
      <c r="CG228" s="3" t="s">
        <v>697</v>
      </c>
      <c r="CH228" s="3" t="s">
        <v>698</v>
      </c>
      <c r="CI228" s="3" t="s">
        <v>703</v>
      </c>
      <c r="CJ228" s="3" t="s">
        <v>704</v>
      </c>
      <c r="CK228" s="3" t="s">
        <v>705</v>
      </c>
      <c r="CL228" s="3" t="s">
        <v>706</v>
      </c>
      <c r="CM228" s="3" t="s">
        <v>707</v>
      </c>
      <c r="CN228" s="3" t="s">
        <v>697</v>
      </c>
      <c r="CO228" s="3" t="s">
        <v>698</v>
      </c>
      <c r="CP228" s="3" t="s">
        <v>703</v>
      </c>
      <c r="CQ228" s="3" t="s">
        <v>704</v>
      </c>
      <c r="CR228" s="3" t="s">
        <v>705</v>
      </c>
      <c r="CS228" s="3" t="s">
        <v>706</v>
      </c>
      <c r="CT228" s="3" t="s">
        <v>707</v>
      </c>
      <c r="CU228" s="3" t="s">
        <v>697</v>
      </c>
      <c r="CV228" s="3" t="s">
        <v>698</v>
      </c>
      <c r="CW228" s="3" t="s">
        <v>731</v>
      </c>
      <c r="CX228">
        <v>2024</v>
      </c>
    </row>
    <row r="229" spans="1:102" x14ac:dyDescent="0.2">
      <c r="A229" s="74" t="str">
        <f t="shared" si="3"/>
        <v>Декабрь 2024 График 98 Бригада 2</v>
      </c>
      <c r="B229" s="3"/>
      <c r="C229" s="77" t="s">
        <v>732</v>
      </c>
      <c r="D229" s="3" t="s">
        <v>745</v>
      </c>
      <c r="E229" s="3" t="s">
        <v>708</v>
      </c>
      <c r="F229" s="3">
        <v>1</v>
      </c>
      <c r="G229" s="3"/>
      <c r="H229" s="3">
        <v>8</v>
      </c>
      <c r="I229" s="3">
        <v>8</v>
      </c>
      <c r="J229" s="3">
        <v>8</v>
      </c>
      <c r="K229" s="3">
        <v>8</v>
      </c>
      <c r="L229" s="3">
        <v>8</v>
      </c>
      <c r="M229" s="3"/>
      <c r="N229" s="3"/>
      <c r="O229" s="3">
        <v>8</v>
      </c>
      <c r="P229" s="3">
        <v>8</v>
      </c>
      <c r="Q229" s="3">
        <v>8</v>
      </c>
      <c r="R229" s="3">
        <v>8</v>
      </c>
      <c r="S229" s="3">
        <v>8</v>
      </c>
      <c r="T229" s="3"/>
      <c r="U229" s="3"/>
      <c r="V229" s="3"/>
      <c r="W229" s="3">
        <v>8</v>
      </c>
      <c r="X229" s="3">
        <v>8</v>
      </c>
      <c r="Y229" s="3">
        <v>8</v>
      </c>
      <c r="Z229" s="3">
        <v>8</v>
      </c>
      <c r="AA229" s="3"/>
      <c r="AB229" s="3"/>
      <c r="AC229" s="3">
        <v>8</v>
      </c>
      <c r="AD229" s="3">
        <v>8</v>
      </c>
      <c r="AE229" s="3">
        <v>8</v>
      </c>
      <c r="AF229" s="3">
        <v>8</v>
      </c>
      <c r="AG229" s="3">
        <v>8</v>
      </c>
      <c r="AH229" s="3"/>
      <c r="AI229" s="3"/>
      <c r="AJ229" s="3">
        <v>8</v>
      </c>
      <c r="AK229" s="3">
        <v>8</v>
      </c>
      <c r="AL229" s="81">
        <v>168</v>
      </c>
      <c r="AM229" s="82">
        <v>1</v>
      </c>
      <c r="AN229" s="82">
        <v>2</v>
      </c>
      <c r="AO229" s="82">
        <v>3</v>
      </c>
      <c r="AP229" s="82">
        <v>4</v>
      </c>
      <c r="AQ229" s="82">
        <v>5</v>
      </c>
      <c r="AR229" s="82">
        <v>6</v>
      </c>
      <c r="AS229" s="82">
        <v>7</v>
      </c>
      <c r="AT229" s="82">
        <v>8</v>
      </c>
      <c r="AU229" s="82">
        <v>9</v>
      </c>
      <c r="AV229" s="82">
        <v>10</v>
      </c>
      <c r="AW229" s="82">
        <v>11</v>
      </c>
      <c r="AX229" s="82">
        <v>12</v>
      </c>
      <c r="AY229" s="82">
        <v>13</v>
      </c>
      <c r="AZ229" s="82">
        <v>14</v>
      </c>
      <c r="BA229" s="82">
        <v>15</v>
      </c>
      <c r="BB229" s="82">
        <v>16</v>
      </c>
      <c r="BC229" s="82">
        <v>17</v>
      </c>
      <c r="BD229" s="82">
        <v>18</v>
      </c>
      <c r="BE229" s="82">
        <v>19</v>
      </c>
      <c r="BF229" s="82">
        <v>20</v>
      </c>
      <c r="BG229" s="82">
        <v>21</v>
      </c>
      <c r="BH229" s="82">
        <v>22</v>
      </c>
      <c r="BI229" s="82">
        <v>23</v>
      </c>
      <c r="BJ229" s="82">
        <v>24</v>
      </c>
      <c r="BK229" s="82">
        <v>25</v>
      </c>
      <c r="BL229" s="82">
        <v>26</v>
      </c>
      <c r="BM229" s="82">
        <v>27</v>
      </c>
      <c r="BN229" s="82">
        <v>28</v>
      </c>
      <c r="BO229" s="82">
        <v>29</v>
      </c>
      <c r="BP229" s="82">
        <v>30</v>
      </c>
      <c r="BQ229" s="82">
        <v>31</v>
      </c>
      <c r="BR229" s="3" t="s">
        <v>698</v>
      </c>
      <c r="BS229" s="3" t="s">
        <v>703</v>
      </c>
      <c r="BT229" s="3" t="s">
        <v>704</v>
      </c>
      <c r="BU229" s="3" t="s">
        <v>705</v>
      </c>
      <c r="BV229" s="3" t="s">
        <v>706</v>
      </c>
      <c r="BW229" s="3" t="s">
        <v>707</v>
      </c>
      <c r="BX229" s="3" t="s">
        <v>697</v>
      </c>
      <c r="BY229" s="3" t="s">
        <v>698</v>
      </c>
      <c r="BZ229" s="3" t="s">
        <v>703</v>
      </c>
      <c r="CA229" s="3" t="s">
        <v>704</v>
      </c>
      <c r="CB229" s="3" t="s">
        <v>705</v>
      </c>
      <c r="CC229" s="3" t="s">
        <v>706</v>
      </c>
      <c r="CD229" s="3" t="s">
        <v>707</v>
      </c>
      <c r="CE229" s="3" t="s">
        <v>697</v>
      </c>
      <c r="CF229" s="3" t="s">
        <v>698</v>
      </c>
      <c r="CG229" s="3" t="s">
        <v>703</v>
      </c>
      <c r="CH229" s="3" t="s">
        <v>704</v>
      </c>
      <c r="CI229" s="3" t="s">
        <v>705</v>
      </c>
      <c r="CJ229" s="3" t="s">
        <v>706</v>
      </c>
      <c r="CK229" s="3" t="s">
        <v>707</v>
      </c>
      <c r="CL229" s="3" t="s">
        <v>697</v>
      </c>
      <c r="CM229" s="3" t="s">
        <v>698</v>
      </c>
      <c r="CN229" s="3" t="s">
        <v>703</v>
      </c>
      <c r="CO229" s="3" t="s">
        <v>704</v>
      </c>
      <c r="CP229" s="3" t="s">
        <v>705</v>
      </c>
      <c r="CQ229" s="3" t="s">
        <v>706</v>
      </c>
      <c r="CR229" s="3" t="s">
        <v>707</v>
      </c>
      <c r="CS229" s="3" t="s">
        <v>697</v>
      </c>
      <c r="CT229" s="3" t="s">
        <v>698</v>
      </c>
      <c r="CU229" s="3" t="s">
        <v>703</v>
      </c>
      <c r="CV229" s="3" t="s">
        <v>704</v>
      </c>
      <c r="CW229" s="3" t="s">
        <v>733</v>
      </c>
      <c r="CX229">
        <v>2024</v>
      </c>
    </row>
    <row r="230" spans="1:102" x14ac:dyDescent="0.2">
      <c r="A230" s="74" t="str">
        <f t="shared" si="3"/>
        <v>Январь 2024 График 45 Бригада 1</v>
      </c>
      <c r="B230" s="3"/>
      <c r="C230" s="77" t="s">
        <v>699</v>
      </c>
      <c r="D230" s="3" t="s">
        <v>746</v>
      </c>
      <c r="E230" s="3" t="s">
        <v>701</v>
      </c>
      <c r="F230" s="3">
        <v>1</v>
      </c>
      <c r="G230" s="3"/>
      <c r="H230" s="3"/>
      <c r="I230" s="3">
        <v>7</v>
      </c>
      <c r="J230" s="3">
        <v>7</v>
      </c>
      <c r="K230" s="3">
        <v>7</v>
      </c>
      <c r="L230" s="3"/>
      <c r="M230" s="3"/>
      <c r="N230" s="3">
        <v>7</v>
      </c>
      <c r="O230" s="3">
        <v>7</v>
      </c>
      <c r="P230" s="3">
        <v>7</v>
      </c>
      <c r="Q230" s="3">
        <v>7</v>
      </c>
      <c r="R230" s="3">
        <v>7</v>
      </c>
      <c r="S230" s="3"/>
      <c r="T230" s="3"/>
      <c r="U230" s="3">
        <v>7</v>
      </c>
      <c r="V230" s="3">
        <v>7</v>
      </c>
      <c r="W230" s="3">
        <v>7</v>
      </c>
      <c r="X230" s="3">
        <v>7</v>
      </c>
      <c r="Y230" s="3">
        <v>7</v>
      </c>
      <c r="Z230" s="3"/>
      <c r="AA230" s="3"/>
      <c r="AB230" s="3">
        <v>7</v>
      </c>
      <c r="AC230" s="3">
        <v>7</v>
      </c>
      <c r="AD230" s="3">
        <v>7</v>
      </c>
      <c r="AE230" s="3">
        <v>7</v>
      </c>
      <c r="AF230" s="3">
        <v>7</v>
      </c>
      <c r="AG230" s="3"/>
      <c r="AH230" s="3"/>
      <c r="AI230" s="3">
        <v>7</v>
      </c>
      <c r="AJ230" s="3">
        <v>7</v>
      </c>
      <c r="AK230" s="3">
        <v>7</v>
      </c>
      <c r="AL230" s="81">
        <v>147</v>
      </c>
      <c r="AM230" s="82">
        <v>1</v>
      </c>
      <c r="AN230" s="82">
        <v>2</v>
      </c>
      <c r="AO230" s="82">
        <v>3</v>
      </c>
      <c r="AP230" s="82">
        <v>4</v>
      </c>
      <c r="AQ230" s="82">
        <v>5</v>
      </c>
      <c r="AR230" s="82">
        <v>6</v>
      </c>
      <c r="AS230" s="82">
        <v>7</v>
      </c>
      <c r="AT230" s="82">
        <v>8</v>
      </c>
      <c r="AU230" s="82">
        <v>9</v>
      </c>
      <c r="AV230" s="82">
        <v>10</v>
      </c>
      <c r="AW230" s="82">
        <v>11</v>
      </c>
      <c r="AX230" s="82">
        <v>12</v>
      </c>
      <c r="AY230" s="82">
        <v>13</v>
      </c>
      <c r="AZ230" s="82">
        <v>14</v>
      </c>
      <c r="BA230" s="82">
        <v>15</v>
      </c>
      <c r="BB230" s="82">
        <v>16</v>
      </c>
      <c r="BC230" s="82">
        <v>17</v>
      </c>
      <c r="BD230" s="82">
        <v>18</v>
      </c>
      <c r="BE230" s="82">
        <v>19</v>
      </c>
      <c r="BF230" s="82">
        <v>20</v>
      </c>
      <c r="BG230" s="82">
        <v>21</v>
      </c>
      <c r="BH230" s="82">
        <v>22</v>
      </c>
      <c r="BI230" s="82">
        <v>23</v>
      </c>
      <c r="BJ230" s="82">
        <v>24</v>
      </c>
      <c r="BK230" s="82">
        <v>25</v>
      </c>
      <c r="BL230" s="82">
        <v>26</v>
      </c>
      <c r="BM230" s="82">
        <v>27</v>
      </c>
      <c r="BN230" s="82">
        <v>28</v>
      </c>
      <c r="BO230" s="82">
        <v>29</v>
      </c>
      <c r="BP230" s="82">
        <v>30</v>
      </c>
      <c r="BQ230" s="82">
        <v>31</v>
      </c>
      <c r="BR230" s="3" t="s">
        <v>703</v>
      </c>
      <c r="BS230" s="3" t="s">
        <v>704</v>
      </c>
      <c r="BT230" s="3" t="s">
        <v>705</v>
      </c>
      <c r="BU230" s="3" t="s">
        <v>706</v>
      </c>
      <c r="BV230" s="3" t="s">
        <v>707</v>
      </c>
      <c r="BW230" s="3" t="s">
        <v>697</v>
      </c>
      <c r="BX230" s="3" t="s">
        <v>698</v>
      </c>
      <c r="BY230" s="3" t="s">
        <v>703</v>
      </c>
      <c r="BZ230" s="3" t="s">
        <v>704</v>
      </c>
      <c r="CA230" s="3" t="s">
        <v>705</v>
      </c>
      <c r="CB230" s="3" t="s">
        <v>706</v>
      </c>
      <c r="CC230" s="3" t="s">
        <v>707</v>
      </c>
      <c r="CD230" s="3" t="s">
        <v>697</v>
      </c>
      <c r="CE230" s="3" t="s">
        <v>698</v>
      </c>
      <c r="CF230" s="3" t="s">
        <v>703</v>
      </c>
      <c r="CG230" s="3" t="s">
        <v>704</v>
      </c>
      <c r="CH230" s="3" t="s">
        <v>705</v>
      </c>
      <c r="CI230" s="3" t="s">
        <v>706</v>
      </c>
      <c r="CJ230" s="3" t="s">
        <v>707</v>
      </c>
      <c r="CK230" s="3" t="s">
        <v>697</v>
      </c>
      <c r="CL230" s="3" t="s">
        <v>698</v>
      </c>
      <c r="CM230" s="3" t="s">
        <v>703</v>
      </c>
      <c r="CN230" s="3" t="s">
        <v>704</v>
      </c>
      <c r="CO230" s="3" t="s">
        <v>705</v>
      </c>
      <c r="CP230" s="3" t="s">
        <v>706</v>
      </c>
      <c r="CQ230" s="3" t="s">
        <v>707</v>
      </c>
      <c r="CR230" s="3" t="s">
        <v>697</v>
      </c>
      <c r="CS230" s="3" t="s">
        <v>698</v>
      </c>
      <c r="CT230" s="3" t="s">
        <v>703</v>
      </c>
      <c r="CU230" s="3" t="s">
        <v>704</v>
      </c>
      <c r="CV230" s="3" t="s">
        <v>705</v>
      </c>
      <c r="CW230" s="3" t="s">
        <v>657</v>
      </c>
      <c r="CX230">
        <v>2024</v>
      </c>
    </row>
    <row r="231" spans="1:102" x14ac:dyDescent="0.2">
      <c r="A231" s="74" t="str">
        <f t="shared" si="3"/>
        <v>Февраль 2024 График 45 Бригада 1</v>
      </c>
      <c r="B231" s="3"/>
      <c r="C231" s="77" t="s">
        <v>709</v>
      </c>
      <c r="D231" s="3" t="s">
        <v>746</v>
      </c>
      <c r="E231" s="3" t="s">
        <v>701</v>
      </c>
      <c r="F231" s="3">
        <v>1</v>
      </c>
      <c r="G231" s="3">
        <v>7</v>
      </c>
      <c r="H231" s="3">
        <v>7</v>
      </c>
      <c r="I231" s="3"/>
      <c r="J231" s="3"/>
      <c r="K231" s="3">
        <v>7</v>
      </c>
      <c r="L231" s="3">
        <v>7</v>
      </c>
      <c r="M231" s="3">
        <v>7</v>
      </c>
      <c r="N231" s="3">
        <v>7</v>
      </c>
      <c r="O231" s="3">
        <v>7</v>
      </c>
      <c r="P231" s="3"/>
      <c r="Q231" s="3"/>
      <c r="R231" s="3">
        <v>7</v>
      </c>
      <c r="S231" s="3">
        <v>7</v>
      </c>
      <c r="T231" s="3">
        <v>7</v>
      </c>
      <c r="U231" s="3">
        <v>7</v>
      </c>
      <c r="V231" s="3">
        <v>7</v>
      </c>
      <c r="W231" s="3"/>
      <c r="X231" s="3"/>
      <c r="Y231" s="3">
        <v>7</v>
      </c>
      <c r="Z231" s="3">
        <v>7</v>
      </c>
      <c r="AA231" s="3">
        <v>7</v>
      </c>
      <c r="AB231" s="3">
        <v>7</v>
      </c>
      <c r="AC231" s="3">
        <v>7</v>
      </c>
      <c r="AD231" s="3"/>
      <c r="AE231" s="3"/>
      <c r="AF231" s="3">
        <v>7</v>
      </c>
      <c r="AG231" s="3">
        <v>7</v>
      </c>
      <c r="AH231" s="3">
        <v>7</v>
      </c>
      <c r="AI231" s="3">
        <v>7</v>
      </c>
      <c r="AJ231" s="3" t="s">
        <v>716</v>
      </c>
      <c r="AK231" s="3" t="s">
        <v>716</v>
      </c>
      <c r="AL231" s="81">
        <v>147</v>
      </c>
      <c r="AM231" s="82">
        <v>1</v>
      </c>
      <c r="AN231" s="82">
        <v>2</v>
      </c>
      <c r="AO231" s="82">
        <v>3</v>
      </c>
      <c r="AP231" s="82">
        <v>4</v>
      </c>
      <c r="AQ231" s="82">
        <v>5</v>
      </c>
      <c r="AR231" s="82">
        <v>6</v>
      </c>
      <c r="AS231" s="82">
        <v>7</v>
      </c>
      <c r="AT231" s="82">
        <v>8</v>
      </c>
      <c r="AU231" s="82">
        <v>9</v>
      </c>
      <c r="AV231" s="82">
        <v>10</v>
      </c>
      <c r="AW231" s="82">
        <v>11</v>
      </c>
      <c r="AX231" s="82">
        <v>12</v>
      </c>
      <c r="AY231" s="82">
        <v>13</v>
      </c>
      <c r="AZ231" s="82">
        <v>14</v>
      </c>
      <c r="BA231" s="82">
        <v>15</v>
      </c>
      <c r="BB231" s="82">
        <v>16</v>
      </c>
      <c r="BC231" s="82">
        <v>17</v>
      </c>
      <c r="BD231" s="82">
        <v>18</v>
      </c>
      <c r="BE231" s="82">
        <v>19</v>
      </c>
      <c r="BF231" s="82">
        <v>20</v>
      </c>
      <c r="BG231" s="82">
        <v>21</v>
      </c>
      <c r="BH231" s="82">
        <v>22</v>
      </c>
      <c r="BI231" s="82">
        <v>23</v>
      </c>
      <c r="BJ231" s="82">
        <v>24</v>
      </c>
      <c r="BK231" s="82">
        <v>25</v>
      </c>
      <c r="BL231" s="82">
        <v>26</v>
      </c>
      <c r="BM231" s="82">
        <v>27</v>
      </c>
      <c r="BN231" s="82">
        <v>28</v>
      </c>
      <c r="BO231" s="82">
        <v>29</v>
      </c>
      <c r="BP231" s="82"/>
      <c r="BQ231" s="82"/>
      <c r="BR231" s="3" t="s">
        <v>706</v>
      </c>
      <c r="BS231" s="3" t="s">
        <v>707</v>
      </c>
      <c r="BT231" s="3" t="s">
        <v>697</v>
      </c>
      <c r="BU231" s="3" t="s">
        <v>698</v>
      </c>
      <c r="BV231" s="3" t="s">
        <v>703</v>
      </c>
      <c r="BW231" s="3" t="s">
        <v>704</v>
      </c>
      <c r="BX231" s="3" t="s">
        <v>705</v>
      </c>
      <c r="BY231" s="3" t="s">
        <v>706</v>
      </c>
      <c r="BZ231" s="3" t="s">
        <v>707</v>
      </c>
      <c r="CA231" s="3" t="s">
        <v>697</v>
      </c>
      <c r="CB231" s="3" t="s">
        <v>698</v>
      </c>
      <c r="CC231" s="3" t="s">
        <v>703</v>
      </c>
      <c r="CD231" s="3" t="s">
        <v>704</v>
      </c>
      <c r="CE231" s="3" t="s">
        <v>705</v>
      </c>
      <c r="CF231" s="3" t="s">
        <v>706</v>
      </c>
      <c r="CG231" s="3" t="s">
        <v>707</v>
      </c>
      <c r="CH231" s="3" t="s">
        <v>697</v>
      </c>
      <c r="CI231" s="3" t="s">
        <v>698</v>
      </c>
      <c r="CJ231" s="3" t="s">
        <v>703</v>
      </c>
      <c r="CK231" s="3" t="s">
        <v>704</v>
      </c>
      <c r="CL231" s="3" t="s">
        <v>705</v>
      </c>
      <c r="CM231" s="3" t="s">
        <v>706</v>
      </c>
      <c r="CN231" s="3" t="s">
        <v>707</v>
      </c>
      <c r="CO231" s="3" t="s">
        <v>697</v>
      </c>
      <c r="CP231" s="3" t="s">
        <v>698</v>
      </c>
      <c r="CQ231" s="3" t="s">
        <v>703</v>
      </c>
      <c r="CR231" s="3" t="s">
        <v>704</v>
      </c>
      <c r="CS231" s="3" t="s">
        <v>705</v>
      </c>
      <c r="CT231" s="3" t="s">
        <v>706</v>
      </c>
      <c r="CU231" s="3" t="s">
        <v>707</v>
      </c>
      <c r="CV231" s="3" t="s">
        <v>697</v>
      </c>
      <c r="CW231" s="3" t="s">
        <v>2</v>
      </c>
      <c r="CX231">
        <v>2024</v>
      </c>
    </row>
    <row r="232" spans="1:102" x14ac:dyDescent="0.2">
      <c r="A232" s="74" t="str">
        <f t="shared" si="3"/>
        <v>Март 2024 График 45 Бригада 1</v>
      </c>
      <c r="B232" s="3"/>
      <c r="C232" s="77" t="s">
        <v>711</v>
      </c>
      <c r="D232" s="3" t="s">
        <v>746</v>
      </c>
      <c r="E232" s="3" t="s">
        <v>701</v>
      </c>
      <c r="F232" s="3">
        <v>1</v>
      </c>
      <c r="G232" s="3">
        <v>7</v>
      </c>
      <c r="H232" s="3"/>
      <c r="I232" s="3"/>
      <c r="J232" s="3">
        <v>7</v>
      </c>
      <c r="K232" s="3">
        <v>7</v>
      </c>
      <c r="L232" s="3">
        <v>7</v>
      </c>
      <c r="M232" s="3">
        <v>7</v>
      </c>
      <c r="N232" s="3"/>
      <c r="O232" s="3"/>
      <c r="P232" s="3"/>
      <c r="Q232" s="3">
        <v>7</v>
      </c>
      <c r="R232" s="3">
        <v>7</v>
      </c>
      <c r="S232" s="3">
        <v>7</v>
      </c>
      <c r="T232" s="3">
        <v>7</v>
      </c>
      <c r="U232" s="3">
        <v>7</v>
      </c>
      <c r="V232" s="3"/>
      <c r="W232" s="3"/>
      <c r="X232" s="3">
        <v>7</v>
      </c>
      <c r="Y232" s="3">
        <v>7</v>
      </c>
      <c r="Z232" s="3">
        <v>7</v>
      </c>
      <c r="AA232" s="3"/>
      <c r="AB232" s="3"/>
      <c r="AC232" s="3"/>
      <c r="AD232" s="3"/>
      <c r="AE232" s="3"/>
      <c r="AF232" s="3">
        <v>7</v>
      </c>
      <c r="AG232" s="3">
        <v>7</v>
      </c>
      <c r="AH232" s="3">
        <v>7</v>
      </c>
      <c r="AI232" s="3">
        <v>7</v>
      </c>
      <c r="AJ232" s="3"/>
      <c r="AK232" s="3"/>
      <c r="AL232" s="81">
        <v>119</v>
      </c>
      <c r="AM232" s="82">
        <v>1</v>
      </c>
      <c r="AN232" s="82">
        <v>2</v>
      </c>
      <c r="AO232" s="82">
        <v>3</v>
      </c>
      <c r="AP232" s="82">
        <v>4</v>
      </c>
      <c r="AQ232" s="82">
        <v>5</v>
      </c>
      <c r="AR232" s="82">
        <v>6</v>
      </c>
      <c r="AS232" s="82">
        <v>7</v>
      </c>
      <c r="AT232" s="82">
        <v>8</v>
      </c>
      <c r="AU232" s="82">
        <v>9</v>
      </c>
      <c r="AV232" s="82">
        <v>10</v>
      </c>
      <c r="AW232" s="82">
        <v>11</v>
      </c>
      <c r="AX232" s="82">
        <v>12</v>
      </c>
      <c r="AY232" s="82">
        <v>13</v>
      </c>
      <c r="AZ232" s="82">
        <v>14</v>
      </c>
      <c r="BA232" s="82">
        <v>15</v>
      </c>
      <c r="BB232" s="82">
        <v>16</v>
      </c>
      <c r="BC232" s="82">
        <v>17</v>
      </c>
      <c r="BD232" s="82">
        <v>18</v>
      </c>
      <c r="BE232" s="82">
        <v>19</v>
      </c>
      <c r="BF232" s="82">
        <v>20</v>
      </c>
      <c r="BG232" s="82">
        <v>21</v>
      </c>
      <c r="BH232" s="82">
        <v>22</v>
      </c>
      <c r="BI232" s="82">
        <v>23</v>
      </c>
      <c r="BJ232" s="82">
        <v>24</v>
      </c>
      <c r="BK232" s="82">
        <v>25</v>
      </c>
      <c r="BL232" s="82">
        <v>26</v>
      </c>
      <c r="BM232" s="82">
        <v>27</v>
      </c>
      <c r="BN232" s="82">
        <v>28</v>
      </c>
      <c r="BO232" s="82">
        <v>29</v>
      </c>
      <c r="BP232" s="82">
        <v>30</v>
      </c>
      <c r="BQ232" s="82">
        <v>31</v>
      </c>
      <c r="BR232" s="3" t="s">
        <v>707</v>
      </c>
      <c r="BS232" s="3" t="s">
        <v>697</v>
      </c>
      <c r="BT232" s="3" t="s">
        <v>698</v>
      </c>
      <c r="BU232" s="3" t="s">
        <v>703</v>
      </c>
      <c r="BV232" s="3" t="s">
        <v>704</v>
      </c>
      <c r="BW232" s="3" t="s">
        <v>705</v>
      </c>
      <c r="BX232" s="3" t="s">
        <v>706</v>
      </c>
      <c r="BY232" s="3" t="s">
        <v>707</v>
      </c>
      <c r="BZ232" s="3" t="s">
        <v>697</v>
      </c>
      <c r="CA232" s="3" t="s">
        <v>698</v>
      </c>
      <c r="CB232" s="3" t="s">
        <v>703</v>
      </c>
      <c r="CC232" s="3" t="s">
        <v>704</v>
      </c>
      <c r="CD232" s="3" t="s">
        <v>705</v>
      </c>
      <c r="CE232" s="3" t="s">
        <v>706</v>
      </c>
      <c r="CF232" s="3" t="s">
        <v>707</v>
      </c>
      <c r="CG232" s="3" t="s">
        <v>697</v>
      </c>
      <c r="CH232" s="3" t="s">
        <v>698</v>
      </c>
      <c r="CI232" s="3" t="s">
        <v>703</v>
      </c>
      <c r="CJ232" s="3" t="s">
        <v>704</v>
      </c>
      <c r="CK232" s="3" t="s">
        <v>705</v>
      </c>
      <c r="CL232" s="3" t="s">
        <v>706</v>
      </c>
      <c r="CM232" s="3" t="s">
        <v>707</v>
      </c>
      <c r="CN232" s="3" t="s">
        <v>697</v>
      </c>
      <c r="CO232" s="3" t="s">
        <v>698</v>
      </c>
      <c r="CP232" s="3" t="s">
        <v>703</v>
      </c>
      <c r="CQ232" s="3" t="s">
        <v>704</v>
      </c>
      <c r="CR232" s="3" t="s">
        <v>705</v>
      </c>
      <c r="CS232" s="3" t="s">
        <v>706</v>
      </c>
      <c r="CT232" s="3" t="s">
        <v>707</v>
      </c>
      <c r="CU232" s="3" t="s">
        <v>697</v>
      </c>
      <c r="CV232" s="3" t="s">
        <v>698</v>
      </c>
      <c r="CW232" s="3" t="s">
        <v>712</v>
      </c>
      <c r="CX232">
        <v>2024</v>
      </c>
    </row>
    <row r="233" spans="1:102" x14ac:dyDescent="0.2">
      <c r="A233" s="74" t="str">
        <f t="shared" si="3"/>
        <v>Апрель 2024 График 45 Бригада 1</v>
      </c>
      <c r="B233" s="3"/>
      <c r="C233" s="77" t="s">
        <v>714</v>
      </c>
      <c r="D233" s="3" t="s">
        <v>746</v>
      </c>
      <c r="E233" s="3" t="s">
        <v>701</v>
      </c>
      <c r="F233" s="3">
        <v>1</v>
      </c>
      <c r="G233" s="3">
        <v>7</v>
      </c>
      <c r="H233" s="3">
        <v>7</v>
      </c>
      <c r="I233" s="3">
        <v>7</v>
      </c>
      <c r="J233" s="3">
        <v>7</v>
      </c>
      <c r="K233" s="3">
        <v>7</v>
      </c>
      <c r="L233" s="3"/>
      <c r="M233" s="3"/>
      <c r="N233" s="3">
        <v>7</v>
      </c>
      <c r="O233" s="3">
        <v>7</v>
      </c>
      <c r="P233" s="3">
        <v>7</v>
      </c>
      <c r="Q233" s="3">
        <v>7</v>
      </c>
      <c r="R233" s="3">
        <v>7</v>
      </c>
      <c r="S233" s="3"/>
      <c r="T233" s="3"/>
      <c r="U233" s="3">
        <v>7</v>
      </c>
      <c r="V233" s="3">
        <v>7</v>
      </c>
      <c r="W233" s="3">
        <v>7</v>
      </c>
      <c r="X233" s="3">
        <v>7</v>
      </c>
      <c r="Y233" s="3">
        <v>7</v>
      </c>
      <c r="Z233" s="3"/>
      <c r="AA233" s="3"/>
      <c r="AB233" s="3">
        <v>7</v>
      </c>
      <c r="AC233" s="3">
        <v>7</v>
      </c>
      <c r="AD233" s="3">
        <v>7</v>
      </c>
      <c r="AE233" s="3">
        <v>7</v>
      </c>
      <c r="AF233" s="3">
        <v>7</v>
      </c>
      <c r="AG233" s="3"/>
      <c r="AH233" s="3"/>
      <c r="AI233" s="3">
        <v>7</v>
      </c>
      <c r="AJ233" s="3">
        <v>7</v>
      </c>
      <c r="AK233" s="3" t="s">
        <v>716</v>
      </c>
      <c r="AL233" s="81">
        <v>154</v>
      </c>
      <c r="AM233" s="82">
        <v>1</v>
      </c>
      <c r="AN233" s="82">
        <v>2</v>
      </c>
      <c r="AO233" s="82">
        <v>3</v>
      </c>
      <c r="AP233" s="82">
        <v>4</v>
      </c>
      <c r="AQ233" s="82">
        <v>5</v>
      </c>
      <c r="AR233" s="82">
        <v>6</v>
      </c>
      <c r="AS233" s="82">
        <v>7</v>
      </c>
      <c r="AT233" s="82">
        <v>8</v>
      </c>
      <c r="AU233" s="82">
        <v>9</v>
      </c>
      <c r="AV233" s="82">
        <v>10</v>
      </c>
      <c r="AW233" s="82">
        <v>11</v>
      </c>
      <c r="AX233" s="82">
        <v>12</v>
      </c>
      <c r="AY233" s="82">
        <v>13</v>
      </c>
      <c r="AZ233" s="82">
        <v>14</v>
      </c>
      <c r="BA233" s="82">
        <v>15</v>
      </c>
      <c r="BB233" s="82">
        <v>16</v>
      </c>
      <c r="BC233" s="82">
        <v>17</v>
      </c>
      <c r="BD233" s="82">
        <v>18</v>
      </c>
      <c r="BE233" s="82">
        <v>19</v>
      </c>
      <c r="BF233" s="82">
        <v>20</v>
      </c>
      <c r="BG233" s="82">
        <v>21</v>
      </c>
      <c r="BH233" s="82">
        <v>22</v>
      </c>
      <c r="BI233" s="82">
        <v>23</v>
      </c>
      <c r="BJ233" s="82">
        <v>24</v>
      </c>
      <c r="BK233" s="82">
        <v>25</v>
      </c>
      <c r="BL233" s="82">
        <v>26</v>
      </c>
      <c r="BM233" s="82">
        <v>27</v>
      </c>
      <c r="BN233" s="82">
        <v>28</v>
      </c>
      <c r="BO233" s="82">
        <v>29</v>
      </c>
      <c r="BP233" s="82">
        <v>30</v>
      </c>
      <c r="BQ233" s="82"/>
      <c r="BR233" s="3" t="s">
        <v>703</v>
      </c>
      <c r="BS233" s="3" t="s">
        <v>704</v>
      </c>
      <c r="BT233" s="3" t="s">
        <v>705</v>
      </c>
      <c r="BU233" s="3" t="s">
        <v>706</v>
      </c>
      <c r="BV233" s="3" t="s">
        <v>707</v>
      </c>
      <c r="BW233" s="3" t="s">
        <v>697</v>
      </c>
      <c r="BX233" s="3" t="s">
        <v>698</v>
      </c>
      <c r="BY233" s="3" t="s">
        <v>703</v>
      </c>
      <c r="BZ233" s="3" t="s">
        <v>704</v>
      </c>
      <c r="CA233" s="3" t="s">
        <v>705</v>
      </c>
      <c r="CB233" s="3" t="s">
        <v>706</v>
      </c>
      <c r="CC233" s="3" t="s">
        <v>707</v>
      </c>
      <c r="CD233" s="3" t="s">
        <v>697</v>
      </c>
      <c r="CE233" s="3" t="s">
        <v>698</v>
      </c>
      <c r="CF233" s="3" t="s">
        <v>703</v>
      </c>
      <c r="CG233" s="3" t="s">
        <v>704</v>
      </c>
      <c r="CH233" s="3" t="s">
        <v>705</v>
      </c>
      <c r="CI233" s="3" t="s">
        <v>706</v>
      </c>
      <c r="CJ233" s="3" t="s">
        <v>707</v>
      </c>
      <c r="CK233" s="3" t="s">
        <v>697</v>
      </c>
      <c r="CL233" s="3" t="s">
        <v>698</v>
      </c>
      <c r="CM233" s="3" t="s">
        <v>703</v>
      </c>
      <c r="CN233" s="3" t="s">
        <v>704</v>
      </c>
      <c r="CO233" s="3" t="s">
        <v>705</v>
      </c>
      <c r="CP233" s="3" t="s">
        <v>706</v>
      </c>
      <c r="CQ233" s="3" t="s">
        <v>707</v>
      </c>
      <c r="CR233" s="3" t="s">
        <v>697</v>
      </c>
      <c r="CS233" s="3" t="s">
        <v>698</v>
      </c>
      <c r="CT233" s="3" t="s">
        <v>703</v>
      </c>
      <c r="CU233" s="3" t="s">
        <v>704</v>
      </c>
      <c r="CV233" s="3" t="s">
        <v>705</v>
      </c>
      <c r="CW233" s="3" t="s">
        <v>715</v>
      </c>
      <c r="CX233">
        <v>2024</v>
      </c>
    </row>
    <row r="234" spans="1:102" x14ac:dyDescent="0.2">
      <c r="A234" s="74" t="str">
        <f t="shared" si="3"/>
        <v>Май 2024 График 45 Бригада 1</v>
      </c>
      <c r="B234" s="3"/>
      <c r="C234" s="77" t="s">
        <v>717</v>
      </c>
      <c r="D234" s="3" t="s">
        <v>746</v>
      </c>
      <c r="E234" s="3" t="s">
        <v>701</v>
      </c>
      <c r="F234" s="3">
        <v>1</v>
      </c>
      <c r="G234" s="3"/>
      <c r="H234" s="3">
        <v>7</v>
      </c>
      <c r="I234" s="3">
        <v>7</v>
      </c>
      <c r="J234" s="3"/>
      <c r="K234" s="3"/>
      <c r="L234" s="3">
        <v>7</v>
      </c>
      <c r="M234" s="3"/>
      <c r="N234" s="3">
        <v>7</v>
      </c>
      <c r="O234" s="3"/>
      <c r="P234" s="3">
        <v>7</v>
      </c>
      <c r="Q234" s="3"/>
      <c r="R234" s="3"/>
      <c r="S234" s="3">
        <v>7</v>
      </c>
      <c r="T234" s="3">
        <v>7</v>
      </c>
      <c r="U234" s="3">
        <v>7</v>
      </c>
      <c r="V234" s="3">
        <v>7</v>
      </c>
      <c r="W234" s="3">
        <v>7</v>
      </c>
      <c r="X234" s="3"/>
      <c r="Y234" s="3"/>
      <c r="Z234" s="3">
        <v>7</v>
      </c>
      <c r="AA234" s="3">
        <v>7</v>
      </c>
      <c r="AB234" s="3">
        <v>7</v>
      </c>
      <c r="AC234" s="3">
        <v>7</v>
      </c>
      <c r="AD234" s="3">
        <v>7</v>
      </c>
      <c r="AE234" s="3"/>
      <c r="AF234" s="3"/>
      <c r="AG234" s="3">
        <v>7</v>
      </c>
      <c r="AH234" s="3">
        <v>7</v>
      </c>
      <c r="AI234" s="3">
        <v>7</v>
      </c>
      <c r="AJ234" s="3">
        <v>7</v>
      </c>
      <c r="AK234" s="3">
        <v>7</v>
      </c>
      <c r="AL234" s="81">
        <v>140</v>
      </c>
      <c r="AM234" s="82">
        <v>1</v>
      </c>
      <c r="AN234" s="82">
        <v>2</v>
      </c>
      <c r="AO234" s="82">
        <v>3</v>
      </c>
      <c r="AP234" s="82">
        <v>4</v>
      </c>
      <c r="AQ234" s="82">
        <v>5</v>
      </c>
      <c r="AR234" s="82">
        <v>6</v>
      </c>
      <c r="AS234" s="82">
        <v>7</v>
      </c>
      <c r="AT234" s="82">
        <v>8</v>
      </c>
      <c r="AU234" s="82">
        <v>9</v>
      </c>
      <c r="AV234" s="82">
        <v>10</v>
      </c>
      <c r="AW234" s="82">
        <v>11</v>
      </c>
      <c r="AX234" s="82">
        <v>12</v>
      </c>
      <c r="AY234" s="82">
        <v>13</v>
      </c>
      <c r="AZ234" s="82">
        <v>14</v>
      </c>
      <c r="BA234" s="82">
        <v>15</v>
      </c>
      <c r="BB234" s="82">
        <v>16</v>
      </c>
      <c r="BC234" s="82">
        <v>17</v>
      </c>
      <c r="BD234" s="82">
        <v>18</v>
      </c>
      <c r="BE234" s="82">
        <v>19</v>
      </c>
      <c r="BF234" s="82">
        <v>20</v>
      </c>
      <c r="BG234" s="82">
        <v>21</v>
      </c>
      <c r="BH234" s="82">
        <v>22</v>
      </c>
      <c r="BI234" s="82">
        <v>23</v>
      </c>
      <c r="BJ234" s="82">
        <v>24</v>
      </c>
      <c r="BK234" s="82">
        <v>25</v>
      </c>
      <c r="BL234" s="82">
        <v>26</v>
      </c>
      <c r="BM234" s="82">
        <v>27</v>
      </c>
      <c r="BN234" s="82">
        <v>28</v>
      </c>
      <c r="BO234" s="82">
        <v>29</v>
      </c>
      <c r="BP234" s="82">
        <v>30</v>
      </c>
      <c r="BQ234" s="82">
        <v>31</v>
      </c>
      <c r="BR234" s="3" t="s">
        <v>705</v>
      </c>
      <c r="BS234" s="3" t="s">
        <v>706</v>
      </c>
      <c r="BT234" s="3" t="s">
        <v>707</v>
      </c>
      <c r="BU234" s="3" t="s">
        <v>697</v>
      </c>
      <c r="BV234" s="3" t="s">
        <v>698</v>
      </c>
      <c r="BW234" s="3" t="s">
        <v>703</v>
      </c>
      <c r="BX234" s="3" t="s">
        <v>704</v>
      </c>
      <c r="BY234" s="3" t="s">
        <v>705</v>
      </c>
      <c r="BZ234" s="3" t="s">
        <v>706</v>
      </c>
      <c r="CA234" s="3" t="s">
        <v>707</v>
      </c>
      <c r="CB234" s="3" t="s">
        <v>697</v>
      </c>
      <c r="CC234" s="3" t="s">
        <v>698</v>
      </c>
      <c r="CD234" s="3" t="s">
        <v>703</v>
      </c>
      <c r="CE234" s="3" t="s">
        <v>704</v>
      </c>
      <c r="CF234" s="3" t="s">
        <v>705</v>
      </c>
      <c r="CG234" s="3" t="s">
        <v>706</v>
      </c>
      <c r="CH234" s="3" t="s">
        <v>707</v>
      </c>
      <c r="CI234" s="3" t="s">
        <v>697</v>
      </c>
      <c r="CJ234" s="3" t="s">
        <v>698</v>
      </c>
      <c r="CK234" s="3" t="s">
        <v>703</v>
      </c>
      <c r="CL234" s="3" t="s">
        <v>704</v>
      </c>
      <c r="CM234" s="3" t="s">
        <v>705</v>
      </c>
      <c r="CN234" s="3" t="s">
        <v>706</v>
      </c>
      <c r="CO234" s="3" t="s">
        <v>707</v>
      </c>
      <c r="CP234" s="3" t="s">
        <v>697</v>
      </c>
      <c r="CQ234" s="3" t="s">
        <v>698</v>
      </c>
      <c r="CR234" s="3" t="s">
        <v>703</v>
      </c>
      <c r="CS234" s="3" t="s">
        <v>704</v>
      </c>
      <c r="CT234" s="3" t="s">
        <v>705</v>
      </c>
      <c r="CU234" s="3" t="s">
        <v>706</v>
      </c>
      <c r="CV234" s="3" t="s">
        <v>707</v>
      </c>
      <c r="CW234" s="3" t="s">
        <v>718</v>
      </c>
      <c r="CX234">
        <v>2024</v>
      </c>
    </row>
    <row r="235" spans="1:102" x14ac:dyDescent="0.2">
      <c r="A235" s="74" t="str">
        <f t="shared" si="3"/>
        <v>Июнь 2024 График 45 Бригада 1</v>
      </c>
      <c r="B235" s="3"/>
      <c r="C235" s="77" t="s">
        <v>719</v>
      </c>
      <c r="D235" s="3" t="s">
        <v>746</v>
      </c>
      <c r="E235" s="3" t="s">
        <v>701</v>
      </c>
      <c r="F235" s="3">
        <v>1</v>
      </c>
      <c r="G235" s="3"/>
      <c r="H235" s="3"/>
      <c r="I235" s="3">
        <v>7</v>
      </c>
      <c r="J235" s="3">
        <v>7</v>
      </c>
      <c r="K235" s="3">
        <v>7</v>
      </c>
      <c r="L235" s="3">
        <v>7</v>
      </c>
      <c r="M235" s="3">
        <v>7</v>
      </c>
      <c r="N235" s="3"/>
      <c r="O235" s="3"/>
      <c r="P235" s="3">
        <v>7</v>
      </c>
      <c r="Q235" s="3">
        <v>7</v>
      </c>
      <c r="R235" s="3">
        <v>7</v>
      </c>
      <c r="S235" s="3">
        <v>7</v>
      </c>
      <c r="T235" s="3">
        <v>7</v>
      </c>
      <c r="U235" s="3"/>
      <c r="V235" s="3"/>
      <c r="W235" s="3">
        <v>7</v>
      </c>
      <c r="X235" s="3">
        <v>7</v>
      </c>
      <c r="Y235" s="3">
        <v>7</v>
      </c>
      <c r="Z235" s="3">
        <v>7</v>
      </c>
      <c r="AA235" s="3">
        <v>7</v>
      </c>
      <c r="AB235" s="3"/>
      <c r="AC235" s="3"/>
      <c r="AD235" s="3">
        <v>7</v>
      </c>
      <c r="AE235" s="3">
        <v>7</v>
      </c>
      <c r="AF235" s="3">
        <v>7</v>
      </c>
      <c r="AG235" s="3">
        <v>7</v>
      </c>
      <c r="AH235" s="3">
        <v>7</v>
      </c>
      <c r="AI235" s="3"/>
      <c r="AJ235" s="3"/>
      <c r="AK235" s="3" t="s">
        <v>716</v>
      </c>
      <c r="AL235" s="81">
        <v>140</v>
      </c>
      <c r="AM235" s="82">
        <v>1</v>
      </c>
      <c r="AN235" s="82">
        <v>2</v>
      </c>
      <c r="AO235" s="82">
        <v>3</v>
      </c>
      <c r="AP235" s="82">
        <v>4</v>
      </c>
      <c r="AQ235" s="82">
        <v>5</v>
      </c>
      <c r="AR235" s="82">
        <v>6</v>
      </c>
      <c r="AS235" s="82">
        <v>7</v>
      </c>
      <c r="AT235" s="82">
        <v>8</v>
      </c>
      <c r="AU235" s="82">
        <v>9</v>
      </c>
      <c r="AV235" s="82">
        <v>10</v>
      </c>
      <c r="AW235" s="82">
        <v>11</v>
      </c>
      <c r="AX235" s="82">
        <v>12</v>
      </c>
      <c r="AY235" s="82">
        <v>13</v>
      </c>
      <c r="AZ235" s="82">
        <v>14</v>
      </c>
      <c r="BA235" s="82">
        <v>15</v>
      </c>
      <c r="BB235" s="82">
        <v>16</v>
      </c>
      <c r="BC235" s="82">
        <v>17</v>
      </c>
      <c r="BD235" s="82">
        <v>18</v>
      </c>
      <c r="BE235" s="82">
        <v>19</v>
      </c>
      <c r="BF235" s="82">
        <v>20</v>
      </c>
      <c r="BG235" s="82">
        <v>21</v>
      </c>
      <c r="BH235" s="82">
        <v>22</v>
      </c>
      <c r="BI235" s="82">
        <v>23</v>
      </c>
      <c r="BJ235" s="82">
        <v>24</v>
      </c>
      <c r="BK235" s="82">
        <v>25</v>
      </c>
      <c r="BL235" s="82">
        <v>26</v>
      </c>
      <c r="BM235" s="82">
        <v>27</v>
      </c>
      <c r="BN235" s="82">
        <v>28</v>
      </c>
      <c r="BO235" s="82">
        <v>29</v>
      </c>
      <c r="BP235" s="82">
        <v>30</v>
      </c>
      <c r="BQ235" s="82"/>
      <c r="BR235" s="3" t="s">
        <v>697</v>
      </c>
      <c r="BS235" s="3" t="s">
        <v>698</v>
      </c>
      <c r="BT235" s="3" t="s">
        <v>703</v>
      </c>
      <c r="BU235" s="3" t="s">
        <v>704</v>
      </c>
      <c r="BV235" s="3" t="s">
        <v>705</v>
      </c>
      <c r="BW235" s="3" t="s">
        <v>706</v>
      </c>
      <c r="BX235" s="3" t="s">
        <v>707</v>
      </c>
      <c r="BY235" s="3" t="s">
        <v>697</v>
      </c>
      <c r="BZ235" s="3" t="s">
        <v>698</v>
      </c>
      <c r="CA235" s="3" t="s">
        <v>703</v>
      </c>
      <c r="CB235" s="3" t="s">
        <v>704</v>
      </c>
      <c r="CC235" s="3" t="s">
        <v>705</v>
      </c>
      <c r="CD235" s="3" t="s">
        <v>706</v>
      </c>
      <c r="CE235" s="3" t="s">
        <v>707</v>
      </c>
      <c r="CF235" s="3" t="s">
        <v>697</v>
      </c>
      <c r="CG235" s="3" t="s">
        <v>698</v>
      </c>
      <c r="CH235" s="3" t="s">
        <v>703</v>
      </c>
      <c r="CI235" s="3" t="s">
        <v>704</v>
      </c>
      <c r="CJ235" s="3" t="s">
        <v>705</v>
      </c>
      <c r="CK235" s="3" t="s">
        <v>706</v>
      </c>
      <c r="CL235" s="3" t="s">
        <v>707</v>
      </c>
      <c r="CM235" s="3" t="s">
        <v>697</v>
      </c>
      <c r="CN235" s="3" t="s">
        <v>698</v>
      </c>
      <c r="CO235" s="3" t="s">
        <v>703</v>
      </c>
      <c r="CP235" s="3" t="s">
        <v>704</v>
      </c>
      <c r="CQ235" s="3" t="s">
        <v>705</v>
      </c>
      <c r="CR235" s="3" t="s">
        <v>706</v>
      </c>
      <c r="CS235" s="3" t="s">
        <v>707</v>
      </c>
      <c r="CT235" s="3" t="s">
        <v>697</v>
      </c>
      <c r="CU235" s="3" t="s">
        <v>698</v>
      </c>
      <c r="CV235" s="3" t="s">
        <v>703</v>
      </c>
      <c r="CW235" s="3" t="s">
        <v>721</v>
      </c>
      <c r="CX235">
        <v>2024</v>
      </c>
    </row>
    <row r="236" spans="1:102" x14ac:dyDescent="0.2">
      <c r="A236" s="74" t="str">
        <f t="shared" si="3"/>
        <v>Июль 2024 График 45 Бригада 1</v>
      </c>
      <c r="B236" s="3"/>
      <c r="C236" s="77" t="s">
        <v>722</v>
      </c>
      <c r="D236" s="3" t="s">
        <v>746</v>
      </c>
      <c r="E236" s="3" t="s">
        <v>701</v>
      </c>
      <c r="F236" s="3">
        <v>1</v>
      </c>
      <c r="G236" s="3">
        <v>7</v>
      </c>
      <c r="H236" s="3">
        <v>7</v>
      </c>
      <c r="I236" s="3">
        <v>7</v>
      </c>
      <c r="J236" s="3">
        <v>7</v>
      </c>
      <c r="K236" s="3">
        <v>7</v>
      </c>
      <c r="L236" s="3"/>
      <c r="M236" s="3"/>
      <c r="N236" s="3"/>
      <c r="O236" s="3">
        <v>7</v>
      </c>
      <c r="P236" s="3">
        <v>7</v>
      </c>
      <c r="Q236" s="3">
        <v>7</v>
      </c>
      <c r="R236" s="3">
        <v>7</v>
      </c>
      <c r="S236" s="3"/>
      <c r="T236" s="3"/>
      <c r="U236" s="3">
        <v>7</v>
      </c>
      <c r="V236" s="3">
        <v>7</v>
      </c>
      <c r="W236" s="3">
        <v>7</v>
      </c>
      <c r="X236" s="3">
        <v>7</v>
      </c>
      <c r="Y236" s="3">
        <v>7</v>
      </c>
      <c r="Z236" s="3"/>
      <c r="AA236" s="3"/>
      <c r="AB236" s="3">
        <v>7</v>
      </c>
      <c r="AC236" s="3">
        <v>7</v>
      </c>
      <c r="AD236" s="3">
        <v>7</v>
      </c>
      <c r="AE236" s="3">
        <v>7</v>
      </c>
      <c r="AF236" s="3">
        <v>7</v>
      </c>
      <c r="AG236" s="3"/>
      <c r="AH236" s="3"/>
      <c r="AI236" s="3">
        <v>7</v>
      </c>
      <c r="AJ236" s="3">
        <v>7</v>
      </c>
      <c r="AK236" s="3">
        <v>7</v>
      </c>
      <c r="AL236" s="81">
        <v>154</v>
      </c>
      <c r="AM236" s="82">
        <v>1</v>
      </c>
      <c r="AN236" s="82">
        <v>2</v>
      </c>
      <c r="AO236" s="82">
        <v>3</v>
      </c>
      <c r="AP236" s="82">
        <v>4</v>
      </c>
      <c r="AQ236" s="82">
        <v>5</v>
      </c>
      <c r="AR236" s="82">
        <v>6</v>
      </c>
      <c r="AS236" s="82">
        <v>7</v>
      </c>
      <c r="AT236" s="82">
        <v>8</v>
      </c>
      <c r="AU236" s="82">
        <v>9</v>
      </c>
      <c r="AV236" s="82">
        <v>10</v>
      </c>
      <c r="AW236" s="82">
        <v>11</v>
      </c>
      <c r="AX236" s="82">
        <v>12</v>
      </c>
      <c r="AY236" s="82">
        <v>13</v>
      </c>
      <c r="AZ236" s="82">
        <v>14</v>
      </c>
      <c r="BA236" s="82">
        <v>15</v>
      </c>
      <c r="BB236" s="82">
        <v>16</v>
      </c>
      <c r="BC236" s="82">
        <v>17</v>
      </c>
      <c r="BD236" s="82">
        <v>18</v>
      </c>
      <c r="BE236" s="82">
        <v>19</v>
      </c>
      <c r="BF236" s="82">
        <v>20</v>
      </c>
      <c r="BG236" s="82">
        <v>21</v>
      </c>
      <c r="BH236" s="82">
        <v>22</v>
      </c>
      <c r="BI236" s="82">
        <v>23</v>
      </c>
      <c r="BJ236" s="82">
        <v>24</v>
      </c>
      <c r="BK236" s="82">
        <v>25</v>
      </c>
      <c r="BL236" s="82">
        <v>26</v>
      </c>
      <c r="BM236" s="82">
        <v>27</v>
      </c>
      <c r="BN236" s="82">
        <v>28</v>
      </c>
      <c r="BO236" s="82">
        <v>29</v>
      </c>
      <c r="BP236" s="82">
        <v>30</v>
      </c>
      <c r="BQ236" s="82">
        <v>31</v>
      </c>
      <c r="BR236" s="3" t="s">
        <v>703</v>
      </c>
      <c r="BS236" s="3" t="s">
        <v>704</v>
      </c>
      <c r="BT236" s="3" t="s">
        <v>705</v>
      </c>
      <c r="BU236" s="3" t="s">
        <v>706</v>
      </c>
      <c r="BV236" s="3" t="s">
        <v>707</v>
      </c>
      <c r="BW236" s="3" t="s">
        <v>697</v>
      </c>
      <c r="BX236" s="3" t="s">
        <v>698</v>
      </c>
      <c r="BY236" s="3" t="s">
        <v>703</v>
      </c>
      <c r="BZ236" s="3" t="s">
        <v>704</v>
      </c>
      <c r="CA236" s="3" t="s">
        <v>705</v>
      </c>
      <c r="CB236" s="3" t="s">
        <v>706</v>
      </c>
      <c r="CC236" s="3" t="s">
        <v>707</v>
      </c>
      <c r="CD236" s="3" t="s">
        <v>697</v>
      </c>
      <c r="CE236" s="3" t="s">
        <v>698</v>
      </c>
      <c r="CF236" s="3" t="s">
        <v>703</v>
      </c>
      <c r="CG236" s="3" t="s">
        <v>704</v>
      </c>
      <c r="CH236" s="3" t="s">
        <v>705</v>
      </c>
      <c r="CI236" s="3" t="s">
        <v>706</v>
      </c>
      <c r="CJ236" s="3" t="s">
        <v>707</v>
      </c>
      <c r="CK236" s="3" t="s">
        <v>697</v>
      </c>
      <c r="CL236" s="3" t="s">
        <v>698</v>
      </c>
      <c r="CM236" s="3" t="s">
        <v>703</v>
      </c>
      <c r="CN236" s="3" t="s">
        <v>704</v>
      </c>
      <c r="CO236" s="3" t="s">
        <v>705</v>
      </c>
      <c r="CP236" s="3" t="s">
        <v>706</v>
      </c>
      <c r="CQ236" s="3" t="s">
        <v>707</v>
      </c>
      <c r="CR236" s="3" t="s">
        <v>697</v>
      </c>
      <c r="CS236" s="3" t="s">
        <v>698</v>
      </c>
      <c r="CT236" s="3" t="s">
        <v>703</v>
      </c>
      <c r="CU236" s="3" t="s">
        <v>704</v>
      </c>
      <c r="CV236" s="3" t="s">
        <v>705</v>
      </c>
      <c r="CW236" s="3" t="s">
        <v>723</v>
      </c>
      <c r="CX236">
        <v>2024</v>
      </c>
    </row>
    <row r="237" spans="1:102" x14ac:dyDescent="0.2">
      <c r="A237" s="74" t="str">
        <f t="shared" si="3"/>
        <v>Август 2024 График 45 Бригада 1</v>
      </c>
      <c r="B237" s="3"/>
      <c r="C237" s="77" t="s">
        <v>724</v>
      </c>
      <c r="D237" s="3" t="s">
        <v>746</v>
      </c>
      <c r="E237" s="3" t="s">
        <v>701</v>
      </c>
      <c r="F237" s="3">
        <v>1</v>
      </c>
      <c r="G237" s="3">
        <v>7</v>
      </c>
      <c r="H237" s="3">
        <v>7</v>
      </c>
      <c r="I237" s="3"/>
      <c r="J237" s="3"/>
      <c r="K237" s="3">
        <v>7</v>
      </c>
      <c r="L237" s="3">
        <v>7</v>
      </c>
      <c r="M237" s="3">
        <v>7</v>
      </c>
      <c r="N237" s="3">
        <v>7</v>
      </c>
      <c r="O237" s="3">
        <v>7</v>
      </c>
      <c r="P237" s="3"/>
      <c r="Q237" s="3"/>
      <c r="R237" s="3">
        <v>7</v>
      </c>
      <c r="S237" s="3">
        <v>7</v>
      </c>
      <c r="T237" s="3">
        <v>7</v>
      </c>
      <c r="U237" s="3">
        <v>7</v>
      </c>
      <c r="V237" s="3">
        <v>7</v>
      </c>
      <c r="W237" s="3"/>
      <c r="X237" s="3"/>
      <c r="Y237" s="3">
        <v>7</v>
      </c>
      <c r="Z237" s="3">
        <v>7</v>
      </c>
      <c r="AA237" s="3">
        <v>7</v>
      </c>
      <c r="AB237" s="3">
        <v>7</v>
      </c>
      <c r="AC237" s="3">
        <v>7</v>
      </c>
      <c r="AD237" s="3"/>
      <c r="AE237" s="3"/>
      <c r="AF237" s="3">
        <v>7</v>
      </c>
      <c r="AG237" s="3">
        <v>7</v>
      </c>
      <c r="AH237" s="3">
        <v>7</v>
      </c>
      <c r="AI237" s="3">
        <v>7</v>
      </c>
      <c r="AJ237" s="3"/>
      <c r="AK237" s="3"/>
      <c r="AL237" s="81">
        <v>147</v>
      </c>
      <c r="AM237" s="82">
        <v>1</v>
      </c>
      <c r="AN237" s="82">
        <v>2</v>
      </c>
      <c r="AO237" s="82">
        <v>3</v>
      </c>
      <c r="AP237" s="82">
        <v>4</v>
      </c>
      <c r="AQ237" s="82">
        <v>5</v>
      </c>
      <c r="AR237" s="82">
        <v>6</v>
      </c>
      <c r="AS237" s="82">
        <v>7</v>
      </c>
      <c r="AT237" s="82">
        <v>8</v>
      </c>
      <c r="AU237" s="82">
        <v>9</v>
      </c>
      <c r="AV237" s="82">
        <v>10</v>
      </c>
      <c r="AW237" s="82">
        <v>11</v>
      </c>
      <c r="AX237" s="82">
        <v>12</v>
      </c>
      <c r="AY237" s="82">
        <v>13</v>
      </c>
      <c r="AZ237" s="82">
        <v>14</v>
      </c>
      <c r="BA237" s="82">
        <v>15</v>
      </c>
      <c r="BB237" s="82">
        <v>16</v>
      </c>
      <c r="BC237" s="82">
        <v>17</v>
      </c>
      <c r="BD237" s="82">
        <v>18</v>
      </c>
      <c r="BE237" s="82">
        <v>19</v>
      </c>
      <c r="BF237" s="82">
        <v>20</v>
      </c>
      <c r="BG237" s="82">
        <v>21</v>
      </c>
      <c r="BH237" s="82">
        <v>22</v>
      </c>
      <c r="BI237" s="82">
        <v>23</v>
      </c>
      <c r="BJ237" s="82">
        <v>24</v>
      </c>
      <c r="BK237" s="82">
        <v>25</v>
      </c>
      <c r="BL237" s="82">
        <v>26</v>
      </c>
      <c r="BM237" s="82">
        <v>27</v>
      </c>
      <c r="BN237" s="82">
        <v>28</v>
      </c>
      <c r="BO237" s="82">
        <v>29</v>
      </c>
      <c r="BP237" s="82">
        <v>30</v>
      </c>
      <c r="BQ237" s="82">
        <v>31</v>
      </c>
      <c r="BR237" s="3" t="s">
        <v>706</v>
      </c>
      <c r="BS237" s="3" t="s">
        <v>707</v>
      </c>
      <c r="BT237" s="3" t="s">
        <v>697</v>
      </c>
      <c r="BU237" s="3" t="s">
        <v>698</v>
      </c>
      <c r="BV237" s="3" t="s">
        <v>703</v>
      </c>
      <c r="BW237" s="3" t="s">
        <v>704</v>
      </c>
      <c r="BX237" s="3" t="s">
        <v>705</v>
      </c>
      <c r="BY237" s="3" t="s">
        <v>706</v>
      </c>
      <c r="BZ237" s="3" t="s">
        <v>707</v>
      </c>
      <c r="CA237" s="3" t="s">
        <v>697</v>
      </c>
      <c r="CB237" s="3" t="s">
        <v>698</v>
      </c>
      <c r="CC237" s="3" t="s">
        <v>703</v>
      </c>
      <c r="CD237" s="3" t="s">
        <v>704</v>
      </c>
      <c r="CE237" s="3" t="s">
        <v>705</v>
      </c>
      <c r="CF237" s="3" t="s">
        <v>706</v>
      </c>
      <c r="CG237" s="3" t="s">
        <v>707</v>
      </c>
      <c r="CH237" s="3" t="s">
        <v>697</v>
      </c>
      <c r="CI237" s="3" t="s">
        <v>698</v>
      </c>
      <c r="CJ237" s="3" t="s">
        <v>703</v>
      </c>
      <c r="CK237" s="3" t="s">
        <v>704</v>
      </c>
      <c r="CL237" s="3" t="s">
        <v>705</v>
      </c>
      <c r="CM237" s="3" t="s">
        <v>706</v>
      </c>
      <c r="CN237" s="3" t="s">
        <v>707</v>
      </c>
      <c r="CO237" s="3" t="s">
        <v>697</v>
      </c>
      <c r="CP237" s="3" t="s">
        <v>698</v>
      </c>
      <c r="CQ237" s="3" t="s">
        <v>703</v>
      </c>
      <c r="CR237" s="3" t="s">
        <v>704</v>
      </c>
      <c r="CS237" s="3" t="s">
        <v>705</v>
      </c>
      <c r="CT237" s="3" t="s">
        <v>706</v>
      </c>
      <c r="CU237" s="3" t="s">
        <v>707</v>
      </c>
      <c r="CV237" s="3" t="s">
        <v>697</v>
      </c>
      <c r="CW237" s="3" t="s">
        <v>725</v>
      </c>
      <c r="CX237">
        <v>2024</v>
      </c>
    </row>
    <row r="238" spans="1:102" x14ac:dyDescent="0.2">
      <c r="A238" s="74" t="str">
        <f t="shared" si="3"/>
        <v>Сентябрь 2024 График 45 Бригада 1</v>
      </c>
      <c r="B238" s="3"/>
      <c r="C238" s="77" t="s">
        <v>726</v>
      </c>
      <c r="D238" s="3" t="s">
        <v>746</v>
      </c>
      <c r="E238" s="3" t="s">
        <v>701</v>
      </c>
      <c r="F238" s="3">
        <v>1</v>
      </c>
      <c r="G238" s="3"/>
      <c r="H238" s="3">
        <v>7</v>
      </c>
      <c r="I238" s="3">
        <v>7</v>
      </c>
      <c r="J238" s="3">
        <v>7</v>
      </c>
      <c r="K238" s="3">
        <v>7</v>
      </c>
      <c r="L238" s="3">
        <v>7</v>
      </c>
      <c r="M238" s="3"/>
      <c r="N238" s="3"/>
      <c r="O238" s="3">
        <v>7</v>
      </c>
      <c r="P238" s="3">
        <v>7</v>
      </c>
      <c r="Q238" s="3">
        <v>7</v>
      </c>
      <c r="R238" s="3">
        <v>7</v>
      </c>
      <c r="S238" s="3">
        <v>7</v>
      </c>
      <c r="T238" s="3"/>
      <c r="U238" s="3"/>
      <c r="V238" s="3">
        <v>7</v>
      </c>
      <c r="W238" s="3">
        <v>7</v>
      </c>
      <c r="X238" s="3">
        <v>7</v>
      </c>
      <c r="Y238" s="3">
        <v>7</v>
      </c>
      <c r="Z238" s="3">
        <v>7</v>
      </c>
      <c r="AA238" s="3"/>
      <c r="AB238" s="3"/>
      <c r="AC238" s="3">
        <v>7</v>
      </c>
      <c r="AD238" s="3">
        <v>7</v>
      </c>
      <c r="AE238" s="3">
        <v>7</v>
      </c>
      <c r="AF238" s="3">
        <v>7</v>
      </c>
      <c r="AG238" s="3">
        <v>7</v>
      </c>
      <c r="AH238" s="3"/>
      <c r="AI238" s="3"/>
      <c r="AJ238" s="3">
        <v>7</v>
      </c>
      <c r="AK238" s="3" t="s">
        <v>716</v>
      </c>
      <c r="AL238" s="81">
        <v>147</v>
      </c>
      <c r="AM238" s="82">
        <v>1</v>
      </c>
      <c r="AN238" s="82">
        <v>2</v>
      </c>
      <c r="AO238" s="82">
        <v>3</v>
      </c>
      <c r="AP238" s="82">
        <v>4</v>
      </c>
      <c r="AQ238" s="82">
        <v>5</v>
      </c>
      <c r="AR238" s="82">
        <v>6</v>
      </c>
      <c r="AS238" s="82">
        <v>7</v>
      </c>
      <c r="AT238" s="82">
        <v>8</v>
      </c>
      <c r="AU238" s="82">
        <v>9</v>
      </c>
      <c r="AV238" s="82">
        <v>10</v>
      </c>
      <c r="AW238" s="82">
        <v>11</v>
      </c>
      <c r="AX238" s="82">
        <v>12</v>
      </c>
      <c r="AY238" s="82">
        <v>13</v>
      </c>
      <c r="AZ238" s="82">
        <v>14</v>
      </c>
      <c r="BA238" s="82">
        <v>15</v>
      </c>
      <c r="BB238" s="82">
        <v>16</v>
      </c>
      <c r="BC238" s="82">
        <v>17</v>
      </c>
      <c r="BD238" s="82">
        <v>18</v>
      </c>
      <c r="BE238" s="82">
        <v>19</v>
      </c>
      <c r="BF238" s="82">
        <v>20</v>
      </c>
      <c r="BG238" s="82">
        <v>21</v>
      </c>
      <c r="BH238" s="82">
        <v>22</v>
      </c>
      <c r="BI238" s="82">
        <v>23</v>
      </c>
      <c r="BJ238" s="82">
        <v>24</v>
      </c>
      <c r="BK238" s="82">
        <v>25</v>
      </c>
      <c r="BL238" s="82">
        <v>26</v>
      </c>
      <c r="BM238" s="82">
        <v>27</v>
      </c>
      <c r="BN238" s="82">
        <v>28</v>
      </c>
      <c r="BO238" s="82">
        <v>29</v>
      </c>
      <c r="BP238" s="82">
        <v>30</v>
      </c>
      <c r="BQ238" s="82"/>
      <c r="BR238" s="3" t="s">
        <v>698</v>
      </c>
      <c r="BS238" s="3" t="s">
        <v>703</v>
      </c>
      <c r="BT238" s="3" t="s">
        <v>704</v>
      </c>
      <c r="BU238" s="3" t="s">
        <v>705</v>
      </c>
      <c r="BV238" s="3" t="s">
        <v>706</v>
      </c>
      <c r="BW238" s="3" t="s">
        <v>707</v>
      </c>
      <c r="BX238" s="3" t="s">
        <v>697</v>
      </c>
      <c r="BY238" s="3" t="s">
        <v>698</v>
      </c>
      <c r="BZ238" s="3" t="s">
        <v>703</v>
      </c>
      <c r="CA238" s="3" t="s">
        <v>704</v>
      </c>
      <c r="CB238" s="3" t="s">
        <v>705</v>
      </c>
      <c r="CC238" s="3" t="s">
        <v>706</v>
      </c>
      <c r="CD238" s="3" t="s">
        <v>707</v>
      </c>
      <c r="CE238" s="3" t="s">
        <v>697</v>
      </c>
      <c r="CF238" s="3" t="s">
        <v>698</v>
      </c>
      <c r="CG238" s="3" t="s">
        <v>703</v>
      </c>
      <c r="CH238" s="3" t="s">
        <v>704</v>
      </c>
      <c r="CI238" s="3" t="s">
        <v>705</v>
      </c>
      <c r="CJ238" s="3" t="s">
        <v>706</v>
      </c>
      <c r="CK238" s="3" t="s">
        <v>707</v>
      </c>
      <c r="CL238" s="3" t="s">
        <v>697</v>
      </c>
      <c r="CM238" s="3" t="s">
        <v>698</v>
      </c>
      <c r="CN238" s="3" t="s">
        <v>703</v>
      </c>
      <c r="CO238" s="3" t="s">
        <v>704</v>
      </c>
      <c r="CP238" s="3" t="s">
        <v>705</v>
      </c>
      <c r="CQ238" s="3" t="s">
        <v>706</v>
      </c>
      <c r="CR238" s="3" t="s">
        <v>707</v>
      </c>
      <c r="CS238" s="3" t="s">
        <v>697</v>
      </c>
      <c r="CT238" s="3" t="s">
        <v>698</v>
      </c>
      <c r="CU238" s="3" t="s">
        <v>703</v>
      </c>
      <c r="CV238" s="3" t="s">
        <v>704</v>
      </c>
      <c r="CW238" s="3" t="s">
        <v>727</v>
      </c>
      <c r="CX238">
        <v>2024</v>
      </c>
    </row>
    <row r="239" spans="1:102" x14ac:dyDescent="0.2">
      <c r="A239" s="74" t="str">
        <f t="shared" si="3"/>
        <v>Октябрь 2024 График 45 Бригада 1</v>
      </c>
      <c r="B239" s="3"/>
      <c r="C239" s="77" t="s">
        <v>728</v>
      </c>
      <c r="D239" s="3" t="s">
        <v>746</v>
      </c>
      <c r="E239" s="3" t="s">
        <v>701</v>
      </c>
      <c r="F239" s="3">
        <v>1</v>
      </c>
      <c r="G239" s="3">
        <v>7</v>
      </c>
      <c r="H239" s="3">
        <v>7</v>
      </c>
      <c r="I239" s="3">
        <v>7</v>
      </c>
      <c r="J239" s="3">
        <v>7</v>
      </c>
      <c r="K239" s="3"/>
      <c r="L239" s="3"/>
      <c r="M239" s="3">
        <v>7</v>
      </c>
      <c r="N239" s="3">
        <v>7</v>
      </c>
      <c r="O239" s="3">
        <v>7</v>
      </c>
      <c r="P239" s="3">
        <v>7</v>
      </c>
      <c r="Q239" s="3">
        <v>7</v>
      </c>
      <c r="R239" s="3"/>
      <c r="S239" s="3"/>
      <c r="T239" s="3">
        <v>7</v>
      </c>
      <c r="U239" s="3">
        <v>7</v>
      </c>
      <c r="V239" s="3">
        <v>7</v>
      </c>
      <c r="W239" s="3">
        <v>7</v>
      </c>
      <c r="X239" s="3">
        <v>7</v>
      </c>
      <c r="Y239" s="3"/>
      <c r="Z239" s="3"/>
      <c r="AA239" s="3">
        <v>7</v>
      </c>
      <c r="AB239" s="3">
        <v>7</v>
      </c>
      <c r="AC239" s="3">
        <v>7</v>
      </c>
      <c r="AD239" s="3">
        <v>7</v>
      </c>
      <c r="AE239" s="3"/>
      <c r="AF239" s="3"/>
      <c r="AG239" s="3"/>
      <c r="AH239" s="3">
        <v>7</v>
      </c>
      <c r="AI239" s="3">
        <v>7</v>
      </c>
      <c r="AJ239" s="3">
        <v>7</v>
      </c>
      <c r="AK239" s="3">
        <v>7</v>
      </c>
      <c r="AL239" s="81">
        <v>154</v>
      </c>
      <c r="AM239" s="82">
        <v>1</v>
      </c>
      <c r="AN239" s="82">
        <v>2</v>
      </c>
      <c r="AO239" s="82">
        <v>3</v>
      </c>
      <c r="AP239" s="82">
        <v>4</v>
      </c>
      <c r="AQ239" s="82">
        <v>5</v>
      </c>
      <c r="AR239" s="82">
        <v>6</v>
      </c>
      <c r="AS239" s="82">
        <v>7</v>
      </c>
      <c r="AT239" s="82">
        <v>8</v>
      </c>
      <c r="AU239" s="82">
        <v>9</v>
      </c>
      <c r="AV239" s="82">
        <v>10</v>
      </c>
      <c r="AW239" s="82">
        <v>11</v>
      </c>
      <c r="AX239" s="82">
        <v>12</v>
      </c>
      <c r="AY239" s="82">
        <v>13</v>
      </c>
      <c r="AZ239" s="82">
        <v>14</v>
      </c>
      <c r="BA239" s="82">
        <v>15</v>
      </c>
      <c r="BB239" s="82">
        <v>16</v>
      </c>
      <c r="BC239" s="82">
        <v>17</v>
      </c>
      <c r="BD239" s="82">
        <v>18</v>
      </c>
      <c r="BE239" s="82">
        <v>19</v>
      </c>
      <c r="BF239" s="82">
        <v>20</v>
      </c>
      <c r="BG239" s="82">
        <v>21</v>
      </c>
      <c r="BH239" s="82">
        <v>22</v>
      </c>
      <c r="BI239" s="82">
        <v>23</v>
      </c>
      <c r="BJ239" s="82">
        <v>24</v>
      </c>
      <c r="BK239" s="82">
        <v>25</v>
      </c>
      <c r="BL239" s="82">
        <v>26</v>
      </c>
      <c r="BM239" s="82">
        <v>27</v>
      </c>
      <c r="BN239" s="82">
        <v>28</v>
      </c>
      <c r="BO239" s="82">
        <v>29</v>
      </c>
      <c r="BP239" s="82">
        <v>30</v>
      </c>
      <c r="BQ239" s="82">
        <v>31</v>
      </c>
      <c r="BR239" s="3" t="s">
        <v>704</v>
      </c>
      <c r="BS239" s="3" t="s">
        <v>705</v>
      </c>
      <c r="BT239" s="3" t="s">
        <v>706</v>
      </c>
      <c r="BU239" s="3" t="s">
        <v>707</v>
      </c>
      <c r="BV239" s="3" t="s">
        <v>697</v>
      </c>
      <c r="BW239" s="3" t="s">
        <v>698</v>
      </c>
      <c r="BX239" s="3" t="s">
        <v>703</v>
      </c>
      <c r="BY239" s="3" t="s">
        <v>704</v>
      </c>
      <c r="BZ239" s="3" t="s">
        <v>705</v>
      </c>
      <c r="CA239" s="3" t="s">
        <v>706</v>
      </c>
      <c r="CB239" s="3" t="s">
        <v>707</v>
      </c>
      <c r="CC239" s="3" t="s">
        <v>697</v>
      </c>
      <c r="CD239" s="3" t="s">
        <v>698</v>
      </c>
      <c r="CE239" s="3" t="s">
        <v>703</v>
      </c>
      <c r="CF239" s="3" t="s">
        <v>704</v>
      </c>
      <c r="CG239" s="3" t="s">
        <v>705</v>
      </c>
      <c r="CH239" s="3" t="s">
        <v>706</v>
      </c>
      <c r="CI239" s="3" t="s">
        <v>707</v>
      </c>
      <c r="CJ239" s="3" t="s">
        <v>697</v>
      </c>
      <c r="CK239" s="3" t="s">
        <v>698</v>
      </c>
      <c r="CL239" s="3" t="s">
        <v>703</v>
      </c>
      <c r="CM239" s="3" t="s">
        <v>704</v>
      </c>
      <c r="CN239" s="3" t="s">
        <v>705</v>
      </c>
      <c r="CO239" s="3" t="s">
        <v>706</v>
      </c>
      <c r="CP239" s="3" t="s">
        <v>707</v>
      </c>
      <c r="CQ239" s="3" t="s">
        <v>697</v>
      </c>
      <c r="CR239" s="3" t="s">
        <v>698</v>
      </c>
      <c r="CS239" s="3" t="s">
        <v>703</v>
      </c>
      <c r="CT239" s="3" t="s">
        <v>704</v>
      </c>
      <c r="CU239" s="3" t="s">
        <v>705</v>
      </c>
      <c r="CV239" s="3" t="s">
        <v>706</v>
      </c>
      <c r="CW239" s="3" t="s">
        <v>729</v>
      </c>
      <c r="CX239">
        <v>2024</v>
      </c>
    </row>
    <row r="240" spans="1:102" x14ac:dyDescent="0.2">
      <c r="A240" s="74" t="str">
        <f t="shared" si="3"/>
        <v>Ноябрь 2024 График 45 Бригада 1</v>
      </c>
      <c r="B240" s="3"/>
      <c r="C240" s="77" t="s">
        <v>730</v>
      </c>
      <c r="D240" s="3" t="s">
        <v>746</v>
      </c>
      <c r="E240" s="3" t="s">
        <v>701</v>
      </c>
      <c r="F240" s="3">
        <v>1</v>
      </c>
      <c r="G240" s="3">
        <v>7</v>
      </c>
      <c r="H240" s="3"/>
      <c r="I240" s="3"/>
      <c r="J240" s="3">
        <v>7</v>
      </c>
      <c r="K240" s="3">
        <v>7</v>
      </c>
      <c r="L240" s="3">
        <v>7</v>
      </c>
      <c r="M240" s="3">
        <v>7</v>
      </c>
      <c r="N240" s="3">
        <v>7</v>
      </c>
      <c r="O240" s="3"/>
      <c r="P240" s="3"/>
      <c r="Q240" s="3">
        <v>7</v>
      </c>
      <c r="R240" s="3">
        <v>7</v>
      </c>
      <c r="S240" s="3">
        <v>7</v>
      </c>
      <c r="T240" s="3">
        <v>7</v>
      </c>
      <c r="U240" s="3">
        <v>7</v>
      </c>
      <c r="V240" s="3"/>
      <c r="W240" s="3"/>
      <c r="X240" s="3">
        <v>7</v>
      </c>
      <c r="Y240" s="3">
        <v>7</v>
      </c>
      <c r="Z240" s="3">
        <v>7</v>
      </c>
      <c r="AA240" s="3">
        <v>7</v>
      </c>
      <c r="AB240" s="3">
        <v>7</v>
      </c>
      <c r="AC240" s="3"/>
      <c r="AD240" s="3"/>
      <c r="AE240" s="3">
        <v>7</v>
      </c>
      <c r="AF240" s="3">
        <v>7</v>
      </c>
      <c r="AG240" s="3">
        <v>7</v>
      </c>
      <c r="AH240" s="3">
        <v>7</v>
      </c>
      <c r="AI240" s="3">
        <v>7</v>
      </c>
      <c r="AJ240" s="3"/>
      <c r="AK240" s="3" t="s">
        <v>716</v>
      </c>
      <c r="AL240" s="81">
        <v>147</v>
      </c>
      <c r="AM240" s="82">
        <v>1</v>
      </c>
      <c r="AN240" s="82">
        <v>2</v>
      </c>
      <c r="AO240" s="82">
        <v>3</v>
      </c>
      <c r="AP240" s="82">
        <v>4</v>
      </c>
      <c r="AQ240" s="82">
        <v>5</v>
      </c>
      <c r="AR240" s="82">
        <v>6</v>
      </c>
      <c r="AS240" s="82">
        <v>7</v>
      </c>
      <c r="AT240" s="82">
        <v>8</v>
      </c>
      <c r="AU240" s="82">
        <v>9</v>
      </c>
      <c r="AV240" s="82">
        <v>10</v>
      </c>
      <c r="AW240" s="82">
        <v>11</v>
      </c>
      <c r="AX240" s="82">
        <v>12</v>
      </c>
      <c r="AY240" s="82">
        <v>13</v>
      </c>
      <c r="AZ240" s="82">
        <v>14</v>
      </c>
      <c r="BA240" s="82">
        <v>15</v>
      </c>
      <c r="BB240" s="82">
        <v>16</v>
      </c>
      <c r="BC240" s="82">
        <v>17</v>
      </c>
      <c r="BD240" s="82">
        <v>18</v>
      </c>
      <c r="BE240" s="82">
        <v>19</v>
      </c>
      <c r="BF240" s="82">
        <v>20</v>
      </c>
      <c r="BG240" s="82">
        <v>21</v>
      </c>
      <c r="BH240" s="82">
        <v>22</v>
      </c>
      <c r="BI240" s="82">
        <v>23</v>
      </c>
      <c r="BJ240" s="82">
        <v>24</v>
      </c>
      <c r="BK240" s="82">
        <v>25</v>
      </c>
      <c r="BL240" s="82">
        <v>26</v>
      </c>
      <c r="BM240" s="82">
        <v>27</v>
      </c>
      <c r="BN240" s="82">
        <v>28</v>
      </c>
      <c r="BO240" s="82">
        <v>29</v>
      </c>
      <c r="BP240" s="82">
        <v>30</v>
      </c>
      <c r="BQ240" s="82"/>
      <c r="BR240" s="3" t="s">
        <v>707</v>
      </c>
      <c r="BS240" s="3" t="s">
        <v>697</v>
      </c>
      <c r="BT240" s="3" t="s">
        <v>698</v>
      </c>
      <c r="BU240" s="3" t="s">
        <v>703</v>
      </c>
      <c r="BV240" s="3" t="s">
        <v>704</v>
      </c>
      <c r="BW240" s="3" t="s">
        <v>705</v>
      </c>
      <c r="BX240" s="3" t="s">
        <v>706</v>
      </c>
      <c r="BY240" s="3" t="s">
        <v>707</v>
      </c>
      <c r="BZ240" s="3" t="s">
        <v>697</v>
      </c>
      <c r="CA240" s="3" t="s">
        <v>698</v>
      </c>
      <c r="CB240" s="3" t="s">
        <v>703</v>
      </c>
      <c r="CC240" s="3" t="s">
        <v>704</v>
      </c>
      <c r="CD240" s="3" t="s">
        <v>705</v>
      </c>
      <c r="CE240" s="3" t="s">
        <v>706</v>
      </c>
      <c r="CF240" s="3" t="s">
        <v>707</v>
      </c>
      <c r="CG240" s="3" t="s">
        <v>697</v>
      </c>
      <c r="CH240" s="3" t="s">
        <v>698</v>
      </c>
      <c r="CI240" s="3" t="s">
        <v>703</v>
      </c>
      <c r="CJ240" s="3" t="s">
        <v>704</v>
      </c>
      <c r="CK240" s="3" t="s">
        <v>705</v>
      </c>
      <c r="CL240" s="3" t="s">
        <v>706</v>
      </c>
      <c r="CM240" s="3" t="s">
        <v>707</v>
      </c>
      <c r="CN240" s="3" t="s">
        <v>697</v>
      </c>
      <c r="CO240" s="3" t="s">
        <v>698</v>
      </c>
      <c r="CP240" s="3" t="s">
        <v>703</v>
      </c>
      <c r="CQ240" s="3" t="s">
        <v>704</v>
      </c>
      <c r="CR240" s="3" t="s">
        <v>705</v>
      </c>
      <c r="CS240" s="3" t="s">
        <v>706</v>
      </c>
      <c r="CT240" s="3" t="s">
        <v>707</v>
      </c>
      <c r="CU240" s="3" t="s">
        <v>697</v>
      </c>
      <c r="CV240" s="3" t="s">
        <v>698</v>
      </c>
      <c r="CW240" s="3" t="s">
        <v>731</v>
      </c>
      <c r="CX240">
        <v>2024</v>
      </c>
    </row>
    <row r="241" spans="1:102" x14ac:dyDescent="0.2">
      <c r="A241" s="74" t="str">
        <f t="shared" si="3"/>
        <v>Декабрь 2024 График 45 Бригада 1</v>
      </c>
      <c r="B241" s="3"/>
      <c r="C241" s="77" t="s">
        <v>732</v>
      </c>
      <c r="D241" s="3" t="s">
        <v>746</v>
      </c>
      <c r="E241" s="3" t="s">
        <v>701</v>
      </c>
      <c r="F241" s="3">
        <v>1</v>
      </c>
      <c r="G241" s="3"/>
      <c r="H241" s="3">
        <v>7</v>
      </c>
      <c r="I241" s="3">
        <v>7</v>
      </c>
      <c r="J241" s="3">
        <v>7</v>
      </c>
      <c r="K241" s="3">
        <v>7</v>
      </c>
      <c r="L241" s="3">
        <v>7</v>
      </c>
      <c r="M241" s="3"/>
      <c r="N241" s="3"/>
      <c r="O241" s="3">
        <v>7</v>
      </c>
      <c r="P241" s="3">
        <v>7</v>
      </c>
      <c r="Q241" s="3">
        <v>7</v>
      </c>
      <c r="R241" s="3">
        <v>7</v>
      </c>
      <c r="S241" s="3">
        <v>7</v>
      </c>
      <c r="T241" s="3"/>
      <c r="U241" s="3"/>
      <c r="V241" s="3"/>
      <c r="W241" s="3">
        <v>7</v>
      </c>
      <c r="X241" s="3">
        <v>7</v>
      </c>
      <c r="Y241" s="3">
        <v>7</v>
      </c>
      <c r="Z241" s="3">
        <v>7</v>
      </c>
      <c r="AA241" s="3"/>
      <c r="AB241" s="3"/>
      <c r="AC241" s="3">
        <v>7</v>
      </c>
      <c r="AD241" s="3">
        <v>7</v>
      </c>
      <c r="AE241" s="3">
        <v>7</v>
      </c>
      <c r="AF241" s="3">
        <v>7</v>
      </c>
      <c r="AG241" s="3">
        <v>7</v>
      </c>
      <c r="AH241" s="3"/>
      <c r="AI241" s="3"/>
      <c r="AJ241" s="3">
        <v>7</v>
      </c>
      <c r="AK241" s="3">
        <v>7</v>
      </c>
      <c r="AL241" s="81">
        <v>147</v>
      </c>
      <c r="AM241" s="82">
        <v>1</v>
      </c>
      <c r="AN241" s="82">
        <v>2</v>
      </c>
      <c r="AO241" s="82">
        <v>3</v>
      </c>
      <c r="AP241" s="82">
        <v>4</v>
      </c>
      <c r="AQ241" s="82">
        <v>5</v>
      </c>
      <c r="AR241" s="82">
        <v>6</v>
      </c>
      <c r="AS241" s="82">
        <v>7</v>
      </c>
      <c r="AT241" s="82">
        <v>8</v>
      </c>
      <c r="AU241" s="82">
        <v>9</v>
      </c>
      <c r="AV241" s="82">
        <v>10</v>
      </c>
      <c r="AW241" s="82">
        <v>11</v>
      </c>
      <c r="AX241" s="82">
        <v>12</v>
      </c>
      <c r="AY241" s="82">
        <v>13</v>
      </c>
      <c r="AZ241" s="82">
        <v>14</v>
      </c>
      <c r="BA241" s="82">
        <v>15</v>
      </c>
      <c r="BB241" s="82">
        <v>16</v>
      </c>
      <c r="BC241" s="82">
        <v>17</v>
      </c>
      <c r="BD241" s="82">
        <v>18</v>
      </c>
      <c r="BE241" s="82">
        <v>19</v>
      </c>
      <c r="BF241" s="82">
        <v>20</v>
      </c>
      <c r="BG241" s="82">
        <v>21</v>
      </c>
      <c r="BH241" s="82">
        <v>22</v>
      </c>
      <c r="BI241" s="82">
        <v>23</v>
      </c>
      <c r="BJ241" s="82">
        <v>24</v>
      </c>
      <c r="BK241" s="82">
        <v>25</v>
      </c>
      <c r="BL241" s="82">
        <v>26</v>
      </c>
      <c r="BM241" s="82">
        <v>27</v>
      </c>
      <c r="BN241" s="82">
        <v>28</v>
      </c>
      <c r="BO241" s="82">
        <v>29</v>
      </c>
      <c r="BP241" s="82">
        <v>30</v>
      </c>
      <c r="BQ241" s="82">
        <v>31</v>
      </c>
      <c r="BR241" s="3" t="s">
        <v>698</v>
      </c>
      <c r="BS241" s="3" t="s">
        <v>703</v>
      </c>
      <c r="BT241" s="3" t="s">
        <v>704</v>
      </c>
      <c r="BU241" s="3" t="s">
        <v>705</v>
      </c>
      <c r="BV241" s="3" t="s">
        <v>706</v>
      </c>
      <c r="BW241" s="3" t="s">
        <v>707</v>
      </c>
      <c r="BX241" s="3" t="s">
        <v>697</v>
      </c>
      <c r="BY241" s="3" t="s">
        <v>698</v>
      </c>
      <c r="BZ241" s="3" t="s">
        <v>703</v>
      </c>
      <c r="CA241" s="3" t="s">
        <v>704</v>
      </c>
      <c r="CB241" s="3" t="s">
        <v>705</v>
      </c>
      <c r="CC241" s="3" t="s">
        <v>706</v>
      </c>
      <c r="CD241" s="3" t="s">
        <v>707</v>
      </c>
      <c r="CE241" s="3" t="s">
        <v>697</v>
      </c>
      <c r="CF241" s="3" t="s">
        <v>698</v>
      </c>
      <c r="CG241" s="3" t="s">
        <v>703</v>
      </c>
      <c r="CH241" s="3" t="s">
        <v>704</v>
      </c>
      <c r="CI241" s="3" t="s">
        <v>705</v>
      </c>
      <c r="CJ241" s="3" t="s">
        <v>706</v>
      </c>
      <c r="CK241" s="3" t="s">
        <v>707</v>
      </c>
      <c r="CL241" s="3" t="s">
        <v>697</v>
      </c>
      <c r="CM241" s="3" t="s">
        <v>698</v>
      </c>
      <c r="CN241" s="3" t="s">
        <v>703</v>
      </c>
      <c r="CO241" s="3" t="s">
        <v>704</v>
      </c>
      <c r="CP241" s="3" t="s">
        <v>705</v>
      </c>
      <c r="CQ241" s="3" t="s">
        <v>706</v>
      </c>
      <c r="CR241" s="3" t="s">
        <v>707</v>
      </c>
      <c r="CS241" s="3" t="s">
        <v>697</v>
      </c>
      <c r="CT241" s="3" t="s">
        <v>698</v>
      </c>
      <c r="CU241" s="3" t="s">
        <v>703</v>
      </c>
      <c r="CV241" s="3" t="s">
        <v>704</v>
      </c>
      <c r="CW241" s="3" t="s">
        <v>733</v>
      </c>
      <c r="CX241">
        <v>2024</v>
      </c>
    </row>
  </sheetData>
  <autoFilter ref="A1:DJ24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17" sqref="A17:A28"/>
    </sheetView>
  </sheetViews>
  <sheetFormatPr defaultRowHeight="12.75" x14ac:dyDescent="0.2"/>
  <cols>
    <col min="4" max="4" width="19" style="143" bestFit="1" customWidth="1"/>
    <col min="27" max="27" width="13.7109375" style="143" bestFit="1" customWidth="1"/>
    <col min="28" max="28" width="9" style="143" bestFit="1" customWidth="1"/>
  </cols>
  <sheetData>
    <row r="1" spans="1:29" x14ac:dyDescent="0.2">
      <c r="A1" s="5">
        <v>1</v>
      </c>
      <c r="B1" s="201" t="s">
        <v>747</v>
      </c>
      <c r="C1" s="202"/>
      <c r="D1" s="6"/>
      <c r="E1" s="7" t="s">
        <v>748</v>
      </c>
      <c r="F1" s="8" t="s">
        <v>749</v>
      </c>
      <c r="G1" s="8" t="s">
        <v>750</v>
      </c>
      <c r="H1" s="8" t="s">
        <v>751</v>
      </c>
      <c r="I1" s="8" t="s">
        <v>752</v>
      </c>
      <c r="J1" s="8" t="s">
        <v>753</v>
      </c>
      <c r="K1" s="8" t="s">
        <v>754</v>
      </c>
      <c r="L1" s="8" t="s">
        <v>755</v>
      </c>
      <c r="M1" s="8" t="s">
        <v>756</v>
      </c>
      <c r="N1" s="8" t="s">
        <v>757</v>
      </c>
      <c r="O1" s="8" t="s">
        <v>758</v>
      </c>
      <c r="P1" s="9" t="s">
        <v>759</v>
      </c>
      <c r="Q1" s="10"/>
      <c r="R1" s="4">
        <v>1</v>
      </c>
      <c r="S1" s="4">
        <v>2</v>
      </c>
      <c r="T1" s="4">
        <v>3</v>
      </c>
      <c r="U1" s="4">
        <v>4</v>
      </c>
      <c r="V1" s="4">
        <v>5</v>
      </c>
      <c r="W1" s="4">
        <v>6</v>
      </c>
      <c r="X1" s="4">
        <v>7</v>
      </c>
    </row>
    <row r="2" spans="1:29" x14ac:dyDescent="0.2">
      <c r="A2" s="5">
        <v>2</v>
      </c>
      <c r="B2" s="201" t="s">
        <v>747</v>
      </c>
      <c r="C2" s="202"/>
      <c r="D2" s="6"/>
      <c r="E2" s="137" t="s">
        <v>657</v>
      </c>
      <c r="F2" s="138" t="s">
        <v>2</v>
      </c>
      <c r="G2" s="138" t="s">
        <v>712</v>
      </c>
      <c r="H2" s="138" t="s">
        <v>715</v>
      </c>
      <c r="I2" s="138" t="s">
        <v>718</v>
      </c>
      <c r="J2" s="138" t="s">
        <v>721</v>
      </c>
      <c r="K2" s="138" t="s">
        <v>723</v>
      </c>
      <c r="L2" s="138" t="s">
        <v>725</v>
      </c>
      <c r="M2" s="138" t="s">
        <v>727</v>
      </c>
      <c r="N2" s="138" t="s">
        <v>729</v>
      </c>
      <c r="O2" s="138" t="s">
        <v>731</v>
      </c>
      <c r="P2" s="139" t="s">
        <v>733</v>
      </c>
      <c r="Q2" s="10"/>
      <c r="R2" s="4" t="s">
        <v>703</v>
      </c>
      <c r="S2" s="4" t="s">
        <v>704</v>
      </c>
      <c r="T2" s="4" t="s">
        <v>705</v>
      </c>
      <c r="U2" s="4" t="s">
        <v>706</v>
      </c>
      <c r="V2" s="4" t="s">
        <v>707</v>
      </c>
      <c r="W2" s="4" t="s">
        <v>697</v>
      </c>
      <c r="X2" s="4" t="s">
        <v>698</v>
      </c>
      <c r="AA2" s="1"/>
      <c r="AB2" s="1" t="s">
        <v>657</v>
      </c>
      <c r="AC2">
        <v>2024</v>
      </c>
    </row>
    <row r="3" spans="1:29" x14ac:dyDescent="0.2">
      <c r="A3" s="5">
        <v>3</v>
      </c>
      <c r="B3" s="201" t="s">
        <v>747</v>
      </c>
      <c r="C3" s="202"/>
      <c r="D3" s="6"/>
      <c r="E3" s="11">
        <v>31</v>
      </c>
      <c r="F3" s="4"/>
      <c r="G3" s="4">
        <v>31</v>
      </c>
      <c r="H3" s="4"/>
      <c r="I3" s="4">
        <v>31</v>
      </c>
      <c r="J3" s="4"/>
      <c r="K3" s="4">
        <v>31</v>
      </c>
      <c r="L3" s="4">
        <v>31</v>
      </c>
      <c r="M3" s="4"/>
      <c r="N3" s="4">
        <v>31</v>
      </c>
      <c r="O3" s="4"/>
      <c r="P3" s="12">
        <v>31</v>
      </c>
      <c r="Q3" s="10"/>
      <c r="R3" s="10"/>
      <c r="S3" s="10"/>
      <c r="T3" s="10"/>
      <c r="U3" s="10"/>
      <c r="V3" s="10"/>
      <c r="W3" s="10"/>
      <c r="X3" s="10"/>
      <c r="AA3" s="1"/>
      <c r="AB3" s="1" t="s">
        <v>2</v>
      </c>
      <c r="AC3">
        <v>2024</v>
      </c>
    </row>
    <row r="4" spans="1:29" x14ac:dyDescent="0.2">
      <c r="A4" s="5">
        <v>4</v>
      </c>
      <c r="B4" s="201" t="s">
        <v>747</v>
      </c>
      <c r="C4" s="202"/>
      <c r="D4" s="13"/>
      <c r="E4" s="14">
        <v>31</v>
      </c>
      <c r="F4" s="15">
        <v>29</v>
      </c>
      <c r="G4" s="15">
        <v>31</v>
      </c>
      <c r="H4" s="15">
        <v>30</v>
      </c>
      <c r="I4" s="15">
        <v>31</v>
      </c>
      <c r="J4" s="15">
        <v>30</v>
      </c>
      <c r="K4" s="15">
        <v>31</v>
      </c>
      <c r="L4" s="15">
        <v>31</v>
      </c>
      <c r="M4" s="15">
        <v>30</v>
      </c>
      <c r="N4" s="15">
        <v>31</v>
      </c>
      <c r="O4" s="15">
        <v>30</v>
      </c>
      <c r="P4" s="16">
        <v>31</v>
      </c>
      <c r="Q4" s="17"/>
      <c r="R4" s="17"/>
      <c r="S4" s="17"/>
      <c r="T4" s="17"/>
      <c r="U4" s="17"/>
      <c r="V4" s="17"/>
      <c r="W4" s="17"/>
      <c r="X4" s="17"/>
      <c r="AA4" s="1"/>
      <c r="AB4" s="1" t="s">
        <v>712</v>
      </c>
      <c r="AC4">
        <v>2024</v>
      </c>
    </row>
    <row r="5" spans="1:29" x14ac:dyDescent="0.2">
      <c r="A5" s="5">
        <v>5</v>
      </c>
      <c r="B5" s="201" t="s">
        <v>747</v>
      </c>
      <c r="C5" s="202"/>
      <c r="D5" s="6"/>
      <c r="E5" s="18">
        <v>1</v>
      </c>
      <c r="F5" s="19">
        <v>2</v>
      </c>
      <c r="G5" s="19">
        <v>3</v>
      </c>
      <c r="H5" s="19">
        <v>4</v>
      </c>
      <c r="I5" s="19">
        <v>5</v>
      </c>
      <c r="J5" s="19">
        <v>6</v>
      </c>
      <c r="K5" s="19">
        <v>7</v>
      </c>
      <c r="L5" s="19">
        <v>8</v>
      </c>
      <c r="M5" s="19">
        <v>9</v>
      </c>
      <c r="N5" s="19">
        <v>10</v>
      </c>
      <c r="O5" s="19">
        <v>11</v>
      </c>
      <c r="P5" s="20">
        <v>12</v>
      </c>
      <c r="Q5" s="10"/>
      <c r="R5" s="10"/>
      <c r="S5" s="10"/>
      <c r="T5" s="10"/>
      <c r="U5" s="10"/>
      <c r="V5" s="10"/>
      <c r="W5" s="10"/>
      <c r="X5" s="10"/>
      <c r="AA5" s="1"/>
      <c r="AB5" s="1" t="s">
        <v>715</v>
      </c>
      <c r="AC5">
        <v>2024</v>
      </c>
    </row>
    <row r="6" spans="1:29" x14ac:dyDescent="0.2">
      <c r="A6" s="5">
        <v>6</v>
      </c>
      <c r="B6" s="201" t="s">
        <v>747</v>
      </c>
      <c r="C6" s="202"/>
      <c r="D6" s="2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2"/>
      <c r="R6" s="22"/>
      <c r="S6" s="22"/>
      <c r="T6" s="22"/>
      <c r="U6" s="22"/>
      <c r="V6" s="22"/>
      <c r="W6" s="22"/>
      <c r="X6" s="22"/>
      <c r="AA6" s="1"/>
      <c r="AB6" s="1" t="s">
        <v>718</v>
      </c>
      <c r="AC6">
        <v>2024</v>
      </c>
    </row>
    <row r="7" spans="1:29" x14ac:dyDescent="0.2">
      <c r="A7" s="5">
        <v>7</v>
      </c>
      <c r="B7" s="201" t="s">
        <v>747</v>
      </c>
      <c r="C7" s="202"/>
      <c r="D7" s="23"/>
      <c r="E7" s="140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4"/>
      <c r="R7" s="24"/>
      <c r="S7" s="24"/>
      <c r="T7" s="24"/>
      <c r="U7" s="24"/>
      <c r="V7" s="24"/>
      <c r="W7" s="24"/>
      <c r="X7" s="24"/>
      <c r="AA7" s="1"/>
      <c r="AB7" s="1" t="s">
        <v>721</v>
      </c>
      <c r="AC7">
        <v>2024</v>
      </c>
    </row>
    <row r="8" spans="1:29" x14ac:dyDescent="0.2">
      <c r="A8" s="5">
        <v>8</v>
      </c>
      <c r="B8" s="201" t="s">
        <v>747</v>
      </c>
      <c r="C8" s="202"/>
      <c r="D8" s="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10"/>
      <c r="R8" s="10"/>
      <c r="S8" s="10"/>
      <c r="T8" s="10"/>
      <c r="U8" s="10"/>
      <c r="V8" s="10"/>
      <c r="W8" s="10"/>
      <c r="X8" s="10"/>
      <c r="AA8" s="1"/>
      <c r="AB8" s="1" t="s">
        <v>723</v>
      </c>
      <c r="AC8">
        <v>2024</v>
      </c>
    </row>
    <row r="9" spans="1:29" x14ac:dyDescent="0.2">
      <c r="A9" s="5">
        <v>9</v>
      </c>
      <c r="B9" s="201" t="s">
        <v>747</v>
      </c>
      <c r="C9" s="202"/>
      <c r="D9" s="2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  <c r="R9" s="27"/>
      <c r="S9" s="27"/>
      <c r="T9" s="27"/>
      <c r="U9" s="27"/>
      <c r="V9" s="27"/>
      <c r="W9" s="27"/>
      <c r="X9" s="27"/>
      <c r="AA9" s="1"/>
      <c r="AB9" s="1" t="s">
        <v>725</v>
      </c>
      <c r="AC9">
        <v>2024</v>
      </c>
    </row>
    <row r="10" spans="1:29" x14ac:dyDescent="0.2">
      <c r="A10" s="5">
        <v>10</v>
      </c>
      <c r="B10" s="201" t="s">
        <v>747</v>
      </c>
      <c r="C10" s="202"/>
      <c r="D10" s="28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AA10" s="1"/>
      <c r="AB10" s="1" t="s">
        <v>727</v>
      </c>
      <c r="AC10">
        <v>2024</v>
      </c>
    </row>
    <row r="11" spans="1:29" x14ac:dyDescent="0.2">
      <c r="A11" s="5">
        <v>11</v>
      </c>
      <c r="B11" s="201" t="s">
        <v>747</v>
      </c>
      <c r="C11" s="202"/>
      <c r="D11" s="199"/>
      <c r="E11" s="10"/>
      <c r="F11" s="10"/>
      <c r="G11" s="10"/>
      <c r="H11" s="10"/>
      <c r="I11" s="29"/>
      <c r="J11" s="29"/>
      <c r="K11" s="30"/>
      <c r="L11" s="3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AA11" s="1"/>
      <c r="AB11" s="1" t="s">
        <v>729</v>
      </c>
      <c r="AC11">
        <v>2024</v>
      </c>
    </row>
    <row r="12" spans="1:29" x14ac:dyDescent="0.2">
      <c r="A12" s="5">
        <v>12</v>
      </c>
      <c r="B12" s="201" t="s">
        <v>747</v>
      </c>
      <c r="C12" s="202"/>
      <c r="D12" s="200"/>
      <c r="E12" s="10"/>
      <c r="F12" s="10"/>
      <c r="G12" s="10"/>
      <c r="H12" s="10"/>
      <c r="I12" s="29"/>
      <c r="J12" s="29"/>
      <c r="K12" s="30"/>
      <c r="L12" s="3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AA12" s="1"/>
      <c r="AB12" s="1" t="s">
        <v>731</v>
      </c>
      <c r="AC12">
        <v>2024</v>
      </c>
    </row>
    <row r="13" spans="1:29" x14ac:dyDescent="0.2">
      <c r="A13" s="5">
        <v>13</v>
      </c>
      <c r="B13" s="201" t="s">
        <v>747</v>
      </c>
      <c r="C13" s="202"/>
      <c r="D13" s="199"/>
      <c r="E13" s="10"/>
      <c r="F13" s="10"/>
      <c r="G13" s="10"/>
      <c r="H13" s="10"/>
      <c r="I13" s="29"/>
      <c r="J13" s="29"/>
      <c r="K13" s="30"/>
      <c r="L13" s="3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AA13" s="1"/>
      <c r="AB13" s="1" t="s">
        <v>733</v>
      </c>
      <c r="AC13">
        <v>2024</v>
      </c>
    </row>
    <row r="14" spans="1:29" x14ac:dyDescent="0.2">
      <c r="A14" s="5">
        <v>14</v>
      </c>
      <c r="B14" s="201" t="s">
        <v>747</v>
      </c>
      <c r="C14" s="202"/>
      <c r="D14" s="200"/>
      <c r="E14" s="10"/>
      <c r="F14" s="10"/>
      <c r="G14" s="10"/>
      <c r="H14" s="10"/>
      <c r="I14" s="29"/>
      <c r="J14" s="29"/>
      <c r="K14" s="30"/>
      <c r="L14" s="3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6" spans="1:29" ht="13.9" customHeight="1" thickBot="1" x14ac:dyDescent="0.25"/>
    <row r="17" spans="1:18" x14ac:dyDescent="0.2">
      <c r="A17" s="31" t="s">
        <v>760</v>
      </c>
      <c r="B17" s="32"/>
    </row>
    <row r="18" spans="1:18" x14ac:dyDescent="0.2">
      <c r="A18" s="33" t="s">
        <v>761</v>
      </c>
      <c r="B18" s="142"/>
    </row>
    <row r="19" spans="1:18" x14ac:dyDescent="0.2">
      <c r="A19" s="33" t="s">
        <v>762</v>
      </c>
      <c r="B19" s="142"/>
    </row>
    <row r="20" spans="1:18" x14ac:dyDescent="0.2">
      <c r="A20" s="33" t="s">
        <v>763</v>
      </c>
      <c r="B20" s="142"/>
    </row>
    <row r="21" spans="1:18" x14ac:dyDescent="0.2">
      <c r="A21" s="33" t="s">
        <v>764</v>
      </c>
      <c r="B21" s="142"/>
    </row>
    <row r="22" spans="1:18" x14ac:dyDescent="0.2">
      <c r="A22" s="33" t="s">
        <v>765</v>
      </c>
      <c r="B22" s="142"/>
    </row>
    <row r="23" spans="1:18" x14ac:dyDescent="0.2">
      <c r="A23" s="33" t="s">
        <v>766</v>
      </c>
      <c r="B23" s="142"/>
    </row>
    <row r="24" spans="1:18" x14ac:dyDescent="0.2">
      <c r="A24" s="33" t="s">
        <v>767</v>
      </c>
      <c r="B24" s="142"/>
    </row>
    <row r="25" spans="1:18" x14ac:dyDescent="0.2">
      <c r="A25" s="33" t="s">
        <v>768</v>
      </c>
      <c r="B25" s="142"/>
    </row>
    <row r="26" spans="1:18" x14ac:dyDescent="0.2">
      <c r="A26" s="33" t="s">
        <v>769</v>
      </c>
      <c r="B26" s="142"/>
    </row>
    <row r="27" spans="1:18" x14ac:dyDescent="0.2">
      <c r="A27" s="33" t="s">
        <v>770</v>
      </c>
      <c r="B27" s="142"/>
    </row>
    <row r="28" spans="1:18" ht="14.45" customHeight="1" x14ac:dyDescent="0.2">
      <c r="A28" s="33" t="s">
        <v>771</v>
      </c>
      <c r="B28" s="142"/>
      <c r="D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</row>
    <row r="29" spans="1:18" ht="15" customHeight="1" thickBot="1" x14ac:dyDescent="0.3">
      <c r="A29" s="35"/>
      <c r="B29" s="36"/>
      <c r="R29" s="37"/>
    </row>
    <row r="30" spans="1:18" ht="14.45" customHeight="1" x14ac:dyDescent="0.25">
      <c r="R30" s="37"/>
    </row>
    <row r="31" spans="1:18" ht="14.45" customHeight="1" x14ac:dyDescent="0.25">
      <c r="R31" s="37"/>
    </row>
    <row r="32" spans="1:18" ht="14.45" customHeight="1" x14ac:dyDescent="0.25">
      <c r="R32" s="37"/>
    </row>
    <row r="33" spans="18:18" ht="14.45" customHeight="1" x14ac:dyDescent="0.25">
      <c r="R33" s="37"/>
    </row>
    <row r="34" spans="18:18" ht="14.45" customHeight="1" x14ac:dyDescent="0.25">
      <c r="R34" s="37"/>
    </row>
    <row r="35" spans="18:18" ht="14.45" customHeight="1" x14ac:dyDescent="0.25">
      <c r="R35" s="37"/>
    </row>
    <row r="36" spans="18:18" ht="14.45" customHeight="1" x14ac:dyDescent="0.25">
      <c r="R36" s="37"/>
    </row>
    <row r="37" spans="18:18" ht="14.45" customHeight="1" x14ac:dyDescent="0.25">
      <c r="R37" s="37"/>
    </row>
    <row r="38" spans="18:18" ht="14.45" customHeight="1" x14ac:dyDescent="0.25">
      <c r="R38" s="37"/>
    </row>
    <row r="39" spans="18:18" ht="14.45" customHeight="1" x14ac:dyDescent="0.25">
      <c r="R39" s="37"/>
    </row>
    <row r="40" spans="18:18" ht="14.45" customHeight="1" x14ac:dyDescent="0.25">
      <c r="R40" s="37"/>
    </row>
    <row r="41" spans="18:18" ht="14.45" customHeight="1" x14ac:dyDescent="0.25">
      <c r="R41" s="37"/>
    </row>
    <row r="42" spans="18:18" ht="14.45" customHeight="1" x14ac:dyDescent="0.25">
      <c r="R42" s="37"/>
    </row>
    <row r="43" spans="18:18" ht="14.45" customHeight="1" x14ac:dyDescent="0.25">
      <c r="R43" s="37"/>
    </row>
    <row r="44" spans="18:18" ht="14.45" customHeight="1" x14ac:dyDescent="0.25">
      <c r="R44" s="37"/>
    </row>
    <row r="45" spans="18:18" ht="14.45" customHeight="1" x14ac:dyDescent="0.25">
      <c r="R45" s="37"/>
    </row>
    <row r="46" spans="18:18" ht="14.45" customHeight="1" x14ac:dyDescent="0.25">
      <c r="R46" s="37"/>
    </row>
    <row r="47" spans="18:18" ht="14.45" customHeight="1" x14ac:dyDescent="0.25">
      <c r="R47" s="37"/>
    </row>
  </sheetData>
  <mergeCells count="16">
    <mergeCell ref="B1:C1"/>
    <mergeCell ref="B12:C12"/>
    <mergeCell ref="B11:C11"/>
    <mergeCell ref="B4:C4"/>
    <mergeCell ref="B7:C7"/>
    <mergeCell ref="D11:D12"/>
    <mergeCell ref="B2:C2"/>
    <mergeCell ref="B3:C3"/>
    <mergeCell ref="D13:D14"/>
    <mergeCell ref="B8:C8"/>
    <mergeCell ref="B13:C13"/>
    <mergeCell ref="B9:C9"/>
    <mergeCell ref="B10:C10"/>
    <mergeCell ref="B5:C5"/>
    <mergeCell ref="B6:C6"/>
    <mergeCell ref="B14:C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Табель для проверки</vt:lpstr>
      <vt:lpstr>Табель</vt:lpstr>
      <vt:lpstr>Обозначения</vt:lpstr>
      <vt:lpstr>Вспомогательная таблица</vt:lpstr>
      <vt:lpstr>АЗАМАТ</vt:lpstr>
      <vt:lpstr>Табель!год</vt:lpstr>
      <vt:lpstr>'Табель для проверки'!год</vt:lpstr>
      <vt:lpstr>Табель!месяц</vt:lpstr>
      <vt:lpstr>'Табель для проверки'!месяц</vt:lpstr>
      <vt:lpstr>Табель!Область_печати</vt:lpstr>
      <vt:lpstr>'Табель для проверки'!Область_печати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subocheva</dc:creator>
  <cp:lastModifiedBy>Artalius</cp:lastModifiedBy>
  <cp:lastPrinted>2022-07-30T09:52:25Z</cp:lastPrinted>
  <dcterms:created xsi:type="dcterms:W3CDTF">2007-10-09T06:14:30Z</dcterms:created>
  <dcterms:modified xsi:type="dcterms:W3CDTF">2024-02-04T10:46:39Z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