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9040" windowHeight="16440"/>
  </bookViews>
  <sheets>
    <sheet name="Табель для проверки" sheetId="1" r:id="rId1"/>
    <sheet name="Табель" sheetId="2" r:id="rId2"/>
    <sheet name="Обозначения" sheetId="3" r:id="rId3"/>
    <sheet name="Вспомогательная таблица" sheetId="4" state="hidden" r:id="rId4"/>
    <sheet name="АЗАМАТ" sheetId="5" state="hidden" r:id="rId5"/>
  </sheets>
  <definedNames>
    <definedName name="_xlnm._FilterDatabase" localSheetId="3" hidden="1">'Вспомогательная таблица'!$A$1:$DJ$241</definedName>
    <definedName name="год" localSheetId="1">Табель!$E$4</definedName>
    <definedName name="год" localSheetId="0">'Табель для проверки'!$E$4</definedName>
    <definedName name="год">#REF!</definedName>
    <definedName name="День">#REF!</definedName>
    <definedName name="месяц" localSheetId="1">Табель!$D$4</definedName>
    <definedName name="месяц" localSheetId="0">'Табель для проверки'!$D$4</definedName>
    <definedName name="месяц">#REF!</definedName>
    <definedName name="_xlnm.Print_Area" localSheetId="1">Табель!$A$1:$AQ$52</definedName>
    <definedName name="_xlnm.Print_Area" localSheetId="0">'Табель для проверки'!$A$1:$AQ$52</definedName>
  </definedNames>
  <calcPr calcId="145621" concurrentManualCount="16"/>
</workbook>
</file>

<file path=xl/calcChain.xml><?xml version="1.0" encoding="utf-8"?>
<calcChain xmlns="http://schemas.openxmlformats.org/spreadsheetml/2006/main">
  <c r="A241" i="4" l="1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P761" i="1" s="1"/>
  <c r="A6" i="4"/>
  <c r="AP857" i="1" s="1"/>
  <c r="A5" i="4"/>
  <c r="A4" i="4"/>
  <c r="A3" i="4"/>
  <c r="A2" i="4"/>
  <c r="AP49" i="2" s="1"/>
  <c r="AO49" i="2"/>
  <c r="AN49" i="2"/>
  <c r="AM49" i="2"/>
  <c r="AL49" i="2"/>
  <c r="AK49" i="2"/>
  <c r="AK12" i="2" s="1"/>
  <c r="AO45" i="2"/>
  <c r="AN45" i="2"/>
  <c r="AM45" i="2"/>
  <c r="AL45" i="2"/>
  <c r="AK45" i="2"/>
  <c r="AO41" i="2"/>
  <c r="AN41" i="2"/>
  <c r="AM41" i="2"/>
  <c r="AL41" i="2"/>
  <c r="AK41" i="2"/>
  <c r="AO37" i="2"/>
  <c r="AN37" i="2"/>
  <c r="AM37" i="2"/>
  <c r="AL37" i="2"/>
  <c r="AK37" i="2"/>
  <c r="AO33" i="2"/>
  <c r="AN33" i="2"/>
  <c r="AM33" i="2"/>
  <c r="AL33" i="2"/>
  <c r="AK33" i="2"/>
  <c r="AO29" i="2"/>
  <c r="AN29" i="2"/>
  <c r="AM29" i="2"/>
  <c r="AL29" i="2"/>
  <c r="AK29" i="2"/>
  <c r="AO25" i="2"/>
  <c r="AN25" i="2"/>
  <c r="AM25" i="2"/>
  <c r="AL25" i="2"/>
  <c r="AK25" i="2"/>
  <c r="AP21" i="2"/>
  <c r="AO21" i="2"/>
  <c r="AN21" i="2"/>
  <c r="AM21" i="2"/>
  <c r="AL21" i="2"/>
  <c r="AK21" i="2"/>
  <c r="AO17" i="2"/>
  <c r="AN17" i="2"/>
  <c r="AM17" i="2"/>
  <c r="AL17" i="2"/>
  <c r="AK17" i="2"/>
  <c r="AO13" i="2"/>
  <c r="AN13" i="2"/>
  <c r="AM13" i="2"/>
  <c r="AL13" i="2"/>
  <c r="AK13" i="2"/>
  <c r="AO12" i="2"/>
  <c r="AN12" i="2"/>
  <c r="AM12" i="2"/>
  <c r="AL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AI10" i="2"/>
  <c r="AD10" i="2"/>
  <c r="AB10" i="2"/>
  <c r="AA10" i="2"/>
  <c r="Z10" i="2"/>
  <c r="V10" i="2"/>
  <c r="U10" i="2"/>
  <c r="N10" i="2"/>
  <c r="M10" i="2"/>
  <c r="L10" i="2"/>
  <c r="K10" i="2"/>
  <c r="G10" i="2"/>
  <c r="F10" i="2"/>
  <c r="AH9" i="2"/>
  <c r="AH11" i="2" s="1"/>
  <c r="AB9" i="2"/>
  <c r="AB11" i="2" s="1"/>
  <c r="AA9" i="2"/>
  <c r="AA11" i="2" s="1"/>
  <c r="Z9" i="2"/>
  <c r="Z11" i="2" s="1"/>
  <c r="Y9" i="2"/>
  <c r="Y11" i="2" s="1"/>
  <c r="W9" i="2"/>
  <c r="W11" i="2" s="1"/>
  <c r="R9" i="2"/>
  <c r="R11" i="2" s="1"/>
  <c r="L9" i="2"/>
  <c r="L11" i="2" s="1"/>
  <c r="K9" i="2"/>
  <c r="K11" i="2" s="1"/>
  <c r="J9" i="2"/>
  <c r="J11" i="2" s="1"/>
  <c r="I9" i="2"/>
  <c r="I11" i="2" s="1"/>
  <c r="G9" i="2"/>
  <c r="G11" i="2" s="1"/>
  <c r="AJ8" i="2"/>
  <c r="AJ9" i="2" s="1"/>
  <c r="AJ11" i="2" s="1"/>
  <c r="AI8" i="2"/>
  <c r="AI9" i="2" s="1"/>
  <c r="AI11" i="2" s="1"/>
  <c r="AH8" i="2"/>
  <c r="AG8" i="2"/>
  <c r="AG9" i="2" s="1"/>
  <c r="AG11" i="2" s="1"/>
  <c r="AF8" i="2"/>
  <c r="AF9" i="2" s="1"/>
  <c r="AF11" i="2" s="1"/>
  <c r="AE8" i="2"/>
  <c r="AE9" i="2" s="1"/>
  <c r="AE11" i="2" s="1"/>
  <c r="AD8" i="2"/>
  <c r="AD9" i="2" s="1"/>
  <c r="AD11" i="2" s="1"/>
  <c r="AC8" i="2"/>
  <c r="AC9" i="2" s="1"/>
  <c r="AC11" i="2" s="1"/>
  <c r="AB8" i="2"/>
  <c r="AA8" i="2"/>
  <c r="Z8" i="2"/>
  <c r="Y8" i="2"/>
  <c r="X8" i="2"/>
  <c r="X9" i="2" s="1"/>
  <c r="X11" i="2" s="1"/>
  <c r="W8" i="2"/>
  <c r="V8" i="2"/>
  <c r="V9" i="2" s="1"/>
  <c r="V11" i="2" s="1"/>
  <c r="U8" i="2"/>
  <c r="U9" i="2" s="1"/>
  <c r="U11" i="2" s="1"/>
  <c r="T8" i="2"/>
  <c r="T9" i="2" s="1"/>
  <c r="T11" i="2" s="1"/>
  <c r="S8" i="2"/>
  <c r="S9" i="2" s="1"/>
  <c r="S11" i="2" s="1"/>
  <c r="R8" i="2"/>
  <c r="Q8" i="2"/>
  <c r="Q9" i="2" s="1"/>
  <c r="Q11" i="2" s="1"/>
  <c r="P8" i="2"/>
  <c r="P9" i="2" s="1"/>
  <c r="P11" i="2" s="1"/>
  <c r="O8" i="2"/>
  <c r="O9" i="2" s="1"/>
  <c r="O11" i="2" s="1"/>
  <c r="N8" i="2"/>
  <c r="N9" i="2" s="1"/>
  <c r="N11" i="2" s="1"/>
  <c r="M8" i="2"/>
  <c r="M9" i="2" s="1"/>
  <c r="M11" i="2" s="1"/>
  <c r="L8" i="2"/>
  <c r="K8" i="2"/>
  <c r="J8" i="2"/>
  <c r="I8" i="2"/>
  <c r="H8" i="2"/>
  <c r="H9" i="2" s="1"/>
  <c r="H11" i="2" s="1"/>
  <c r="G8" i="2"/>
  <c r="F8" i="2"/>
  <c r="F9" i="2" s="1"/>
  <c r="F11" i="2" s="1"/>
  <c r="AP869" i="1"/>
  <c r="AO869" i="1"/>
  <c r="AN869" i="1"/>
  <c r="AM869" i="1"/>
  <c r="AL869" i="1"/>
  <c r="AK869" i="1"/>
  <c r="AO865" i="1"/>
  <c r="AN865" i="1"/>
  <c r="AM865" i="1"/>
  <c r="AL865" i="1"/>
  <c r="AK865" i="1"/>
  <c r="AO861" i="1"/>
  <c r="AN861" i="1"/>
  <c r="AM861" i="1"/>
  <c r="AL861" i="1"/>
  <c r="AK861" i="1"/>
  <c r="AO857" i="1"/>
  <c r="AN857" i="1"/>
  <c r="AM857" i="1"/>
  <c r="AL857" i="1"/>
  <c r="AK857" i="1"/>
  <c r="AO853" i="1"/>
  <c r="AN853" i="1"/>
  <c r="AM853" i="1"/>
  <c r="AL853" i="1"/>
  <c r="AK853" i="1"/>
  <c r="AO849" i="1"/>
  <c r="AN849" i="1"/>
  <c r="AM849" i="1"/>
  <c r="AL849" i="1"/>
  <c r="AK849" i="1"/>
  <c r="AP845" i="1"/>
  <c r="AO845" i="1"/>
  <c r="AN845" i="1"/>
  <c r="AM845" i="1"/>
  <c r="AL845" i="1"/>
  <c r="AK845" i="1"/>
  <c r="AO841" i="1"/>
  <c r="AN841" i="1"/>
  <c r="AM841" i="1"/>
  <c r="AL841" i="1"/>
  <c r="AK841" i="1"/>
  <c r="AP837" i="1"/>
  <c r="AO837" i="1"/>
  <c r="AN837" i="1"/>
  <c r="AM837" i="1"/>
  <c r="AL837" i="1"/>
  <c r="AK837" i="1"/>
  <c r="AO833" i="1"/>
  <c r="AN833" i="1"/>
  <c r="AM833" i="1"/>
  <c r="AL833" i="1"/>
  <c r="AK833" i="1"/>
  <c r="AO829" i="1"/>
  <c r="AN829" i="1"/>
  <c r="AM829" i="1"/>
  <c r="AL829" i="1"/>
  <c r="AK829" i="1"/>
  <c r="AO825" i="1"/>
  <c r="AN825" i="1"/>
  <c r="AM825" i="1"/>
  <c r="AL825" i="1"/>
  <c r="AK825" i="1"/>
  <c r="AO821" i="1"/>
  <c r="AN821" i="1"/>
  <c r="AM821" i="1"/>
  <c r="AL821" i="1"/>
  <c r="AK821" i="1"/>
  <c r="AO817" i="1"/>
  <c r="AN817" i="1"/>
  <c r="AM817" i="1"/>
  <c r="AL817" i="1"/>
  <c r="AK817" i="1"/>
  <c r="AP813" i="1"/>
  <c r="AO813" i="1"/>
  <c r="AN813" i="1"/>
  <c r="AM813" i="1"/>
  <c r="AL813" i="1"/>
  <c r="AK813" i="1"/>
  <c r="AO809" i="1"/>
  <c r="AN809" i="1"/>
  <c r="AM809" i="1"/>
  <c r="AL809" i="1"/>
  <c r="AK809" i="1"/>
  <c r="AP805" i="1"/>
  <c r="AO805" i="1"/>
  <c r="AN805" i="1"/>
  <c r="AM805" i="1"/>
  <c r="AL805" i="1"/>
  <c r="AK805" i="1"/>
  <c r="AO801" i="1"/>
  <c r="AN801" i="1"/>
  <c r="AM801" i="1"/>
  <c r="AL801" i="1"/>
  <c r="AK801" i="1"/>
  <c r="AO797" i="1"/>
  <c r="AN797" i="1"/>
  <c r="AM797" i="1"/>
  <c r="AL797" i="1"/>
  <c r="AK797" i="1"/>
  <c r="AO793" i="1"/>
  <c r="AN793" i="1"/>
  <c r="AM793" i="1"/>
  <c r="AL793" i="1"/>
  <c r="AK793" i="1"/>
  <c r="AO789" i="1"/>
  <c r="AN789" i="1"/>
  <c r="AM789" i="1"/>
  <c r="AL789" i="1"/>
  <c r="AK789" i="1"/>
  <c r="AO785" i="1"/>
  <c r="AN785" i="1"/>
  <c r="AM785" i="1"/>
  <c r="AL785" i="1"/>
  <c r="AK785" i="1"/>
  <c r="AP781" i="1"/>
  <c r="AO781" i="1"/>
  <c r="AN781" i="1"/>
  <c r="AM781" i="1"/>
  <c r="AL781" i="1"/>
  <c r="AK781" i="1"/>
  <c r="AO777" i="1"/>
  <c r="AN777" i="1"/>
  <c r="AM777" i="1"/>
  <c r="AL777" i="1"/>
  <c r="AK777" i="1"/>
  <c r="AP773" i="1"/>
  <c r="AO773" i="1"/>
  <c r="AN773" i="1"/>
  <c r="AM773" i="1"/>
  <c r="AL773" i="1"/>
  <c r="AK773" i="1"/>
  <c r="AO769" i="1"/>
  <c r="AN769" i="1"/>
  <c r="AM769" i="1"/>
  <c r="AL769" i="1"/>
  <c r="AK769" i="1"/>
  <c r="AO765" i="1"/>
  <c r="AN765" i="1"/>
  <c r="AM765" i="1"/>
  <c r="AL765" i="1"/>
  <c r="AK765" i="1"/>
  <c r="AO761" i="1"/>
  <c r="AN761" i="1"/>
  <c r="AM761" i="1"/>
  <c r="AL761" i="1"/>
  <c r="AK761" i="1"/>
  <c r="AO757" i="1"/>
  <c r="AN757" i="1"/>
  <c r="AM757" i="1"/>
  <c r="AL757" i="1"/>
  <c r="AK757" i="1"/>
  <c r="AO753" i="1"/>
  <c r="AN753" i="1"/>
  <c r="AM753" i="1"/>
  <c r="AL753" i="1"/>
  <c r="AK753" i="1"/>
  <c r="AP749" i="1"/>
  <c r="AO749" i="1"/>
  <c r="AN749" i="1"/>
  <c r="AM749" i="1"/>
  <c r="AL749" i="1"/>
  <c r="AK749" i="1"/>
  <c r="AO745" i="1"/>
  <c r="AN745" i="1"/>
  <c r="AM745" i="1"/>
  <c r="AL745" i="1"/>
  <c r="AK745" i="1"/>
  <c r="AP741" i="1"/>
  <c r="AO741" i="1"/>
  <c r="AN741" i="1"/>
  <c r="AM741" i="1"/>
  <c r="AL741" i="1"/>
  <c r="AK741" i="1"/>
  <c r="AO737" i="1"/>
  <c r="AN737" i="1"/>
  <c r="AM737" i="1"/>
  <c r="AL737" i="1"/>
  <c r="AK737" i="1"/>
  <c r="AO733" i="1"/>
  <c r="AN733" i="1"/>
  <c r="AM733" i="1"/>
  <c r="AL733" i="1"/>
  <c r="AK733" i="1"/>
  <c r="AO729" i="1"/>
  <c r="AN729" i="1"/>
  <c r="AM729" i="1"/>
  <c r="AL729" i="1"/>
  <c r="AK729" i="1"/>
  <c r="AO725" i="1"/>
  <c r="AN725" i="1"/>
  <c r="AM725" i="1"/>
  <c r="AL725" i="1"/>
  <c r="AK725" i="1"/>
  <c r="AO721" i="1"/>
  <c r="AN721" i="1"/>
  <c r="AM721" i="1"/>
  <c r="AL721" i="1"/>
  <c r="AK721" i="1"/>
  <c r="AP717" i="1"/>
  <c r="AO717" i="1"/>
  <c r="AN717" i="1"/>
  <c r="AM717" i="1"/>
  <c r="AL717" i="1"/>
  <c r="AK717" i="1"/>
  <c r="AO713" i="1"/>
  <c r="AN713" i="1"/>
  <c r="AM713" i="1"/>
  <c r="AL713" i="1"/>
  <c r="AK713" i="1"/>
  <c r="AP709" i="1"/>
  <c r="AO709" i="1"/>
  <c r="AN709" i="1"/>
  <c r="AM709" i="1"/>
  <c r="AL709" i="1"/>
  <c r="AK709" i="1"/>
  <c r="AO705" i="1"/>
  <c r="AN705" i="1"/>
  <c r="AM705" i="1"/>
  <c r="AL705" i="1"/>
  <c r="AK705" i="1"/>
  <c r="AO701" i="1"/>
  <c r="AN701" i="1"/>
  <c r="AM701" i="1"/>
  <c r="AL701" i="1"/>
  <c r="AK701" i="1"/>
  <c r="AO697" i="1"/>
  <c r="AN697" i="1"/>
  <c r="AM697" i="1"/>
  <c r="AL697" i="1"/>
  <c r="AK697" i="1"/>
  <c r="AO693" i="1"/>
  <c r="AN693" i="1"/>
  <c r="AM693" i="1"/>
  <c r="AL693" i="1"/>
  <c r="AK693" i="1"/>
  <c r="AO689" i="1"/>
  <c r="AN689" i="1"/>
  <c r="AM689" i="1"/>
  <c r="AL689" i="1"/>
  <c r="AK689" i="1"/>
  <c r="AP685" i="1"/>
  <c r="AO685" i="1"/>
  <c r="AN685" i="1"/>
  <c r="AM685" i="1"/>
  <c r="AL685" i="1"/>
  <c r="AK685" i="1"/>
  <c r="AO681" i="1"/>
  <c r="AN681" i="1"/>
  <c r="AM681" i="1"/>
  <c r="AL681" i="1"/>
  <c r="AK681" i="1"/>
  <c r="AP677" i="1"/>
  <c r="AO677" i="1"/>
  <c r="AN677" i="1"/>
  <c r="AM677" i="1"/>
  <c r="AL677" i="1"/>
  <c r="AK677" i="1"/>
  <c r="AO673" i="1"/>
  <c r="AN673" i="1"/>
  <c r="AM673" i="1"/>
  <c r="AL673" i="1"/>
  <c r="AK673" i="1"/>
  <c r="AO669" i="1"/>
  <c r="AN669" i="1"/>
  <c r="AM669" i="1"/>
  <c r="AL669" i="1"/>
  <c r="AK669" i="1"/>
  <c r="AO665" i="1"/>
  <c r="AN665" i="1"/>
  <c r="AM665" i="1"/>
  <c r="AL665" i="1"/>
  <c r="AK665" i="1"/>
  <c r="AO661" i="1"/>
  <c r="AN661" i="1"/>
  <c r="AM661" i="1"/>
  <c r="AL661" i="1"/>
  <c r="AK661" i="1"/>
  <c r="AO657" i="1"/>
  <c r="AN657" i="1"/>
  <c r="AM657" i="1"/>
  <c r="AL657" i="1"/>
  <c r="AK657" i="1"/>
  <c r="AP653" i="1"/>
  <c r="AO653" i="1"/>
  <c r="AN653" i="1"/>
  <c r="AM653" i="1"/>
  <c r="AL653" i="1"/>
  <c r="AK653" i="1"/>
  <c r="AO649" i="1"/>
  <c r="AN649" i="1"/>
  <c r="AM649" i="1"/>
  <c r="AL649" i="1"/>
  <c r="AK649" i="1"/>
  <c r="AP645" i="1"/>
  <c r="AO645" i="1"/>
  <c r="AN645" i="1"/>
  <c r="AM645" i="1"/>
  <c r="AL645" i="1"/>
  <c r="AK645" i="1"/>
  <c r="AO641" i="1"/>
  <c r="AN641" i="1"/>
  <c r="AM641" i="1"/>
  <c r="AL641" i="1"/>
  <c r="AK641" i="1"/>
  <c r="AO637" i="1"/>
  <c r="AN637" i="1"/>
  <c r="AM637" i="1"/>
  <c r="AL637" i="1"/>
  <c r="AK637" i="1"/>
  <c r="AO633" i="1"/>
  <c r="AN633" i="1"/>
  <c r="AM633" i="1"/>
  <c r="AL633" i="1"/>
  <c r="AK633" i="1"/>
  <c r="AO629" i="1"/>
  <c r="AN629" i="1"/>
  <c r="AM629" i="1"/>
  <c r="AL629" i="1"/>
  <c r="AK629" i="1"/>
  <c r="AO625" i="1"/>
  <c r="AN625" i="1"/>
  <c r="AM625" i="1"/>
  <c r="AL625" i="1"/>
  <c r="AK625" i="1"/>
  <c r="AP621" i="1"/>
  <c r="AO621" i="1"/>
  <c r="AN621" i="1"/>
  <c r="AM621" i="1"/>
  <c r="AL621" i="1"/>
  <c r="AK621" i="1"/>
  <c r="AO617" i="1"/>
  <c r="AN617" i="1"/>
  <c r="AM617" i="1"/>
  <c r="AL617" i="1"/>
  <c r="AK617" i="1"/>
  <c r="AP613" i="1"/>
  <c r="AO613" i="1"/>
  <c r="AN613" i="1"/>
  <c r="AM613" i="1"/>
  <c r="AL613" i="1"/>
  <c r="AK613" i="1"/>
  <c r="AO609" i="1"/>
  <c r="AN609" i="1"/>
  <c r="AM609" i="1"/>
  <c r="AL609" i="1"/>
  <c r="AK609" i="1"/>
  <c r="AO605" i="1"/>
  <c r="AN605" i="1"/>
  <c r="AM605" i="1"/>
  <c r="AL605" i="1"/>
  <c r="AK605" i="1"/>
  <c r="AO601" i="1"/>
  <c r="AN601" i="1"/>
  <c r="AM601" i="1"/>
  <c r="AL601" i="1"/>
  <c r="AK601" i="1"/>
  <c r="AO597" i="1"/>
  <c r="AN597" i="1"/>
  <c r="AM597" i="1"/>
  <c r="AL597" i="1"/>
  <c r="AK597" i="1"/>
  <c r="AO593" i="1"/>
  <c r="AN593" i="1"/>
  <c r="AM593" i="1"/>
  <c r="AL593" i="1"/>
  <c r="AK593" i="1"/>
  <c r="AP589" i="1"/>
  <c r="AO589" i="1"/>
  <c r="AN589" i="1"/>
  <c r="AM589" i="1"/>
  <c r="AL589" i="1"/>
  <c r="AK589" i="1"/>
  <c r="AO585" i="1"/>
  <c r="AN585" i="1"/>
  <c r="AM585" i="1"/>
  <c r="AL585" i="1"/>
  <c r="AK585" i="1"/>
  <c r="AP581" i="1"/>
  <c r="AO581" i="1"/>
  <c r="AN581" i="1"/>
  <c r="AM581" i="1"/>
  <c r="AL581" i="1"/>
  <c r="AK581" i="1"/>
  <c r="AO577" i="1"/>
  <c r="AN577" i="1"/>
  <c r="AM577" i="1"/>
  <c r="AL577" i="1"/>
  <c r="AK577" i="1"/>
  <c r="AO573" i="1"/>
  <c r="AN573" i="1"/>
  <c r="AM573" i="1"/>
  <c r="AL573" i="1"/>
  <c r="AK573" i="1"/>
  <c r="AO569" i="1"/>
  <c r="AN569" i="1"/>
  <c r="AM569" i="1"/>
  <c r="AL569" i="1"/>
  <c r="AK569" i="1"/>
  <c r="AO565" i="1"/>
  <c r="AN565" i="1"/>
  <c r="AM565" i="1"/>
  <c r="AL565" i="1"/>
  <c r="AK565" i="1"/>
  <c r="AO561" i="1"/>
  <c r="AN561" i="1"/>
  <c r="AM561" i="1"/>
  <c r="AL561" i="1"/>
  <c r="AK561" i="1"/>
  <c r="AP557" i="1"/>
  <c r="AO557" i="1"/>
  <c r="AN557" i="1"/>
  <c r="AM557" i="1"/>
  <c r="AL557" i="1"/>
  <c r="AK557" i="1"/>
  <c r="AO553" i="1"/>
  <c r="AN553" i="1"/>
  <c r="AM553" i="1"/>
  <c r="AL553" i="1"/>
  <c r="AK553" i="1"/>
  <c r="AP549" i="1"/>
  <c r="AO549" i="1"/>
  <c r="AN549" i="1"/>
  <c r="AM549" i="1"/>
  <c r="AL549" i="1"/>
  <c r="AK549" i="1"/>
  <c r="AO545" i="1"/>
  <c r="AN545" i="1"/>
  <c r="AM545" i="1"/>
  <c r="AL545" i="1"/>
  <c r="AK545" i="1"/>
  <c r="AO541" i="1"/>
  <c r="AN541" i="1"/>
  <c r="AM541" i="1"/>
  <c r="AL541" i="1"/>
  <c r="AK541" i="1"/>
  <c r="AO537" i="1"/>
  <c r="AN537" i="1"/>
  <c r="AM537" i="1"/>
  <c r="AL537" i="1"/>
  <c r="AK537" i="1"/>
  <c r="AO533" i="1"/>
  <c r="AN533" i="1"/>
  <c r="AM533" i="1"/>
  <c r="AL533" i="1"/>
  <c r="AK533" i="1"/>
  <c r="AO529" i="1"/>
  <c r="AN529" i="1"/>
  <c r="AM529" i="1"/>
  <c r="AL529" i="1"/>
  <c r="AK529" i="1"/>
  <c r="AP525" i="1"/>
  <c r="AO525" i="1"/>
  <c r="AN525" i="1"/>
  <c r="AM525" i="1"/>
  <c r="AL525" i="1"/>
  <c r="AK525" i="1"/>
  <c r="AO521" i="1"/>
  <c r="AN521" i="1"/>
  <c r="AM521" i="1"/>
  <c r="AL521" i="1"/>
  <c r="AK521" i="1"/>
  <c r="AP517" i="1"/>
  <c r="AO517" i="1"/>
  <c r="AN517" i="1"/>
  <c r="AM517" i="1"/>
  <c r="AL517" i="1"/>
  <c r="AK517" i="1"/>
  <c r="AO513" i="1"/>
  <c r="AN513" i="1"/>
  <c r="AM513" i="1"/>
  <c r="AL513" i="1"/>
  <c r="AK513" i="1"/>
  <c r="AO509" i="1"/>
  <c r="AN509" i="1"/>
  <c r="AM509" i="1"/>
  <c r="AL509" i="1"/>
  <c r="AK509" i="1"/>
  <c r="AO505" i="1"/>
  <c r="AN505" i="1"/>
  <c r="AM505" i="1"/>
  <c r="AL505" i="1"/>
  <c r="AK505" i="1"/>
  <c r="AO501" i="1"/>
  <c r="AN501" i="1"/>
  <c r="AM501" i="1"/>
  <c r="AL501" i="1"/>
  <c r="AK501" i="1"/>
  <c r="AO497" i="1"/>
  <c r="AN497" i="1"/>
  <c r="AM497" i="1"/>
  <c r="AL497" i="1"/>
  <c r="AK497" i="1"/>
  <c r="AP493" i="1"/>
  <c r="AO493" i="1"/>
  <c r="AN493" i="1"/>
  <c r="AM493" i="1"/>
  <c r="AL493" i="1"/>
  <c r="AK493" i="1"/>
  <c r="AO489" i="1"/>
  <c r="AN489" i="1"/>
  <c r="AM489" i="1"/>
  <c r="AL489" i="1"/>
  <c r="AK489" i="1"/>
  <c r="AP485" i="1"/>
  <c r="AO485" i="1"/>
  <c r="AN485" i="1"/>
  <c r="AM485" i="1"/>
  <c r="AL485" i="1"/>
  <c r="AK485" i="1"/>
  <c r="AO481" i="1"/>
  <c r="AN481" i="1"/>
  <c r="AM481" i="1"/>
  <c r="AL481" i="1"/>
  <c r="AK481" i="1"/>
  <c r="AO477" i="1"/>
  <c r="AN477" i="1"/>
  <c r="AM477" i="1"/>
  <c r="AL477" i="1"/>
  <c r="AK477" i="1"/>
  <c r="AO473" i="1"/>
  <c r="AN473" i="1"/>
  <c r="AM473" i="1"/>
  <c r="AL473" i="1"/>
  <c r="AK473" i="1"/>
  <c r="AO469" i="1"/>
  <c r="AN469" i="1"/>
  <c r="AM469" i="1"/>
  <c r="AL469" i="1"/>
  <c r="AK469" i="1"/>
  <c r="AO465" i="1"/>
  <c r="AN465" i="1"/>
  <c r="AM465" i="1"/>
  <c r="AL465" i="1"/>
  <c r="AK465" i="1"/>
  <c r="AP461" i="1"/>
  <c r="AO461" i="1"/>
  <c r="AN461" i="1"/>
  <c r="AM461" i="1"/>
  <c r="AL461" i="1"/>
  <c r="AK461" i="1"/>
  <c r="AO457" i="1"/>
  <c r="AN457" i="1"/>
  <c r="AM457" i="1"/>
  <c r="AL457" i="1"/>
  <c r="AK457" i="1"/>
  <c r="AP453" i="1"/>
  <c r="AO453" i="1"/>
  <c r="AN453" i="1"/>
  <c r="AM453" i="1"/>
  <c r="AL453" i="1"/>
  <c r="AK453" i="1"/>
  <c r="AO449" i="1"/>
  <c r="AN449" i="1"/>
  <c r="AM449" i="1"/>
  <c r="AL449" i="1"/>
  <c r="AK449" i="1"/>
  <c r="AO445" i="1"/>
  <c r="AN445" i="1"/>
  <c r="AM445" i="1"/>
  <c r="AL445" i="1"/>
  <c r="AK445" i="1"/>
  <c r="AO441" i="1"/>
  <c r="AN441" i="1"/>
  <c r="AM441" i="1"/>
  <c r="AL441" i="1"/>
  <c r="AK441" i="1"/>
  <c r="AO437" i="1"/>
  <c r="AN437" i="1"/>
  <c r="AM437" i="1"/>
  <c r="AL437" i="1"/>
  <c r="AK437" i="1"/>
  <c r="AO433" i="1"/>
  <c r="AN433" i="1"/>
  <c r="AM433" i="1"/>
  <c r="AL433" i="1"/>
  <c r="AK433" i="1"/>
  <c r="AP429" i="1"/>
  <c r="AO429" i="1"/>
  <c r="AN429" i="1"/>
  <c r="AM429" i="1"/>
  <c r="AL429" i="1"/>
  <c r="AK429" i="1"/>
  <c r="AO425" i="1"/>
  <c r="AN425" i="1"/>
  <c r="AM425" i="1"/>
  <c r="AL425" i="1"/>
  <c r="AK425" i="1"/>
  <c r="AP421" i="1"/>
  <c r="AO421" i="1"/>
  <c r="AN421" i="1"/>
  <c r="AM421" i="1"/>
  <c r="AL421" i="1"/>
  <c r="AK421" i="1"/>
  <c r="AO417" i="1"/>
  <c r="AN417" i="1"/>
  <c r="AM417" i="1"/>
  <c r="AL417" i="1"/>
  <c r="AK417" i="1"/>
  <c r="AO413" i="1"/>
  <c r="AN413" i="1"/>
  <c r="AM413" i="1"/>
  <c r="AL413" i="1"/>
  <c r="AK413" i="1"/>
  <c r="AO409" i="1"/>
  <c r="AN409" i="1"/>
  <c r="AM409" i="1"/>
  <c r="AL409" i="1"/>
  <c r="AK409" i="1"/>
  <c r="AO405" i="1"/>
  <c r="AN405" i="1"/>
  <c r="AM405" i="1"/>
  <c r="AL405" i="1"/>
  <c r="AK405" i="1"/>
  <c r="AO401" i="1"/>
  <c r="AN401" i="1"/>
  <c r="AM401" i="1"/>
  <c r="AL401" i="1"/>
  <c r="AK401" i="1"/>
  <c r="AP397" i="1"/>
  <c r="AO397" i="1"/>
  <c r="AN397" i="1"/>
  <c r="AM397" i="1"/>
  <c r="AL397" i="1"/>
  <c r="AK397" i="1"/>
  <c r="AO393" i="1"/>
  <c r="AN393" i="1"/>
  <c r="AM393" i="1"/>
  <c r="AL393" i="1"/>
  <c r="AK393" i="1"/>
  <c r="AP389" i="1"/>
  <c r="AO389" i="1"/>
  <c r="AN389" i="1"/>
  <c r="AM389" i="1"/>
  <c r="AL389" i="1"/>
  <c r="AK389" i="1"/>
  <c r="AO385" i="1"/>
  <c r="AN385" i="1"/>
  <c r="AM385" i="1"/>
  <c r="AL385" i="1"/>
  <c r="AK385" i="1"/>
  <c r="AO381" i="1"/>
  <c r="AN381" i="1"/>
  <c r="AM381" i="1"/>
  <c r="AL381" i="1"/>
  <c r="AK381" i="1"/>
  <c r="AO377" i="1"/>
  <c r="AN377" i="1"/>
  <c r="AM377" i="1"/>
  <c r="AL377" i="1"/>
  <c r="AK377" i="1"/>
  <c r="AO373" i="1"/>
  <c r="AN373" i="1"/>
  <c r="AM373" i="1"/>
  <c r="AL373" i="1"/>
  <c r="AK373" i="1"/>
  <c r="AO369" i="1"/>
  <c r="AN369" i="1"/>
  <c r="AM369" i="1"/>
  <c r="AL369" i="1"/>
  <c r="AK369" i="1"/>
  <c r="AP365" i="1"/>
  <c r="AO365" i="1"/>
  <c r="AN365" i="1"/>
  <c r="AM365" i="1"/>
  <c r="AL365" i="1"/>
  <c r="AK365" i="1"/>
  <c r="AO361" i="1"/>
  <c r="AN361" i="1"/>
  <c r="AM361" i="1"/>
  <c r="AL361" i="1"/>
  <c r="AK361" i="1"/>
  <c r="AP357" i="1"/>
  <c r="AO357" i="1"/>
  <c r="AN357" i="1"/>
  <c r="AM357" i="1"/>
  <c r="AL357" i="1"/>
  <c r="AK357" i="1"/>
  <c r="AO353" i="1"/>
  <c r="AN353" i="1"/>
  <c r="AM353" i="1"/>
  <c r="AL353" i="1"/>
  <c r="AK353" i="1"/>
  <c r="AO349" i="1"/>
  <c r="AN349" i="1"/>
  <c r="AM349" i="1"/>
  <c r="AL349" i="1"/>
  <c r="AK349" i="1"/>
  <c r="AO345" i="1"/>
  <c r="AN345" i="1"/>
  <c r="AM345" i="1"/>
  <c r="AL345" i="1"/>
  <c r="AK345" i="1"/>
  <c r="AO341" i="1"/>
  <c r="AN341" i="1"/>
  <c r="AM341" i="1"/>
  <c r="AL341" i="1"/>
  <c r="AK341" i="1"/>
  <c r="AO337" i="1"/>
  <c r="AN337" i="1"/>
  <c r="AM337" i="1"/>
  <c r="AL337" i="1"/>
  <c r="AK337" i="1"/>
  <c r="AP333" i="1"/>
  <c r="AO333" i="1"/>
  <c r="AN333" i="1"/>
  <c r="AM333" i="1"/>
  <c r="AL333" i="1"/>
  <c r="AK333" i="1"/>
  <c r="AO329" i="1"/>
  <c r="AN329" i="1"/>
  <c r="AM329" i="1"/>
  <c r="AL329" i="1"/>
  <c r="AK329" i="1"/>
  <c r="AP325" i="1"/>
  <c r="AO325" i="1"/>
  <c r="AN325" i="1"/>
  <c r="AM325" i="1"/>
  <c r="AL325" i="1"/>
  <c r="AK325" i="1"/>
  <c r="AO321" i="1"/>
  <c r="AN321" i="1"/>
  <c r="AM321" i="1"/>
  <c r="AL321" i="1"/>
  <c r="AK321" i="1"/>
  <c r="AO317" i="1"/>
  <c r="AN317" i="1"/>
  <c r="AM317" i="1"/>
  <c r="AL317" i="1"/>
  <c r="AK317" i="1"/>
  <c r="AO313" i="1"/>
  <c r="AN313" i="1"/>
  <c r="AM313" i="1"/>
  <c r="AL313" i="1"/>
  <c r="AK313" i="1"/>
  <c r="AO309" i="1"/>
  <c r="AN309" i="1"/>
  <c r="AM309" i="1"/>
  <c r="AL309" i="1"/>
  <c r="AK309" i="1"/>
  <c r="AO305" i="1"/>
  <c r="AN305" i="1"/>
  <c r="AM305" i="1"/>
  <c r="AL305" i="1"/>
  <c r="AK305" i="1"/>
  <c r="AP301" i="1"/>
  <c r="AO301" i="1"/>
  <c r="AN301" i="1"/>
  <c r="AM301" i="1"/>
  <c r="AL301" i="1"/>
  <c r="AK301" i="1"/>
  <c r="AO297" i="1"/>
  <c r="AN297" i="1"/>
  <c r="AM297" i="1"/>
  <c r="AL297" i="1"/>
  <c r="AK297" i="1"/>
  <c r="AP293" i="1"/>
  <c r="AO293" i="1"/>
  <c r="AN293" i="1"/>
  <c r="AM293" i="1"/>
  <c r="AL293" i="1"/>
  <c r="AK293" i="1"/>
  <c r="AO289" i="1"/>
  <c r="AN289" i="1"/>
  <c r="AM289" i="1"/>
  <c r="AL289" i="1"/>
  <c r="AK289" i="1"/>
  <c r="AO285" i="1"/>
  <c r="AN285" i="1"/>
  <c r="AM285" i="1"/>
  <c r="AL285" i="1"/>
  <c r="AK285" i="1"/>
  <c r="AO281" i="1"/>
  <c r="AN281" i="1"/>
  <c r="AM281" i="1"/>
  <c r="AL281" i="1"/>
  <c r="AK281" i="1"/>
  <c r="AO277" i="1"/>
  <c r="AN277" i="1"/>
  <c r="AM277" i="1"/>
  <c r="AL277" i="1"/>
  <c r="AK277" i="1"/>
  <c r="AO273" i="1"/>
  <c r="AN273" i="1"/>
  <c r="AM273" i="1"/>
  <c r="AL273" i="1"/>
  <c r="AK273" i="1"/>
  <c r="AP269" i="1"/>
  <c r="AO269" i="1"/>
  <c r="AN269" i="1"/>
  <c r="AM269" i="1"/>
  <c r="AL269" i="1"/>
  <c r="AK269" i="1"/>
  <c r="AO265" i="1"/>
  <c r="AN265" i="1"/>
  <c r="AM265" i="1"/>
  <c r="AL265" i="1"/>
  <c r="AK265" i="1"/>
  <c r="AP261" i="1"/>
  <c r="AO261" i="1"/>
  <c r="AN261" i="1"/>
  <c r="AM261" i="1"/>
  <c r="AL261" i="1"/>
  <c r="AK261" i="1"/>
  <c r="AO257" i="1"/>
  <c r="AN257" i="1"/>
  <c r="AM257" i="1"/>
  <c r="AL257" i="1"/>
  <c r="AK257" i="1"/>
  <c r="AO253" i="1"/>
  <c r="AN253" i="1"/>
  <c r="AM253" i="1"/>
  <c r="AL253" i="1"/>
  <c r="AK253" i="1"/>
  <c r="AP249" i="1"/>
  <c r="AO249" i="1"/>
  <c r="AN249" i="1"/>
  <c r="AM249" i="1"/>
  <c r="AL249" i="1"/>
  <c r="AK249" i="1"/>
  <c r="AO245" i="1"/>
  <c r="AN245" i="1"/>
  <c r="AM245" i="1"/>
  <c r="AL245" i="1"/>
  <c r="AK245" i="1"/>
  <c r="AO241" i="1"/>
  <c r="AN241" i="1"/>
  <c r="AM241" i="1"/>
  <c r="AL241" i="1"/>
  <c r="AK241" i="1"/>
  <c r="AP237" i="1"/>
  <c r="AO237" i="1"/>
  <c r="AN237" i="1"/>
  <c r="AM237" i="1"/>
  <c r="AL237" i="1"/>
  <c r="AK237" i="1"/>
  <c r="AO233" i="1"/>
  <c r="AN233" i="1"/>
  <c r="AM233" i="1"/>
  <c r="AL233" i="1"/>
  <c r="AK233" i="1"/>
  <c r="AP229" i="1"/>
  <c r="AO229" i="1"/>
  <c r="AN229" i="1"/>
  <c r="AM229" i="1"/>
  <c r="AL229" i="1"/>
  <c r="AK229" i="1"/>
  <c r="AO225" i="1"/>
  <c r="AN225" i="1"/>
  <c r="AM225" i="1"/>
  <c r="AL225" i="1"/>
  <c r="AK225" i="1"/>
  <c r="AO221" i="1"/>
  <c r="AN221" i="1"/>
  <c r="AM221" i="1"/>
  <c r="AL221" i="1"/>
  <c r="AK221" i="1"/>
  <c r="AP217" i="1"/>
  <c r="AO217" i="1"/>
  <c r="AN217" i="1"/>
  <c r="AM217" i="1"/>
  <c r="AL217" i="1"/>
  <c r="AK217" i="1"/>
  <c r="AO213" i="1"/>
  <c r="AN213" i="1"/>
  <c r="AM213" i="1"/>
  <c r="AL213" i="1"/>
  <c r="AK213" i="1"/>
  <c r="AO209" i="1"/>
  <c r="AN209" i="1"/>
  <c r="AM209" i="1"/>
  <c r="AL209" i="1"/>
  <c r="AK209" i="1"/>
  <c r="AP205" i="1"/>
  <c r="AO205" i="1"/>
  <c r="AN205" i="1"/>
  <c r="AM205" i="1"/>
  <c r="AL205" i="1"/>
  <c r="AK205" i="1"/>
  <c r="AO201" i="1"/>
  <c r="AN201" i="1"/>
  <c r="AM201" i="1"/>
  <c r="AL201" i="1"/>
  <c r="AK201" i="1"/>
  <c r="AP197" i="1"/>
  <c r="AO197" i="1"/>
  <c r="AN197" i="1"/>
  <c r="AM197" i="1"/>
  <c r="AL197" i="1"/>
  <c r="AK197" i="1"/>
  <c r="AO193" i="1"/>
  <c r="AN193" i="1"/>
  <c r="AM193" i="1"/>
  <c r="AL193" i="1"/>
  <c r="AK193" i="1"/>
  <c r="AO189" i="1"/>
  <c r="AN189" i="1"/>
  <c r="AM189" i="1"/>
  <c r="AL189" i="1"/>
  <c r="AK189" i="1"/>
  <c r="AO185" i="1"/>
  <c r="AN185" i="1"/>
  <c r="AM185" i="1"/>
  <c r="AL185" i="1"/>
  <c r="AK185" i="1"/>
  <c r="AO181" i="1"/>
  <c r="AN181" i="1"/>
  <c r="AM181" i="1"/>
  <c r="AL181" i="1"/>
  <c r="AK181" i="1"/>
  <c r="AO177" i="1"/>
  <c r="AN177" i="1"/>
  <c r="AM177" i="1"/>
  <c r="AL177" i="1"/>
  <c r="AK177" i="1"/>
  <c r="AP173" i="1"/>
  <c r="AO173" i="1"/>
  <c r="AN173" i="1"/>
  <c r="AM173" i="1"/>
  <c r="AL173" i="1"/>
  <c r="AK173" i="1"/>
  <c r="AO169" i="1"/>
  <c r="AN169" i="1"/>
  <c r="AM169" i="1"/>
  <c r="AL169" i="1"/>
  <c r="AK169" i="1"/>
  <c r="AP165" i="1"/>
  <c r="AO165" i="1"/>
  <c r="AN165" i="1"/>
  <c r="AM165" i="1"/>
  <c r="AL165" i="1"/>
  <c r="AK165" i="1"/>
  <c r="AO161" i="1"/>
  <c r="AN161" i="1"/>
  <c r="AM161" i="1"/>
  <c r="AL161" i="1"/>
  <c r="AK161" i="1"/>
  <c r="AO157" i="1"/>
  <c r="AN157" i="1"/>
  <c r="AM157" i="1"/>
  <c r="AL157" i="1"/>
  <c r="AK157" i="1"/>
  <c r="AO153" i="1"/>
  <c r="AN153" i="1"/>
  <c r="AM153" i="1"/>
  <c r="AL153" i="1"/>
  <c r="AK153" i="1"/>
  <c r="AO149" i="1"/>
  <c r="AN149" i="1"/>
  <c r="AM149" i="1"/>
  <c r="AL149" i="1"/>
  <c r="AK149" i="1"/>
  <c r="AO145" i="1"/>
  <c r="AN145" i="1"/>
  <c r="AM145" i="1"/>
  <c r="AL145" i="1"/>
  <c r="AK145" i="1"/>
  <c r="AP141" i="1"/>
  <c r="AO141" i="1"/>
  <c r="AN141" i="1"/>
  <c r="AM141" i="1"/>
  <c r="AL141" i="1"/>
  <c r="AK141" i="1"/>
  <c r="AO137" i="1"/>
  <c r="AN137" i="1"/>
  <c r="AM137" i="1"/>
  <c r="AL137" i="1"/>
  <c r="AK137" i="1"/>
  <c r="AP133" i="1"/>
  <c r="AO133" i="1"/>
  <c r="AN133" i="1"/>
  <c r="AM133" i="1"/>
  <c r="AL133" i="1"/>
  <c r="AK133" i="1"/>
  <c r="AO129" i="1"/>
  <c r="AN129" i="1"/>
  <c r="AM129" i="1"/>
  <c r="AL129" i="1"/>
  <c r="AK129" i="1"/>
  <c r="AO125" i="1"/>
  <c r="AN125" i="1"/>
  <c r="AM125" i="1"/>
  <c r="AL125" i="1"/>
  <c r="AK125" i="1"/>
  <c r="AO121" i="1"/>
  <c r="AN121" i="1"/>
  <c r="AM121" i="1"/>
  <c r="AL121" i="1"/>
  <c r="AK121" i="1"/>
  <c r="AO117" i="1"/>
  <c r="AN117" i="1"/>
  <c r="AM117" i="1"/>
  <c r="AL117" i="1"/>
  <c r="AK117" i="1"/>
  <c r="AO113" i="1"/>
  <c r="AN113" i="1"/>
  <c r="AM113" i="1"/>
  <c r="AL113" i="1"/>
  <c r="AK113" i="1"/>
  <c r="AP109" i="1"/>
  <c r="AO109" i="1"/>
  <c r="AN109" i="1"/>
  <c r="AM109" i="1"/>
  <c r="AL109" i="1"/>
  <c r="AK109" i="1"/>
  <c r="AO105" i="1"/>
  <c r="AN105" i="1"/>
  <c r="AM105" i="1"/>
  <c r="AL105" i="1"/>
  <c r="AK105" i="1"/>
  <c r="AP101" i="1"/>
  <c r="AO101" i="1"/>
  <c r="AN101" i="1"/>
  <c r="AM101" i="1"/>
  <c r="AL101" i="1"/>
  <c r="AK101" i="1"/>
  <c r="AO97" i="1"/>
  <c r="AN97" i="1"/>
  <c r="AM97" i="1"/>
  <c r="AL97" i="1"/>
  <c r="AK97" i="1"/>
  <c r="AO93" i="1"/>
  <c r="AN93" i="1"/>
  <c r="AM93" i="1"/>
  <c r="AL93" i="1"/>
  <c r="AK93" i="1"/>
  <c r="AO89" i="1"/>
  <c r="AN89" i="1"/>
  <c r="AM89" i="1"/>
  <c r="AL89" i="1"/>
  <c r="AK89" i="1"/>
  <c r="AO85" i="1"/>
  <c r="AN85" i="1"/>
  <c r="AM85" i="1"/>
  <c r="AL85" i="1"/>
  <c r="AK85" i="1"/>
  <c r="AO81" i="1"/>
  <c r="AN81" i="1"/>
  <c r="AM81" i="1"/>
  <c r="AL81" i="1"/>
  <c r="AK81" i="1"/>
  <c r="AP77" i="1"/>
  <c r="AO77" i="1"/>
  <c r="AN77" i="1"/>
  <c r="AM77" i="1"/>
  <c r="AL77" i="1"/>
  <c r="AK77" i="1"/>
  <c r="AO73" i="1"/>
  <c r="AN73" i="1"/>
  <c r="AM73" i="1"/>
  <c r="AL73" i="1"/>
  <c r="AK73" i="1"/>
  <c r="AP69" i="1"/>
  <c r="AO69" i="1"/>
  <c r="AN69" i="1"/>
  <c r="AM69" i="1"/>
  <c r="AL69" i="1"/>
  <c r="AK69" i="1"/>
  <c r="AO65" i="1"/>
  <c r="AN65" i="1"/>
  <c r="AM65" i="1"/>
  <c r="AL65" i="1"/>
  <c r="AK65" i="1"/>
  <c r="AO61" i="1"/>
  <c r="AN61" i="1"/>
  <c r="AM61" i="1"/>
  <c r="AL61" i="1"/>
  <c r="AK61" i="1"/>
  <c r="AO57" i="1"/>
  <c r="AN57" i="1"/>
  <c r="AM57" i="1"/>
  <c r="AL57" i="1"/>
  <c r="AK57" i="1"/>
  <c r="AO53" i="1"/>
  <c r="AN53" i="1"/>
  <c r="AM53" i="1"/>
  <c r="AL53" i="1"/>
  <c r="AK53" i="1"/>
  <c r="AO49" i="1"/>
  <c r="AO12" i="1" s="1"/>
  <c r="AN49" i="1"/>
  <c r="AN12" i="1" s="1"/>
  <c r="AM49" i="1"/>
  <c r="AM12" i="1" s="1"/>
  <c r="AL49" i="1"/>
  <c r="AK49" i="1"/>
  <c r="AK12" i="1" s="1"/>
  <c r="AP45" i="1"/>
  <c r="AO45" i="1"/>
  <c r="AN45" i="1"/>
  <c r="AM45" i="1"/>
  <c r="AL45" i="1"/>
  <c r="AK45" i="1"/>
  <c r="AO41" i="1"/>
  <c r="AN41" i="1"/>
  <c r="AM41" i="1"/>
  <c r="AL41" i="1"/>
  <c r="AK41" i="1"/>
  <c r="AP37" i="1"/>
  <c r="AO37" i="1"/>
  <c r="AN37" i="1"/>
  <c r="AM37" i="1"/>
  <c r="AL37" i="1"/>
  <c r="AK37" i="1"/>
  <c r="AO33" i="1"/>
  <c r="AN33" i="1"/>
  <c r="AM33" i="1"/>
  <c r="AL33" i="1"/>
  <c r="AK33" i="1"/>
  <c r="AO29" i="1"/>
  <c r="AN29" i="1"/>
  <c r="AM29" i="1"/>
  <c r="AL29" i="1"/>
  <c r="AK29" i="1"/>
  <c r="AP25" i="1"/>
  <c r="AO25" i="1"/>
  <c r="AN25" i="1"/>
  <c r="AM25" i="1"/>
  <c r="AL25" i="1"/>
  <c r="AK25" i="1"/>
  <c r="AO21" i="1"/>
  <c r="AN21" i="1"/>
  <c r="AM21" i="1"/>
  <c r="AL21" i="1"/>
  <c r="AK21" i="1"/>
  <c r="AO17" i="1"/>
  <c r="AN17" i="1"/>
  <c r="AM17" i="1"/>
  <c r="AL17" i="1"/>
  <c r="AK17" i="1"/>
  <c r="AP13" i="1"/>
  <c r="AO13" i="1"/>
  <c r="AN13" i="1"/>
  <c r="AM13" i="1"/>
  <c r="AL13" i="1"/>
  <c r="AK13" i="1"/>
  <c r="AL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P29" i="2" l="1"/>
  <c r="AP57" i="1"/>
  <c r="AP89" i="1"/>
  <c r="AP121" i="1"/>
  <c r="AP153" i="1"/>
  <c r="AP185" i="1"/>
  <c r="AP281" i="1"/>
  <c r="AP313" i="1"/>
  <c r="AP345" i="1"/>
  <c r="AP377" i="1"/>
  <c r="AP409" i="1"/>
  <c r="AP441" i="1"/>
  <c r="AP473" i="1"/>
  <c r="AP505" i="1"/>
  <c r="AP537" i="1"/>
  <c r="AP569" i="1"/>
  <c r="AP601" i="1"/>
  <c r="AP633" i="1"/>
  <c r="AP665" i="1"/>
  <c r="AP697" i="1"/>
  <c r="AP729" i="1"/>
  <c r="AP793" i="1"/>
  <c r="AP825" i="1"/>
  <c r="AP41" i="2"/>
  <c r="AP17" i="1"/>
  <c r="AP49" i="1"/>
  <c r="AP81" i="1"/>
  <c r="AP113" i="1"/>
  <c r="AP145" i="1"/>
  <c r="AP177" i="1"/>
  <c r="AP209" i="1"/>
  <c r="AP241" i="1"/>
  <c r="AP273" i="1"/>
  <c r="AP305" i="1"/>
  <c r="AP337" i="1"/>
  <c r="AP369" i="1"/>
  <c r="AP401" i="1"/>
  <c r="AP433" i="1"/>
  <c r="AP465" i="1"/>
  <c r="AP497" i="1"/>
  <c r="AP529" i="1"/>
  <c r="AP561" i="1"/>
  <c r="AP593" i="1"/>
  <c r="AP625" i="1"/>
  <c r="AP657" i="1"/>
  <c r="AP689" i="1"/>
  <c r="AP721" i="1"/>
  <c r="AP753" i="1"/>
  <c r="AP785" i="1"/>
  <c r="AP817" i="1"/>
  <c r="AP849" i="1"/>
  <c r="AP33" i="2"/>
  <c r="AP13" i="2"/>
  <c r="AP45" i="2"/>
  <c r="AP29" i="1"/>
  <c r="AP61" i="1"/>
  <c r="AP93" i="1"/>
  <c r="AP125" i="1"/>
  <c r="AP157" i="1"/>
  <c r="AP189" i="1"/>
  <c r="AP221" i="1"/>
  <c r="AP253" i="1"/>
  <c r="AP285" i="1"/>
  <c r="AP317" i="1"/>
  <c r="AP349" i="1"/>
  <c r="AP381" i="1"/>
  <c r="AP413" i="1"/>
  <c r="AP445" i="1"/>
  <c r="AP477" i="1"/>
  <c r="AP509" i="1"/>
  <c r="AP541" i="1"/>
  <c r="AP573" i="1"/>
  <c r="AP605" i="1"/>
  <c r="AP637" i="1"/>
  <c r="AP669" i="1"/>
  <c r="AP701" i="1"/>
  <c r="AP733" i="1"/>
  <c r="AP765" i="1"/>
  <c r="AP797" i="1"/>
  <c r="AP829" i="1"/>
  <c r="AP861" i="1"/>
  <c r="AP41" i="1"/>
  <c r="AP73" i="1"/>
  <c r="AP137" i="1"/>
  <c r="AP265" i="1"/>
  <c r="AP297" i="1"/>
  <c r="AP329" i="1"/>
  <c r="AP457" i="1"/>
  <c r="AP489" i="1"/>
  <c r="AP585" i="1"/>
  <c r="AP617" i="1"/>
  <c r="AP649" i="1"/>
  <c r="AP745" i="1"/>
  <c r="AP841" i="1"/>
  <c r="AP25" i="2"/>
  <c r="AP21" i="1"/>
  <c r="AP53" i="1"/>
  <c r="AP85" i="1"/>
  <c r="AP117" i="1"/>
  <c r="AP149" i="1"/>
  <c r="AP181" i="1"/>
  <c r="AP213" i="1"/>
  <c r="AP245" i="1"/>
  <c r="AP277" i="1"/>
  <c r="AP309" i="1"/>
  <c r="AP341" i="1"/>
  <c r="AP373" i="1"/>
  <c r="AP405" i="1"/>
  <c r="AP437" i="1"/>
  <c r="AP469" i="1"/>
  <c r="AP501" i="1"/>
  <c r="AP533" i="1"/>
  <c r="AP565" i="1"/>
  <c r="AP597" i="1"/>
  <c r="AP629" i="1"/>
  <c r="AP661" i="1"/>
  <c r="AP693" i="1"/>
  <c r="AP725" i="1"/>
  <c r="AP757" i="1"/>
  <c r="AP789" i="1"/>
  <c r="AP821" i="1"/>
  <c r="AP853" i="1"/>
  <c r="AP37" i="2"/>
  <c r="AP105" i="1"/>
  <c r="AP169" i="1"/>
  <c r="AP201" i="1"/>
  <c r="AP233" i="1"/>
  <c r="AP361" i="1"/>
  <c r="AP393" i="1"/>
  <c r="AP425" i="1"/>
  <c r="AP521" i="1"/>
  <c r="AP553" i="1"/>
  <c r="AP681" i="1"/>
  <c r="AP713" i="1"/>
  <c r="AP777" i="1"/>
  <c r="AP809" i="1"/>
  <c r="AP33" i="1"/>
  <c r="AP65" i="1"/>
  <c r="AP97" i="1"/>
  <c r="AP129" i="1"/>
  <c r="AP161" i="1"/>
  <c r="AP193" i="1"/>
  <c r="AP225" i="1"/>
  <c r="AP257" i="1"/>
  <c r="AP289" i="1"/>
  <c r="AP321" i="1"/>
  <c r="AP353" i="1"/>
  <c r="AP385" i="1"/>
  <c r="AP417" i="1"/>
  <c r="AP449" i="1"/>
  <c r="AP481" i="1"/>
  <c r="AP513" i="1"/>
  <c r="AP545" i="1"/>
  <c r="AP577" i="1"/>
  <c r="AP609" i="1"/>
  <c r="AP641" i="1"/>
  <c r="AP673" i="1"/>
  <c r="AP705" i="1"/>
  <c r="AP737" i="1"/>
  <c r="AP769" i="1"/>
  <c r="AP801" i="1"/>
  <c r="AP833" i="1"/>
  <c r="AP865" i="1"/>
  <c r="AP17" i="2"/>
</calcChain>
</file>

<file path=xl/sharedStrings.xml><?xml version="1.0" encoding="utf-8"?>
<sst xmlns="http://schemas.openxmlformats.org/spreadsheetml/2006/main" count="12974" uniqueCount="441">
  <si>
    <t>Табель учета использования рабочего времени работников</t>
  </si>
  <si>
    <t>за</t>
  </si>
  <si>
    <t>Январь</t>
  </si>
  <si>
    <t>Руководитель подразделения:</t>
  </si>
  <si>
    <t>(ФИО, подпись)</t>
  </si>
  <si>
    <t>(дата)</t>
  </si>
  <si>
    <t>Подразделение</t>
  </si>
  <si>
    <t>Наименование подразделения</t>
  </si>
  <si>
    <t>Отвеств. лицо за ведение ТУРВ в подразд.:</t>
  </si>
  <si>
    <t>№</t>
  </si>
  <si>
    <t xml:space="preserve">Табельный номер </t>
  </si>
  <si>
    <t>Фамилия Имя Отчество (полностью)</t>
  </si>
  <si>
    <t xml:space="preserve">Профессия / Должность </t>
  </si>
  <si>
    <t>Отработанные дни</t>
  </si>
  <si>
    <t>Отработанные часы</t>
  </si>
  <si>
    <t>выход. и праздн. часы</t>
  </si>
  <si>
    <t>сверхурочные часы</t>
  </si>
  <si>
    <t>ночные часы</t>
  </si>
  <si>
    <t>баланс рабочего времени</t>
  </si>
  <si>
    <t>График</t>
  </si>
  <si>
    <t>Горелова Юлия Анатольевна</t>
  </si>
  <si>
    <t>начальник группы</t>
  </si>
  <si>
    <t>Дневные</t>
  </si>
  <si>
    <t>График 98 бригада 2</t>
  </si>
  <si>
    <t>группа основных средств</t>
  </si>
  <si>
    <t>Ночные</t>
  </si>
  <si>
    <t>Праздн./вых.</t>
  </si>
  <si>
    <t>Сверхурочн.</t>
  </si>
  <si>
    <t>Гримут Олеся Николаевна</t>
  </si>
  <si>
    <t>главный специалист-бухгалтер</t>
  </si>
  <si>
    <t>Байсеитов Серик Жанабилович</t>
  </si>
  <si>
    <t>начальник службы-главный диспетчер</t>
  </si>
  <si>
    <t>диспетчерская служба</t>
  </si>
  <si>
    <t>Дарменов Серик Молдагалиевич</t>
  </si>
  <si>
    <t>диспетчер</t>
  </si>
  <si>
    <t>График 1 бригада 1</t>
  </si>
  <si>
    <t>Билялов Берик Хасенович</t>
  </si>
  <si>
    <t>О</t>
  </si>
  <si>
    <t>График 1 бригада 2</t>
  </si>
  <si>
    <t>График 1 бригада 4</t>
  </si>
  <si>
    <t>Турегожин Амир Конысбаевич</t>
  </si>
  <si>
    <t>График 1 бригада 3</t>
  </si>
  <si>
    <t>Богинский Юрий Владимирович</t>
  </si>
  <si>
    <t>Койшибаев Нурлан Калиевич</t>
  </si>
  <si>
    <t>дробильщик</t>
  </si>
  <si>
    <t>График 3 бригада 1</t>
  </si>
  <si>
    <t>дробильный цех</t>
  </si>
  <si>
    <t>График 3 бригада 2</t>
  </si>
  <si>
    <t>Тулегенов Толкын Турганбекович</t>
  </si>
  <si>
    <t>Хайруллаев Жандос Каирбекович</t>
  </si>
  <si>
    <t>График 3 бригада 4</t>
  </si>
  <si>
    <t>Рахметов Бекмурат Манызович</t>
  </si>
  <si>
    <t>Виттих Андрей Александрович</t>
  </si>
  <si>
    <t>Молдахметов Руслан Куатович</t>
  </si>
  <si>
    <t>Б</t>
  </si>
  <si>
    <t>График 3 бригада 3</t>
  </si>
  <si>
    <t>Жексембина Татьяна Ивановна</t>
  </si>
  <si>
    <t>главный метролог-начальник службы</t>
  </si>
  <si>
    <t>метрологическая служба</t>
  </si>
  <si>
    <t>Бердалинов Рустем Рахметуллович</t>
  </si>
  <si>
    <t>инженер-метролог</t>
  </si>
  <si>
    <t>поверочно-калибровочная лаборатория</t>
  </si>
  <si>
    <t>Серикпаев Дархан Дулатович</t>
  </si>
  <si>
    <t>специалист 1 категории</t>
  </si>
  <si>
    <t>Шепель Юлия Сергеевна</t>
  </si>
  <si>
    <t>Золотоизвлекательная фабрика</t>
  </si>
  <si>
    <t>Кушумбаева Асемгуль Жамбыловна</t>
  </si>
  <si>
    <t>ведущий специалист по договорам</t>
  </si>
  <si>
    <t>Кабулова Сария Минигалеевна</t>
  </si>
  <si>
    <t>специалист по учету, движению и реализации готовой продукции</t>
  </si>
  <si>
    <t>График 98 бригада 1</t>
  </si>
  <si>
    <t>Сарычева Айида Дюсенкановна</t>
  </si>
  <si>
    <t>специалист по контрактам</t>
  </si>
  <si>
    <t>Доценко Татьяна Анатольевна</t>
  </si>
  <si>
    <t>главный специалист-аналитик</t>
  </si>
  <si>
    <t>производственно-техническое управление</t>
  </si>
  <si>
    <t>Светлов Андрей Викторович</t>
  </si>
  <si>
    <t>ведущий инженер рудного контроля</t>
  </si>
  <si>
    <t>Урманов Бекжан Абдурашитович</t>
  </si>
  <si>
    <t>главный специалист рудного контроля</t>
  </si>
  <si>
    <t>Нукенов Азамат Тулегенович</t>
  </si>
  <si>
    <t>главный специалист по реализации готовой продукции</t>
  </si>
  <si>
    <t>Шарипов Ернат Маратулы</t>
  </si>
  <si>
    <t>главный специалист</t>
  </si>
  <si>
    <t>ОС</t>
  </si>
  <si>
    <t>Аманов Алмаз Жанатович</t>
  </si>
  <si>
    <t>сектор начисления заработной платы и табельного учета</t>
  </si>
  <si>
    <t>Жасуланова Индира Жазылбековна</t>
  </si>
  <si>
    <t>ведущий бухгалтер</t>
  </si>
  <si>
    <t>Д</t>
  </si>
  <si>
    <t>Сатыбаева Айнур Кайратовна</t>
  </si>
  <si>
    <t>табельщик</t>
  </si>
  <si>
    <t>Мейрманова Айман Хасеновна</t>
  </si>
  <si>
    <t>Кароль Дмитрий Викторович</t>
  </si>
  <si>
    <t>Хамзина Лязат Сатыбалдиновна</t>
  </si>
  <si>
    <t>Нуртазина Аиза Маратовна</t>
  </si>
  <si>
    <t>начальник службы</t>
  </si>
  <si>
    <t>служба социальной работы, развития персонала и связи с общественностью</t>
  </si>
  <si>
    <t>Рахимжанова Мадина Нурлановна</t>
  </si>
  <si>
    <t>Рыжкова Галина Сергеевна</t>
  </si>
  <si>
    <t>начальник службы-заместитель главного бухгалтера</t>
  </si>
  <si>
    <t>служба бухгалтерского учета</t>
  </si>
  <si>
    <t>Жаркова Юлия Викторовна</t>
  </si>
  <si>
    <t>Искакова Мейрамгуль Сергалиевна</t>
  </si>
  <si>
    <t>Шулембаева Айгерим Омуралиевна</t>
  </si>
  <si>
    <t>Красько Галина Александровна</t>
  </si>
  <si>
    <t>Порох Наталья Владимировна</t>
  </si>
  <si>
    <t>Аманжол Роза</t>
  </si>
  <si>
    <t>Саутова Гулдана Алиакбаровна</t>
  </si>
  <si>
    <t>Алпеисов Мирас Тулеубекович</t>
  </si>
  <si>
    <t>участковый геолог</t>
  </si>
  <si>
    <t>График 2 бригада 2</t>
  </si>
  <si>
    <t>служба главного геолога</t>
  </si>
  <si>
    <t>Халамхан Нурболат</t>
  </si>
  <si>
    <t>Зибзяев Сергей Николаевич</t>
  </si>
  <si>
    <t>Казрахметов Ибрагим Кенжебекулы</t>
  </si>
  <si>
    <t>Олжабаев Рашид Мухамеджанович</t>
  </si>
  <si>
    <t>Чеботарев Игорь Васильевич</t>
  </si>
  <si>
    <t>БС</t>
  </si>
  <si>
    <t>Шотпаев Аманжол Ахметжанович</t>
  </si>
  <si>
    <t>График 2 бригада 4</t>
  </si>
  <si>
    <t>Иванов Алексей Николаевич</t>
  </si>
  <si>
    <t>Джаркин Багдат Каиргельдинович</t>
  </si>
  <si>
    <t>горнорабочий на геологических работах</t>
  </si>
  <si>
    <t>Шайжанов Бекет Бакытжанович</t>
  </si>
  <si>
    <t>Сейпульдинов Ильяс Элевсизович</t>
  </si>
  <si>
    <t>Музенбаев Жанат Ислямович</t>
  </si>
  <si>
    <t>Есжанов Алибек Мажитович</t>
  </si>
  <si>
    <t>Ибраев Расул Маратович</t>
  </si>
  <si>
    <t>старший геолог</t>
  </si>
  <si>
    <t>Мухин Виктор Митрофанович</t>
  </si>
  <si>
    <t>геолог</t>
  </si>
  <si>
    <t>Панов Олег Александрович</t>
  </si>
  <si>
    <t>геолог по недропользованию</t>
  </si>
  <si>
    <t>Сулейменов Кайрат Балтаевич</t>
  </si>
  <si>
    <t>ведущий инженер-геолог</t>
  </si>
  <si>
    <t>Шалдыков Дархан Ермекович</t>
  </si>
  <si>
    <t>начальник службы-главный геолог</t>
  </si>
  <si>
    <t>Бейсембаев Еркебулан Болатович</t>
  </si>
  <si>
    <t>главный специалист по радиационной безопасности</t>
  </si>
  <si>
    <t>Трибунский Александр Сергеевич</t>
  </si>
  <si>
    <t>заместитель главного технолога по металлургии</t>
  </si>
  <si>
    <t>служба главного технолога</t>
  </si>
  <si>
    <t>Байгунакова Роза Кабдрашитовна</t>
  </si>
  <si>
    <t>заместитель главного технолога по обогащению</t>
  </si>
  <si>
    <t>Нугуманов Адай Койшибекович</t>
  </si>
  <si>
    <t>ведущий инженер-технолог</t>
  </si>
  <si>
    <t>Огнева Татьяна Геннадьевна</t>
  </si>
  <si>
    <t>служба кадров</t>
  </si>
  <si>
    <t>Шакубасова Акбота Кобландиновна</t>
  </si>
  <si>
    <t>Фархутдинова Эльмира Булатовна</t>
  </si>
  <si>
    <t>ведущий специалист</t>
  </si>
  <si>
    <t>Абдраманова Аяулым Калдыбековна</t>
  </si>
  <si>
    <t>Базарова Сауле Успаналиевна</t>
  </si>
  <si>
    <t>Мещеряков Валерий Дмитриевич</t>
  </si>
  <si>
    <t>служба капитального строительства</t>
  </si>
  <si>
    <t>Габдуалиева Жанаргуль Хайруллаевна</t>
  </si>
  <si>
    <t>инженер-сметчик</t>
  </si>
  <si>
    <t>Голота Анастасия Владимировна</t>
  </si>
  <si>
    <t>инженер-проектировщик</t>
  </si>
  <si>
    <t>Мендыгалиева Аля Гумаровна</t>
  </si>
  <si>
    <t>Ережепова Айдана Сержановна</t>
  </si>
  <si>
    <t>Нуркутова Бибімария Қанышқызы</t>
  </si>
  <si>
    <t>Абуов Адиль Толегенович</t>
  </si>
  <si>
    <t>служба налогового учета</t>
  </si>
  <si>
    <t>Жунусова Шынар Нурлановна</t>
  </si>
  <si>
    <t>Божбанова Алма Оралбаевна</t>
  </si>
  <si>
    <t>Бейсембаев Адилбек Акимбекович</t>
  </si>
  <si>
    <t>Богинская Юлия Владимировна</t>
  </si>
  <si>
    <t>Каиров Дархан Дулатович</t>
  </si>
  <si>
    <t>главный специалист по планированию</t>
  </si>
  <si>
    <t>отдел планирования технического обслуживания и ремонтов SAP</t>
  </si>
  <si>
    <t>Муканова Дана Джанбулаткызы</t>
  </si>
  <si>
    <t>специалист по мониторингу нормативно справочной информации</t>
  </si>
  <si>
    <t>Жусупов Мурат Хасенович</t>
  </si>
  <si>
    <t>специалист по планированию</t>
  </si>
  <si>
    <t>Жупарова Асемгуль Оразовна</t>
  </si>
  <si>
    <t>сектор организации оплаты и нормирования труда</t>
  </si>
  <si>
    <t>Алдабергенов Азамат Тулюканович</t>
  </si>
  <si>
    <t>Горбань Екатерина Сергеевна</t>
  </si>
  <si>
    <t>ведущий инженер по организации и нормированию труда</t>
  </si>
  <si>
    <t>Филипьева Татьяна Валерьевна</t>
  </si>
  <si>
    <t>Сапенова Арайлым Таласовна</t>
  </si>
  <si>
    <t>ведущий экономист по труду</t>
  </si>
  <si>
    <t>Кварацхелия Марианна Бадриевна</t>
  </si>
  <si>
    <t>Абуова Ламира Кадырхановна</t>
  </si>
  <si>
    <t>Балтабаев Данияр Куанышбаевич</t>
  </si>
  <si>
    <t>Бексултанова Шамшия Куанышбековна</t>
  </si>
  <si>
    <t>начальник управления</t>
  </si>
  <si>
    <t>управление по работе с персоналом</t>
  </si>
  <si>
    <t>Крот Артем Григорьевич</t>
  </si>
  <si>
    <t>начальник участка</t>
  </si>
  <si>
    <t>участок технической диагностики</t>
  </si>
  <si>
    <t>Хайруллаев Айдос Каирбекович</t>
  </si>
  <si>
    <t>Дефектоскопист по магнитному и ультразвуковому контролю</t>
  </si>
  <si>
    <t>П</t>
  </si>
  <si>
    <t>Гольштейн Евгений Александрович</t>
  </si>
  <si>
    <t>Нагорный Александр</t>
  </si>
  <si>
    <t>дефектоскопист по магнитному и ультразвуковому контролю</t>
  </si>
  <si>
    <t>Байшагиров Дамир Каирбекович</t>
  </si>
  <si>
    <t>Садуев Жанбота Абаевич</t>
  </si>
  <si>
    <t>юридическое управление</t>
  </si>
  <si>
    <t>Биржикеев Ерлан Кошекбаевич</t>
  </si>
  <si>
    <t>Уәли Бауыржан Қасенұлы</t>
  </si>
  <si>
    <t>Хани Алдияр Ерденович</t>
  </si>
  <si>
    <t>управление главного механика</t>
  </si>
  <si>
    <t>Маусымбаев Канат Еркенович</t>
  </si>
  <si>
    <t>ведущий специалист по надзору за зданиями и сооружениями</t>
  </si>
  <si>
    <t>Каримова Зарина Жиангировна</t>
  </si>
  <si>
    <t>Муханбетжанов Асылбек Белгибаевич</t>
  </si>
  <si>
    <t>ведущий специалист по надзору за грузоподъёмными механизмами</t>
  </si>
  <si>
    <t>Курле Виктор Иоганесович</t>
  </si>
  <si>
    <t>начальник управления-главный энергетик</t>
  </si>
  <si>
    <t>управление энергоснабжения</t>
  </si>
  <si>
    <t>Быстрова Тамара Кузьминична</t>
  </si>
  <si>
    <t>Сергазин Айдар Каирбаевич</t>
  </si>
  <si>
    <t>главный специалист проекта подземных горных работ</t>
  </si>
  <si>
    <t>Альшинбаева Айгуль Бексериковна</t>
  </si>
  <si>
    <t>Кадырбаев Ернар Болатулы</t>
  </si>
  <si>
    <t>инженер по эксплуатации</t>
  </si>
  <si>
    <t>Айткожин Ерсин Жангожаевич</t>
  </si>
  <si>
    <t>слесарь по контрольно-измерительным приборам и автоматике</t>
  </si>
  <si>
    <t>участок контрольно-измерительных приборов и автоматики</t>
  </si>
  <si>
    <t>Аубакиров Тимур Женисович</t>
  </si>
  <si>
    <t>мастер участка</t>
  </si>
  <si>
    <t>Базарбаева Жанар Сабитовна</t>
  </si>
  <si>
    <t>Бришев Салимжан Калымович</t>
  </si>
  <si>
    <t>Бүркітұлы Тамерлан</t>
  </si>
  <si>
    <t>ОР</t>
  </si>
  <si>
    <t>ГО</t>
  </si>
  <si>
    <t>Гарифуллин Ильдар Шайхуллович</t>
  </si>
  <si>
    <t>Григорьев Александр Леонидович</t>
  </si>
  <si>
    <t>инженер-электроник</t>
  </si>
  <si>
    <t>Грушко Леонид Сергеевич</t>
  </si>
  <si>
    <t>Губорт Александр Артурович</t>
  </si>
  <si>
    <t>Гуревнин Денис Владимирович</t>
  </si>
  <si>
    <t>Дербасов Евгений Анатольевич</t>
  </si>
  <si>
    <t>Дубинцев Юрий Анатольевич</t>
  </si>
  <si>
    <t>Ефимов Николай Иванович</t>
  </si>
  <si>
    <t>Жакенов Жанибек Нурболатулы</t>
  </si>
  <si>
    <t>Жанабилов Алмаз Айдарханович</t>
  </si>
  <si>
    <t>Жанатай Асылан Ермекұлы</t>
  </si>
  <si>
    <t>Жанатай Жасұлан Ермекұлы</t>
  </si>
  <si>
    <t>Жантасов Жаслан Сабыржанович</t>
  </si>
  <si>
    <t>Жачик Владимир Сергеевич</t>
  </si>
  <si>
    <t>Загородкин Николай Иванович</t>
  </si>
  <si>
    <t>Зайнулин Расул Рашитович</t>
  </si>
  <si>
    <t>Кабыкенов Жанболат Оралович</t>
  </si>
  <si>
    <t>Касенов Даулет Конуспаевич</t>
  </si>
  <si>
    <t>Ковальчук Андрей Николаевич</t>
  </si>
  <si>
    <t>Ковальчук Илья Андреевич</t>
  </si>
  <si>
    <t>Котельников Виталий Геннадьевич</t>
  </si>
  <si>
    <t>Мельник Сергей Сергеевич</t>
  </si>
  <si>
    <t>Миронюк Максим Григорьевич</t>
  </si>
  <si>
    <t>Молдожан Омарбек Жұмабекұлы</t>
  </si>
  <si>
    <t>Мұратбек Шахнияз Алтынбекұлы</t>
  </si>
  <si>
    <t>Наймантаев Нурсултан Омарханович</t>
  </si>
  <si>
    <t>Непомнящий Дмитрий Анатольевич</t>
  </si>
  <si>
    <t>Обатнин Артем Георгиевич</t>
  </si>
  <si>
    <t>Оқасов Ахат Асқарұлы</t>
  </si>
  <si>
    <t>Омаров Ербол Кадырбаевич</t>
  </si>
  <si>
    <t>мастер</t>
  </si>
  <si>
    <t>Ореховский Данил Александрович</t>
  </si>
  <si>
    <t>Павлов Валерий Василиевич</t>
  </si>
  <si>
    <t>Пасечнюк Иван Андреевич</t>
  </si>
  <si>
    <t>мастер участка дробильного цеха</t>
  </si>
  <si>
    <t>Ператинский Евгений Александрович</t>
  </si>
  <si>
    <t>Пономарёв Юрий Сергеевич</t>
  </si>
  <si>
    <t>Посредник Сергей Сергеевич</t>
  </si>
  <si>
    <t>Рафальский Александр Валерьевич</t>
  </si>
  <si>
    <t>Сакупов Дастан Кажигалиевич</t>
  </si>
  <si>
    <t>Сергиеня Евгений Анатольевич</t>
  </si>
  <si>
    <t>Сулейменов Дауренбек Муратбекович</t>
  </si>
  <si>
    <t>Столяренко Олег Павлович</t>
  </si>
  <si>
    <t>Сыздыков Ержан Амангельдыевич</t>
  </si>
  <si>
    <t>Ткаченко Олег Александрович</t>
  </si>
  <si>
    <t>Токушев Аслан Каирбекович</t>
  </si>
  <si>
    <t>Туровский Владимир Анатольевич</t>
  </si>
  <si>
    <t>Шалов Калмурат Апбазович</t>
  </si>
  <si>
    <t>Шмельцер Владимир Арольдович</t>
  </si>
  <si>
    <t>Ян Олег Геннадьевич</t>
  </si>
  <si>
    <t>Мухамадиев Уалихан Омербекович</t>
  </si>
  <si>
    <t>служба автоматизированной системы управления технологическим процессом</t>
  </si>
  <si>
    <t>Елисеев Андрей Владимирович</t>
  </si>
  <si>
    <t>участок подготовки производства</t>
  </si>
  <si>
    <t>Житник Игорь Владимирович</t>
  </si>
  <si>
    <t>старший мастер</t>
  </si>
  <si>
    <t>Дубинцев Андрей Юрьевич</t>
  </si>
  <si>
    <t>ведущий инженер по автоматизированной системы управления производством</t>
  </si>
  <si>
    <t>участок автоматизированной системы управления</t>
  </si>
  <si>
    <t>Григорьев Леонид Александрович</t>
  </si>
  <si>
    <t>Хамзин Саят Амангельдиевич</t>
  </si>
  <si>
    <t>Шакеев Дамир Жомартович</t>
  </si>
  <si>
    <t>Амиржанов Еркежан Калелович</t>
  </si>
  <si>
    <t>Абаев Нурназар Худайбердиевич</t>
  </si>
  <si>
    <t>флотатор</t>
  </si>
  <si>
    <t>исследовательская лаборатория</t>
  </si>
  <si>
    <t>Абатов Ергалы Абужарович</t>
  </si>
  <si>
    <t>Айтманов Баглан Боташевич</t>
  </si>
  <si>
    <t>инженер-исследователь</t>
  </si>
  <si>
    <t>График 2 бригада 1</t>
  </si>
  <si>
    <t>Альмуханова Алия Манешевна</t>
  </si>
  <si>
    <t>Ахметова Асыл Кайрбековна</t>
  </si>
  <si>
    <t>Ахышова Жазира Жанаевна</t>
  </si>
  <si>
    <t>Башар Алмат Жанатұлы</t>
  </si>
  <si>
    <t>Бекеш Ельжас Серікұлы</t>
  </si>
  <si>
    <t>Буркытова Асель Гинаятовна</t>
  </si>
  <si>
    <t>Ерденова Бану Айтбайқызы</t>
  </si>
  <si>
    <t>Жумабаева Бибигуль Сембаевна</t>
  </si>
  <si>
    <t>Исаева Алия Запановна</t>
  </si>
  <si>
    <t>Калакбасова Айгерим Ерболовна</t>
  </si>
  <si>
    <t>Касымова Анна Сергеевна</t>
  </si>
  <si>
    <t>минералог</t>
  </si>
  <si>
    <t>Кирюшин Николай Николаевич</t>
  </si>
  <si>
    <t>Кайола Елена Владимировна</t>
  </si>
  <si>
    <t>Кусаинов Суиндык Сагындыкович</t>
  </si>
  <si>
    <t>График 2 бригада 3</t>
  </si>
  <si>
    <t>Леганькова Татьяна Александровна</t>
  </si>
  <si>
    <t>Мәнеш Сабина Ерболатқызы</t>
  </si>
  <si>
    <t>Мырзагалиев Алмас Серикович</t>
  </si>
  <si>
    <t>Неклюдова Ольга Павловна</t>
  </si>
  <si>
    <t>Нуралина Тогжан Белгибаевна</t>
  </si>
  <si>
    <t>Оразалина Алия Какимжановна</t>
  </si>
  <si>
    <t>Пирштук Геннадий Андреевич</t>
  </si>
  <si>
    <t>Рамазанов Саржан Ерланович</t>
  </si>
  <si>
    <t>Рачёк Максим Леонидович</t>
  </si>
  <si>
    <t>Сабекова Периза Орынбековна</t>
  </si>
  <si>
    <t>Сандыбаев Диас Курганович</t>
  </si>
  <si>
    <t>Секенов Әділет Ермекұлы</t>
  </si>
  <si>
    <t>Теміртай Акбота Акановна</t>
  </si>
  <si>
    <t>Токушева Кенжегуль Сеилбековна</t>
  </si>
  <si>
    <t>Трибунский Игорь Сергеевич</t>
  </si>
  <si>
    <t>начальник лаборатории</t>
  </si>
  <si>
    <t>Бажиров Берик Амангельдинович</t>
  </si>
  <si>
    <t>Сокращение</t>
  </si>
  <si>
    <t>Расшифровка сокращения</t>
  </si>
  <si>
    <t>Примечание</t>
  </si>
  <si>
    <t>Больничный лист и справки неоплач.</t>
  </si>
  <si>
    <t>заносятся табельщиком</t>
  </si>
  <si>
    <t>ОБ</t>
  </si>
  <si>
    <t>Отсутствие по болезни</t>
  </si>
  <si>
    <t>Выполнение гос. Обязанностей и донорские справки</t>
  </si>
  <si>
    <t>Н</t>
  </si>
  <si>
    <t>Отсутствие по невыясненным причинам</t>
  </si>
  <si>
    <t>Прогул</t>
  </si>
  <si>
    <t>Отстранение от работы</t>
  </si>
  <si>
    <t>ОО</t>
  </si>
  <si>
    <t>Отсутствие оплачиваемое</t>
  </si>
  <si>
    <t>заносятся табельщиком или отделом кадров</t>
  </si>
  <si>
    <t>ТБ</t>
  </si>
  <si>
    <t>ЗанятияТехнБезопасности</t>
  </si>
  <si>
    <t>заносятся специалистами СТЗП</t>
  </si>
  <si>
    <t>БР</t>
  </si>
  <si>
    <t>Отпуск по беременности и родам</t>
  </si>
  <si>
    <t>заносят отдел кадров</t>
  </si>
  <si>
    <t>Отпуск по уходу за ребенком до достижения им 3-х лет</t>
  </si>
  <si>
    <t>КЗ</t>
  </si>
  <si>
    <t>Сохранение среднего заработка</t>
  </si>
  <si>
    <t>Отпуск без сохранения заработной платы</t>
  </si>
  <si>
    <t>У</t>
  </si>
  <si>
    <t>Учебный отпуск</t>
  </si>
  <si>
    <t>Отпуск</t>
  </si>
  <si>
    <t>Социальный отпуск</t>
  </si>
  <si>
    <t>ф</t>
  </si>
  <si>
    <t>норма</t>
  </si>
  <si>
    <t>Сб</t>
  </si>
  <si>
    <t>Вс</t>
  </si>
  <si>
    <t>Январь 2024</t>
  </si>
  <si>
    <t>График 1</t>
  </si>
  <si>
    <t>Бригада 1</t>
  </si>
  <si>
    <t>11н</t>
  </si>
  <si>
    <t>Пн</t>
  </si>
  <si>
    <t>Вт</t>
  </si>
  <si>
    <t>Ср</t>
  </si>
  <si>
    <t>Чт</t>
  </si>
  <si>
    <t>Пт</t>
  </si>
  <si>
    <t>Бригада 2</t>
  </si>
  <si>
    <t>Февраль 2024</t>
  </si>
  <si>
    <t>Февраль</t>
  </si>
  <si>
    <t>Бригада 3</t>
  </si>
  <si>
    <t>Март 2024</t>
  </si>
  <si>
    <t>Март</t>
  </si>
  <si>
    <t>Бригада 4</t>
  </si>
  <si>
    <t>Апрель 2024</t>
  </si>
  <si>
    <t>Апрель</t>
  </si>
  <si>
    <t>х</t>
  </si>
  <si>
    <t>Май 2024</t>
  </si>
  <si>
    <t>Май</t>
  </si>
  <si>
    <t>Июнь 2024</t>
  </si>
  <si>
    <t>Июнь</t>
  </si>
  <si>
    <t>Июль 2024</t>
  </si>
  <si>
    <t>Июль</t>
  </si>
  <si>
    <t>Август 2024</t>
  </si>
  <si>
    <t>Август</t>
  </si>
  <si>
    <t>Сентябрь 2024</t>
  </si>
  <si>
    <t>Сентябрь</t>
  </si>
  <si>
    <t>Октябрь 2024</t>
  </si>
  <si>
    <t>Октябрь</t>
  </si>
  <si>
    <t>Ноябрь 2024</t>
  </si>
  <si>
    <t>Ноябрь</t>
  </si>
  <si>
    <t>Декабрь 2024</t>
  </si>
  <si>
    <t>Декабрь</t>
  </si>
  <si>
    <t>График 4 бригада 1</t>
  </si>
  <si>
    <t>График 5 бригада 1</t>
  </si>
  <si>
    <t>График 5 бригада 2</t>
  </si>
  <si>
    <t>График 5 бригада 3</t>
  </si>
  <si>
    <t>График 5 бригада 4</t>
  </si>
  <si>
    <t>График 97 бригада 1</t>
  </si>
  <si>
    <t>График 45 бригада 1</t>
  </si>
  <si>
    <t>График 2</t>
  </si>
  <si>
    <t>График 3</t>
  </si>
  <si>
    <t>10,5н</t>
  </si>
  <si>
    <t>График 5</t>
  </si>
  <si>
    <t>График 97</t>
  </si>
  <si>
    <t>График 98</t>
  </si>
  <si>
    <t>График 45</t>
  </si>
  <si>
    <t xml:space="preserve"> только часы фактической переработки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</si>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</sst>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[$-419]mmmm;@"/>
    <numFmt numFmtId="166" formatCode="_-* #,##0.00_р_._-;\-* #,##0.00_р_._-;_-* &quot;-&quot;??_р_._-;_-@_-"/>
  </numFmts>
  <fonts count="15" x14ac:knownFonts="1"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 Cyr"/>
      <charset val="204"/>
    </font>
    <font>
      <sz val="8"/>
      <name val="Arial"/>
      <family val="2"/>
      <charset val="204"/>
    </font>
    <font>
      <sz val="8"/>
      <name val="Arial Cyr"/>
      <charset val="204"/>
    </font>
    <font>
      <b/>
      <sz val="7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FF0000"/>
      <name val="Arial"/>
      <family val="2"/>
      <charset val="204"/>
    </font>
    <font>
      <sz val="7"/>
      <name val="Arial Cy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1" fillId="0" borderId="0"/>
    <xf numFmtId="166" fontId="2" fillId="0" borderId="0"/>
  </cellStyleXfs>
  <cellXfs count="165">
    <xf numFmtId="0" fontId="0" fillId="0" borderId="0" xfId="0"/>
    <xf numFmtId="49" fontId="0" fillId="0" borderId="0" xfId="0" applyNumberFormat="1"/>
    <xf numFmtId="0" fontId="1" fillId="3" borderId="1" xfId="0" applyFont="1" applyFill="1" applyBorder="1"/>
    <xf numFmtId="0" fontId="0" fillId="0" borderId="1" xfId="0" applyBorder="1"/>
    <xf numFmtId="0" fontId="2" fillId="2" borderId="1" xfId="2" applyFill="1" applyBorder="1"/>
    <xf numFmtId="0" fontId="2" fillId="2" borderId="1" xfId="2" applyFill="1" applyBorder="1" applyAlignment="1">
      <alignment horizontal="center" vertical="center"/>
    </xf>
    <xf numFmtId="0" fontId="2" fillId="0" borderId="0" xfId="2"/>
    <xf numFmtId="0" fontId="1" fillId="2" borderId="2" xfId="2" applyFont="1" applyFill="1" applyBorder="1"/>
    <xf numFmtId="0" fontId="1" fillId="2" borderId="3" xfId="2" applyFont="1" applyFill="1" applyBorder="1"/>
    <xf numFmtId="0" fontId="1" fillId="2" borderId="4" xfId="2" applyFont="1" applyFill="1" applyBorder="1"/>
    <xf numFmtId="0" fontId="2" fillId="2" borderId="0" xfId="2" applyFill="1"/>
    <xf numFmtId="0" fontId="2" fillId="2" borderId="5" xfId="2" applyFill="1" applyBorder="1"/>
    <xf numFmtId="0" fontId="2" fillId="2" borderId="6" xfId="2" applyFill="1" applyBorder="1"/>
    <xf numFmtId="0" fontId="9" fillId="0" borderId="0" xfId="2" applyFont="1"/>
    <xf numFmtId="0" fontId="9" fillId="2" borderId="5" xfId="2" applyFont="1" applyFill="1" applyBorder="1"/>
    <xf numFmtId="0" fontId="9" fillId="2" borderId="1" xfId="2" applyFont="1" applyFill="1" applyBorder="1"/>
    <xf numFmtId="0" fontId="9" fillId="2" borderId="6" xfId="2" applyFont="1" applyFill="1" applyBorder="1"/>
    <xf numFmtId="0" fontId="9" fillId="2" borderId="0" xfId="2" applyFont="1" applyFill="1"/>
    <xf numFmtId="0" fontId="2" fillId="2" borderId="7" xfId="2" applyFill="1" applyBorder="1"/>
    <xf numFmtId="0" fontId="2" fillId="2" borderId="8" xfId="2" applyFill="1" applyBorder="1"/>
    <xf numFmtId="0" fontId="2" fillId="2" borderId="9" xfId="2" applyFill="1" applyBorder="1"/>
    <xf numFmtId="0" fontId="10" fillId="0" borderId="0" xfId="2" applyFont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10" fillId="0" borderId="0" xfId="2" applyFont="1" applyAlignment="1">
      <alignment horizontal="center" vertical="center" textRotation="90" wrapText="1"/>
    </xf>
    <xf numFmtId="0" fontId="7" fillId="2" borderId="0" xfId="2" applyFont="1" applyFill="1"/>
    <xf numFmtId="0" fontId="1" fillId="0" borderId="0" xfId="2" applyFont="1" applyAlignment="1">
      <alignment vertical="center"/>
    </xf>
    <xf numFmtId="0" fontId="7" fillId="2" borderId="0" xfId="2" applyFont="1" applyFill="1" applyAlignment="1">
      <alignment vertical="center"/>
    </xf>
    <xf numFmtId="0" fontId="1" fillId="2" borderId="0" xfId="2" applyFont="1" applyFill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quotePrefix="1" applyFill="1"/>
    <xf numFmtId="14" fontId="2" fillId="2" borderId="0" xfId="2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2" fillId="0" borderId="0" xfId="0" applyFont="1" applyAlignment="1">
      <alignment horizontal="center" vertical="center"/>
    </xf>
    <xf numFmtId="0" fontId="2" fillId="2" borderId="14" xfId="2" applyFill="1" applyBorder="1" applyProtection="1">
      <protection locked="0"/>
    </xf>
    <xf numFmtId="0" fontId="2" fillId="2" borderId="15" xfId="2" applyFill="1" applyBorder="1" applyAlignment="1" applyProtection="1">
      <alignment horizontal="center"/>
      <protection locked="0"/>
    </xf>
    <xf numFmtId="2" fontId="12" fillId="0" borderId="0" xfId="0" applyNumberFormat="1" applyFont="1"/>
    <xf numFmtId="0" fontId="5" fillId="0" borderId="0" xfId="0" applyFont="1" applyProtection="1">
      <protection locked="0"/>
    </xf>
    <xf numFmtId="0" fontId="4" fillId="0" borderId="0" xfId="0" applyFont="1" applyAlignment="1" applyProtection="1">
      <alignment vertical="top"/>
      <protection locked="0"/>
    </xf>
    <xf numFmtId="0" fontId="5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 vertical="center" textRotation="90" wrapText="1"/>
      <protection locked="0"/>
    </xf>
    <xf numFmtId="0" fontId="5" fillId="0" borderId="18" xfId="0" applyFont="1" applyBorder="1" applyAlignment="1" applyProtection="1">
      <alignment horizontal="center" vertical="center" textRotation="90" wrapText="1"/>
      <protection locked="0"/>
    </xf>
    <xf numFmtId="0" fontId="4" fillId="0" borderId="19" xfId="0" applyFont="1" applyBorder="1" applyAlignment="1" applyProtection="1">
      <alignment horizontal="center" vertical="center" textRotation="90" wrapText="1"/>
      <protection locked="0"/>
    </xf>
    <xf numFmtId="0" fontId="9" fillId="4" borderId="17" xfId="0" applyFont="1" applyFill="1" applyBorder="1" applyAlignment="1" applyProtection="1">
      <alignment horizontal="center" vertical="center"/>
      <protection locked="0"/>
    </xf>
    <xf numFmtId="0" fontId="9" fillId="4" borderId="18" xfId="0" applyFont="1" applyFill="1" applyBorder="1" applyAlignment="1" applyProtection="1">
      <alignment horizontal="center" vertical="center"/>
      <protection locked="0"/>
    </xf>
    <xf numFmtId="0" fontId="9" fillId="4" borderId="20" xfId="0" applyFont="1" applyFill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 textRotation="90" wrapText="1"/>
      <protection locked="0"/>
    </xf>
    <xf numFmtId="0" fontId="5" fillId="0" borderId="20" xfId="0" applyFont="1" applyBorder="1" applyAlignment="1" applyProtection="1">
      <alignment horizontal="center" vertical="center" textRotation="90" wrapText="1"/>
      <protection locked="0"/>
    </xf>
    <xf numFmtId="0" fontId="4" fillId="0" borderId="22" xfId="0" applyFont="1" applyBorder="1" applyAlignment="1" applyProtection="1">
      <alignment horizontal="center" vertical="center" textRotation="90" wrapText="1"/>
      <protection locked="0"/>
    </xf>
    <xf numFmtId="0" fontId="4" fillId="0" borderId="3" xfId="0" applyFont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 applyProtection="1">
      <alignment horizontal="center" vertical="center" textRotation="90" wrapText="1"/>
      <protection locked="0"/>
    </xf>
    <xf numFmtId="0" fontId="9" fillId="4" borderId="3" xfId="0" applyFont="1" applyFill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3" xfId="0" applyFont="1" applyBorder="1" applyAlignment="1" applyProtection="1">
      <alignment horizontal="center" vertical="center" textRotation="90" wrapText="1"/>
      <protection locked="0"/>
    </xf>
    <xf numFmtId="0" fontId="5" fillId="0" borderId="23" xfId="0" applyFont="1" applyBorder="1" applyAlignment="1" applyProtection="1">
      <alignment horizontal="center" vertical="center" textRotation="90" wrapText="1"/>
      <protection locked="0"/>
    </xf>
    <xf numFmtId="0" fontId="4" fillId="0" borderId="24" xfId="0" applyFont="1" applyBorder="1" applyAlignment="1" applyProtection="1">
      <alignment horizontal="center" vertical="center" textRotation="90" wrapText="1"/>
      <protection locked="0"/>
    </xf>
    <xf numFmtId="0" fontId="4" fillId="0" borderId="1" xfId="0" applyFont="1" applyBorder="1" applyAlignment="1" applyProtection="1">
      <alignment horizontal="center" vertical="center" textRotation="90" wrapText="1"/>
      <protection locked="0"/>
    </xf>
    <xf numFmtId="0" fontId="4" fillId="0" borderId="6" xfId="0" applyFont="1" applyBorder="1" applyAlignment="1" applyProtection="1">
      <alignment horizontal="center" vertical="center" textRotation="90" wrapText="1"/>
      <protection locked="0"/>
    </xf>
    <xf numFmtId="0" fontId="9" fillId="4" borderId="1" xfId="0" applyFont="1" applyFill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 vertical="center" textRotation="90" wrapText="1"/>
      <protection locked="0"/>
    </xf>
    <xf numFmtId="0" fontId="5" fillId="0" borderId="1" xfId="0" applyFont="1" applyBorder="1" applyAlignment="1" applyProtection="1">
      <alignment horizontal="center" vertical="center" textRotation="90" wrapText="1"/>
      <protection locked="0"/>
    </xf>
    <xf numFmtId="0" fontId="5" fillId="0" borderId="25" xfId="0" applyFont="1" applyBorder="1" applyAlignment="1" applyProtection="1">
      <alignment horizontal="center" vertical="center" textRotation="90" wrapText="1"/>
      <protection locked="0"/>
    </xf>
    <xf numFmtId="0" fontId="4" fillId="0" borderId="26" xfId="0" applyFont="1" applyBorder="1" applyAlignment="1" applyProtection="1">
      <alignment horizontal="center" vertical="center" textRotation="90" wrapText="1"/>
      <protection locked="0"/>
    </xf>
    <xf numFmtId="0" fontId="4" fillId="0" borderId="8" xfId="0" applyFont="1" applyBorder="1" applyAlignment="1" applyProtection="1">
      <alignment horizontal="center" vertical="center" textRotation="90" wrapText="1"/>
      <protection locked="0"/>
    </xf>
    <xf numFmtId="0" fontId="4" fillId="0" borderId="9" xfId="0" applyFont="1" applyBorder="1" applyAlignment="1" applyProtection="1">
      <alignment horizontal="center" vertical="center" textRotation="90" wrapText="1"/>
      <protection locked="0"/>
    </xf>
    <xf numFmtId="0" fontId="9" fillId="4" borderId="8" xfId="0" applyFont="1" applyFill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 vertical="center" textRotation="90" wrapText="1"/>
      <protection locked="0"/>
    </xf>
    <xf numFmtId="0" fontId="5" fillId="0" borderId="8" xfId="0" applyFont="1" applyBorder="1" applyAlignment="1" applyProtection="1">
      <alignment horizontal="center" vertical="center" textRotation="90" wrapText="1"/>
      <protection locked="0"/>
    </xf>
    <xf numFmtId="0" fontId="5" fillId="0" borderId="27" xfId="0" applyFont="1" applyBorder="1" applyAlignment="1" applyProtection="1">
      <alignment horizontal="center" vertical="center" textRotation="90" wrapText="1"/>
      <protection locked="0"/>
    </xf>
    <xf numFmtId="0" fontId="9" fillId="4" borderId="17" xfId="0" applyFont="1" applyFill="1" applyBorder="1" applyAlignment="1" applyProtection="1">
      <alignment horizontal="center"/>
      <protection locked="0"/>
    </xf>
    <xf numFmtId="0" fontId="9" fillId="4" borderId="18" xfId="0" applyFont="1" applyFill="1" applyBorder="1" applyAlignment="1" applyProtection="1">
      <alignment horizontal="center"/>
      <protection locked="0"/>
    </xf>
    <xf numFmtId="0" fontId="9" fillId="4" borderId="20" xfId="0" applyFont="1" applyFill="1" applyBorder="1" applyAlignment="1" applyProtection="1">
      <alignment horizontal="center"/>
      <protection locked="0"/>
    </xf>
    <xf numFmtId="0" fontId="9" fillId="4" borderId="29" xfId="0" applyFont="1" applyFill="1" applyBorder="1" applyAlignment="1" applyProtection="1">
      <alignment horizontal="center"/>
      <protection locked="0"/>
    </xf>
    <xf numFmtId="0" fontId="9" fillId="4" borderId="30" xfId="0" applyFont="1" applyFill="1" applyBorder="1" applyAlignment="1" applyProtection="1">
      <alignment horizontal="center"/>
      <protection locked="0"/>
    </xf>
    <xf numFmtId="0" fontId="9" fillId="4" borderId="31" xfId="0" applyFont="1" applyFill="1" applyBorder="1" applyAlignment="1" applyProtection="1">
      <alignment horizontal="center"/>
      <protection locked="0"/>
    </xf>
    <xf numFmtId="0" fontId="9" fillId="4" borderId="24" xfId="0" applyFont="1" applyFill="1" applyBorder="1" applyAlignment="1" applyProtection="1">
      <alignment horizontal="center"/>
      <protection locked="0"/>
    </xf>
    <xf numFmtId="0" fontId="9" fillId="4" borderId="25" xfId="0" applyFont="1" applyFill="1" applyBorder="1" applyAlignment="1" applyProtection="1">
      <alignment horizontal="center"/>
      <protection locked="0"/>
    </xf>
    <xf numFmtId="0" fontId="9" fillId="4" borderId="34" xfId="0" applyFont="1" applyFill="1" applyBorder="1" applyAlignment="1" applyProtection="1">
      <alignment horizontal="center"/>
      <protection locked="0"/>
    </xf>
    <xf numFmtId="0" fontId="9" fillId="4" borderId="35" xfId="0" applyFont="1" applyFill="1" applyBorder="1" applyAlignment="1" applyProtection="1">
      <alignment horizontal="center"/>
      <protection locked="0"/>
    </xf>
    <xf numFmtId="0" fontId="9" fillId="4" borderId="36" xfId="0" applyFont="1" applyFill="1" applyBorder="1" applyAlignment="1" applyProtection="1">
      <alignment horizontal="center"/>
      <protection locked="0"/>
    </xf>
    <xf numFmtId="4" fontId="0" fillId="0" borderId="1" xfId="0" applyNumberFormat="1" applyBorder="1"/>
    <xf numFmtId="0" fontId="2" fillId="0" borderId="1" xfId="2" applyBorder="1"/>
    <xf numFmtId="4" fontId="0" fillId="0" borderId="0" xfId="0" applyNumberFormat="1"/>
    <xf numFmtId="49" fontId="0" fillId="0" borderId="1" xfId="0" applyNumberFormat="1" applyBorder="1"/>
    <xf numFmtId="0" fontId="6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4" fontId="8" fillId="0" borderId="1" xfId="1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4" fillId="0" borderId="0" xfId="0" applyFont="1" applyProtection="1">
      <protection locked="0"/>
    </xf>
    <xf numFmtId="20" fontId="4" fillId="0" borderId="0" xfId="0" applyNumberFormat="1" applyFont="1" applyProtection="1">
      <protection locked="0"/>
    </xf>
    <xf numFmtId="16" fontId="4" fillId="0" borderId="0" xfId="0" applyNumberFormat="1" applyFont="1" applyProtection="1">
      <protection locked="0"/>
    </xf>
    <xf numFmtId="164" fontId="0" fillId="0" borderId="1" xfId="0" applyNumberFormat="1" applyBorder="1"/>
    <xf numFmtId="165" fontId="2" fillId="2" borderId="5" xfId="2" applyNumberFormat="1" applyFill="1" applyBorder="1"/>
    <xf numFmtId="165" fontId="2" fillId="2" borderId="1" xfId="2" applyNumberFormat="1" applyFill="1" applyBorder="1"/>
    <xf numFmtId="165" fontId="2" fillId="2" borderId="6" xfId="2" applyNumberFormat="1" applyFill="1" applyBorder="1"/>
    <xf numFmtId="166" fontId="0" fillId="2" borderId="0" xfId="4" applyFont="1" applyFill="1"/>
    <xf numFmtId="0" fontId="0" fillId="0" borderId="0" xfId="0"/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9" fillId="0" borderId="18" xfId="0" applyFont="1" applyBorder="1" applyAlignment="1" applyProtection="1">
      <alignment horizontal="center"/>
      <protection locked="0"/>
    </xf>
    <xf numFmtId="0" fontId="9" fillId="0" borderId="20" xfId="0" applyFont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Protection="1">
      <protection locked="0"/>
    </xf>
    <xf numFmtId="0" fontId="4" fillId="0" borderId="28" xfId="0" applyFont="1" applyBorder="1" applyAlignment="1" applyProtection="1">
      <alignment horizontal="center" vertical="center" wrapText="1"/>
      <protection locked="0"/>
    </xf>
    <xf numFmtId="0" fontId="9" fillId="0" borderId="29" xfId="0" applyFont="1" applyBorder="1" applyAlignment="1" applyProtection="1">
      <alignment horizontal="center"/>
      <protection locked="0"/>
    </xf>
    <xf numFmtId="0" fontId="9" fillId="0" borderId="30" xfId="0" applyFont="1" applyBorder="1" applyAlignment="1" applyProtection="1">
      <alignment horizontal="center"/>
      <protection locked="0"/>
    </xf>
    <xf numFmtId="0" fontId="9" fillId="0" borderId="31" xfId="0" applyFont="1" applyBorder="1" applyAlignment="1" applyProtection="1">
      <alignment horizontal="center"/>
      <protection locked="0"/>
    </xf>
    <xf numFmtId="0" fontId="4" fillId="0" borderId="32" xfId="0" applyFont="1" applyBorder="1" applyAlignment="1" applyProtection="1">
      <alignment horizontal="center" vertical="center" wrapText="1"/>
      <protection locked="0"/>
    </xf>
    <xf numFmtId="0" fontId="9" fillId="0" borderId="24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4" fillId="0" borderId="33" xfId="0" applyFont="1" applyBorder="1" applyAlignment="1" applyProtection="1">
      <alignment horizontal="center" vertical="center" wrapText="1"/>
      <protection locked="0"/>
    </xf>
    <xf numFmtId="0" fontId="9" fillId="0" borderId="34" xfId="0" applyFont="1" applyBorder="1" applyAlignment="1" applyProtection="1">
      <alignment horizontal="center"/>
      <protection locked="0"/>
    </xf>
    <xf numFmtId="0" fontId="9" fillId="0" borderId="35" xfId="0" applyFont="1" applyBorder="1" applyAlignment="1" applyProtection="1">
      <alignment horizontal="center"/>
      <protection locked="0"/>
    </xf>
    <xf numFmtId="0" fontId="9" fillId="0" borderId="36" xfId="0" applyFont="1" applyBorder="1" applyAlignment="1" applyProtection="1">
      <alignment horizontal="center"/>
      <protection locked="0"/>
    </xf>
    <xf numFmtId="0" fontId="9" fillId="5" borderId="30" xfId="0" applyFont="1" applyFill="1" applyBorder="1" applyAlignment="1" applyProtection="1">
      <alignment horizontal="center"/>
      <protection locked="0"/>
    </xf>
    <xf numFmtId="0" fontId="9" fillId="5" borderId="29" xfId="0" applyFont="1" applyFill="1" applyBorder="1" applyAlignment="1" applyProtection="1">
      <alignment horizontal="center"/>
      <protection locked="0"/>
    </xf>
    <xf numFmtId="0" fontId="4" fillId="0" borderId="17" xfId="2" quotePrefix="1" applyFont="1" applyBorder="1" applyAlignment="1" applyProtection="1">
      <alignment horizontal="left" vertical="center"/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0" fillId="0" borderId="38" xfId="0" applyBorder="1" applyProtection="1">
      <protection locked="0"/>
    </xf>
    <xf numFmtId="0" fontId="0" fillId="0" borderId="39" xfId="0" applyBorder="1" applyProtection="1"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7" xfId="0" applyBorder="1" applyProtection="1"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left" vertical="center" wrapText="1"/>
      <protection locked="0"/>
    </xf>
    <xf numFmtId="0" fontId="4" fillId="0" borderId="30" xfId="0" applyFont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4" fillId="0" borderId="17" xfId="0" quotePrefix="1" applyFont="1" applyBorder="1" applyAlignment="1" applyProtection="1">
      <alignment horizontal="left" vertical="center"/>
      <protection locked="0"/>
    </xf>
    <xf numFmtId="0" fontId="4" fillId="0" borderId="18" xfId="0" applyFont="1" applyBorder="1" applyAlignment="1" applyProtection="1">
      <alignment horizontal="left" vertical="center" wrapText="1"/>
      <protection locked="0"/>
    </xf>
    <xf numFmtId="0" fontId="4" fillId="0" borderId="29" xfId="0" quotePrefix="1" applyFont="1" applyBorder="1" applyAlignment="1" applyProtection="1">
      <alignment horizontal="left" vertical="center"/>
      <protection locked="0"/>
    </xf>
    <xf numFmtId="0" fontId="0" fillId="0" borderId="22" xfId="0" applyBorder="1" applyProtection="1">
      <protection locked="0"/>
    </xf>
    <xf numFmtId="0" fontId="14" fillId="0" borderId="18" xfId="0" applyFont="1" applyBorder="1" applyAlignment="1">
      <alignment horizontal="left" vertical="center" wrapText="1"/>
    </xf>
    <xf numFmtId="0" fontId="0" fillId="0" borderId="16" xfId="0" applyBorder="1"/>
    <xf numFmtId="0" fontId="0" fillId="0" borderId="37" xfId="0" applyBorder="1"/>
    <xf numFmtId="0" fontId="4" fillId="0" borderId="18" xfId="2" applyFont="1" applyBorder="1" applyAlignment="1" applyProtection="1">
      <alignment horizontal="left" vertical="center" wrapText="1"/>
      <protection locked="0"/>
    </xf>
    <xf numFmtId="0" fontId="4" fillId="0" borderId="41" xfId="0" applyFont="1" applyBorder="1" applyAlignment="1" applyProtection="1">
      <alignment horizontal="center" vertical="top"/>
      <protection locked="0"/>
    </xf>
    <xf numFmtId="0" fontId="0" fillId="0" borderId="41" xfId="0" applyBorder="1" applyProtection="1">
      <protection locked="0"/>
    </xf>
    <xf numFmtId="49" fontId="5" fillId="3" borderId="0" xfId="0" applyNumberFormat="1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4" fillId="0" borderId="40" xfId="0" applyFont="1" applyBorder="1" applyAlignment="1" applyProtection="1">
      <alignment horizontal="center"/>
      <protection locked="0"/>
    </xf>
    <xf numFmtId="0" fontId="0" fillId="0" borderId="40" xfId="0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8" xfId="0" quotePrefix="1" applyFont="1" applyBorder="1" applyAlignment="1" applyProtection="1">
      <alignment horizontal="left" vertical="center"/>
      <protection locked="0"/>
    </xf>
    <xf numFmtId="0" fontId="1" fillId="0" borderId="0" xfId="2" applyFont="1" applyAlignment="1">
      <alignment horizontal="center" vertical="center"/>
    </xf>
    <xf numFmtId="0" fontId="0" fillId="0" borderId="0" xfId="0"/>
    <xf numFmtId="0" fontId="3" fillId="2" borderId="1" xfId="2" applyFont="1" applyFill="1" applyBorder="1" applyAlignment="1">
      <alignment horizontal="left" vertical="center" wrapText="1"/>
    </xf>
    <xf numFmtId="0" fontId="0" fillId="0" borderId="5" xfId="0" applyBorder="1"/>
  </cellXfs>
  <cellStyles count="5">
    <cellStyle name="Îáű÷íűé_í-đü" xfId="1"/>
    <cellStyle name="Обычный" xfId="0" builtinId="0"/>
    <cellStyle name="Обычный 2" xfId="2"/>
    <cellStyle name="Обычный 3 5" xfId="3"/>
    <cellStyle name="Финансовый 2" xfId="4"/>
  </cellStyles>
  <dxfs count="93">
    <dxf>
      <fill>
        <patternFill patternType="solid">
          <fgColor indexed="64"/>
          <bgColor indexed="9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FFFFFF"/>
        </patternFill>
      </fill>
      <protection locked="1" hidden="0"/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 Cyr"/>
      </font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List13" displayName="List13" ref="E1:P5" insertRowShift="1" totalsRowShown="0" headerRowDxfId="16" dataDxfId="14" headerRowBorderDxfId="15" tableBorderDxfId="13" totalsRowBorderDxfId="12">
  <tableColumns count="12">
    <tableColumn id="1" name="Column1" dataDxfId="11"/>
    <tableColumn id="2" name="Column2" dataDxfId="10"/>
    <tableColumn id="3" name="Column3" dataDxfId="9"/>
    <tableColumn id="4" name="Column4" dataDxfId="8"/>
    <tableColumn id="5" name="Column5" dataDxfId="7"/>
    <tableColumn id="6" name="Column6" dataDxfId="6"/>
    <tableColumn id="7" name="Column7" dataDxfId="5"/>
    <tableColumn id="8" name="Column8" dataDxfId="4"/>
    <tableColumn id="9" name="Column9" dataDxfId="3"/>
    <tableColumn id="10" name="Column10" dataDxfId="2"/>
    <tableColumn id="11" name="Column11" dataDxfId="1"/>
    <tableColumn id="12" name="Column1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872"/>
  <sheetViews>
    <sheetView tabSelected="1" zoomScale="115" zoomScaleNormal="115" zoomScaleSheetLayoutView="160" workbookViewId="0">
      <pane xSplit="5" ySplit="12" topLeftCell="F841" activePane="bottomRight" state="frozen"/>
      <selection pane="topRight" activeCell="G1" sqref="G1"/>
      <selection pane="bottomLeft" activeCell="A11" sqref="A11"/>
      <selection pane="bottomRight" activeCell="C13" sqref="C13:C16"/>
    </sheetView>
  </sheetViews>
  <sheetFormatPr defaultColWidth="9.140625" defaultRowHeight="9.75" outlineLevelCol="1" x14ac:dyDescent="0.2"/>
  <cols>
    <col min="1" max="1" width="2.85546875" style="97" customWidth="1"/>
    <col min="2" max="2" width="4.85546875" style="97" customWidth="1"/>
    <col min="3" max="3" width="9.7109375" style="97" customWidth="1"/>
    <col min="4" max="4" width="8" style="97" customWidth="1" outlineLevel="1"/>
    <col min="5" max="5" width="8.85546875" style="97" customWidth="1" outlineLevel="1"/>
    <col min="6" max="6" width="2.7109375" style="97" customWidth="1"/>
    <col min="7" max="7" width="2.42578125" style="97" customWidth="1"/>
    <col min="8" max="21" width="2.7109375" style="97" customWidth="1"/>
    <col min="22" max="22" width="3.42578125" style="97" customWidth="1"/>
    <col min="23" max="36" width="2.7109375" style="97" customWidth="1"/>
    <col min="37" max="37" width="3" style="97" customWidth="1"/>
    <col min="38" max="38" width="3.140625" style="97" customWidth="1"/>
    <col min="39" max="39" width="2.85546875" style="97" customWidth="1"/>
    <col min="40" max="41" width="2.5703125" style="97" bestFit="1" customWidth="1"/>
    <col min="42" max="42" width="7" style="97" customWidth="1"/>
    <col min="43" max="43" width="9.140625" style="97" customWidth="1"/>
    <col min="44" max="44" width="31.85546875" style="97" bestFit="1" customWidth="1"/>
    <col min="45" max="45" width="9.140625" style="97" customWidth="1"/>
    <col min="46" max="46" width="22.42578125" style="97" customWidth="1"/>
    <col min="47" max="52" width="9.140625" style="97" customWidth="1"/>
    <col min="53" max="16384" width="9.140625" style="97"/>
  </cols>
  <sheetData>
    <row r="1" spans="1:46" ht="14.25" customHeight="1" x14ac:dyDescent="0.2">
      <c r="B1" s="158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39" t="s">
        <v>1</v>
      </c>
      <c r="M1" s="153" t="s">
        <v>2</v>
      </c>
      <c r="N1" s="154"/>
      <c r="O1" s="154"/>
      <c r="P1" s="153">
        <v>2024</v>
      </c>
      <c r="Q1" s="154"/>
      <c r="R1" s="154"/>
      <c r="U1" s="39" t="s">
        <v>3</v>
      </c>
      <c r="AG1" s="156"/>
      <c r="AH1" s="157"/>
      <c r="AI1" s="157"/>
      <c r="AJ1" s="157"/>
      <c r="AK1" s="157"/>
      <c r="AL1" s="157"/>
      <c r="AO1" s="156"/>
      <c r="AP1" s="157"/>
      <c r="AQ1" s="157"/>
    </row>
    <row r="2" spans="1:46" ht="12.75" customHeight="1" x14ac:dyDescent="0.2">
      <c r="C2" s="39"/>
      <c r="AC2" s="39"/>
      <c r="AG2" s="151" t="s">
        <v>4</v>
      </c>
      <c r="AH2" s="152"/>
      <c r="AI2" s="152"/>
      <c r="AJ2" s="152"/>
      <c r="AK2" s="152"/>
      <c r="AL2" s="152"/>
      <c r="AM2" s="40"/>
      <c r="AN2" s="40"/>
      <c r="AO2" s="155" t="s">
        <v>5</v>
      </c>
      <c r="AP2" s="154"/>
      <c r="AQ2" s="154"/>
    </row>
    <row r="3" spans="1:46" x14ac:dyDescent="0.2">
      <c r="C3" s="39" t="s">
        <v>6</v>
      </c>
      <c r="L3" s="41" t="s">
        <v>7</v>
      </c>
      <c r="M3" s="42"/>
      <c r="N3" s="42"/>
      <c r="O3" s="42"/>
      <c r="P3" s="42"/>
      <c r="Q3" s="42"/>
      <c r="R3" s="42"/>
      <c r="S3" s="42"/>
      <c r="T3" s="42"/>
      <c r="U3" s="42"/>
      <c r="V3" s="42"/>
      <c r="AJ3" s="39"/>
    </row>
    <row r="5" spans="1:46" ht="10.5" customHeight="1" x14ac:dyDescent="0.2">
      <c r="U5" s="39" t="s">
        <v>8</v>
      </c>
      <c r="AG5" s="156"/>
      <c r="AH5" s="157"/>
      <c r="AI5" s="157"/>
      <c r="AJ5" s="157"/>
      <c r="AK5" s="157"/>
      <c r="AL5" s="157"/>
      <c r="AO5" s="156"/>
      <c r="AP5" s="157"/>
      <c r="AQ5" s="157"/>
    </row>
    <row r="6" spans="1:46" ht="10.5" customHeight="1" x14ac:dyDescent="0.2">
      <c r="AG6" s="151" t="s">
        <v>4</v>
      </c>
      <c r="AH6" s="152"/>
      <c r="AI6" s="152"/>
      <c r="AJ6" s="152"/>
      <c r="AK6" s="152"/>
      <c r="AL6" s="152"/>
      <c r="AM6" s="40"/>
      <c r="AN6" s="40"/>
      <c r="AO6" s="151" t="s">
        <v>5</v>
      </c>
      <c r="AP6" s="152"/>
      <c r="AQ6" s="152"/>
    </row>
    <row r="7" spans="1:46" ht="9.75" customHeight="1" thickBot="1" x14ac:dyDescent="0.25">
      <c r="AP7" s="43"/>
      <c r="AQ7" s="43"/>
    </row>
    <row r="8" spans="1:46" ht="89.25" customHeight="1" thickBot="1" x14ac:dyDescent="0.25">
      <c r="A8" s="44" t="s">
        <v>9</v>
      </c>
      <c r="B8" s="45" t="s">
        <v>10</v>
      </c>
      <c r="C8" s="45" t="s">
        <v>11</v>
      </c>
      <c r="D8" s="45" t="s">
        <v>12</v>
      </c>
      <c r="E8" s="46"/>
      <c r="F8" s="47">
        <f>IF(VLOOKUP($M$1&amp;" "&amp;$P$1,'Вспомогательная таблица'!$C:$BQ,37,0)=0," ",VLOOKUP($M$1&amp;" "&amp;$P$1,'Вспомогательная таблица'!$C:$BQ,37,0))</f>
        <v>1</v>
      </c>
      <c r="G8" s="48">
        <f>IF(VLOOKUP($M$1&amp;" "&amp;$P$1,'Вспомогательная таблица'!$C:$BQ,38,0)=0," ",VLOOKUP($M$1&amp;" "&amp;$P$1,'Вспомогательная таблица'!$C:$BQ,38,0))</f>
        <v>2</v>
      </c>
      <c r="H8" s="48">
        <f>IF(VLOOKUP($M$1&amp;" "&amp;$P$1,'Вспомогательная таблица'!$C:$BQ,39,0)=0," ",VLOOKUP($M$1&amp;" "&amp;$P$1,'Вспомогательная таблица'!$C:$BQ,39,0))</f>
        <v>3</v>
      </c>
      <c r="I8" s="48">
        <f>IF(VLOOKUP($M$1&amp;" "&amp;$P$1,'Вспомогательная таблица'!$C:$BQ,40,0)=0," ",VLOOKUP($M$1&amp;" "&amp;$P$1,'Вспомогательная таблица'!$C:$BQ,40,0))</f>
        <v>4</v>
      </c>
      <c r="J8" s="48">
        <f>IF(VLOOKUP($M$1&amp;" "&amp;$P$1,'Вспомогательная таблица'!$C:$BQ,41,0)=0," ",VLOOKUP($M$1&amp;" "&amp;$P$1,'Вспомогательная таблица'!$C:$BQ,41,0))</f>
        <v>5</v>
      </c>
      <c r="K8" s="48">
        <f>IF(VLOOKUP($M$1&amp;" "&amp;$P$1,'Вспомогательная таблица'!$C:$BQ,42,0)=0," ",VLOOKUP($M$1&amp;" "&amp;$P$1,'Вспомогательная таблица'!$C:$BQ,42,0))</f>
        <v>6</v>
      </c>
      <c r="L8" s="48">
        <f>IF(VLOOKUP($M$1&amp;" "&amp;$P$1,'Вспомогательная таблица'!$C:$BQ,43,0)=0," ",VLOOKUP($M$1&amp;" "&amp;$P$1,'Вспомогательная таблица'!$C:$BQ,43,0))</f>
        <v>7</v>
      </c>
      <c r="M8" s="48">
        <f>IF(VLOOKUP($M$1&amp;" "&amp;$P$1,'Вспомогательная таблица'!$C:$BQ,44,0)=0," ",VLOOKUP($M$1&amp;" "&amp;$P$1,'Вспомогательная таблица'!$C:$BQ,44,0))</f>
        <v>8</v>
      </c>
      <c r="N8" s="48">
        <f>IF(VLOOKUP($M$1&amp;" "&amp;$P$1,'Вспомогательная таблица'!$C:$BQ,45,0)=0," ",VLOOKUP($M$1&amp;" "&amp;$P$1,'Вспомогательная таблица'!$C:$BQ,45,0))</f>
        <v>9</v>
      </c>
      <c r="O8" s="48">
        <f>IF(VLOOKUP($M$1&amp;" "&amp;$P$1,'Вспомогательная таблица'!$C:$BQ,46,0)=0," ",VLOOKUP($M$1&amp;" "&amp;$P$1,'Вспомогательная таблица'!$C:$BQ,46,0))</f>
        <v>10</v>
      </c>
      <c r="P8" s="48">
        <f>IF(VLOOKUP($M$1&amp;" "&amp;$P$1,'Вспомогательная таблица'!$C:$BQ,47,0)=0," ",VLOOKUP($M$1&amp;" "&amp;$P$1,'Вспомогательная таблица'!$C:$BQ,47,0))</f>
        <v>11</v>
      </c>
      <c r="Q8" s="48">
        <f>IF(VLOOKUP($M$1&amp;" "&amp;$P$1,'Вспомогательная таблица'!$C:$BQ,48,0)=0," ",VLOOKUP($M$1&amp;" "&amp;$P$1,'Вспомогательная таблица'!$C:$BQ,48,0))</f>
        <v>12</v>
      </c>
      <c r="R8" s="48">
        <f>IF(VLOOKUP($M$1&amp;" "&amp;$P$1,'Вспомогательная таблица'!$C:$BQ,49,0)=0," ",VLOOKUP($M$1&amp;" "&amp;$P$1,'Вспомогательная таблица'!$C:$BQ,49,0))</f>
        <v>13</v>
      </c>
      <c r="S8" s="48">
        <f>IF(VLOOKUP($M$1&amp;" "&amp;$P$1,'Вспомогательная таблица'!$C:$BQ,50,0)=0," ",VLOOKUP($M$1&amp;" "&amp;$P$1,'Вспомогательная таблица'!$C:$BQ,50,0))</f>
        <v>14</v>
      </c>
      <c r="T8" s="48">
        <f>IF(VLOOKUP($M$1&amp;" "&amp;$P$1,'Вспомогательная таблица'!$C:$BQ,51,0)=0," ",VLOOKUP($M$1&amp;" "&amp;$P$1,'Вспомогательная таблица'!$C:$BQ,51,0))</f>
        <v>15</v>
      </c>
      <c r="U8" s="48">
        <f>IF(VLOOKUP($M$1&amp;" "&amp;$P$1,'Вспомогательная таблица'!$C:$BQ,52,0)=0," ",VLOOKUP($M$1&amp;" "&amp;$P$1,'Вспомогательная таблица'!$C:$BQ,52,0))</f>
        <v>16</v>
      </c>
      <c r="V8" s="48">
        <f>IF(VLOOKUP($M$1&amp;" "&amp;$P$1,'Вспомогательная таблица'!$C:$BQ,53,0)=0," ",VLOOKUP($M$1&amp;" "&amp;$P$1,'Вспомогательная таблица'!$C:$BQ,53,0))</f>
        <v>17</v>
      </c>
      <c r="W8" s="48">
        <f>IF(VLOOKUP($M$1&amp;" "&amp;$P$1,'Вспомогательная таблица'!$C:$BQ,54,0)=0," ",VLOOKUP($M$1&amp;" "&amp;$P$1,'Вспомогательная таблица'!$C:$BQ,54,0))</f>
        <v>18</v>
      </c>
      <c r="X8" s="48">
        <f>IF(VLOOKUP($M$1&amp;" "&amp;$P$1,'Вспомогательная таблица'!$C:$BQ,55,0)=0," ",VLOOKUP($M$1&amp;" "&amp;$P$1,'Вспомогательная таблица'!$C:$BQ,55,0))</f>
        <v>19</v>
      </c>
      <c r="Y8" s="48">
        <f>IF(VLOOKUP($M$1&amp;" "&amp;$P$1,'Вспомогательная таблица'!$C:$BQ,56,0)=0," ",VLOOKUP($M$1&amp;" "&amp;$P$1,'Вспомогательная таблица'!$C:$BQ,56,0))</f>
        <v>20</v>
      </c>
      <c r="Z8" s="48">
        <f>IF(VLOOKUP($M$1&amp;" "&amp;$P$1,'Вспомогательная таблица'!$C:$BQ,57,0)=0," ",VLOOKUP($M$1&amp;" "&amp;$P$1,'Вспомогательная таблица'!$C:$BQ,57,0))</f>
        <v>21</v>
      </c>
      <c r="AA8" s="48">
        <f>IF(VLOOKUP($M$1&amp;" "&amp;$P$1,'Вспомогательная таблица'!$C:$BQ,58,0)=0," ",VLOOKUP($M$1&amp;" "&amp;$P$1,'Вспомогательная таблица'!$C:$BQ,58,0))</f>
        <v>22</v>
      </c>
      <c r="AB8" s="48">
        <f>IF(VLOOKUP($M$1&amp;" "&amp;$P$1,'Вспомогательная таблица'!$C:$BQ,59,0)=0," ",VLOOKUP($M$1&amp;" "&amp;$P$1,'Вспомогательная таблица'!$C:$BQ,59,0))</f>
        <v>23</v>
      </c>
      <c r="AC8" s="48">
        <f>IF(VLOOKUP($M$1&amp;" "&amp;$P$1,'Вспомогательная таблица'!$C:$BQ,60,0)=0," ",VLOOKUP($M$1&amp;" "&amp;$P$1,'Вспомогательная таблица'!$C:$BQ,60,0))</f>
        <v>24</v>
      </c>
      <c r="AD8" s="48">
        <f>IF(VLOOKUP($M$1&amp;" "&amp;$P$1,'Вспомогательная таблица'!$C:$BQ,61,0)=0," ",VLOOKUP($M$1&amp;" "&amp;$P$1,'Вспомогательная таблица'!$C:$BQ,61,0))</f>
        <v>25</v>
      </c>
      <c r="AE8" s="48">
        <f>IF(VLOOKUP($M$1&amp;" "&amp;$P$1,'Вспомогательная таблица'!$C:$BQ,62,0)=0," ",VLOOKUP($M$1&amp;" "&amp;$P$1,'Вспомогательная таблица'!$C:$BQ,62,0))</f>
        <v>26</v>
      </c>
      <c r="AF8" s="48">
        <f>IF(VLOOKUP($M$1&amp;" "&amp;$P$1,'Вспомогательная таблица'!$C:$BQ,63,0)=0," ",VLOOKUP($M$1&amp;" "&amp;$P$1,'Вспомогательная таблица'!$C:$BQ,63,0))</f>
        <v>27</v>
      </c>
      <c r="AG8" s="48">
        <f>IF(VLOOKUP($M$1&amp;" "&amp;$P$1,'Вспомогательная таблица'!$C:$BQ,64,0)=0," ",VLOOKUP($M$1&amp;" "&amp;$P$1,'Вспомогательная таблица'!$C:$BQ,64,0))</f>
        <v>28</v>
      </c>
      <c r="AH8" s="48">
        <f>IF(VLOOKUP($M$1&amp;" "&amp;$P$1,'Вспомогательная таблица'!$C:$BQ,65,0)=0," ",VLOOKUP($M$1&amp;" "&amp;$P$1,'Вспомогательная таблица'!$C:$BQ,65,0))</f>
        <v>29</v>
      </c>
      <c r="AI8" s="48">
        <f>IF(VLOOKUP($M$1&amp;" "&amp;$P$1,'Вспомогательная таблица'!$C:$BQ,66,0)=0," ",VLOOKUP($M$1&amp;" "&amp;$P$1,'Вспомогательная таблица'!$C:$BQ,66,0))</f>
        <v>30</v>
      </c>
      <c r="AJ8" s="49">
        <f>IF(VLOOKUP($M$1&amp;" "&amp;$P$1,'Вспомогательная таблица'!$C:$BQ,67,0)=0," ",VLOOKUP($M$1&amp;" "&amp;$P$1,'Вспомогательная таблица'!$C:$BQ,67,0))</f>
        <v>31</v>
      </c>
      <c r="AK8" s="50" t="s">
        <v>13</v>
      </c>
      <c r="AL8" s="45" t="s">
        <v>14</v>
      </c>
      <c r="AM8" s="45" t="s">
        <v>15</v>
      </c>
      <c r="AN8" s="45" t="s">
        <v>16</v>
      </c>
      <c r="AO8" s="45" t="s">
        <v>17</v>
      </c>
      <c r="AP8" s="45" t="s">
        <v>18</v>
      </c>
      <c r="AQ8" s="51" t="s">
        <v>19</v>
      </c>
    </row>
    <row r="9" spans="1:46" ht="10.15" hidden="1" customHeight="1" x14ac:dyDescent="0.2">
      <c r="A9" s="52"/>
      <c r="B9" s="53"/>
      <c r="C9" s="53"/>
      <c r="D9" s="53"/>
      <c r="E9" s="54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6"/>
      <c r="AL9" s="57"/>
      <c r="AM9" s="57"/>
      <c r="AN9" s="57"/>
      <c r="AO9" s="57"/>
      <c r="AP9" s="57"/>
      <c r="AQ9" s="58"/>
    </row>
    <row r="10" spans="1:46" ht="10.15" hidden="1" customHeight="1" x14ac:dyDescent="0.2">
      <c r="A10" s="59"/>
      <c r="B10" s="60"/>
      <c r="C10" s="60"/>
      <c r="D10" s="60"/>
      <c r="E10" s="61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3"/>
      <c r="AL10" s="64"/>
      <c r="AM10" s="64"/>
      <c r="AN10" s="64"/>
      <c r="AO10" s="64"/>
      <c r="AP10" s="64"/>
      <c r="AQ10" s="65"/>
    </row>
    <row r="11" spans="1:46" ht="10.9" hidden="1" customHeight="1" thickBot="1" x14ac:dyDescent="0.25">
      <c r="A11" s="66"/>
      <c r="B11" s="67"/>
      <c r="C11" s="67"/>
      <c r="D11" s="67"/>
      <c r="E11" s="68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70"/>
      <c r="AL11" s="71"/>
      <c r="AM11" s="71"/>
      <c r="AN11" s="71"/>
      <c r="AO11" s="71"/>
      <c r="AP11" s="71"/>
      <c r="AQ11" s="72"/>
    </row>
    <row r="12" spans="1:46" ht="10.5" customHeight="1" thickBot="1" x14ac:dyDescent="0.25">
      <c r="A12" s="106"/>
      <c r="B12" s="107"/>
      <c r="C12" s="107"/>
      <c r="D12" s="107"/>
      <c r="E12" s="108"/>
      <c r="F12" s="109" t="str">
        <f>IF(VLOOKUP($M$1&amp;" "&amp;$P$1,'Вспомогательная таблица'!$C:$CV,68,0)=0," ",VLOOKUP($M$1&amp;" "&amp;$P$1,'Вспомогательная таблица'!$C:$CV,68,0))</f>
        <v>Пн</v>
      </c>
      <c r="G12" s="110" t="str">
        <f>IF(VLOOKUP($M$1&amp;" "&amp;$P$1,'Вспомогательная таблица'!$C:$CV,69,0)=0," ",VLOOKUP($M$1&amp;" "&amp;$P$1,'Вспомогательная таблица'!$C:$CV,69,0))</f>
        <v>Вт</v>
      </c>
      <c r="H12" s="110" t="str">
        <f>IF(VLOOKUP($M$1&amp;" "&amp;$P$1,'Вспомогательная таблица'!$C:$CV,70,0)=0," ",VLOOKUP($M$1&amp;" "&amp;$P$1,'Вспомогательная таблица'!$C:$CV,70,0))</f>
        <v>Ср</v>
      </c>
      <c r="I12" s="110" t="str">
        <f>IF(VLOOKUP($M$1&amp;" "&amp;$P$1,'Вспомогательная таблица'!$C:$CV,71,0)=0," ",VLOOKUP($M$1&amp;" "&amp;$P$1,'Вспомогательная таблица'!$C:$CV,71,0))</f>
        <v>Чт</v>
      </c>
      <c r="J12" s="110" t="str">
        <f>IF(VLOOKUP($M$1&amp;" "&amp;$P$1,'Вспомогательная таблица'!$C:$CV,72,0)=0," ",VLOOKUP($M$1&amp;" "&amp;$P$1,'Вспомогательная таблица'!$C:$CV,72,0))</f>
        <v>Пт</v>
      </c>
      <c r="K12" s="110" t="str">
        <f>IF(VLOOKUP($M$1&amp;" "&amp;$P$1,'Вспомогательная таблица'!$C:$CV,73,0)=0," ",VLOOKUP($M$1&amp;" "&amp;$P$1,'Вспомогательная таблица'!$C:$CV,73,0))</f>
        <v>Сб</v>
      </c>
      <c r="L12" s="110" t="str">
        <f>IF(VLOOKUP($M$1&amp;" "&amp;$P$1,'Вспомогательная таблица'!$C:$CV,74,0)=0," ",VLOOKUP($M$1&amp;" "&amp;$P$1,'Вспомогательная таблица'!$C:$CV,74,0))</f>
        <v>Вс</v>
      </c>
      <c r="M12" s="110" t="str">
        <f>IF(VLOOKUP($M$1&amp;" "&amp;$P$1,'Вспомогательная таблица'!$C:$CV,75,0)=0," ",VLOOKUP($M$1&amp;" "&amp;$P$1,'Вспомогательная таблица'!$C:$CV,75,0))</f>
        <v>Пн</v>
      </c>
      <c r="N12" s="110" t="str">
        <f>IF(VLOOKUP($M$1&amp;" "&amp;$P$1,'Вспомогательная таблица'!$C:$CV,76,0)=0," ",VLOOKUP($M$1&amp;" "&amp;$P$1,'Вспомогательная таблица'!$C:$CV,76,0))</f>
        <v>Вт</v>
      </c>
      <c r="O12" s="110" t="str">
        <f>IF(VLOOKUP($M$1&amp;" "&amp;$P$1,'Вспомогательная таблица'!$C:$CV,77,0)=0," ",VLOOKUP($M$1&amp;" "&amp;$P$1,'Вспомогательная таблица'!$C:$CV,77,0))</f>
        <v>Ср</v>
      </c>
      <c r="P12" s="110" t="str">
        <f>IF(VLOOKUP($M$1&amp;" "&amp;$P$1,'Вспомогательная таблица'!$C:$CV,78,0)=0," ",VLOOKUP($M$1&amp;" "&amp;$P$1,'Вспомогательная таблица'!$C:$CV,78,0))</f>
        <v>Чт</v>
      </c>
      <c r="Q12" s="110" t="str">
        <f>IF(VLOOKUP($M$1&amp;" "&amp;$P$1,'Вспомогательная таблица'!$C:$CV,79,0)=0," ",VLOOKUP($M$1&amp;" "&amp;$P$1,'Вспомогательная таблица'!$C:$CV,79,0))</f>
        <v>Пт</v>
      </c>
      <c r="R12" s="110" t="str">
        <f>IF(VLOOKUP($M$1&amp;" "&amp;$P$1,'Вспомогательная таблица'!$C:$CV,80,0)=0," ",VLOOKUP($M$1&amp;" "&amp;$P$1,'Вспомогательная таблица'!$C:$CV,80,0))</f>
        <v>Сб</v>
      </c>
      <c r="S12" s="110" t="str">
        <f>IF(VLOOKUP($M$1&amp;" "&amp;$P$1,'Вспомогательная таблица'!$C:$CV,81,0)=0," ",VLOOKUP($M$1&amp;" "&amp;$P$1,'Вспомогательная таблица'!$C:$CV,81,0))</f>
        <v>Вс</v>
      </c>
      <c r="T12" s="110" t="str">
        <f>IF(VLOOKUP($M$1&amp;" "&amp;$P$1,'Вспомогательная таблица'!$C:$CV,82,0)=0," ",VLOOKUP($M$1&amp;" "&amp;$P$1,'Вспомогательная таблица'!$C:$CV,82,0))</f>
        <v>Пн</v>
      </c>
      <c r="U12" s="110" t="str">
        <f>IF(VLOOKUP($M$1&amp;" "&amp;$P$1,'Вспомогательная таблица'!$C:$CV,83,0)=0," ",VLOOKUP($M$1&amp;" "&amp;$P$1,'Вспомогательная таблица'!$C:$CV,83,0))</f>
        <v>Вт</v>
      </c>
      <c r="V12" s="110" t="str">
        <f>IF(VLOOKUP($M$1&amp;" "&amp;$P$1,'Вспомогательная таблица'!$C:$CV,84,0)=0," ",VLOOKUP($M$1&amp;" "&amp;$P$1,'Вспомогательная таблица'!$C:$CV,84,0))</f>
        <v>Ср</v>
      </c>
      <c r="W12" s="110" t="str">
        <f>IF(VLOOKUP($M$1&amp;" "&amp;$P$1,'Вспомогательная таблица'!$C:$CV,85,0)=0," ",VLOOKUP($M$1&amp;" "&amp;$P$1,'Вспомогательная таблица'!$C:$CV,85,0))</f>
        <v>Чт</v>
      </c>
      <c r="X12" s="110" t="str">
        <f>IF(VLOOKUP($M$1&amp;" "&amp;$P$1,'Вспомогательная таблица'!$C:$CV,86,0)=0," ",VLOOKUP($M$1&amp;" "&amp;$P$1,'Вспомогательная таблица'!$C:$CV,86,0))</f>
        <v>Пт</v>
      </c>
      <c r="Y12" s="110" t="str">
        <f>IF(VLOOKUP($M$1&amp;" "&amp;$P$1,'Вспомогательная таблица'!$C:$CV,87,0)=0," ",VLOOKUP($M$1&amp;" "&amp;$P$1,'Вспомогательная таблица'!$C:$CV,87,0))</f>
        <v>Сб</v>
      </c>
      <c r="Z12" s="110" t="str">
        <f>IF(VLOOKUP($M$1&amp;" "&amp;$P$1,'Вспомогательная таблица'!$C:$CV,88,0)=0," ",VLOOKUP($M$1&amp;" "&amp;$P$1,'Вспомогательная таблица'!$C:$CV,88,0))</f>
        <v>Вс</v>
      </c>
      <c r="AA12" s="110" t="str">
        <f>IF(VLOOKUP($M$1&amp;" "&amp;$P$1,'Вспомогательная таблица'!$C:$CV,89,0)=0," ",VLOOKUP($M$1&amp;" "&amp;$P$1,'Вспомогательная таблица'!$C:$CV,89,0))</f>
        <v>Пн</v>
      </c>
      <c r="AB12" s="110" t="str">
        <f>IF(VLOOKUP($M$1&amp;" "&amp;$P$1,'Вспомогательная таблица'!$C:$CV,90,0)=0," ",VLOOKUP($M$1&amp;" "&amp;$P$1,'Вспомогательная таблица'!$C:$CV,90,0))</f>
        <v>Вт</v>
      </c>
      <c r="AC12" s="110" t="str">
        <f>IF(VLOOKUP($M$1&amp;" "&amp;$P$1,'Вспомогательная таблица'!$C:$CV,91,0)=0," ",VLOOKUP($M$1&amp;" "&amp;$P$1,'Вспомогательная таблица'!$C:$CV,91,0))</f>
        <v>Ср</v>
      </c>
      <c r="AD12" s="110" t="str">
        <f>IF(VLOOKUP($M$1&amp;" "&amp;$P$1,'Вспомогательная таблица'!$C:$CV,92,0)=0," ",VLOOKUP($M$1&amp;" "&amp;$P$1,'Вспомогательная таблица'!$C:$CV,92,0))</f>
        <v>Чт</v>
      </c>
      <c r="AE12" s="110" t="str">
        <f>IF(VLOOKUP($M$1&amp;" "&amp;$P$1,'Вспомогательная таблица'!$C:$CV,93,0)=0," ",VLOOKUP($M$1&amp;" "&amp;$P$1,'Вспомогательная таблица'!$C:$CV,93,0))</f>
        <v>Пт</v>
      </c>
      <c r="AF12" s="110" t="str">
        <f>IF(VLOOKUP($M$1&amp;" "&amp;$P$1,'Вспомогательная таблица'!$C:$CV,94,0)=0," ",VLOOKUP($M$1&amp;" "&amp;$P$1,'Вспомогательная таблица'!$C:$CV,94,0))</f>
        <v>Сб</v>
      </c>
      <c r="AG12" s="110" t="str">
        <f>IF(VLOOKUP($M$1&amp;" "&amp;$P$1,'Вспомогательная таблица'!$C:$CV,95,0)=0," ",VLOOKUP($M$1&amp;" "&amp;$P$1,'Вспомогательная таблица'!$C:$CV,95,0))</f>
        <v>Вс</v>
      </c>
      <c r="AH12" s="110" t="str">
        <f>IF(VLOOKUP($M$1&amp;" "&amp;$P$1,'Вспомогательная таблица'!$C:$CV,96,0)=0," ",VLOOKUP($M$1&amp;" "&amp;$P$1,'Вспомогательная таблица'!$C:$CV,96,0))</f>
        <v>Пн</v>
      </c>
      <c r="AI12" s="110" t="str">
        <f>IF(VLOOKUP($M$1&amp;" "&amp;$P$1,'Вспомогательная таблица'!$C:$CV,97,0)=0," ",VLOOKUP($M$1&amp;" "&amp;$P$1,'Вспомогательная таблица'!$C:$CV,97,0))</f>
        <v>Вт</v>
      </c>
      <c r="AJ12" s="111" t="str">
        <f>IF(VLOOKUP($M$1&amp;" "&amp;$P$1,'Вспомогательная таблица'!$C:$CV,98,0)=0," ",VLOOKUP($M$1&amp;" "&amp;$P$1,'Вспомогательная таблица'!$C:$CV,98,0))</f>
        <v>Ср</v>
      </c>
      <c r="AK12" s="112">
        <f>SUM(AK49:AK52)</f>
        <v>6</v>
      </c>
      <c r="AL12" s="113">
        <f>SUM(AL49:AL52)</f>
        <v>63</v>
      </c>
      <c r="AM12" s="113">
        <f>SUM(AM49:AM52)</f>
        <v>22</v>
      </c>
      <c r="AN12" s="113">
        <f>SUM(AN49:AN52)</f>
        <v>0</v>
      </c>
      <c r="AO12" s="113">
        <f>SUM(AO49:AO52)</f>
        <v>24</v>
      </c>
      <c r="AP12" s="113"/>
      <c r="AQ12" s="114"/>
    </row>
    <row r="13" spans="1:46" ht="9" customHeight="1" thickBot="1" x14ac:dyDescent="0.25">
      <c r="A13" s="135">
        <v>1</v>
      </c>
      <c r="B13" s="143">
        <v>20305</v>
      </c>
      <c r="C13" s="147" t="s">
        <v>20</v>
      </c>
      <c r="D13" s="140" t="s">
        <v>21</v>
      </c>
      <c r="E13" s="115" t="s">
        <v>22</v>
      </c>
      <c r="F13" s="116"/>
      <c r="G13" s="117"/>
      <c r="H13" s="117">
        <v>8</v>
      </c>
      <c r="I13" s="117">
        <v>8</v>
      </c>
      <c r="J13" s="117">
        <v>8</v>
      </c>
      <c r="K13" s="117"/>
      <c r="L13" s="117"/>
      <c r="M13" s="117">
        <v>8</v>
      </c>
      <c r="N13" s="117">
        <v>8</v>
      </c>
      <c r="O13" s="117">
        <v>8</v>
      </c>
      <c r="P13" s="117">
        <v>8</v>
      </c>
      <c r="Q13" s="127">
        <v>8</v>
      </c>
      <c r="R13" s="117"/>
      <c r="S13" s="117"/>
      <c r="T13" s="117">
        <v>8</v>
      </c>
      <c r="U13" s="117">
        <v>8</v>
      </c>
      <c r="V13" s="117">
        <v>8</v>
      </c>
      <c r="W13" s="117">
        <v>8</v>
      </c>
      <c r="X13" s="117">
        <v>8</v>
      </c>
      <c r="Y13" s="117"/>
      <c r="Z13" s="117"/>
      <c r="AA13" s="117">
        <v>8</v>
      </c>
      <c r="AB13" s="117">
        <v>8</v>
      </c>
      <c r="AC13" s="117">
        <v>8</v>
      </c>
      <c r="AD13" s="117">
        <v>8</v>
      </c>
      <c r="AE13" s="117">
        <v>8</v>
      </c>
      <c r="AF13" s="117"/>
      <c r="AG13" s="117"/>
      <c r="AH13" s="117">
        <v>8</v>
      </c>
      <c r="AI13" s="117">
        <v>8</v>
      </c>
      <c r="AJ13" s="118">
        <v>8</v>
      </c>
      <c r="AK13" s="139">
        <f>COUNTIF(F13:AJ13,"&gt;0")</f>
        <v>21</v>
      </c>
      <c r="AL13" s="136">
        <f>SUM(F13:AJ13)</f>
        <v>168</v>
      </c>
      <c r="AM13" s="136">
        <f>SUM(F15:AJ15)</f>
        <v>0</v>
      </c>
      <c r="AN13" s="136">
        <f>SUM(F16:AJ16)</f>
        <v>0</v>
      </c>
      <c r="AO13" s="136">
        <f>SUM(F14:AJ14)</f>
        <v>0</v>
      </c>
      <c r="AP13" s="136">
        <f>VLOOKUP($M$1&amp;" "&amp;$P$1&amp;" "&amp;AQ13,'Вспомогательная таблица'!A:AL,38,0)</f>
        <v>168</v>
      </c>
      <c r="AQ13" s="132" t="s">
        <v>23</v>
      </c>
      <c r="AS13" s="97">
        <v>1</v>
      </c>
      <c r="AT13" s="97" t="s">
        <v>24</v>
      </c>
    </row>
    <row r="14" spans="1:46" ht="9" customHeight="1" x14ac:dyDescent="0.2">
      <c r="A14" s="130"/>
      <c r="B14" s="130"/>
      <c r="C14" s="148"/>
      <c r="D14" s="133"/>
      <c r="E14" s="119" t="s">
        <v>25</v>
      </c>
      <c r="F14" s="120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2"/>
      <c r="AK14" s="130"/>
      <c r="AL14" s="137"/>
      <c r="AM14" s="137"/>
      <c r="AN14" s="137"/>
      <c r="AO14" s="137"/>
      <c r="AP14" s="137"/>
      <c r="AQ14" s="133"/>
      <c r="AS14" s="97">
        <v>1</v>
      </c>
      <c r="AT14" s="97" t="s">
        <v>24</v>
      </c>
    </row>
    <row r="15" spans="1:46" ht="9" customHeight="1" x14ac:dyDescent="0.2">
      <c r="A15" s="130"/>
      <c r="B15" s="130"/>
      <c r="C15" s="148"/>
      <c r="D15" s="133"/>
      <c r="E15" s="119" t="s">
        <v>26</v>
      </c>
      <c r="F15" s="120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2"/>
      <c r="AK15" s="130"/>
      <c r="AL15" s="137"/>
      <c r="AM15" s="137"/>
      <c r="AN15" s="137"/>
      <c r="AO15" s="137"/>
      <c r="AP15" s="137"/>
      <c r="AQ15" s="133"/>
      <c r="AS15" s="97">
        <v>1</v>
      </c>
      <c r="AT15" s="97" t="s">
        <v>24</v>
      </c>
    </row>
    <row r="16" spans="1:46" ht="9" customHeight="1" thickBot="1" x14ac:dyDescent="0.25">
      <c r="A16" s="131"/>
      <c r="B16" s="131"/>
      <c r="C16" s="149"/>
      <c r="D16" s="134"/>
      <c r="E16" s="123" t="s">
        <v>27</v>
      </c>
      <c r="F16" s="124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6"/>
      <c r="AK16" s="131"/>
      <c r="AL16" s="138"/>
      <c r="AM16" s="138"/>
      <c r="AN16" s="138"/>
      <c r="AO16" s="138"/>
      <c r="AP16" s="138"/>
      <c r="AQ16" s="134"/>
      <c r="AS16" s="97">
        <v>1</v>
      </c>
      <c r="AT16" s="97" t="s">
        <v>24</v>
      </c>
    </row>
    <row r="17" spans="1:46" ht="9" customHeight="1" x14ac:dyDescent="0.2">
      <c r="A17" s="135">
        <v>2</v>
      </c>
      <c r="B17" s="143">
        <v>19774</v>
      </c>
      <c r="C17" s="147" t="s">
        <v>28</v>
      </c>
      <c r="D17" s="140" t="s">
        <v>29</v>
      </c>
      <c r="E17" s="115" t="s">
        <v>22</v>
      </c>
      <c r="F17" s="116"/>
      <c r="G17" s="127"/>
      <c r="H17" s="117">
        <v>8</v>
      </c>
      <c r="I17" s="117">
        <v>8</v>
      </c>
      <c r="J17" s="117">
        <v>8</v>
      </c>
      <c r="K17" s="117"/>
      <c r="L17" s="117"/>
      <c r="M17" s="117">
        <v>8</v>
      </c>
      <c r="N17" s="127">
        <v>8</v>
      </c>
      <c r="O17" s="117">
        <v>8</v>
      </c>
      <c r="P17" s="117">
        <v>8</v>
      </c>
      <c r="Q17" s="117">
        <v>8</v>
      </c>
      <c r="R17" s="117"/>
      <c r="S17" s="117"/>
      <c r="T17" s="117">
        <v>8</v>
      </c>
      <c r="U17" s="117">
        <v>8</v>
      </c>
      <c r="V17" s="117">
        <v>8</v>
      </c>
      <c r="W17" s="117">
        <v>8</v>
      </c>
      <c r="X17" s="117">
        <v>8</v>
      </c>
      <c r="Y17" s="117"/>
      <c r="Z17" s="117"/>
      <c r="AA17" s="117">
        <v>8</v>
      </c>
      <c r="AB17" s="117">
        <v>8</v>
      </c>
      <c r="AC17" s="117">
        <v>8</v>
      </c>
      <c r="AD17" s="117">
        <v>8</v>
      </c>
      <c r="AE17" s="117">
        <v>8</v>
      </c>
      <c r="AF17" s="117"/>
      <c r="AG17" s="117"/>
      <c r="AH17" s="117">
        <v>8</v>
      </c>
      <c r="AI17" s="117">
        <v>8</v>
      </c>
      <c r="AJ17" s="118">
        <v>8</v>
      </c>
      <c r="AK17" s="139">
        <f>COUNTIF(F17:AJ17,"&gt;0")</f>
        <v>21</v>
      </c>
      <c r="AL17" s="136">
        <f>SUM(F17:AJ17)</f>
        <v>168</v>
      </c>
      <c r="AM17" s="136">
        <f>SUM(F19:AJ19)</f>
        <v>0</v>
      </c>
      <c r="AN17" s="136">
        <f>SUM(F20:AJ20)</f>
        <v>0</v>
      </c>
      <c r="AO17" s="136">
        <f>SUM(F18:AJ18)</f>
        <v>0</v>
      </c>
      <c r="AP17" s="136">
        <f>VLOOKUP($M$1&amp;" "&amp;$P$1&amp;" "&amp;AQ17,'Вспомогательная таблица'!A:AL,38,0)</f>
        <v>168</v>
      </c>
      <c r="AQ17" s="132" t="s">
        <v>23</v>
      </c>
      <c r="AS17" s="97">
        <v>1</v>
      </c>
      <c r="AT17" s="97" t="s">
        <v>24</v>
      </c>
    </row>
    <row r="18" spans="1:46" ht="9" customHeight="1" x14ac:dyDescent="0.2">
      <c r="A18" s="130"/>
      <c r="B18" s="130"/>
      <c r="C18" s="148"/>
      <c r="D18" s="133"/>
      <c r="E18" s="119" t="s">
        <v>25</v>
      </c>
      <c r="F18" s="120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2"/>
      <c r="AK18" s="130"/>
      <c r="AL18" s="137"/>
      <c r="AM18" s="137"/>
      <c r="AN18" s="137"/>
      <c r="AO18" s="137"/>
      <c r="AP18" s="137"/>
      <c r="AQ18" s="133"/>
      <c r="AS18" s="97">
        <v>1</v>
      </c>
      <c r="AT18" s="97" t="s">
        <v>24</v>
      </c>
    </row>
    <row r="19" spans="1:46" ht="9" customHeight="1" x14ac:dyDescent="0.2">
      <c r="A19" s="130"/>
      <c r="B19" s="130"/>
      <c r="C19" s="148"/>
      <c r="D19" s="133"/>
      <c r="E19" s="119" t="s">
        <v>26</v>
      </c>
      <c r="F19" s="120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2"/>
      <c r="AK19" s="130"/>
      <c r="AL19" s="137"/>
      <c r="AM19" s="137"/>
      <c r="AN19" s="137"/>
      <c r="AO19" s="137"/>
      <c r="AP19" s="137"/>
      <c r="AQ19" s="133"/>
      <c r="AS19" s="97">
        <v>1</v>
      </c>
      <c r="AT19" s="97" t="s">
        <v>24</v>
      </c>
    </row>
    <row r="20" spans="1:46" ht="9" customHeight="1" thickBot="1" x14ac:dyDescent="0.25">
      <c r="A20" s="131"/>
      <c r="B20" s="131"/>
      <c r="C20" s="149"/>
      <c r="D20" s="134"/>
      <c r="E20" s="123" t="s">
        <v>27</v>
      </c>
      <c r="F20" s="124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6"/>
      <c r="AK20" s="131"/>
      <c r="AL20" s="138"/>
      <c r="AM20" s="138"/>
      <c r="AN20" s="138"/>
      <c r="AO20" s="138"/>
      <c r="AP20" s="138"/>
      <c r="AQ20" s="134"/>
      <c r="AS20" s="97">
        <v>1</v>
      </c>
      <c r="AT20" s="97" t="s">
        <v>24</v>
      </c>
    </row>
    <row r="21" spans="1:46" ht="9" customHeight="1" x14ac:dyDescent="0.2">
      <c r="A21" s="135">
        <v>3</v>
      </c>
      <c r="B21" s="145">
        <v>19229</v>
      </c>
      <c r="C21" s="141" t="s">
        <v>30</v>
      </c>
      <c r="D21" s="140" t="s">
        <v>31</v>
      </c>
      <c r="E21" s="115" t="s">
        <v>22</v>
      </c>
      <c r="F21" s="116"/>
      <c r="G21" s="117"/>
      <c r="H21" s="127">
        <v>8</v>
      </c>
      <c r="I21" s="127">
        <v>8</v>
      </c>
      <c r="J21" s="127">
        <v>8</v>
      </c>
      <c r="K21" s="117"/>
      <c r="L21" s="117"/>
      <c r="M21" s="127">
        <v>8</v>
      </c>
      <c r="N21" s="127">
        <v>8</v>
      </c>
      <c r="O21" s="127">
        <v>8</v>
      </c>
      <c r="P21" s="127">
        <v>8</v>
      </c>
      <c r="Q21" s="127">
        <v>8</v>
      </c>
      <c r="R21" s="117"/>
      <c r="S21" s="117"/>
      <c r="T21" s="117">
        <v>8</v>
      </c>
      <c r="U21" s="117">
        <v>8</v>
      </c>
      <c r="V21" s="117">
        <v>8</v>
      </c>
      <c r="W21" s="117">
        <v>8</v>
      </c>
      <c r="X21" s="117">
        <v>8</v>
      </c>
      <c r="Y21" s="117"/>
      <c r="Z21" s="117"/>
      <c r="AA21" s="117">
        <v>8</v>
      </c>
      <c r="AB21" s="117">
        <v>8</v>
      </c>
      <c r="AC21" s="117">
        <v>8</v>
      </c>
      <c r="AD21" s="117">
        <v>8</v>
      </c>
      <c r="AE21" s="117">
        <v>8</v>
      </c>
      <c r="AF21" s="117"/>
      <c r="AG21" s="117"/>
      <c r="AH21" s="117">
        <v>8</v>
      </c>
      <c r="AI21" s="117">
        <v>8</v>
      </c>
      <c r="AJ21" s="118">
        <v>8</v>
      </c>
      <c r="AK21" s="139">
        <f>COUNTIF(F21:AJ21,"&gt;0")</f>
        <v>21</v>
      </c>
      <c r="AL21" s="136">
        <f>SUM(F21:AJ21)</f>
        <v>168</v>
      </c>
      <c r="AM21" s="136">
        <f>SUM(F23:AJ23)</f>
        <v>0</v>
      </c>
      <c r="AN21" s="136">
        <f>SUM(F24:AJ24)</f>
        <v>0</v>
      </c>
      <c r="AO21" s="136">
        <f>SUM(F22:AJ22)</f>
        <v>0</v>
      </c>
      <c r="AP21" s="136">
        <f>VLOOKUP($M$1&amp;" "&amp;$P$1&amp;" "&amp;AQ21,'Вспомогательная таблица'!A:AL,38,0)</f>
        <v>168</v>
      </c>
      <c r="AQ21" s="132" t="s">
        <v>23</v>
      </c>
      <c r="AS21" s="97">
        <v>2</v>
      </c>
      <c r="AT21" s="97" t="s">
        <v>32</v>
      </c>
    </row>
    <row r="22" spans="1:46" ht="9" customHeight="1" x14ac:dyDescent="0.2">
      <c r="A22" s="130"/>
      <c r="B22" s="130"/>
      <c r="C22" s="137"/>
      <c r="D22" s="133"/>
      <c r="E22" s="119" t="s">
        <v>25</v>
      </c>
      <c r="F22" s="120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2"/>
      <c r="AK22" s="130"/>
      <c r="AL22" s="137"/>
      <c r="AM22" s="137"/>
      <c r="AN22" s="137"/>
      <c r="AO22" s="137"/>
      <c r="AP22" s="137"/>
      <c r="AQ22" s="133"/>
      <c r="AS22" s="97">
        <v>2</v>
      </c>
      <c r="AT22" s="97" t="s">
        <v>32</v>
      </c>
    </row>
    <row r="23" spans="1:46" ht="9" customHeight="1" x14ac:dyDescent="0.2">
      <c r="A23" s="130"/>
      <c r="B23" s="130"/>
      <c r="C23" s="137"/>
      <c r="D23" s="133"/>
      <c r="E23" s="119" t="s">
        <v>26</v>
      </c>
      <c r="F23" s="120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2"/>
      <c r="AK23" s="130"/>
      <c r="AL23" s="137"/>
      <c r="AM23" s="137"/>
      <c r="AN23" s="137"/>
      <c r="AO23" s="137"/>
      <c r="AP23" s="137"/>
      <c r="AQ23" s="133"/>
      <c r="AS23" s="97">
        <v>2</v>
      </c>
      <c r="AT23" s="97" t="s">
        <v>32</v>
      </c>
    </row>
    <row r="24" spans="1:46" ht="9" customHeight="1" thickBot="1" x14ac:dyDescent="0.25">
      <c r="A24" s="131"/>
      <c r="B24" s="146"/>
      <c r="C24" s="142"/>
      <c r="D24" s="134"/>
      <c r="E24" s="123" t="s">
        <v>27</v>
      </c>
      <c r="F24" s="124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6"/>
      <c r="AK24" s="131"/>
      <c r="AL24" s="138"/>
      <c r="AM24" s="138"/>
      <c r="AN24" s="138"/>
      <c r="AO24" s="138"/>
      <c r="AP24" s="138"/>
      <c r="AQ24" s="134"/>
      <c r="AS24" s="97">
        <v>2</v>
      </c>
      <c r="AT24" s="97" t="s">
        <v>32</v>
      </c>
    </row>
    <row r="25" spans="1:46" ht="9" customHeight="1" x14ac:dyDescent="0.2">
      <c r="A25" s="135">
        <v>4</v>
      </c>
      <c r="B25" s="145">
        <v>18952</v>
      </c>
      <c r="C25" s="141" t="s">
        <v>33</v>
      </c>
      <c r="D25" s="140" t="s">
        <v>34</v>
      </c>
      <c r="E25" s="115" t="s">
        <v>22</v>
      </c>
      <c r="F25" s="116">
        <v>11</v>
      </c>
      <c r="G25" s="117">
        <v>11</v>
      </c>
      <c r="H25" s="117"/>
      <c r="I25" s="127"/>
      <c r="J25" s="117">
        <v>11</v>
      </c>
      <c r="K25" s="117">
        <v>11</v>
      </c>
      <c r="L25" s="117"/>
      <c r="M25" s="127"/>
      <c r="N25" s="117">
        <v>11</v>
      </c>
      <c r="O25" s="117">
        <v>11</v>
      </c>
      <c r="P25" s="117"/>
      <c r="Q25" s="127"/>
      <c r="R25" s="127">
        <v>11</v>
      </c>
      <c r="S25" s="117">
        <v>11</v>
      </c>
      <c r="T25" s="117"/>
      <c r="U25" s="117"/>
      <c r="V25" s="117">
        <v>11</v>
      </c>
      <c r="W25" s="117">
        <v>11</v>
      </c>
      <c r="X25" s="117"/>
      <c r="Y25" s="117"/>
      <c r="Z25" s="117">
        <v>11</v>
      </c>
      <c r="AA25" s="117">
        <v>11</v>
      </c>
      <c r="AB25" s="117"/>
      <c r="AC25" s="117"/>
      <c r="AD25" s="117">
        <v>11</v>
      </c>
      <c r="AE25" s="117">
        <v>11</v>
      </c>
      <c r="AF25" s="117"/>
      <c r="AG25" s="117"/>
      <c r="AH25" s="117">
        <v>11</v>
      </c>
      <c r="AI25" s="117">
        <v>11</v>
      </c>
      <c r="AJ25" s="118"/>
      <c r="AK25" s="139">
        <f>COUNTIF(F25:AJ25,"&gt;0")</f>
        <v>16</v>
      </c>
      <c r="AL25" s="136">
        <f>SUM(F25:AJ25)</f>
        <v>176</v>
      </c>
      <c r="AM25" s="136">
        <f>SUM(F27:AJ27)</f>
        <v>22</v>
      </c>
      <c r="AN25" s="136">
        <f>SUM(F28:AJ28)</f>
        <v>0</v>
      </c>
      <c r="AO25" s="136">
        <f>SUM(F26:AJ26)</f>
        <v>64</v>
      </c>
      <c r="AP25" s="136">
        <f>VLOOKUP($M$1&amp;" "&amp;$P$1&amp;" "&amp;AQ25,'Вспомогательная таблица'!A:AL,38,0)</f>
        <v>176</v>
      </c>
      <c r="AQ25" s="132" t="s">
        <v>35</v>
      </c>
      <c r="AS25" s="97">
        <v>2</v>
      </c>
      <c r="AT25" s="97" t="s">
        <v>32</v>
      </c>
    </row>
    <row r="26" spans="1:46" ht="9" customHeight="1" x14ac:dyDescent="0.2">
      <c r="A26" s="130"/>
      <c r="B26" s="130"/>
      <c r="C26" s="137"/>
      <c r="D26" s="133"/>
      <c r="E26" s="119" t="s">
        <v>25</v>
      </c>
      <c r="F26" s="120"/>
      <c r="G26" s="121">
        <v>8</v>
      </c>
      <c r="H26" s="121"/>
      <c r="I26" s="121"/>
      <c r="J26" s="121"/>
      <c r="K26" s="121">
        <v>8</v>
      </c>
      <c r="L26" s="121"/>
      <c r="M26" s="121"/>
      <c r="N26" s="121"/>
      <c r="O26" s="121">
        <v>8</v>
      </c>
      <c r="P26" s="121"/>
      <c r="Q26" s="121"/>
      <c r="R26" s="121"/>
      <c r="S26" s="121">
        <v>8</v>
      </c>
      <c r="T26" s="121"/>
      <c r="U26" s="121"/>
      <c r="V26" s="121"/>
      <c r="W26" s="121">
        <v>8</v>
      </c>
      <c r="X26" s="121"/>
      <c r="Y26" s="121"/>
      <c r="Z26" s="121"/>
      <c r="AA26" s="121">
        <v>8</v>
      </c>
      <c r="AB26" s="121"/>
      <c r="AC26" s="121"/>
      <c r="AD26" s="121"/>
      <c r="AE26" s="121">
        <v>8</v>
      </c>
      <c r="AF26" s="121"/>
      <c r="AG26" s="121"/>
      <c r="AH26" s="121"/>
      <c r="AI26" s="121">
        <v>8</v>
      </c>
      <c r="AJ26" s="122"/>
      <c r="AK26" s="130"/>
      <c r="AL26" s="137"/>
      <c r="AM26" s="137"/>
      <c r="AN26" s="137"/>
      <c r="AO26" s="137"/>
      <c r="AP26" s="137"/>
      <c r="AQ26" s="133"/>
      <c r="AS26" s="97">
        <v>2</v>
      </c>
      <c r="AT26" s="97" t="s">
        <v>32</v>
      </c>
    </row>
    <row r="27" spans="1:46" ht="9" customHeight="1" x14ac:dyDescent="0.2">
      <c r="A27" s="130"/>
      <c r="B27" s="130"/>
      <c r="C27" s="137"/>
      <c r="D27" s="133"/>
      <c r="E27" s="119" t="s">
        <v>26</v>
      </c>
      <c r="F27" s="120">
        <v>11</v>
      </c>
      <c r="G27" s="121">
        <v>3</v>
      </c>
      <c r="H27" s="121"/>
      <c r="I27" s="121"/>
      <c r="J27" s="121"/>
      <c r="K27" s="121">
        <v>8</v>
      </c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2"/>
      <c r="AK27" s="130"/>
      <c r="AL27" s="137"/>
      <c r="AM27" s="137"/>
      <c r="AN27" s="137"/>
      <c r="AO27" s="137"/>
      <c r="AP27" s="137"/>
      <c r="AQ27" s="133"/>
      <c r="AS27" s="97">
        <v>2</v>
      </c>
      <c r="AT27" s="97" t="s">
        <v>32</v>
      </c>
    </row>
    <row r="28" spans="1:46" ht="9" customHeight="1" thickBot="1" x14ac:dyDescent="0.25">
      <c r="A28" s="131"/>
      <c r="B28" s="146"/>
      <c r="C28" s="142"/>
      <c r="D28" s="134"/>
      <c r="E28" s="123" t="s">
        <v>27</v>
      </c>
      <c r="F28" s="124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6"/>
      <c r="AK28" s="131"/>
      <c r="AL28" s="138"/>
      <c r="AM28" s="138"/>
      <c r="AN28" s="138"/>
      <c r="AO28" s="138"/>
      <c r="AP28" s="138"/>
      <c r="AQ28" s="134"/>
      <c r="AS28" s="97">
        <v>2</v>
      </c>
      <c r="AT28" s="97" t="s">
        <v>32</v>
      </c>
    </row>
    <row r="29" spans="1:46" ht="9" customHeight="1" x14ac:dyDescent="0.2">
      <c r="A29" s="135">
        <v>5</v>
      </c>
      <c r="B29" s="143">
        <v>18920</v>
      </c>
      <c r="C29" s="144" t="s">
        <v>36</v>
      </c>
      <c r="D29" s="140" t="s">
        <v>34</v>
      </c>
      <c r="E29" s="115" t="s">
        <v>22</v>
      </c>
      <c r="F29" s="116"/>
      <c r="G29" s="117">
        <v>11</v>
      </c>
      <c r="H29" s="117">
        <v>11</v>
      </c>
      <c r="I29" s="117"/>
      <c r="J29" s="127"/>
      <c r="K29" s="117"/>
      <c r="L29" s="117">
        <v>11</v>
      </c>
      <c r="M29" s="117"/>
      <c r="N29" s="117"/>
      <c r="O29" s="117">
        <v>11</v>
      </c>
      <c r="P29" s="117">
        <v>11</v>
      </c>
      <c r="Q29" s="127"/>
      <c r="R29" s="117"/>
      <c r="S29" s="117">
        <v>11</v>
      </c>
      <c r="T29" s="117">
        <v>11</v>
      </c>
      <c r="U29" s="117"/>
      <c r="V29" s="117"/>
      <c r="W29" s="117">
        <v>11</v>
      </c>
      <c r="X29" s="117">
        <v>11</v>
      </c>
      <c r="Y29" s="117"/>
      <c r="Z29" s="117"/>
      <c r="AA29" s="117" t="s">
        <v>37</v>
      </c>
      <c r="AB29" s="117" t="s">
        <v>37</v>
      </c>
      <c r="AC29" s="117" t="s">
        <v>37</v>
      </c>
      <c r="AD29" s="117" t="s">
        <v>37</v>
      </c>
      <c r="AE29" s="117" t="s">
        <v>37</v>
      </c>
      <c r="AF29" s="117" t="s">
        <v>37</v>
      </c>
      <c r="AG29" s="117" t="s">
        <v>37</v>
      </c>
      <c r="AH29" s="117" t="s">
        <v>37</v>
      </c>
      <c r="AI29" s="117" t="s">
        <v>37</v>
      </c>
      <c r="AJ29" s="118" t="s">
        <v>37</v>
      </c>
      <c r="AK29" s="139">
        <f>COUNTIF(F29:AJ29,"&gt;0")</f>
        <v>9</v>
      </c>
      <c r="AL29" s="136">
        <f>SUM(F29:AJ29)</f>
        <v>99</v>
      </c>
      <c r="AM29" s="136">
        <f>SUM(F31:AJ31)</f>
        <v>14</v>
      </c>
      <c r="AN29" s="136">
        <f>SUM(F32:AJ32)</f>
        <v>0</v>
      </c>
      <c r="AO29" s="136">
        <f>SUM(F30:AJ30)</f>
        <v>40</v>
      </c>
      <c r="AP29" s="136">
        <f>VLOOKUP($M$1&amp;" "&amp;$P$1&amp;" "&amp;AQ29,'Вспомогательная таблица'!A:AL,38,0)</f>
        <v>176</v>
      </c>
      <c r="AQ29" s="132" t="s">
        <v>38</v>
      </c>
      <c r="AS29" s="97">
        <v>2</v>
      </c>
      <c r="AT29" s="97" t="s">
        <v>32</v>
      </c>
    </row>
    <row r="30" spans="1:46" ht="9" customHeight="1" x14ac:dyDescent="0.2">
      <c r="A30" s="130"/>
      <c r="B30" s="130"/>
      <c r="C30" s="137"/>
      <c r="D30" s="133"/>
      <c r="E30" s="119" t="s">
        <v>25</v>
      </c>
      <c r="F30" s="120"/>
      <c r="G30" s="121"/>
      <c r="H30" s="121">
        <v>8</v>
      </c>
      <c r="I30" s="121"/>
      <c r="J30" s="121"/>
      <c r="K30" s="121"/>
      <c r="L30" s="121">
        <v>8</v>
      </c>
      <c r="M30" s="121"/>
      <c r="N30" s="121"/>
      <c r="O30" s="121"/>
      <c r="P30" s="121">
        <v>8</v>
      </c>
      <c r="Q30" s="121"/>
      <c r="R30" s="121"/>
      <c r="S30" s="121"/>
      <c r="T30" s="121">
        <v>8</v>
      </c>
      <c r="U30" s="121"/>
      <c r="V30" s="121"/>
      <c r="W30" s="121"/>
      <c r="X30" s="121">
        <v>8</v>
      </c>
      <c r="Y30" s="121"/>
      <c r="Z30" s="121"/>
      <c r="AA30" s="121"/>
      <c r="AB30" s="121" t="s">
        <v>37</v>
      </c>
      <c r="AC30" s="121"/>
      <c r="AD30" s="121"/>
      <c r="AE30" s="121"/>
      <c r="AF30" s="121" t="s">
        <v>37</v>
      </c>
      <c r="AG30" s="121"/>
      <c r="AH30" s="121"/>
      <c r="AI30" s="121"/>
      <c r="AJ30" s="122" t="s">
        <v>37</v>
      </c>
      <c r="AK30" s="130"/>
      <c r="AL30" s="137"/>
      <c r="AM30" s="137"/>
      <c r="AN30" s="137"/>
      <c r="AO30" s="137"/>
      <c r="AP30" s="137"/>
      <c r="AQ30" s="133"/>
      <c r="AS30" s="97">
        <v>2</v>
      </c>
      <c r="AT30" s="97" t="s">
        <v>32</v>
      </c>
    </row>
    <row r="31" spans="1:46" ht="9" customHeight="1" x14ac:dyDescent="0.2">
      <c r="A31" s="130"/>
      <c r="B31" s="130"/>
      <c r="C31" s="137"/>
      <c r="D31" s="133"/>
      <c r="E31" s="119" t="s">
        <v>26</v>
      </c>
      <c r="F31" s="120"/>
      <c r="G31" s="121">
        <v>11</v>
      </c>
      <c r="H31" s="121"/>
      <c r="I31" s="121"/>
      <c r="J31" s="121"/>
      <c r="K31" s="121"/>
      <c r="L31" s="121">
        <v>3</v>
      </c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2"/>
      <c r="AK31" s="130"/>
      <c r="AL31" s="137"/>
      <c r="AM31" s="137"/>
      <c r="AN31" s="137"/>
      <c r="AO31" s="137"/>
      <c r="AP31" s="137"/>
      <c r="AQ31" s="133"/>
      <c r="AS31" s="97">
        <v>2</v>
      </c>
      <c r="AT31" s="97" t="s">
        <v>32</v>
      </c>
    </row>
    <row r="32" spans="1:46" ht="9" customHeight="1" thickBot="1" x14ac:dyDescent="0.25">
      <c r="A32" s="131"/>
      <c r="B32" s="131"/>
      <c r="C32" s="138"/>
      <c r="D32" s="134"/>
      <c r="E32" s="123" t="s">
        <v>27</v>
      </c>
      <c r="F32" s="124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6"/>
      <c r="AK32" s="131"/>
      <c r="AL32" s="138"/>
      <c r="AM32" s="138"/>
      <c r="AN32" s="138"/>
      <c r="AO32" s="138"/>
      <c r="AP32" s="138"/>
      <c r="AQ32" s="134"/>
      <c r="AS32" s="97">
        <v>2</v>
      </c>
      <c r="AT32" s="97" t="s">
        <v>32</v>
      </c>
    </row>
    <row r="33" spans="1:46" ht="9" customHeight="1" x14ac:dyDescent="0.2">
      <c r="A33" s="135">
        <v>6</v>
      </c>
      <c r="B33" s="143">
        <v>18920</v>
      </c>
      <c r="C33" s="144" t="s">
        <v>36</v>
      </c>
      <c r="D33" s="140" t="s">
        <v>34</v>
      </c>
      <c r="E33" s="115" t="s">
        <v>22</v>
      </c>
      <c r="F33" s="116"/>
      <c r="G33" s="127"/>
      <c r="H33" s="127"/>
      <c r="I33" s="117"/>
      <c r="J33" s="117">
        <v>11</v>
      </c>
      <c r="K33" s="117"/>
      <c r="L33" s="127"/>
      <c r="M33" s="117"/>
      <c r="N33" s="117"/>
      <c r="O33" s="127"/>
      <c r="P33" s="127"/>
      <c r="Q33" s="12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8"/>
      <c r="AK33" s="139">
        <f>COUNTIF(F33:AJ33,"&gt;0")</f>
        <v>1</v>
      </c>
      <c r="AL33" s="136">
        <f>SUM(F33:AJ33)</f>
        <v>11</v>
      </c>
      <c r="AM33" s="136">
        <f>SUM(F35:AJ35)</f>
        <v>0</v>
      </c>
      <c r="AN33" s="136">
        <f>SUM(F36:AJ36)</f>
        <v>0</v>
      </c>
      <c r="AO33" s="136">
        <f>SUM(F34:AJ34)</f>
        <v>8</v>
      </c>
      <c r="AP33" s="136">
        <f>VLOOKUP($M$1&amp;" "&amp;$P$1&amp;" "&amp;AQ33,'Вспомогательная таблица'!A:AL,38,0)</f>
        <v>165</v>
      </c>
      <c r="AQ33" s="132" t="s">
        <v>39</v>
      </c>
      <c r="AS33" s="97">
        <v>2</v>
      </c>
      <c r="AT33" s="97" t="s">
        <v>32</v>
      </c>
    </row>
    <row r="34" spans="1:46" ht="9" customHeight="1" x14ac:dyDescent="0.2">
      <c r="A34" s="130"/>
      <c r="B34" s="130"/>
      <c r="C34" s="137"/>
      <c r="D34" s="133"/>
      <c r="E34" s="119" t="s">
        <v>25</v>
      </c>
      <c r="F34" s="120"/>
      <c r="G34" s="121"/>
      <c r="H34" s="121"/>
      <c r="I34" s="121"/>
      <c r="J34" s="121">
        <v>8</v>
      </c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2"/>
      <c r="AK34" s="130"/>
      <c r="AL34" s="137"/>
      <c r="AM34" s="137"/>
      <c r="AN34" s="137"/>
      <c r="AO34" s="137"/>
      <c r="AP34" s="137"/>
      <c r="AQ34" s="133"/>
      <c r="AS34" s="97">
        <v>2</v>
      </c>
      <c r="AT34" s="97" t="s">
        <v>32</v>
      </c>
    </row>
    <row r="35" spans="1:46" ht="9" customHeight="1" x14ac:dyDescent="0.2">
      <c r="A35" s="130"/>
      <c r="B35" s="130"/>
      <c r="C35" s="137"/>
      <c r="D35" s="133"/>
      <c r="E35" s="119" t="s">
        <v>26</v>
      </c>
      <c r="F35" s="120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2"/>
      <c r="AK35" s="130"/>
      <c r="AL35" s="137"/>
      <c r="AM35" s="137"/>
      <c r="AN35" s="137"/>
      <c r="AO35" s="137"/>
      <c r="AP35" s="137"/>
      <c r="AQ35" s="133"/>
      <c r="AS35" s="97">
        <v>2</v>
      </c>
      <c r="AT35" s="97" t="s">
        <v>32</v>
      </c>
    </row>
    <row r="36" spans="1:46" ht="9" customHeight="1" thickBot="1" x14ac:dyDescent="0.25">
      <c r="A36" s="131"/>
      <c r="B36" s="131"/>
      <c r="C36" s="138"/>
      <c r="D36" s="134"/>
      <c r="E36" s="123" t="s">
        <v>27</v>
      </c>
      <c r="F36" s="124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6"/>
      <c r="AK36" s="131"/>
      <c r="AL36" s="138"/>
      <c r="AM36" s="138"/>
      <c r="AN36" s="138"/>
      <c r="AO36" s="138"/>
      <c r="AP36" s="138"/>
      <c r="AQ36" s="134"/>
      <c r="AS36" s="97">
        <v>2</v>
      </c>
      <c r="AT36" s="97" t="s">
        <v>32</v>
      </c>
    </row>
    <row r="37" spans="1:46" ht="9" customHeight="1" x14ac:dyDescent="0.2">
      <c r="A37" s="135">
        <v>7</v>
      </c>
      <c r="B37" s="145">
        <v>19305</v>
      </c>
      <c r="C37" s="141" t="s">
        <v>40</v>
      </c>
      <c r="D37" s="140" t="s">
        <v>34</v>
      </c>
      <c r="E37" s="115" t="s">
        <v>22</v>
      </c>
      <c r="F37" s="128"/>
      <c r="G37" s="117"/>
      <c r="H37" s="127">
        <v>11</v>
      </c>
      <c r="I37" s="117">
        <v>11</v>
      </c>
      <c r="J37" s="117"/>
      <c r="K37" s="127"/>
      <c r="L37" s="117">
        <v>11</v>
      </c>
      <c r="M37" s="117">
        <v>11</v>
      </c>
      <c r="N37" s="127"/>
      <c r="O37" s="117"/>
      <c r="P37" s="117">
        <v>11</v>
      </c>
      <c r="Q37" s="127">
        <v>11</v>
      </c>
      <c r="R37" s="127"/>
      <c r="S37" s="117"/>
      <c r="T37" s="117">
        <v>11</v>
      </c>
      <c r="U37" s="117">
        <v>11</v>
      </c>
      <c r="V37" s="117"/>
      <c r="W37" s="117"/>
      <c r="X37" s="117">
        <v>11</v>
      </c>
      <c r="Y37" s="117">
        <v>11</v>
      </c>
      <c r="Z37" s="117"/>
      <c r="AA37" s="117"/>
      <c r="AB37" s="117">
        <v>11</v>
      </c>
      <c r="AC37" s="117">
        <v>11</v>
      </c>
      <c r="AD37" s="117"/>
      <c r="AE37" s="117"/>
      <c r="AF37" s="117">
        <v>11</v>
      </c>
      <c r="AG37" s="117">
        <v>11</v>
      </c>
      <c r="AH37" s="117"/>
      <c r="AI37" s="117"/>
      <c r="AJ37" s="118">
        <v>11</v>
      </c>
      <c r="AK37" s="139">
        <f>COUNTIF(F37:AJ37,"&gt;0")</f>
        <v>15</v>
      </c>
      <c r="AL37" s="136">
        <f>SUM(F37:AJ37)</f>
        <v>165</v>
      </c>
      <c r="AM37" s="136">
        <f>SUM(F39:AJ39)</f>
        <v>11</v>
      </c>
      <c r="AN37" s="136">
        <f>SUM(F40:AJ40)</f>
        <v>0</v>
      </c>
      <c r="AO37" s="136">
        <f>SUM(F38:AJ38)</f>
        <v>56</v>
      </c>
      <c r="AP37" s="136">
        <f>VLOOKUP($M$1&amp;" "&amp;$P$1&amp;" "&amp;AQ37,'Вспомогательная таблица'!A:AL,38,0)</f>
        <v>165</v>
      </c>
      <c r="AQ37" s="132" t="s">
        <v>41</v>
      </c>
      <c r="AS37" s="97">
        <v>2</v>
      </c>
      <c r="AT37" s="97" t="s">
        <v>32</v>
      </c>
    </row>
    <row r="38" spans="1:46" ht="9" customHeight="1" x14ac:dyDescent="0.2">
      <c r="A38" s="130"/>
      <c r="B38" s="130"/>
      <c r="C38" s="137"/>
      <c r="D38" s="133"/>
      <c r="E38" s="119" t="s">
        <v>25</v>
      </c>
      <c r="F38" s="120"/>
      <c r="G38" s="121"/>
      <c r="H38" s="121"/>
      <c r="I38" s="121">
        <v>8</v>
      </c>
      <c r="J38" s="121"/>
      <c r="K38" s="121"/>
      <c r="L38" s="121"/>
      <c r="M38" s="121">
        <v>8</v>
      </c>
      <c r="N38" s="121"/>
      <c r="O38" s="121"/>
      <c r="P38" s="121"/>
      <c r="Q38" s="121">
        <v>8</v>
      </c>
      <c r="R38" s="121"/>
      <c r="S38" s="121"/>
      <c r="T38" s="121"/>
      <c r="U38" s="121">
        <v>8</v>
      </c>
      <c r="V38" s="121"/>
      <c r="W38" s="121"/>
      <c r="X38" s="121"/>
      <c r="Y38" s="121">
        <v>8</v>
      </c>
      <c r="Z38" s="121"/>
      <c r="AA38" s="121"/>
      <c r="AB38" s="121"/>
      <c r="AC38" s="121">
        <v>8</v>
      </c>
      <c r="AD38" s="121"/>
      <c r="AE38" s="121"/>
      <c r="AF38" s="121"/>
      <c r="AG38" s="121">
        <v>8</v>
      </c>
      <c r="AH38" s="121"/>
      <c r="AI38" s="121"/>
      <c r="AJ38" s="122"/>
      <c r="AK38" s="130"/>
      <c r="AL38" s="137"/>
      <c r="AM38" s="137"/>
      <c r="AN38" s="137"/>
      <c r="AO38" s="137"/>
      <c r="AP38" s="137"/>
      <c r="AQ38" s="133"/>
      <c r="AS38" s="97">
        <v>2</v>
      </c>
      <c r="AT38" s="97" t="s">
        <v>32</v>
      </c>
    </row>
    <row r="39" spans="1:46" ht="9" customHeight="1" x14ac:dyDescent="0.2">
      <c r="A39" s="130"/>
      <c r="B39" s="130"/>
      <c r="C39" s="137"/>
      <c r="D39" s="133"/>
      <c r="E39" s="119" t="s">
        <v>26</v>
      </c>
      <c r="F39" s="120"/>
      <c r="G39" s="121"/>
      <c r="H39" s="121"/>
      <c r="I39" s="121"/>
      <c r="J39" s="121"/>
      <c r="K39" s="121"/>
      <c r="L39" s="121">
        <v>11</v>
      </c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2"/>
      <c r="AK39" s="130"/>
      <c r="AL39" s="137"/>
      <c r="AM39" s="137"/>
      <c r="AN39" s="137"/>
      <c r="AO39" s="137"/>
      <c r="AP39" s="137"/>
      <c r="AQ39" s="133"/>
      <c r="AS39" s="97">
        <v>2</v>
      </c>
      <c r="AT39" s="97" t="s">
        <v>32</v>
      </c>
    </row>
    <row r="40" spans="1:46" ht="9" customHeight="1" thickBot="1" x14ac:dyDescent="0.25">
      <c r="A40" s="131"/>
      <c r="B40" s="146"/>
      <c r="C40" s="142"/>
      <c r="D40" s="134"/>
      <c r="E40" s="123" t="s">
        <v>27</v>
      </c>
      <c r="F40" s="124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6"/>
      <c r="AK40" s="131"/>
      <c r="AL40" s="138"/>
      <c r="AM40" s="138"/>
      <c r="AN40" s="138"/>
      <c r="AO40" s="138"/>
      <c r="AP40" s="138"/>
      <c r="AQ40" s="134"/>
      <c r="AS40" s="97">
        <v>2</v>
      </c>
      <c r="AT40" s="97" t="s">
        <v>32</v>
      </c>
    </row>
    <row r="41" spans="1:46" ht="9" customHeight="1" x14ac:dyDescent="0.2">
      <c r="A41" s="135">
        <v>8</v>
      </c>
      <c r="B41" s="145">
        <v>19305</v>
      </c>
      <c r="C41" s="141" t="s">
        <v>40</v>
      </c>
      <c r="D41" s="140" t="s">
        <v>34</v>
      </c>
      <c r="E41" s="115" t="s">
        <v>22</v>
      </c>
      <c r="F41" s="128"/>
      <c r="G41" s="117"/>
      <c r="H41" s="117"/>
      <c r="I41" s="127"/>
      <c r="J41" s="117"/>
      <c r="K41" s="117">
        <v>11</v>
      </c>
      <c r="L41" s="127"/>
      <c r="M41" s="127"/>
      <c r="N41" s="127"/>
      <c r="O41" s="117"/>
      <c r="P41" s="127"/>
      <c r="Q41" s="117"/>
      <c r="R41" s="12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8"/>
      <c r="AK41" s="139">
        <f>COUNTIF(F41:AJ41,"&gt;0")</f>
        <v>1</v>
      </c>
      <c r="AL41" s="136">
        <f>SUM(F41:AJ41)</f>
        <v>11</v>
      </c>
      <c r="AM41" s="136">
        <f>SUM(F43:AJ43)</f>
        <v>0</v>
      </c>
      <c r="AN41" s="136">
        <f>SUM(F44:AJ44)</f>
        <v>0</v>
      </c>
      <c r="AO41" s="136">
        <f>SUM(F42:AJ42)</f>
        <v>0</v>
      </c>
      <c r="AP41" s="136">
        <f>VLOOKUP($M$1&amp;" "&amp;$P$1&amp;" "&amp;AQ41,'Вспомогательная таблица'!A:AL,38,0)</f>
        <v>176</v>
      </c>
      <c r="AQ41" s="132" t="s">
        <v>38</v>
      </c>
      <c r="AS41" s="97">
        <v>2</v>
      </c>
      <c r="AT41" s="97" t="s">
        <v>32</v>
      </c>
    </row>
    <row r="42" spans="1:46" ht="9" customHeight="1" x14ac:dyDescent="0.2">
      <c r="A42" s="130"/>
      <c r="B42" s="130"/>
      <c r="C42" s="137"/>
      <c r="D42" s="133"/>
      <c r="E42" s="119" t="s">
        <v>25</v>
      </c>
      <c r="F42" s="120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2"/>
      <c r="AK42" s="130"/>
      <c r="AL42" s="137"/>
      <c r="AM42" s="137"/>
      <c r="AN42" s="137"/>
      <c r="AO42" s="137"/>
      <c r="AP42" s="137"/>
      <c r="AQ42" s="133"/>
      <c r="AS42" s="97">
        <v>2</v>
      </c>
      <c r="AT42" s="97" t="s">
        <v>32</v>
      </c>
    </row>
    <row r="43" spans="1:46" ht="9" customHeight="1" x14ac:dyDescent="0.2">
      <c r="A43" s="130"/>
      <c r="B43" s="130"/>
      <c r="C43" s="137"/>
      <c r="D43" s="133"/>
      <c r="E43" s="119" t="s">
        <v>26</v>
      </c>
      <c r="F43" s="120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2"/>
      <c r="AK43" s="130"/>
      <c r="AL43" s="137"/>
      <c r="AM43" s="137"/>
      <c r="AN43" s="137"/>
      <c r="AO43" s="137"/>
      <c r="AP43" s="137"/>
      <c r="AQ43" s="133"/>
      <c r="AS43" s="97">
        <v>2</v>
      </c>
      <c r="AT43" s="97" t="s">
        <v>32</v>
      </c>
    </row>
    <row r="44" spans="1:46" ht="9" customHeight="1" thickBot="1" x14ac:dyDescent="0.25">
      <c r="A44" s="131"/>
      <c r="B44" s="146"/>
      <c r="C44" s="142"/>
      <c r="D44" s="134"/>
      <c r="E44" s="123" t="s">
        <v>27</v>
      </c>
      <c r="F44" s="124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6"/>
      <c r="AK44" s="131"/>
      <c r="AL44" s="138"/>
      <c r="AM44" s="138"/>
      <c r="AN44" s="138"/>
      <c r="AO44" s="138"/>
      <c r="AP44" s="138"/>
      <c r="AQ44" s="134"/>
      <c r="AS44" s="97">
        <v>2</v>
      </c>
      <c r="AT44" s="97" t="s">
        <v>32</v>
      </c>
    </row>
    <row r="45" spans="1:46" ht="9" customHeight="1" x14ac:dyDescent="0.2">
      <c r="A45" s="135">
        <v>9</v>
      </c>
      <c r="B45" s="145">
        <v>19525</v>
      </c>
      <c r="C45" s="141" t="s">
        <v>42</v>
      </c>
      <c r="D45" s="140" t="s">
        <v>34</v>
      </c>
      <c r="E45" s="115" t="s">
        <v>22</v>
      </c>
      <c r="F45" s="128">
        <v>11</v>
      </c>
      <c r="G45" s="117"/>
      <c r="H45" s="127"/>
      <c r="I45" s="127" t="s">
        <v>37</v>
      </c>
      <c r="J45" s="127" t="s">
        <v>37</v>
      </c>
      <c r="K45" s="127" t="s">
        <v>37</v>
      </c>
      <c r="L45" s="127" t="s">
        <v>37</v>
      </c>
      <c r="M45" s="127" t="s">
        <v>37</v>
      </c>
      <c r="N45" s="127" t="s">
        <v>37</v>
      </c>
      <c r="O45" s="127" t="s">
        <v>37</v>
      </c>
      <c r="P45" s="127" t="s">
        <v>37</v>
      </c>
      <c r="Q45" s="127" t="s">
        <v>37</v>
      </c>
      <c r="R45" s="127" t="s">
        <v>37</v>
      </c>
      <c r="S45" s="117" t="s">
        <v>37</v>
      </c>
      <c r="T45" s="117" t="s">
        <v>37</v>
      </c>
      <c r="U45" s="117" t="s">
        <v>37</v>
      </c>
      <c r="V45" s="117" t="s">
        <v>37</v>
      </c>
      <c r="W45" s="117"/>
      <c r="X45" s="117"/>
      <c r="Y45" s="117">
        <v>11</v>
      </c>
      <c r="Z45" s="117">
        <v>11</v>
      </c>
      <c r="AA45" s="117"/>
      <c r="AB45" s="117"/>
      <c r="AC45" s="117">
        <v>11</v>
      </c>
      <c r="AD45" s="117">
        <v>11</v>
      </c>
      <c r="AE45" s="117"/>
      <c r="AF45" s="117"/>
      <c r="AG45" s="117">
        <v>11</v>
      </c>
      <c r="AH45" s="117">
        <v>11</v>
      </c>
      <c r="AI45" s="117"/>
      <c r="AJ45" s="118"/>
      <c r="AK45" s="139">
        <f>COUNTIF(F45:AJ45,"&gt;0")</f>
        <v>7</v>
      </c>
      <c r="AL45" s="136">
        <f>SUM(F45:AJ45)</f>
        <v>77</v>
      </c>
      <c r="AM45" s="136">
        <f>SUM(F47:AJ47)</f>
        <v>11</v>
      </c>
      <c r="AN45" s="136">
        <f>SUM(F48:AJ48)</f>
        <v>0</v>
      </c>
      <c r="AO45" s="136">
        <f>SUM(F46:AJ46)</f>
        <v>32</v>
      </c>
      <c r="AP45" s="136">
        <f>VLOOKUP($M$1&amp;" "&amp;$P$1&amp;" "&amp;AQ45,'Вспомогательная таблица'!A:AL,38,0)</f>
        <v>165</v>
      </c>
      <c r="AQ45" s="132" t="s">
        <v>39</v>
      </c>
      <c r="AS45" s="97">
        <v>2</v>
      </c>
      <c r="AT45" s="97" t="s">
        <v>32</v>
      </c>
    </row>
    <row r="46" spans="1:46" ht="9" customHeight="1" x14ac:dyDescent="0.2">
      <c r="A46" s="130"/>
      <c r="B46" s="130"/>
      <c r="C46" s="137"/>
      <c r="D46" s="133"/>
      <c r="E46" s="119" t="s">
        <v>25</v>
      </c>
      <c r="F46" s="120">
        <v>8</v>
      </c>
      <c r="G46" s="121"/>
      <c r="H46" s="121"/>
      <c r="I46" s="121"/>
      <c r="J46" s="121" t="s">
        <v>37</v>
      </c>
      <c r="K46" s="121"/>
      <c r="L46" s="121"/>
      <c r="M46" s="121"/>
      <c r="N46" s="121" t="s">
        <v>37</v>
      </c>
      <c r="O46" s="121"/>
      <c r="P46" s="121"/>
      <c r="Q46" s="121"/>
      <c r="R46" s="121" t="s">
        <v>37</v>
      </c>
      <c r="S46" s="121"/>
      <c r="T46" s="121"/>
      <c r="U46" s="121"/>
      <c r="V46" s="121" t="s">
        <v>37</v>
      </c>
      <c r="W46" s="121"/>
      <c r="X46" s="121"/>
      <c r="Y46" s="121"/>
      <c r="Z46" s="121">
        <v>8</v>
      </c>
      <c r="AA46" s="121"/>
      <c r="AB46" s="121"/>
      <c r="AC46" s="121"/>
      <c r="AD46" s="121">
        <v>8</v>
      </c>
      <c r="AE46" s="121"/>
      <c r="AF46" s="121"/>
      <c r="AG46" s="121"/>
      <c r="AH46" s="121">
        <v>8</v>
      </c>
      <c r="AI46" s="121"/>
      <c r="AJ46" s="122"/>
      <c r="AK46" s="130"/>
      <c r="AL46" s="137"/>
      <c r="AM46" s="137"/>
      <c r="AN46" s="137"/>
      <c r="AO46" s="137"/>
      <c r="AP46" s="137"/>
      <c r="AQ46" s="133"/>
      <c r="AS46" s="97">
        <v>2</v>
      </c>
      <c r="AT46" s="97" t="s">
        <v>32</v>
      </c>
    </row>
    <row r="47" spans="1:46" ht="9" customHeight="1" x14ac:dyDescent="0.2">
      <c r="A47" s="130"/>
      <c r="B47" s="130"/>
      <c r="C47" s="137"/>
      <c r="D47" s="133"/>
      <c r="E47" s="119" t="s">
        <v>26</v>
      </c>
      <c r="F47" s="120">
        <v>11</v>
      </c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2"/>
      <c r="AK47" s="130"/>
      <c r="AL47" s="137"/>
      <c r="AM47" s="137"/>
      <c r="AN47" s="137"/>
      <c r="AO47" s="137"/>
      <c r="AP47" s="137"/>
      <c r="AQ47" s="133"/>
      <c r="AS47" s="97">
        <v>2</v>
      </c>
      <c r="AT47" s="97" t="s">
        <v>32</v>
      </c>
    </row>
    <row r="48" spans="1:46" ht="9" customHeight="1" thickBot="1" x14ac:dyDescent="0.25">
      <c r="A48" s="131"/>
      <c r="B48" s="146"/>
      <c r="C48" s="142"/>
      <c r="D48" s="134"/>
      <c r="E48" s="123" t="s">
        <v>27</v>
      </c>
      <c r="F48" s="124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6"/>
      <c r="AK48" s="131"/>
      <c r="AL48" s="138"/>
      <c r="AM48" s="138"/>
      <c r="AN48" s="138"/>
      <c r="AO48" s="138"/>
      <c r="AP48" s="138"/>
      <c r="AQ48" s="134"/>
      <c r="AS48" s="97">
        <v>2</v>
      </c>
      <c r="AT48" s="97" t="s">
        <v>32</v>
      </c>
    </row>
    <row r="49" spans="1:46" ht="9" customHeight="1" x14ac:dyDescent="0.2">
      <c r="A49" s="135">
        <v>10</v>
      </c>
      <c r="B49" s="143">
        <v>20378</v>
      </c>
      <c r="C49" s="147" t="s">
        <v>43</v>
      </c>
      <c r="D49" s="140" t="s">
        <v>44</v>
      </c>
      <c r="E49" s="115" t="s">
        <v>22</v>
      </c>
      <c r="F49" s="116">
        <v>10.5</v>
      </c>
      <c r="G49" s="127">
        <v>10.5</v>
      </c>
      <c r="H49" s="117"/>
      <c r="I49" s="117"/>
      <c r="J49" s="127">
        <v>10.5</v>
      </c>
      <c r="K49" s="117">
        <v>10.5</v>
      </c>
      <c r="L49" s="117"/>
      <c r="M49" s="117"/>
      <c r="N49" s="127">
        <v>10.5</v>
      </c>
      <c r="O49" s="127">
        <v>10.5</v>
      </c>
      <c r="P49" s="12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8"/>
      <c r="AK49" s="139">
        <f>COUNTIF(F49:AJ49,"&gt;0")</f>
        <v>6</v>
      </c>
      <c r="AL49" s="136">
        <f>SUM(F49:AJ49)</f>
        <v>63</v>
      </c>
      <c r="AM49" s="136">
        <f>SUM(F51:AJ51)</f>
        <v>22</v>
      </c>
      <c r="AN49" s="136">
        <f>SUM(F52:AJ52)</f>
        <v>0</v>
      </c>
      <c r="AO49" s="136">
        <f>SUM(F50:AJ50)</f>
        <v>24</v>
      </c>
      <c r="AP49" s="136">
        <f>VLOOKUP($M$1&amp;" "&amp;$P$1&amp;" "&amp;AQ49,'Вспомогательная таблица'!A:AL,38,0)</f>
        <v>168</v>
      </c>
      <c r="AQ49" s="132" t="s">
        <v>45</v>
      </c>
      <c r="AS49" s="97">
        <v>3</v>
      </c>
      <c r="AT49" s="97" t="s">
        <v>46</v>
      </c>
    </row>
    <row r="50" spans="1:46" ht="9" customHeight="1" x14ac:dyDescent="0.2">
      <c r="A50" s="130"/>
      <c r="B50" s="130"/>
      <c r="C50" s="148"/>
      <c r="D50" s="133"/>
      <c r="E50" s="119" t="s">
        <v>25</v>
      </c>
      <c r="F50" s="120"/>
      <c r="G50" s="121">
        <v>8</v>
      </c>
      <c r="H50" s="121"/>
      <c r="I50" s="121"/>
      <c r="J50" s="121"/>
      <c r="K50" s="121">
        <v>8</v>
      </c>
      <c r="L50" s="121"/>
      <c r="M50" s="121"/>
      <c r="N50" s="121"/>
      <c r="O50" s="121">
        <v>8</v>
      </c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2"/>
      <c r="AK50" s="130"/>
      <c r="AL50" s="137"/>
      <c r="AM50" s="137"/>
      <c r="AN50" s="137"/>
      <c r="AO50" s="137"/>
      <c r="AP50" s="137"/>
      <c r="AQ50" s="133"/>
      <c r="AS50" s="97">
        <v>3</v>
      </c>
      <c r="AT50" s="97" t="s">
        <v>46</v>
      </c>
    </row>
    <row r="51" spans="1:46" ht="9" customHeight="1" x14ac:dyDescent="0.2">
      <c r="A51" s="130"/>
      <c r="B51" s="130"/>
      <c r="C51" s="148"/>
      <c r="D51" s="133"/>
      <c r="E51" s="119" t="s">
        <v>26</v>
      </c>
      <c r="F51" s="120">
        <v>11</v>
      </c>
      <c r="G51" s="121">
        <v>3</v>
      </c>
      <c r="H51" s="121"/>
      <c r="I51" s="121"/>
      <c r="J51" s="121"/>
      <c r="K51" s="121">
        <v>8</v>
      </c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2"/>
      <c r="AK51" s="130"/>
      <c r="AL51" s="137"/>
      <c r="AM51" s="137"/>
      <c r="AN51" s="137"/>
      <c r="AO51" s="137"/>
      <c r="AP51" s="137"/>
      <c r="AQ51" s="133"/>
      <c r="AS51" s="97">
        <v>3</v>
      </c>
      <c r="AT51" s="97" t="s">
        <v>46</v>
      </c>
    </row>
    <row r="52" spans="1:46" ht="9" customHeight="1" thickBot="1" x14ac:dyDescent="0.25">
      <c r="A52" s="131"/>
      <c r="B52" s="131"/>
      <c r="C52" s="149"/>
      <c r="D52" s="134"/>
      <c r="E52" s="123" t="s">
        <v>27</v>
      </c>
      <c r="F52" s="124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6"/>
      <c r="AK52" s="131"/>
      <c r="AL52" s="138"/>
      <c r="AM52" s="138"/>
      <c r="AN52" s="138"/>
      <c r="AO52" s="138"/>
      <c r="AP52" s="138"/>
      <c r="AQ52" s="134"/>
      <c r="AS52" s="97">
        <v>3</v>
      </c>
      <c r="AT52" s="97" t="s">
        <v>46</v>
      </c>
    </row>
    <row r="53" spans="1:46" ht="9" customHeight="1" x14ac:dyDescent="0.2">
      <c r="A53" s="135">
        <v>11</v>
      </c>
      <c r="B53" s="143">
        <v>20378</v>
      </c>
      <c r="C53" s="147" t="s">
        <v>43</v>
      </c>
      <c r="D53" s="140" t="s">
        <v>44</v>
      </c>
      <c r="E53" s="115" t="s">
        <v>22</v>
      </c>
      <c r="F53" s="128"/>
      <c r="G53" s="127"/>
      <c r="H53" s="117"/>
      <c r="I53" s="117"/>
      <c r="J53" s="127"/>
      <c r="K53" s="127"/>
      <c r="L53" s="117"/>
      <c r="M53" s="117"/>
      <c r="N53" s="127"/>
      <c r="O53" s="127"/>
      <c r="P53" s="117">
        <v>11</v>
      </c>
      <c r="Q53" s="117"/>
      <c r="R53" s="117"/>
      <c r="S53" s="117"/>
      <c r="T53" s="117">
        <v>11</v>
      </c>
      <c r="U53" s="117"/>
      <c r="V53" s="117"/>
      <c r="W53" s="117">
        <v>11</v>
      </c>
      <c r="X53" s="117">
        <v>11</v>
      </c>
      <c r="Y53" s="117"/>
      <c r="Z53" s="117"/>
      <c r="AA53" s="117">
        <v>11</v>
      </c>
      <c r="AB53" s="117">
        <v>11</v>
      </c>
      <c r="AC53" s="117"/>
      <c r="AD53" s="117"/>
      <c r="AE53" s="117">
        <v>11</v>
      </c>
      <c r="AF53" s="117">
        <v>11</v>
      </c>
      <c r="AG53" s="117"/>
      <c r="AH53" s="117"/>
      <c r="AI53" s="117">
        <v>11</v>
      </c>
      <c r="AJ53" s="118">
        <v>11</v>
      </c>
      <c r="AK53" s="139">
        <f>COUNTIF(F53:AJ53,"&gt;0")</f>
        <v>10</v>
      </c>
      <c r="AL53" s="136">
        <f>SUM(F53:AJ53)</f>
        <v>110</v>
      </c>
      <c r="AM53" s="136">
        <f>SUM(F55:AJ55)</f>
        <v>0</v>
      </c>
      <c r="AN53" s="136">
        <f>SUM(F56:AJ56)</f>
        <v>0</v>
      </c>
      <c r="AO53" s="136">
        <f>SUM(F54:AJ54)</f>
        <v>48</v>
      </c>
      <c r="AP53" s="136">
        <f>VLOOKUP($M$1&amp;" "&amp;$P$1&amp;" "&amp;AQ53,'Вспомогательная таблица'!A:AL,38,0)</f>
        <v>168</v>
      </c>
      <c r="AQ53" s="132" t="s">
        <v>47</v>
      </c>
      <c r="AS53" s="97">
        <v>3</v>
      </c>
      <c r="AT53" s="97" t="s">
        <v>46</v>
      </c>
    </row>
    <row r="54" spans="1:46" ht="9" customHeight="1" x14ac:dyDescent="0.2">
      <c r="A54" s="130"/>
      <c r="B54" s="130"/>
      <c r="C54" s="148"/>
      <c r="D54" s="133"/>
      <c r="E54" s="119" t="s">
        <v>25</v>
      </c>
      <c r="F54" s="120"/>
      <c r="G54" s="121"/>
      <c r="H54" s="121"/>
      <c r="I54" s="121"/>
      <c r="J54" s="121"/>
      <c r="K54" s="121"/>
      <c r="L54" s="121"/>
      <c r="M54" s="121"/>
      <c r="N54" s="121"/>
      <c r="O54" s="121"/>
      <c r="P54" s="121">
        <v>8</v>
      </c>
      <c r="Q54" s="121"/>
      <c r="R54" s="121"/>
      <c r="S54" s="121"/>
      <c r="T54" s="121">
        <v>8</v>
      </c>
      <c r="U54" s="121"/>
      <c r="V54" s="121"/>
      <c r="W54" s="121"/>
      <c r="X54" s="121">
        <v>8</v>
      </c>
      <c r="Y54" s="121"/>
      <c r="Z54" s="121"/>
      <c r="AA54" s="121"/>
      <c r="AB54" s="121">
        <v>8</v>
      </c>
      <c r="AC54" s="121"/>
      <c r="AD54" s="121"/>
      <c r="AE54" s="121"/>
      <c r="AF54" s="121">
        <v>8</v>
      </c>
      <c r="AG54" s="121"/>
      <c r="AH54" s="121"/>
      <c r="AI54" s="121"/>
      <c r="AJ54" s="122">
        <v>8</v>
      </c>
      <c r="AK54" s="130"/>
      <c r="AL54" s="137"/>
      <c r="AM54" s="137"/>
      <c r="AN54" s="137"/>
      <c r="AO54" s="137"/>
      <c r="AP54" s="137"/>
      <c r="AQ54" s="133"/>
      <c r="AS54" s="97">
        <v>3</v>
      </c>
      <c r="AT54" s="97" t="s">
        <v>46</v>
      </c>
    </row>
    <row r="55" spans="1:46" ht="9" customHeight="1" x14ac:dyDescent="0.2">
      <c r="A55" s="130"/>
      <c r="B55" s="130"/>
      <c r="C55" s="148"/>
      <c r="D55" s="133"/>
      <c r="E55" s="119" t="s">
        <v>26</v>
      </c>
      <c r="F55" s="120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2"/>
      <c r="AK55" s="130"/>
      <c r="AL55" s="137"/>
      <c r="AM55" s="137"/>
      <c r="AN55" s="137"/>
      <c r="AO55" s="137"/>
      <c r="AP55" s="137"/>
      <c r="AQ55" s="133"/>
      <c r="AS55" s="97">
        <v>3</v>
      </c>
      <c r="AT55" s="97" t="s">
        <v>46</v>
      </c>
    </row>
    <row r="56" spans="1:46" ht="9" customHeight="1" thickBot="1" x14ac:dyDescent="0.25">
      <c r="A56" s="131"/>
      <c r="B56" s="131"/>
      <c r="C56" s="149"/>
      <c r="D56" s="134"/>
      <c r="E56" s="123" t="s">
        <v>27</v>
      </c>
      <c r="F56" s="124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6"/>
      <c r="AK56" s="131"/>
      <c r="AL56" s="138"/>
      <c r="AM56" s="138"/>
      <c r="AN56" s="138"/>
      <c r="AO56" s="138"/>
      <c r="AP56" s="138"/>
      <c r="AQ56" s="134"/>
      <c r="AS56" s="97">
        <v>3</v>
      </c>
      <c r="AT56" s="97" t="s">
        <v>46</v>
      </c>
    </row>
    <row r="57" spans="1:46" ht="9" customHeight="1" x14ac:dyDescent="0.2">
      <c r="A57" s="135">
        <v>12</v>
      </c>
      <c r="B57" s="143">
        <v>20376</v>
      </c>
      <c r="C57" s="147" t="s">
        <v>48</v>
      </c>
      <c r="D57" s="140" t="s">
        <v>44</v>
      </c>
      <c r="E57" s="115" t="s">
        <v>22</v>
      </c>
      <c r="F57" s="128">
        <v>10.5</v>
      </c>
      <c r="G57" s="127">
        <v>10.5</v>
      </c>
      <c r="H57" s="127"/>
      <c r="I57" s="117"/>
      <c r="J57" s="117">
        <v>10.5</v>
      </c>
      <c r="K57" s="117">
        <v>10.5</v>
      </c>
      <c r="L57" s="117"/>
      <c r="M57" s="117"/>
      <c r="N57" s="127">
        <v>10.5</v>
      </c>
      <c r="O57" s="117">
        <v>10.5</v>
      </c>
      <c r="P57" s="117"/>
      <c r="Q57" s="117"/>
      <c r="R57" s="117">
        <v>10.5</v>
      </c>
      <c r="S57" s="117">
        <v>10.5</v>
      </c>
      <c r="T57" s="117"/>
      <c r="U57" s="117"/>
      <c r="V57" s="117">
        <v>10.5</v>
      </c>
      <c r="W57" s="117">
        <v>10.5</v>
      </c>
      <c r="X57" s="117"/>
      <c r="Y57" s="117"/>
      <c r="Z57" s="117">
        <v>10.5</v>
      </c>
      <c r="AA57" s="117">
        <v>10.5</v>
      </c>
      <c r="AB57" s="117"/>
      <c r="AC57" s="117"/>
      <c r="AD57" s="117">
        <v>10.5</v>
      </c>
      <c r="AE57" s="117">
        <v>10.5</v>
      </c>
      <c r="AF57" s="117"/>
      <c r="AG57" s="117"/>
      <c r="AH57" s="117">
        <v>10.5</v>
      </c>
      <c r="AI57" s="117">
        <v>10.5</v>
      </c>
      <c r="AJ57" s="118"/>
      <c r="AK57" s="139">
        <f>COUNTIF(F57:AJ57,"&gt;0")</f>
        <v>16</v>
      </c>
      <c r="AL57" s="136">
        <f>SUM(F57:AJ57)</f>
        <v>168</v>
      </c>
      <c r="AM57" s="136">
        <f>SUM(F59:AJ59)</f>
        <v>22</v>
      </c>
      <c r="AN57" s="136">
        <f>SUM(F60:AJ60)</f>
        <v>0</v>
      </c>
      <c r="AO57" s="136">
        <f>SUM(F58:AJ58)</f>
        <v>64</v>
      </c>
      <c r="AP57" s="136">
        <f>VLOOKUP($M$1&amp;" "&amp;$P$1&amp;" "&amp;AQ57,'Вспомогательная таблица'!A:AL,38,0)</f>
        <v>168</v>
      </c>
      <c r="AQ57" s="132" t="s">
        <v>45</v>
      </c>
      <c r="AS57" s="97">
        <v>3</v>
      </c>
      <c r="AT57" s="97" t="s">
        <v>46</v>
      </c>
    </row>
    <row r="58" spans="1:46" ht="9" customHeight="1" x14ac:dyDescent="0.2">
      <c r="A58" s="130"/>
      <c r="B58" s="130"/>
      <c r="C58" s="148"/>
      <c r="D58" s="133"/>
      <c r="E58" s="119" t="s">
        <v>25</v>
      </c>
      <c r="F58" s="120"/>
      <c r="G58" s="121">
        <v>8</v>
      </c>
      <c r="H58" s="121"/>
      <c r="I58" s="121"/>
      <c r="J58" s="121"/>
      <c r="K58" s="121">
        <v>8</v>
      </c>
      <c r="L58" s="121"/>
      <c r="M58" s="121"/>
      <c r="N58" s="121"/>
      <c r="O58" s="121">
        <v>8</v>
      </c>
      <c r="P58" s="121"/>
      <c r="Q58" s="121"/>
      <c r="R58" s="121"/>
      <c r="S58" s="121">
        <v>8</v>
      </c>
      <c r="T58" s="121"/>
      <c r="U58" s="121"/>
      <c r="V58" s="121"/>
      <c r="W58" s="121">
        <v>8</v>
      </c>
      <c r="X58" s="121"/>
      <c r="Y58" s="121"/>
      <c r="Z58" s="121"/>
      <c r="AA58" s="121">
        <v>8</v>
      </c>
      <c r="AB58" s="121"/>
      <c r="AC58" s="121"/>
      <c r="AD58" s="121"/>
      <c r="AE58" s="121">
        <v>8</v>
      </c>
      <c r="AF58" s="121"/>
      <c r="AG58" s="121"/>
      <c r="AH58" s="121"/>
      <c r="AI58" s="121">
        <v>8</v>
      </c>
      <c r="AJ58" s="122"/>
      <c r="AK58" s="130"/>
      <c r="AL58" s="137"/>
      <c r="AM58" s="137"/>
      <c r="AN58" s="137"/>
      <c r="AO58" s="137"/>
      <c r="AP58" s="137"/>
      <c r="AQ58" s="133"/>
      <c r="AS58" s="97">
        <v>3</v>
      </c>
      <c r="AT58" s="97" t="s">
        <v>46</v>
      </c>
    </row>
    <row r="59" spans="1:46" ht="9" customHeight="1" x14ac:dyDescent="0.2">
      <c r="A59" s="130"/>
      <c r="B59" s="130"/>
      <c r="C59" s="148"/>
      <c r="D59" s="133"/>
      <c r="E59" s="119" t="s">
        <v>26</v>
      </c>
      <c r="F59" s="120">
        <v>11</v>
      </c>
      <c r="G59" s="121">
        <v>3</v>
      </c>
      <c r="H59" s="121"/>
      <c r="I59" s="121"/>
      <c r="J59" s="121"/>
      <c r="K59" s="121">
        <v>8</v>
      </c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2"/>
      <c r="AK59" s="130"/>
      <c r="AL59" s="137"/>
      <c r="AM59" s="137"/>
      <c r="AN59" s="137"/>
      <c r="AO59" s="137"/>
      <c r="AP59" s="137"/>
      <c r="AQ59" s="133"/>
      <c r="AS59" s="97">
        <v>3</v>
      </c>
      <c r="AT59" s="97" t="s">
        <v>46</v>
      </c>
    </row>
    <row r="60" spans="1:46" ht="9" customHeight="1" thickBot="1" x14ac:dyDescent="0.25">
      <c r="A60" s="131"/>
      <c r="B60" s="131"/>
      <c r="C60" s="149"/>
      <c r="D60" s="134"/>
      <c r="E60" s="123" t="s">
        <v>27</v>
      </c>
      <c r="F60" s="124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6"/>
      <c r="AK60" s="131"/>
      <c r="AL60" s="138"/>
      <c r="AM60" s="138"/>
      <c r="AN60" s="138"/>
      <c r="AO60" s="138"/>
      <c r="AP60" s="138"/>
      <c r="AQ60" s="134"/>
      <c r="AS60" s="97">
        <v>3</v>
      </c>
      <c r="AT60" s="97" t="s">
        <v>46</v>
      </c>
    </row>
    <row r="61" spans="1:46" ht="9" customHeight="1" x14ac:dyDescent="0.2">
      <c r="A61" s="135">
        <v>13</v>
      </c>
      <c r="B61" s="143">
        <v>25078</v>
      </c>
      <c r="C61" s="147" t="s">
        <v>49</v>
      </c>
      <c r="D61" s="140" t="s">
        <v>44</v>
      </c>
      <c r="E61" s="115" t="s">
        <v>22</v>
      </c>
      <c r="F61" s="128" t="s">
        <v>37</v>
      </c>
      <c r="G61" s="127" t="s">
        <v>37</v>
      </c>
      <c r="H61" s="127" t="s">
        <v>37</v>
      </c>
      <c r="I61" s="127" t="s">
        <v>37</v>
      </c>
      <c r="J61" s="127" t="s">
        <v>37</v>
      </c>
      <c r="K61" s="127" t="s">
        <v>37</v>
      </c>
      <c r="L61" s="127" t="s">
        <v>37</v>
      </c>
      <c r="M61" s="127" t="s">
        <v>37</v>
      </c>
      <c r="N61" s="127" t="s">
        <v>37</v>
      </c>
      <c r="O61" s="127" t="s">
        <v>37</v>
      </c>
      <c r="P61" s="127" t="s">
        <v>37</v>
      </c>
      <c r="Q61" s="127" t="s">
        <v>37</v>
      </c>
      <c r="R61" s="127" t="s">
        <v>37</v>
      </c>
      <c r="S61" s="117" t="s">
        <v>37</v>
      </c>
      <c r="T61" s="117" t="s">
        <v>37</v>
      </c>
      <c r="U61" s="117">
        <v>10.5</v>
      </c>
      <c r="V61" s="117">
        <v>10.5</v>
      </c>
      <c r="W61" s="117"/>
      <c r="X61" s="117"/>
      <c r="Y61" s="117">
        <v>10.5</v>
      </c>
      <c r="Z61" s="117">
        <v>10.5</v>
      </c>
      <c r="AA61" s="117"/>
      <c r="AB61" s="117"/>
      <c r="AC61" s="117">
        <v>10.5</v>
      </c>
      <c r="AD61" s="117">
        <v>10.5</v>
      </c>
      <c r="AE61" s="117"/>
      <c r="AF61" s="117"/>
      <c r="AG61" s="117">
        <v>10.5</v>
      </c>
      <c r="AH61" s="117">
        <v>10.5</v>
      </c>
      <c r="AI61" s="117"/>
      <c r="AJ61" s="118"/>
      <c r="AK61" s="139">
        <f>COUNTIF(F61:AJ61,"&gt;0")</f>
        <v>8</v>
      </c>
      <c r="AL61" s="136">
        <f>SUM(F61:AJ61)</f>
        <v>84</v>
      </c>
      <c r="AM61" s="136">
        <f>SUM(F63:AJ63)</f>
        <v>0</v>
      </c>
      <c r="AN61" s="136">
        <f>SUM(F64:AJ64)</f>
        <v>0</v>
      </c>
      <c r="AO61" s="136">
        <f>SUM(F62:AJ62)</f>
        <v>32</v>
      </c>
      <c r="AP61" s="136">
        <f>VLOOKUP($M$1&amp;" "&amp;$P$1&amp;" "&amp;AQ61,'Вспомогательная таблица'!A:AL,38,0)</f>
        <v>157.5</v>
      </c>
      <c r="AQ61" s="132" t="s">
        <v>50</v>
      </c>
      <c r="AS61" s="97">
        <v>3</v>
      </c>
      <c r="AT61" s="97" t="s">
        <v>46</v>
      </c>
    </row>
    <row r="62" spans="1:46" ht="9" customHeight="1" x14ac:dyDescent="0.2">
      <c r="A62" s="130"/>
      <c r="B62" s="130"/>
      <c r="C62" s="148"/>
      <c r="D62" s="133"/>
      <c r="E62" s="119" t="s">
        <v>25</v>
      </c>
      <c r="F62" s="120" t="s">
        <v>37</v>
      </c>
      <c r="G62" s="121"/>
      <c r="H62" s="121"/>
      <c r="I62" s="121"/>
      <c r="J62" s="121" t="s">
        <v>37</v>
      </c>
      <c r="K62" s="121"/>
      <c r="L62" s="121"/>
      <c r="M62" s="121"/>
      <c r="N62" s="121" t="s">
        <v>37</v>
      </c>
      <c r="O62" s="121"/>
      <c r="P62" s="121"/>
      <c r="Q62" s="121"/>
      <c r="R62" s="121" t="s">
        <v>37</v>
      </c>
      <c r="S62" s="121"/>
      <c r="T62" s="121"/>
      <c r="U62" s="121"/>
      <c r="V62" s="121">
        <v>8</v>
      </c>
      <c r="W62" s="121"/>
      <c r="X62" s="121"/>
      <c r="Y62" s="121"/>
      <c r="Z62" s="121">
        <v>8</v>
      </c>
      <c r="AA62" s="121"/>
      <c r="AB62" s="121"/>
      <c r="AC62" s="121"/>
      <c r="AD62" s="121">
        <v>8</v>
      </c>
      <c r="AE62" s="121"/>
      <c r="AF62" s="121"/>
      <c r="AG62" s="121"/>
      <c r="AH62" s="121">
        <v>8</v>
      </c>
      <c r="AI62" s="121"/>
      <c r="AJ62" s="122"/>
      <c r="AK62" s="130"/>
      <c r="AL62" s="137"/>
      <c r="AM62" s="137"/>
      <c r="AN62" s="137"/>
      <c r="AO62" s="137"/>
      <c r="AP62" s="137"/>
      <c r="AQ62" s="133"/>
      <c r="AS62" s="97">
        <v>3</v>
      </c>
      <c r="AT62" s="97" t="s">
        <v>46</v>
      </c>
    </row>
    <row r="63" spans="1:46" ht="9" customHeight="1" x14ac:dyDescent="0.2">
      <c r="A63" s="130"/>
      <c r="B63" s="130"/>
      <c r="C63" s="148"/>
      <c r="D63" s="133"/>
      <c r="E63" s="119" t="s">
        <v>26</v>
      </c>
      <c r="F63" s="12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2"/>
      <c r="AK63" s="130"/>
      <c r="AL63" s="137"/>
      <c r="AM63" s="137"/>
      <c r="AN63" s="137"/>
      <c r="AO63" s="137"/>
      <c r="AP63" s="137"/>
      <c r="AQ63" s="133"/>
      <c r="AS63" s="97">
        <v>3</v>
      </c>
      <c r="AT63" s="97" t="s">
        <v>46</v>
      </c>
    </row>
    <row r="64" spans="1:46" ht="9" customHeight="1" thickBot="1" x14ac:dyDescent="0.25">
      <c r="A64" s="131"/>
      <c r="B64" s="131"/>
      <c r="C64" s="149"/>
      <c r="D64" s="134"/>
      <c r="E64" s="123" t="s">
        <v>27</v>
      </c>
      <c r="F64" s="124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6"/>
      <c r="AK64" s="131"/>
      <c r="AL64" s="138"/>
      <c r="AM64" s="138"/>
      <c r="AN64" s="138"/>
      <c r="AO64" s="138"/>
      <c r="AP64" s="138"/>
      <c r="AQ64" s="134"/>
      <c r="AS64" s="97">
        <v>3</v>
      </c>
      <c r="AT64" s="97" t="s">
        <v>46</v>
      </c>
    </row>
    <row r="65" spans="1:46" ht="9" customHeight="1" x14ac:dyDescent="0.2">
      <c r="A65" s="135">
        <v>14</v>
      </c>
      <c r="B65" s="143">
        <v>20383</v>
      </c>
      <c r="C65" s="147" t="s">
        <v>51</v>
      </c>
      <c r="D65" s="140" t="s">
        <v>44</v>
      </c>
      <c r="E65" s="115" t="s">
        <v>22</v>
      </c>
      <c r="F65" s="116">
        <v>10.5</v>
      </c>
      <c r="G65" s="117"/>
      <c r="H65" s="117"/>
      <c r="I65" s="117">
        <v>10.5</v>
      </c>
      <c r="J65" s="117">
        <v>10.5</v>
      </c>
      <c r="K65" s="117"/>
      <c r="L65" s="117"/>
      <c r="M65" s="117">
        <v>10.5</v>
      </c>
      <c r="N65" s="127">
        <v>10.5</v>
      </c>
      <c r="O65" s="127"/>
      <c r="P65" s="117"/>
      <c r="Q65" s="117">
        <v>10.5</v>
      </c>
      <c r="R65" s="117">
        <v>10.5</v>
      </c>
      <c r="S65" s="117"/>
      <c r="T65" s="117"/>
      <c r="U65" s="117">
        <v>10.5</v>
      </c>
      <c r="V65" s="117">
        <v>10.5</v>
      </c>
      <c r="W65" s="117"/>
      <c r="X65" s="117"/>
      <c r="Y65" s="117">
        <v>10.5</v>
      </c>
      <c r="Z65" s="117">
        <v>10.5</v>
      </c>
      <c r="AA65" s="117"/>
      <c r="AB65" s="117"/>
      <c r="AC65" s="117">
        <v>10.5</v>
      </c>
      <c r="AD65" s="117">
        <v>10.5</v>
      </c>
      <c r="AE65" s="117"/>
      <c r="AF65" s="117"/>
      <c r="AG65" s="117">
        <v>10.5</v>
      </c>
      <c r="AH65" s="117">
        <v>10.5</v>
      </c>
      <c r="AI65" s="117"/>
      <c r="AJ65" s="118"/>
      <c r="AK65" s="139">
        <f>COUNTIF(F65:AJ65,"&gt;0")</f>
        <v>15</v>
      </c>
      <c r="AL65" s="136">
        <f>SUM(F65:AJ65)</f>
        <v>157.5</v>
      </c>
      <c r="AM65" s="136">
        <f>SUM(F67:AJ67)</f>
        <v>11</v>
      </c>
      <c r="AN65" s="136">
        <f>SUM(F68:AJ68)</f>
        <v>0</v>
      </c>
      <c r="AO65" s="136">
        <f>SUM(F66:AJ66)</f>
        <v>64</v>
      </c>
      <c r="AP65" s="136">
        <f>VLOOKUP($M$1&amp;" "&amp;$P$1&amp;" "&amp;AQ65,'Вспомогательная таблица'!A:AL,38,0)</f>
        <v>157.5</v>
      </c>
      <c r="AQ65" s="132" t="s">
        <v>50</v>
      </c>
      <c r="AS65" s="97">
        <v>3</v>
      </c>
      <c r="AT65" s="97" t="s">
        <v>46</v>
      </c>
    </row>
    <row r="66" spans="1:46" ht="9" customHeight="1" x14ac:dyDescent="0.2">
      <c r="A66" s="130"/>
      <c r="B66" s="130"/>
      <c r="C66" s="148"/>
      <c r="D66" s="133"/>
      <c r="E66" s="119" t="s">
        <v>25</v>
      </c>
      <c r="F66" s="120">
        <v>8</v>
      </c>
      <c r="G66" s="121"/>
      <c r="H66" s="121"/>
      <c r="I66" s="121"/>
      <c r="J66" s="121">
        <v>8</v>
      </c>
      <c r="K66" s="121"/>
      <c r="L66" s="121"/>
      <c r="M66" s="121"/>
      <c r="N66" s="121">
        <v>8</v>
      </c>
      <c r="O66" s="121"/>
      <c r="P66" s="121"/>
      <c r="Q66" s="121"/>
      <c r="R66" s="121">
        <v>8</v>
      </c>
      <c r="S66" s="121"/>
      <c r="T66" s="121"/>
      <c r="U66" s="121"/>
      <c r="V66" s="121">
        <v>8</v>
      </c>
      <c r="W66" s="121"/>
      <c r="X66" s="121"/>
      <c r="Y66" s="121"/>
      <c r="Z66" s="121">
        <v>8</v>
      </c>
      <c r="AA66" s="121"/>
      <c r="AB66" s="121"/>
      <c r="AC66" s="121"/>
      <c r="AD66" s="121">
        <v>8</v>
      </c>
      <c r="AE66" s="121"/>
      <c r="AF66" s="121"/>
      <c r="AG66" s="121"/>
      <c r="AH66" s="121">
        <v>8</v>
      </c>
      <c r="AI66" s="121"/>
      <c r="AJ66" s="122"/>
      <c r="AK66" s="130"/>
      <c r="AL66" s="137"/>
      <c r="AM66" s="137"/>
      <c r="AN66" s="137"/>
      <c r="AO66" s="137"/>
      <c r="AP66" s="137"/>
      <c r="AQ66" s="133"/>
      <c r="AS66" s="97">
        <v>3</v>
      </c>
      <c r="AT66" s="97" t="s">
        <v>46</v>
      </c>
    </row>
    <row r="67" spans="1:46" ht="9" customHeight="1" x14ac:dyDescent="0.2">
      <c r="A67" s="130"/>
      <c r="B67" s="130"/>
      <c r="C67" s="148"/>
      <c r="D67" s="133"/>
      <c r="E67" s="119" t="s">
        <v>26</v>
      </c>
      <c r="F67" s="120">
        <v>11</v>
      </c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2"/>
      <c r="AK67" s="130"/>
      <c r="AL67" s="137"/>
      <c r="AM67" s="137"/>
      <c r="AN67" s="137"/>
      <c r="AO67" s="137"/>
      <c r="AP67" s="137"/>
      <c r="AQ67" s="133"/>
      <c r="AS67" s="97">
        <v>3</v>
      </c>
      <c r="AT67" s="97" t="s">
        <v>46</v>
      </c>
    </row>
    <row r="68" spans="1:46" ht="9" customHeight="1" thickBot="1" x14ac:dyDescent="0.25">
      <c r="A68" s="131"/>
      <c r="B68" s="131"/>
      <c r="C68" s="149"/>
      <c r="D68" s="134"/>
      <c r="E68" s="123" t="s">
        <v>27</v>
      </c>
      <c r="F68" s="124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6"/>
      <c r="AK68" s="131"/>
      <c r="AL68" s="138"/>
      <c r="AM68" s="138"/>
      <c r="AN68" s="138"/>
      <c r="AO68" s="138"/>
      <c r="AP68" s="138"/>
      <c r="AQ68" s="134"/>
      <c r="AS68" s="97">
        <v>3</v>
      </c>
      <c r="AT68" s="97" t="s">
        <v>46</v>
      </c>
    </row>
    <row r="69" spans="1:46" ht="9" customHeight="1" x14ac:dyDescent="0.2">
      <c r="A69" s="135">
        <v>15</v>
      </c>
      <c r="B69" s="143">
        <v>20379</v>
      </c>
      <c r="C69" s="147" t="s">
        <v>52</v>
      </c>
      <c r="D69" s="140" t="s">
        <v>44</v>
      </c>
      <c r="E69" s="115" t="s">
        <v>22</v>
      </c>
      <c r="F69" s="116"/>
      <c r="G69" s="117">
        <v>10.5</v>
      </c>
      <c r="H69" s="117">
        <v>10.5</v>
      </c>
      <c r="I69" s="117"/>
      <c r="J69" s="117"/>
      <c r="K69" s="117">
        <v>10.5</v>
      </c>
      <c r="L69" s="117">
        <v>10.5</v>
      </c>
      <c r="M69" s="117"/>
      <c r="N69" s="117"/>
      <c r="O69" s="127" t="s">
        <v>37</v>
      </c>
      <c r="P69" s="127" t="s">
        <v>37</v>
      </c>
      <c r="Q69" s="127" t="s">
        <v>37</v>
      </c>
      <c r="R69" s="127" t="s">
        <v>37</v>
      </c>
      <c r="S69" s="117" t="s">
        <v>37</v>
      </c>
      <c r="T69" s="117" t="s">
        <v>37</v>
      </c>
      <c r="U69" s="117" t="s">
        <v>37</v>
      </c>
      <c r="V69" s="117" t="s">
        <v>37</v>
      </c>
      <c r="W69" s="117" t="s">
        <v>37</v>
      </c>
      <c r="X69" s="117" t="s">
        <v>37</v>
      </c>
      <c r="Y69" s="117" t="s">
        <v>37</v>
      </c>
      <c r="Z69" s="117" t="s">
        <v>37</v>
      </c>
      <c r="AA69" s="117" t="s">
        <v>37</v>
      </c>
      <c r="AB69" s="117" t="s">
        <v>37</v>
      </c>
      <c r="AC69" s="117" t="s">
        <v>37</v>
      </c>
      <c r="AD69" s="117" t="s">
        <v>37</v>
      </c>
      <c r="AE69" s="117" t="s">
        <v>37</v>
      </c>
      <c r="AF69" s="117" t="s">
        <v>37</v>
      </c>
      <c r="AG69" s="117" t="s">
        <v>37</v>
      </c>
      <c r="AH69" s="117" t="s">
        <v>37</v>
      </c>
      <c r="AI69" s="117" t="s">
        <v>37</v>
      </c>
      <c r="AJ69" s="118" t="s">
        <v>37</v>
      </c>
      <c r="AK69" s="139">
        <f>COUNTIF(F69:AJ69,"&gt;0")</f>
        <v>4</v>
      </c>
      <c r="AL69" s="136">
        <f>SUM(F69:AJ69)</f>
        <v>42</v>
      </c>
      <c r="AM69" s="136">
        <f>SUM(F71:AJ71)</f>
        <v>3</v>
      </c>
      <c r="AN69" s="136">
        <f>SUM(F72:AJ72)</f>
        <v>0</v>
      </c>
      <c r="AO69" s="136">
        <f>SUM(F70:AJ70)</f>
        <v>16</v>
      </c>
      <c r="AP69" s="136">
        <f>VLOOKUP($M$1&amp;" "&amp;$P$1&amp;" "&amp;AQ69,'Вспомогательная таблица'!A:AL,38,0)</f>
        <v>168</v>
      </c>
      <c r="AQ69" s="132" t="s">
        <v>47</v>
      </c>
      <c r="AS69" s="97">
        <v>3</v>
      </c>
      <c r="AT69" s="97" t="s">
        <v>46</v>
      </c>
    </row>
    <row r="70" spans="1:46" ht="9" customHeight="1" x14ac:dyDescent="0.2">
      <c r="A70" s="130"/>
      <c r="B70" s="130"/>
      <c r="C70" s="148"/>
      <c r="D70" s="133"/>
      <c r="E70" s="119" t="s">
        <v>25</v>
      </c>
      <c r="F70" s="120"/>
      <c r="G70" s="121"/>
      <c r="H70" s="121">
        <v>8</v>
      </c>
      <c r="I70" s="121"/>
      <c r="J70" s="121"/>
      <c r="K70" s="121"/>
      <c r="L70" s="121">
        <v>8</v>
      </c>
      <c r="M70" s="121"/>
      <c r="N70" s="121"/>
      <c r="O70" s="121"/>
      <c r="P70" s="121" t="s">
        <v>37</v>
      </c>
      <c r="Q70" s="121"/>
      <c r="R70" s="121"/>
      <c r="S70" s="121"/>
      <c r="T70" s="121" t="s">
        <v>37</v>
      </c>
      <c r="U70" s="121"/>
      <c r="V70" s="121"/>
      <c r="W70" s="121"/>
      <c r="X70" s="121" t="s">
        <v>37</v>
      </c>
      <c r="Y70" s="121"/>
      <c r="Z70" s="121"/>
      <c r="AA70" s="121"/>
      <c r="AB70" s="121" t="s">
        <v>37</v>
      </c>
      <c r="AC70" s="121"/>
      <c r="AD70" s="121"/>
      <c r="AE70" s="121"/>
      <c r="AF70" s="121" t="s">
        <v>37</v>
      </c>
      <c r="AG70" s="121"/>
      <c r="AH70" s="121"/>
      <c r="AI70" s="121"/>
      <c r="AJ70" s="122" t="s">
        <v>37</v>
      </c>
      <c r="AK70" s="130"/>
      <c r="AL70" s="137"/>
      <c r="AM70" s="137"/>
      <c r="AN70" s="137"/>
      <c r="AO70" s="137"/>
      <c r="AP70" s="137"/>
      <c r="AQ70" s="133"/>
      <c r="AS70" s="97">
        <v>3</v>
      </c>
      <c r="AT70" s="97" t="s">
        <v>46</v>
      </c>
    </row>
    <row r="71" spans="1:46" ht="9" customHeight="1" x14ac:dyDescent="0.2">
      <c r="A71" s="130"/>
      <c r="B71" s="130"/>
      <c r="C71" s="148"/>
      <c r="D71" s="133"/>
      <c r="E71" s="119" t="s">
        <v>26</v>
      </c>
      <c r="F71" s="120"/>
      <c r="G71" s="121"/>
      <c r="H71" s="121"/>
      <c r="I71" s="121"/>
      <c r="J71" s="121"/>
      <c r="K71" s="121"/>
      <c r="L71" s="121">
        <v>3</v>
      </c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2"/>
      <c r="AK71" s="130"/>
      <c r="AL71" s="137"/>
      <c r="AM71" s="137"/>
      <c r="AN71" s="137"/>
      <c r="AO71" s="137"/>
      <c r="AP71" s="137"/>
      <c r="AQ71" s="133"/>
      <c r="AS71" s="97">
        <v>3</v>
      </c>
      <c r="AT71" s="97" t="s">
        <v>46</v>
      </c>
    </row>
    <row r="72" spans="1:46" ht="9" customHeight="1" thickBot="1" x14ac:dyDescent="0.25">
      <c r="A72" s="131"/>
      <c r="B72" s="131"/>
      <c r="C72" s="149"/>
      <c r="D72" s="134"/>
      <c r="E72" s="123" t="s">
        <v>27</v>
      </c>
      <c r="F72" s="124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6"/>
      <c r="AK72" s="131"/>
      <c r="AL72" s="138"/>
      <c r="AM72" s="138"/>
      <c r="AN72" s="138"/>
      <c r="AO72" s="138"/>
      <c r="AP72" s="138"/>
      <c r="AQ72" s="134"/>
      <c r="AS72" s="97">
        <v>3</v>
      </c>
      <c r="AT72" s="97" t="s">
        <v>46</v>
      </c>
    </row>
    <row r="73" spans="1:46" ht="9" customHeight="1" x14ac:dyDescent="0.2">
      <c r="A73" s="135">
        <v>16</v>
      </c>
      <c r="B73" s="143">
        <v>20382</v>
      </c>
      <c r="C73" s="147" t="s">
        <v>53</v>
      </c>
      <c r="D73" s="140" t="s">
        <v>44</v>
      </c>
      <c r="E73" s="115" t="s">
        <v>22</v>
      </c>
      <c r="F73" s="128" t="s">
        <v>54</v>
      </c>
      <c r="G73" s="127" t="s">
        <v>54</v>
      </c>
      <c r="H73" s="127" t="s">
        <v>54</v>
      </c>
      <c r="I73" s="117">
        <v>10.5</v>
      </c>
      <c r="J73" s="117"/>
      <c r="K73" s="117"/>
      <c r="L73" s="117">
        <v>10.5</v>
      </c>
      <c r="M73" s="117">
        <v>10.5</v>
      </c>
      <c r="N73" s="117"/>
      <c r="O73" s="117"/>
      <c r="P73" s="117">
        <v>10.5</v>
      </c>
      <c r="Q73" s="117">
        <v>10.5</v>
      </c>
      <c r="R73" s="117"/>
      <c r="S73" s="117"/>
      <c r="T73" s="117">
        <v>10.5</v>
      </c>
      <c r="U73" s="117">
        <v>10.5</v>
      </c>
      <c r="V73" s="117"/>
      <c r="W73" s="117"/>
      <c r="X73" s="117">
        <v>10.5</v>
      </c>
      <c r="Y73" s="117">
        <v>10.5</v>
      </c>
      <c r="Z73" s="117"/>
      <c r="AA73" s="117"/>
      <c r="AB73" s="117">
        <v>10.5</v>
      </c>
      <c r="AC73" s="117">
        <v>10.5</v>
      </c>
      <c r="AD73" s="117"/>
      <c r="AE73" s="117"/>
      <c r="AF73" s="117">
        <v>10.5</v>
      </c>
      <c r="AG73" s="117">
        <v>10.5</v>
      </c>
      <c r="AH73" s="117"/>
      <c r="AI73" s="117"/>
      <c r="AJ73" s="118">
        <v>10.5</v>
      </c>
      <c r="AK73" s="139">
        <f>COUNTIF(F73:AJ73,"&gt;0")</f>
        <v>14</v>
      </c>
      <c r="AL73" s="136">
        <f>SUM(F73:AJ73)</f>
        <v>147</v>
      </c>
      <c r="AM73" s="136">
        <f>SUM(F75:AJ75)</f>
        <v>11</v>
      </c>
      <c r="AN73" s="136">
        <f>SUM(F76:AJ76)</f>
        <v>0</v>
      </c>
      <c r="AO73" s="136">
        <f>SUM(F74:AJ74)</f>
        <v>56</v>
      </c>
      <c r="AP73" s="136">
        <f>VLOOKUP($M$1&amp;" "&amp;$P$1&amp;" "&amp;AQ73,'Вспомогательная таблица'!A:AL,38,0)</f>
        <v>157.5</v>
      </c>
      <c r="AQ73" s="132" t="s">
        <v>55</v>
      </c>
      <c r="AS73" s="97">
        <v>3</v>
      </c>
      <c r="AT73" s="97" t="s">
        <v>46</v>
      </c>
    </row>
    <row r="74" spans="1:46" ht="9" customHeight="1" x14ac:dyDescent="0.2">
      <c r="A74" s="130"/>
      <c r="B74" s="130"/>
      <c r="C74" s="148"/>
      <c r="D74" s="133"/>
      <c r="E74" s="119" t="s">
        <v>25</v>
      </c>
      <c r="F74" s="120"/>
      <c r="G74" s="121"/>
      <c r="H74" s="121"/>
      <c r="I74" s="121">
        <v>8</v>
      </c>
      <c r="J74" s="121"/>
      <c r="K74" s="121"/>
      <c r="L74" s="121"/>
      <c r="M74" s="121">
        <v>8</v>
      </c>
      <c r="N74" s="121"/>
      <c r="O74" s="121"/>
      <c r="P74" s="121"/>
      <c r="Q74" s="121">
        <v>8</v>
      </c>
      <c r="R74" s="121"/>
      <c r="S74" s="121"/>
      <c r="T74" s="121"/>
      <c r="U74" s="121">
        <v>8</v>
      </c>
      <c r="V74" s="121"/>
      <c r="W74" s="121"/>
      <c r="X74" s="121"/>
      <c r="Y74" s="121">
        <v>8</v>
      </c>
      <c r="Z74" s="121"/>
      <c r="AA74" s="121"/>
      <c r="AB74" s="121"/>
      <c r="AC74" s="121">
        <v>8</v>
      </c>
      <c r="AD74" s="121"/>
      <c r="AE74" s="121"/>
      <c r="AF74" s="121"/>
      <c r="AG74" s="121">
        <v>8</v>
      </c>
      <c r="AH74" s="121"/>
      <c r="AI74" s="121"/>
      <c r="AJ74" s="122"/>
      <c r="AK74" s="130"/>
      <c r="AL74" s="137"/>
      <c r="AM74" s="137"/>
      <c r="AN74" s="137"/>
      <c r="AO74" s="137"/>
      <c r="AP74" s="137"/>
      <c r="AQ74" s="133"/>
      <c r="AS74" s="97">
        <v>3</v>
      </c>
      <c r="AT74" s="97" t="s">
        <v>46</v>
      </c>
    </row>
    <row r="75" spans="1:46" ht="9" customHeight="1" x14ac:dyDescent="0.2">
      <c r="A75" s="130"/>
      <c r="B75" s="130"/>
      <c r="C75" s="148"/>
      <c r="D75" s="133"/>
      <c r="E75" s="119" t="s">
        <v>26</v>
      </c>
      <c r="F75" s="120"/>
      <c r="G75" s="121"/>
      <c r="H75" s="121"/>
      <c r="I75" s="121"/>
      <c r="J75" s="121"/>
      <c r="K75" s="121"/>
      <c r="L75" s="121">
        <v>11</v>
      </c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2"/>
      <c r="AK75" s="130"/>
      <c r="AL75" s="137"/>
      <c r="AM75" s="137"/>
      <c r="AN75" s="137"/>
      <c r="AO75" s="137"/>
      <c r="AP75" s="137"/>
      <c r="AQ75" s="133"/>
      <c r="AS75" s="97">
        <v>3</v>
      </c>
      <c r="AT75" s="97" t="s">
        <v>46</v>
      </c>
    </row>
    <row r="76" spans="1:46" ht="9" customHeight="1" thickBot="1" x14ac:dyDescent="0.25">
      <c r="A76" s="131"/>
      <c r="B76" s="131"/>
      <c r="C76" s="149"/>
      <c r="D76" s="134"/>
      <c r="E76" s="123" t="s">
        <v>27</v>
      </c>
      <c r="F76" s="124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6"/>
      <c r="AK76" s="131"/>
      <c r="AL76" s="138"/>
      <c r="AM76" s="138"/>
      <c r="AN76" s="138"/>
      <c r="AO76" s="138"/>
      <c r="AP76" s="138"/>
      <c r="AQ76" s="134"/>
      <c r="AS76" s="97">
        <v>3</v>
      </c>
      <c r="AT76" s="97" t="s">
        <v>46</v>
      </c>
    </row>
    <row r="77" spans="1:46" ht="9" customHeight="1" x14ac:dyDescent="0.2">
      <c r="A77" s="135">
        <v>17</v>
      </c>
      <c r="B77" s="143">
        <v>19768</v>
      </c>
      <c r="C77" s="147" t="s">
        <v>56</v>
      </c>
      <c r="D77" s="140" t="s">
        <v>57</v>
      </c>
      <c r="E77" s="115" t="s">
        <v>22</v>
      </c>
      <c r="F77" s="116"/>
      <c r="G77" s="117"/>
      <c r="H77" s="127">
        <v>8</v>
      </c>
      <c r="I77" s="117">
        <v>8</v>
      </c>
      <c r="J77" s="127">
        <v>8</v>
      </c>
      <c r="K77" s="117"/>
      <c r="L77" s="117"/>
      <c r="M77" s="117">
        <v>8</v>
      </c>
      <c r="N77" s="127">
        <v>8</v>
      </c>
      <c r="O77" s="127">
        <v>8</v>
      </c>
      <c r="P77" s="117">
        <v>8</v>
      </c>
      <c r="Q77" s="117">
        <v>8</v>
      </c>
      <c r="R77" s="117"/>
      <c r="S77" s="117"/>
      <c r="T77" s="117">
        <v>8</v>
      </c>
      <c r="U77" s="117">
        <v>8</v>
      </c>
      <c r="V77" s="117">
        <v>8</v>
      </c>
      <c r="W77" s="117">
        <v>8</v>
      </c>
      <c r="X77" s="117">
        <v>8</v>
      </c>
      <c r="Y77" s="117"/>
      <c r="Z77" s="117"/>
      <c r="AA77" s="117">
        <v>8</v>
      </c>
      <c r="AB77" s="117">
        <v>8</v>
      </c>
      <c r="AC77" s="117">
        <v>8</v>
      </c>
      <c r="AD77" s="117">
        <v>8</v>
      </c>
      <c r="AE77" s="117">
        <v>8</v>
      </c>
      <c r="AF77" s="117"/>
      <c r="AG77" s="117"/>
      <c r="AH77" s="117">
        <v>8</v>
      </c>
      <c r="AI77" s="117">
        <v>8</v>
      </c>
      <c r="AJ77" s="118">
        <v>8</v>
      </c>
      <c r="AK77" s="139">
        <f>COUNTIF(F77:AJ77,"&gt;0")</f>
        <v>21</v>
      </c>
      <c r="AL77" s="136">
        <f>SUM(F77:AJ77)</f>
        <v>168</v>
      </c>
      <c r="AM77" s="136">
        <f>SUM(F79:AJ79)</f>
        <v>0</v>
      </c>
      <c r="AN77" s="136">
        <f>SUM(F80:AJ80)</f>
        <v>0</v>
      </c>
      <c r="AO77" s="136">
        <f>SUM(F78:AJ78)</f>
        <v>0</v>
      </c>
      <c r="AP77" s="136">
        <f>VLOOKUP($M$1&amp;" "&amp;$P$1&amp;" "&amp;AQ77,'Вспомогательная таблица'!A:AL,38,0)</f>
        <v>168</v>
      </c>
      <c r="AQ77" s="132" t="s">
        <v>23</v>
      </c>
      <c r="AS77" s="97">
        <v>4</v>
      </c>
      <c r="AT77" s="97" t="s">
        <v>58</v>
      </c>
    </row>
    <row r="78" spans="1:46" ht="9" customHeight="1" x14ac:dyDescent="0.2">
      <c r="A78" s="130"/>
      <c r="B78" s="130"/>
      <c r="C78" s="148"/>
      <c r="D78" s="133"/>
      <c r="E78" s="119" t="s">
        <v>25</v>
      </c>
      <c r="F78" s="120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2"/>
      <c r="AK78" s="130"/>
      <c r="AL78" s="137"/>
      <c r="AM78" s="137"/>
      <c r="AN78" s="137"/>
      <c r="AO78" s="137"/>
      <c r="AP78" s="137"/>
      <c r="AQ78" s="133"/>
      <c r="AS78" s="97">
        <v>4</v>
      </c>
      <c r="AT78" s="97" t="s">
        <v>58</v>
      </c>
    </row>
    <row r="79" spans="1:46" ht="9" customHeight="1" x14ac:dyDescent="0.2">
      <c r="A79" s="130"/>
      <c r="B79" s="130"/>
      <c r="C79" s="148"/>
      <c r="D79" s="133"/>
      <c r="E79" s="119" t="s">
        <v>26</v>
      </c>
      <c r="F79" s="120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2"/>
      <c r="AK79" s="130"/>
      <c r="AL79" s="137"/>
      <c r="AM79" s="137"/>
      <c r="AN79" s="137"/>
      <c r="AO79" s="137"/>
      <c r="AP79" s="137"/>
      <c r="AQ79" s="133"/>
      <c r="AS79" s="97">
        <v>4</v>
      </c>
      <c r="AT79" s="97" t="s">
        <v>58</v>
      </c>
    </row>
    <row r="80" spans="1:46" ht="9" customHeight="1" thickBot="1" x14ac:dyDescent="0.25">
      <c r="A80" s="131"/>
      <c r="B80" s="131"/>
      <c r="C80" s="149"/>
      <c r="D80" s="134"/>
      <c r="E80" s="123" t="s">
        <v>27</v>
      </c>
      <c r="F80" s="124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5"/>
      <c r="AJ80" s="126"/>
      <c r="AK80" s="131"/>
      <c r="AL80" s="138"/>
      <c r="AM80" s="138"/>
      <c r="AN80" s="138"/>
      <c r="AO80" s="138"/>
      <c r="AP80" s="138"/>
      <c r="AQ80" s="134"/>
      <c r="AS80" s="97">
        <v>4</v>
      </c>
      <c r="AT80" s="97" t="s">
        <v>58</v>
      </c>
    </row>
    <row r="81" spans="1:46" ht="9" customHeight="1" x14ac:dyDescent="0.2">
      <c r="A81" s="135">
        <v>18</v>
      </c>
      <c r="B81" s="143">
        <v>28689</v>
      </c>
      <c r="C81" s="147" t="s">
        <v>59</v>
      </c>
      <c r="D81" s="140" t="s">
        <v>60</v>
      </c>
      <c r="E81" s="115" t="s">
        <v>22</v>
      </c>
      <c r="F81" s="116"/>
      <c r="G81" s="117"/>
      <c r="H81" s="127">
        <v>8</v>
      </c>
      <c r="I81" s="117">
        <v>8</v>
      </c>
      <c r="J81" s="127">
        <v>8</v>
      </c>
      <c r="K81" s="117"/>
      <c r="L81" s="117"/>
      <c r="M81" s="127">
        <v>8</v>
      </c>
      <c r="N81" s="127">
        <v>8</v>
      </c>
      <c r="O81" s="127">
        <v>8</v>
      </c>
      <c r="P81" s="127">
        <v>8</v>
      </c>
      <c r="Q81" s="127">
        <v>8</v>
      </c>
      <c r="R81" s="117"/>
      <c r="S81" s="117"/>
      <c r="T81" s="117">
        <v>8</v>
      </c>
      <c r="U81" s="117">
        <v>8</v>
      </c>
      <c r="V81" s="117">
        <v>8</v>
      </c>
      <c r="W81" s="117">
        <v>8</v>
      </c>
      <c r="X81" s="117">
        <v>8</v>
      </c>
      <c r="Y81" s="117"/>
      <c r="Z81" s="117"/>
      <c r="AA81" s="117">
        <v>8</v>
      </c>
      <c r="AB81" s="117">
        <v>8</v>
      </c>
      <c r="AC81" s="117">
        <v>8</v>
      </c>
      <c r="AD81" s="117">
        <v>8</v>
      </c>
      <c r="AE81" s="117">
        <v>8</v>
      </c>
      <c r="AF81" s="117"/>
      <c r="AG81" s="117"/>
      <c r="AH81" s="117">
        <v>8</v>
      </c>
      <c r="AI81" s="117">
        <v>8</v>
      </c>
      <c r="AJ81" s="118">
        <v>8</v>
      </c>
      <c r="AK81" s="139">
        <f>COUNTIF(F81:AJ81,"&gt;0")</f>
        <v>21</v>
      </c>
      <c r="AL81" s="136">
        <f>SUM(F81:AJ81)</f>
        <v>168</v>
      </c>
      <c r="AM81" s="136">
        <f>SUM(F83:AJ83)</f>
        <v>0</v>
      </c>
      <c r="AN81" s="136">
        <f>SUM(F84:AJ84)</f>
        <v>0</v>
      </c>
      <c r="AO81" s="136">
        <f>SUM(F82:AJ82)</f>
        <v>0</v>
      </c>
      <c r="AP81" s="136">
        <f>VLOOKUP($M$1&amp;" "&amp;$P$1&amp;" "&amp;AQ81,'Вспомогательная таблица'!A:AL,38,0)</f>
        <v>168</v>
      </c>
      <c r="AQ81" s="132" t="s">
        <v>23</v>
      </c>
      <c r="AS81" s="97">
        <v>5</v>
      </c>
      <c r="AT81" s="97" t="s">
        <v>61</v>
      </c>
    </row>
    <row r="82" spans="1:46" ht="9" customHeight="1" x14ac:dyDescent="0.2">
      <c r="A82" s="130"/>
      <c r="B82" s="130"/>
      <c r="C82" s="148"/>
      <c r="D82" s="133"/>
      <c r="E82" s="119" t="s">
        <v>25</v>
      </c>
      <c r="F82" s="120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2"/>
      <c r="AK82" s="130"/>
      <c r="AL82" s="137"/>
      <c r="AM82" s="137"/>
      <c r="AN82" s="137"/>
      <c r="AO82" s="137"/>
      <c r="AP82" s="137"/>
      <c r="AQ82" s="133"/>
      <c r="AS82" s="97">
        <v>5</v>
      </c>
      <c r="AT82" s="97" t="s">
        <v>61</v>
      </c>
    </row>
    <row r="83" spans="1:46" ht="9" customHeight="1" x14ac:dyDescent="0.2">
      <c r="A83" s="130"/>
      <c r="B83" s="130"/>
      <c r="C83" s="148"/>
      <c r="D83" s="133"/>
      <c r="E83" s="119" t="s">
        <v>26</v>
      </c>
      <c r="F83" s="120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2"/>
      <c r="AK83" s="130"/>
      <c r="AL83" s="137"/>
      <c r="AM83" s="137"/>
      <c r="AN83" s="137"/>
      <c r="AO83" s="137"/>
      <c r="AP83" s="137"/>
      <c r="AQ83" s="133"/>
      <c r="AS83" s="97">
        <v>5</v>
      </c>
      <c r="AT83" s="97" t="s">
        <v>61</v>
      </c>
    </row>
    <row r="84" spans="1:46" ht="9" customHeight="1" thickBot="1" x14ac:dyDescent="0.25">
      <c r="A84" s="131"/>
      <c r="B84" s="131"/>
      <c r="C84" s="149"/>
      <c r="D84" s="134"/>
      <c r="E84" s="123" t="s">
        <v>27</v>
      </c>
      <c r="F84" s="124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6"/>
      <c r="AK84" s="131"/>
      <c r="AL84" s="138"/>
      <c r="AM84" s="138"/>
      <c r="AN84" s="138"/>
      <c r="AO84" s="138"/>
      <c r="AP84" s="138"/>
      <c r="AQ84" s="134"/>
      <c r="AS84" s="97">
        <v>5</v>
      </c>
      <c r="AT84" s="97" t="s">
        <v>61</v>
      </c>
    </row>
    <row r="85" spans="1:46" ht="9" customHeight="1" x14ac:dyDescent="0.2">
      <c r="A85" s="135">
        <v>19</v>
      </c>
      <c r="B85" s="143">
        <v>31470</v>
      </c>
      <c r="C85" s="147" t="s">
        <v>62</v>
      </c>
      <c r="D85" s="140" t="s">
        <v>63</v>
      </c>
      <c r="E85" s="115" t="s">
        <v>22</v>
      </c>
      <c r="F85" s="116"/>
      <c r="G85" s="117"/>
      <c r="H85" s="127">
        <v>8</v>
      </c>
      <c r="I85" s="127">
        <v>8</v>
      </c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8"/>
      <c r="AK85" s="139">
        <f>COUNTIF(F85:AJ85,"&gt;0")</f>
        <v>2</v>
      </c>
      <c r="AL85" s="136">
        <f>SUM(F85:AJ85)</f>
        <v>16</v>
      </c>
      <c r="AM85" s="136">
        <f>SUM(F87:AJ87)</f>
        <v>0</v>
      </c>
      <c r="AN85" s="136">
        <f>SUM(F88:AJ88)</f>
        <v>0</v>
      </c>
      <c r="AO85" s="136">
        <f>SUM(F86:AJ86)</f>
        <v>0</v>
      </c>
      <c r="AP85" s="136">
        <f>VLOOKUP($M$1&amp;" "&amp;$P$1&amp;" "&amp;AQ85,'Вспомогательная таблица'!A:AL,38,0)</f>
        <v>168</v>
      </c>
      <c r="AQ85" s="132" t="s">
        <v>23</v>
      </c>
      <c r="AS85" s="97">
        <v>5</v>
      </c>
      <c r="AT85" s="97" t="s">
        <v>61</v>
      </c>
    </row>
    <row r="86" spans="1:46" ht="9" customHeight="1" x14ac:dyDescent="0.2">
      <c r="A86" s="130"/>
      <c r="B86" s="130"/>
      <c r="C86" s="148"/>
      <c r="D86" s="133"/>
      <c r="E86" s="119" t="s">
        <v>25</v>
      </c>
      <c r="F86" s="120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2"/>
      <c r="AK86" s="130"/>
      <c r="AL86" s="137"/>
      <c r="AM86" s="137"/>
      <c r="AN86" s="137"/>
      <c r="AO86" s="137"/>
      <c r="AP86" s="137"/>
      <c r="AQ86" s="133"/>
      <c r="AS86" s="97">
        <v>5</v>
      </c>
      <c r="AT86" s="97" t="s">
        <v>61</v>
      </c>
    </row>
    <row r="87" spans="1:46" ht="9" customHeight="1" x14ac:dyDescent="0.2">
      <c r="A87" s="130"/>
      <c r="B87" s="130"/>
      <c r="C87" s="148"/>
      <c r="D87" s="133"/>
      <c r="E87" s="119" t="s">
        <v>26</v>
      </c>
      <c r="F87" s="120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2"/>
      <c r="AK87" s="130"/>
      <c r="AL87" s="137"/>
      <c r="AM87" s="137"/>
      <c r="AN87" s="137"/>
      <c r="AO87" s="137"/>
      <c r="AP87" s="137"/>
      <c r="AQ87" s="133"/>
      <c r="AS87" s="97">
        <v>5</v>
      </c>
      <c r="AT87" s="97" t="s">
        <v>61</v>
      </c>
    </row>
    <row r="88" spans="1:46" ht="9" customHeight="1" thickBot="1" x14ac:dyDescent="0.25">
      <c r="A88" s="131"/>
      <c r="B88" s="131"/>
      <c r="C88" s="149"/>
      <c r="D88" s="134"/>
      <c r="E88" s="123" t="s">
        <v>27</v>
      </c>
      <c r="F88" s="124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6"/>
      <c r="AK88" s="131"/>
      <c r="AL88" s="138"/>
      <c r="AM88" s="138"/>
      <c r="AN88" s="138"/>
      <c r="AO88" s="138"/>
      <c r="AP88" s="138"/>
      <c r="AQ88" s="134"/>
      <c r="AS88" s="97">
        <v>5</v>
      </c>
      <c r="AT88" s="97" t="s">
        <v>61</v>
      </c>
    </row>
    <row r="89" spans="1:46" ht="9" customHeight="1" x14ac:dyDescent="0.2">
      <c r="A89" s="135">
        <v>20</v>
      </c>
      <c r="B89" s="143">
        <v>20022</v>
      </c>
      <c r="C89" s="147" t="s">
        <v>64</v>
      </c>
      <c r="D89" s="140" t="s">
        <v>63</v>
      </c>
      <c r="E89" s="115" t="s">
        <v>22</v>
      </c>
      <c r="F89" s="116"/>
      <c r="G89" s="117"/>
      <c r="H89" s="127">
        <v>8</v>
      </c>
      <c r="I89" s="127">
        <v>8</v>
      </c>
      <c r="J89" s="127">
        <v>8</v>
      </c>
      <c r="K89" s="117"/>
      <c r="L89" s="117"/>
      <c r="M89" s="127" t="s">
        <v>54</v>
      </c>
      <c r="N89" s="127" t="s">
        <v>54</v>
      </c>
      <c r="O89" s="127" t="s">
        <v>54</v>
      </c>
      <c r="P89" s="127" t="s">
        <v>54</v>
      </c>
      <c r="Q89" s="127" t="s">
        <v>54</v>
      </c>
      <c r="R89" s="117"/>
      <c r="S89" s="117"/>
      <c r="T89" s="117">
        <v>8</v>
      </c>
      <c r="U89" s="117">
        <v>8</v>
      </c>
      <c r="V89" s="117">
        <v>8</v>
      </c>
      <c r="W89" s="117">
        <v>8</v>
      </c>
      <c r="X89" s="117">
        <v>8</v>
      </c>
      <c r="Y89" s="117"/>
      <c r="Z89" s="117"/>
      <c r="AA89" s="117">
        <v>8</v>
      </c>
      <c r="AB89" s="117">
        <v>8</v>
      </c>
      <c r="AC89" s="117">
        <v>8</v>
      </c>
      <c r="AD89" s="117">
        <v>8</v>
      </c>
      <c r="AE89" s="117">
        <v>8</v>
      </c>
      <c r="AF89" s="117"/>
      <c r="AG89" s="117"/>
      <c r="AH89" s="117">
        <v>8</v>
      </c>
      <c r="AI89" s="117">
        <v>8</v>
      </c>
      <c r="AJ89" s="118">
        <v>8</v>
      </c>
      <c r="AK89" s="139">
        <f>COUNTIF(F89:AJ89,"&gt;0")</f>
        <v>16</v>
      </c>
      <c r="AL89" s="136">
        <f>SUM(F89:AJ89)</f>
        <v>128</v>
      </c>
      <c r="AM89" s="136">
        <f>SUM(F91:AJ91)</f>
        <v>0</v>
      </c>
      <c r="AN89" s="136">
        <f>SUM(F92:AJ92)</f>
        <v>0</v>
      </c>
      <c r="AO89" s="136">
        <f>SUM(F90:AJ90)</f>
        <v>0</v>
      </c>
      <c r="AP89" s="136">
        <f>VLOOKUP($M$1&amp;" "&amp;$P$1&amp;" "&amp;AQ89,'Вспомогательная таблица'!A:AL,38,0)</f>
        <v>168</v>
      </c>
      <c r="AQ89" s="132" t="s">
        <v>23</v>
      </c>
      <c r="AS89" s="97">
        <v>6</v>
      </c>
      <c r="AT89" s="97" t="s">
        <v>65</v>
      </c>
    </row>
    <row r="90" spans="1:46" ht="9" customHeight="1" x14ac:dyDescent="0.2">
      <c r="A90" s="130"/>
      <c r="B90" s="130"/>
      <c r="C90" s="148"/>
      <c r="D90" s="133"/>
      <c r="E90" s="119" t="s">
        <v>25</v>
      </c>
      <c r="F90" s="120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2"/>
      <c r="AK90" s="130"/>
      <c r="AL90" s="137"/>
      <c r="AM90" s="137"/>
      <c r="AN90" s="137"/>
      <c r="AO90" s="137"/>
      <c r="AP90" s="137"/>
      <c r="AQ90" s="133"/>
      <c r="AS90" s="97">
        <v>6</v>
      </c>
      <c r="AT90" s="97" t="s">
        <v>65</v>
      </c>
    </row>
    <row r="91" spans="1:46" ht="9" customHeight="1" x14ac:dyDescent="0.2">
      <c r="A91" s="130"/>
      <c r="B91" s="130"/>
      <c r="C91" s="148"/>
      <c r="D91" s="133"/>
      <c r="E91" s="119" t="s">
        <v>26</v>
      </c>
      <c r="F91" s="120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2"/>
      <c r="AK91" s="130"/>
      <c r="AL91" s="137"/>
      <c r="AM91" s="137"/>
      <c r="AN91" s="137"/>
      <c r="AO91" s="137"/>
      <c r="AP91" s="137"/>
      <c r="AQ91" s="133"/>
      <c r="AS91" s="97">
        <v>6</v>
      </c>
      <c r="AT91" s="97" t="s">
        <v>65</v>
      </c>
    </row>
    <row r="92" spans="1:46" ht="9" customHeight="1" thickBot="1" x14ac:dyDescent="0.25">
      <c r="A92" s="131"/>
      <c r="B92" s="131"/>
      <c r="C92" s="149"/>
      <c r="D92" s="134"/>
      <c r="E92" s="123" t="s">
        <v>27</v>
      </c>
      <c r="F92" s="124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6"/>
      <c r="AK92" s="131"/>
      <c r="AL92" s="138"/>
      <c r="AM92" s="138"/>
      <c r="AN92" s="138"/>
      <c r="AO92" s="138"/>
      <c r="AP92" s="138"/>
      <c r="AQ92" s="134"/>
      <c r="AS92" s="97">
        <v>6</v>
      </c>
      <c r="AT92" s="97" t="s">
        <v>65</v>
      </c>
    </row>
    <row r="93" spans="1:46" ht="9" customHeight="1" x14ac:dyDescent="0.2">
      <c r="A93" s="135">
        <v>21</v>
      </c>
      <c r="B93" s="143">
        <v>19913</v>
      </c>
      <c r="C93" s="147" t="s">
        <v>66</v>
      </c>
      <c r="D93" s="140" t="s">
        <v>67</v>
      </c>
      <c r="E93" s="115" t="s">
        <v>22</v>
      </c>
      <c r="F93" s="116"/>
      <c r="G93" s="117"/>
      <c r="H93" s="117">
        <v>8</v>
      </c>
      <c r="I93" s="117">
        <v>8</v>
      </c>
      <c r="J93" s="117">
        <v>8</v>
      </c>
      <c r="K93" s="117"/>
      <c r="L93" s="117"/>
      <c r="M93" s="117">
        <v>8</v>
      </c>
      <c r="N93" s="117">
        <v>8</v>
      </c>
      <c r="O93" s="117">
        <v>8</v>
      </c>
      <c r="P93" s="117">
        <v>8</v>
      </c>
      <c r="Q93" s="117">
        <v>8</v>
      </c>
      <c r="R93" s="117"/>
      <c r="S93" s="117"/>
      <c r="T93" s="117">
        <v>8</v>
      </c>
      <c r="U93" s="117">
        <v>8</v>
      </c>
      <c r="V93" s="117">
        <v>8</v>
      </c>
      <c r="W93" s="117">
        <v>8</v>
      </c>
      <c r="X93" s="117">
        <v>8</v>
      </c>
      <c r="Y93" s="117"/>
      <c r="Z93" s="117"/>
      <c r="AA93" s="117">
        <v>8</v>
      </c>
      <c r="AB93" s="117">
        <v>8</v>
      </c>
      <c r="AC93" s="117">
        <v>8</v>
      </c>
      <c r="AD93" s="117">
        <v>8</v>
      </c>
      <c r="AE93" s="117">
        <v>8</v>
      </c>
      <c r="AF93" s="117"/>
      <c r="AG93" s="117"/>
      <c r="AH93" s="117">
        <v>8</v>
      </c>
      <c r="AI93" s="117">
        <v>8</v>
      </c>
      <c r="AJ93" s="118">
        <v>8</v>
      </c>
      <c r="AK93" s="139">
        <f>COUNTIF(F93:AJ93,"&gt;0")</f>
        <v>21</v>
      </c>
      <c r="AL93" s="136">
        <f>SUM(F93:AJ93)</f>
        <v>168</v>
      </c>
      <c r="AM93" s="136">
        <f>SUM(F95:AJ95)</f>
        <v>0</v>
      </c>
      <c r="AN93" s="136">
        <f>SUM(F96:AJ96)</f>
        <v>0</v>
      </c>
      <c r="AO93" s="136">
        <f>SUM(F94:AJ94)</f>
        <v>0</v>
      </c>
      <c r="AP93" s="136">
        <f>VLOOKUP($M$1&amp;" "&amp;$P$1&amp;" "&amp;AQ93,'Вспомогательная таблица'!A:AL,38,0)</f>
        <v>168</v>
      </c>
      <c r="AQ93" s="132" t="s">
        <v>23</v>
      </c>
      <c r="AS93" s="97">
        <v>6</v>
      </c>
      <c r="AT93" s="97" t="s">
        <v>65</v>
      </c>
    </row>
    <row r="94" spans="1:46" ht="9" customHeight="1" x14ac:dyDescent="0.2">
      <c r="A94" s="130"/>
      <c r="B94" s="130"/>
      <c r="C94" s="148"/>
      <c r="D94" s="133"/>
      <c r="E94" s="119" t="s">
        <v>25</v>
      </c>
      <c r="F94" s="120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2"/>
      <c r="AK94" s="130"/>
      <c r="AL94" s="137"/>
      <c r="AM94" s="137"/>
      <c r="AN94" s="137"/>
      <c r="AO94" s="137"/>
      <c r="AP94" s="137"/>
      <c r="AQ94" s="133"/>
      <c r="AS94" s="97">
        <v>6</v>
      </c>
      <c r="AT94" s="97" t="s">
        <v>65</v>
      </c>
    </row>
    <row r="95" spans="1:46" ht="9" customHeight="1" x14ac:dyDescent="0.2">
      <c r="A95" s="130"/>
      <c r="B95" s="130"/>
      <c r="C95" s="148"/>
      <c r="D95" s="133"/>
      <c r="E95" s="119" t="s">
        <v>26</v>
      </c>
      <c r="F95" s="120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2"/>
      <c r="AK95" s="130"/>
      <c r="AL95" s="137"/>
      <c r="AM95" s="137"/>
      <c r="AN95" s="137"/>
      <c r="AO95" s="137"/>
      <c r="AP95" s="137"/>
      <c r="AQ95" s="133"/>
      <c r="AS95" s="97">
        <v>6</v>
      </c>
      <c r="AT95" s="97" t="s">
        <v>65</v>
      </c>
    </row>
    <row r="96" spans="1:46" ht="9" customHeight="1" thickBot="1" x14ac:dyDescent="0.25">
      <c r="A96" s="131"/>
      <c r="B96" s="131"/>
      <c r="C96" s="149"/>
      <c r="D96" s="134"/>
      <c r="E96" s="123" t="s">
        <v>27</v>
      </c>
      <c r="F96" s="124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6"/>
      <c r="AK96" s="131"/>
      <c r="AL96" s="138"/>
      <c r="AM96" s="138"/>
      <c r="AN96" s="138"/>
      <c r="AO96" s="138"/>
      <c r="AP96" s="138"/>
      <c r="AQ96" s="134"/>
      <c r="AS96" s="97">
        <v>6</v>
      </c>
      <c r="AT96" s="97" t="s">
        <v>65</v>
      </c>
    </row>
    <row r="97" spans="1:46" ht="9" customHeight="1" x14ac:dyDescent="0.2">
      <c r="A97" s="135">
        <v>22</v>
      </c>
      <c r="B97" s="143">
        <v>19003</v>
      </c>
      <c r="C97" s="147" t="s">
        <v>68</v>
      </c>
      <c r="D97" s="140" t="s">
        <v>69</v>
      </c>
      <c r="E97" s="115" t="s">
        <v>22</v>
      </c>
      <c r="F97" s="128"/>
      <c r="G97" s="117"/>
      <c r="H97" s="117">
        <v>8</v>
      </c>
      <c r="I97" s="127">
        <v>8</v>
      </c>
      <c r="J97" s="127">
        <v>8</v>
      </c>
      <c r="K97" s="117"/>
      <c r="L97" s="117"/>
      <c r="M97" s="117">
        <v>8</v>
      </c>
      <c r="N97" s="117">
        <v>8</v>
      </c>
      <c r="O97" s="117">
        <v>8</v>
      </c>
      <c r="P97" s="127">
        <v>8</v>
      </c>
      <c r="Q97" s="117">
        <v>8</v>
      </c>
      <c r="R97" s="117"/>
      <c r="S97" s="117"/>
      <c r="T97" s="117">
        <v>8</v>
      </c>
      <c r="U97" s="117">
        <v>8</v>
      </c>
      <c r="V97" s="117">
        <v>8</v>
      </c>
      <c r="W97" s="117">
        <v>8</v>
      </c>
      <c r="X97" s="117">
        <v>8</v>
      </c>
      <c r="Y97" s="117"/>
      <c r="Z97" s="117"/>
      <c r="AA97" s="117">
        <v>8</v>
      </c>
      <c r="AB97" s="117">
        <v>8</v>
      </c>
      <c r="AC97" s="117">
        <v>8</v>
      </c>
      <c r="AD97" s="117">
        <v>8</v>
      </c>
      <c r="AE97" s="117">
        <v>8</v>
      </c>
      <c r="AF97" s="117"/>
      <c r="AG97" s="117"/>
      <c r="AH97" s="117">
        <v>8</v>
      </c>
      <c r="AI97" s="117">
        <v>8</v>
      </c>
      <c r="AJ97" s="118">
        <v>8</v>
      </c>
      <c r="AK97" s="139">
        <f>COUNTIF(F97:AJ97,"&gt;0")</f>
        <v>21</v>
      </c>
      <c r="AL97" s="136">
        <f>SUM(F97:AJ97)</f>
        <v>168</v>
      </c>
      <c r="AM97" s="136">
        <f>SUM(F99:AJ99)</f>
        <v>0</v>
      </c>
      <c r="AN97" s="136">
        <f>SUM(F100:AJ100)</f>
        <v>0</v>
      </c>
      <c r="AO97" s="136">
        <f>SUM(F98:AJ98)</f>
        <v>0</v>
      </c>
      <c r="AP97" s="136">
        <f>VLOOKUP($M$1&amp;" "&amp;$P$1&amp;" "&amp;AQ97,'Вспомогательная таблица'!A:AL,38,0)</f>
        <v>168</v>
      </c>
      <c r="AQ97" s="132" t="s">
        <v>70</v>
      </c>
      <c r="AS97" s="97">
        <v>6</v>
      </c>
      <c r="AT97" s="97" t="s">
        <v>65</v>
      </c>
    </row>
    <row r="98" spans="1:46" ht="9" customHeight="1" x14ac:dyDescent="0.2">
      <c r="A98" s="130"/>
      <c r="B98" s="130"/>
      <c r="C98" s="148"/>
      <c r="D98" s="133"/>
      <c r="E98" s="119" t="s">
        <v>25</v>
      </c>
      <c r="F98" s="120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2"/>
      <c r="AK98" s="130"/>
      <c r="AL98" s="137"/>
      <c r="AM98" s="137"/>
      <c r="AN98" s="137"/>
      <c r="AO98" s="137"/>
      <c r="AP98" s="137"/>
      <c r="AQ98" s="133"/>
      <c r="AS98" s="97">
        <v>6</v>
      </c>
      <c r="AT98" s="97" t="s">
        <v>65</v>
      </c>
    </row>
    <row r="99" spans="1:46" ht="9" customHeight="1" x14ac:dyDescent="0.2">
      <c r="A99" s="130"/>
      <c r="B99" s="130"/>
      <c r="C99" s="148"/>
      <c r="D99" s="133"/>
      <c r="E99" s="119" t="s">
        <v>26</v>
      </c>
      <c r="F99" s="120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2"/>
      <c r="AK99" s="130"/>
      <c r="AL99" s="137"/>
      <c r="AM99" s="137"/>
      <c r="AN99" s="137"/>
      <c r="AO99" s="137"/>
      <c r="AP99" s="137"/>
      <c r="AQ99" s="133"/>
      <c r="AS99" s="97">
        <v>6</v>
      </c>
      <c r="AT99" s="97" t="s">
        <v>65</v>
      </c>
    </row>
    <row r="100" spans="1:46" ht="9" customHeight="1" thickBot="1" x14ac:dyDescent="0.25">
      <c r="A100" s="131"/>
      <c r="B100" s="131"/>
      <c r="C100" s="149"/>
      <c r="D100" s="134"/>
      <c r="E100" s="123" t="s">
        <v>27</v>
      </c>
      <c r="F100" s="124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/>
      <c r="AJ100" s="126"/>
      <c r="AK100" s="131"/>
      <c r="AL100" s="138"/>
      <c r="AM100" s="138"/>
      <c r="AN100" s="138"/>
      <c r="AO100" s="138"/>
      <c r="AP100" s="138"/>
      <c r="AQ100" s="134"/>
      <c r="AS100" s="97">
        <v>6</v>
      </c>
      <c r="AT100" s="97" t="s">
        <v>65</v>
      </c>
    </row>
    <row r="101" spans="1:46" ht="9" customHeight="1" x14ac:dyDescent="0.2">
      <c r="A101" s="135">
        <v>23</v>
      </c>
      <c r="B101" s="143">
        <v>20240</v>
      </c>
      <c r="C101" s="147" t="s">
        <v>71</v>
      </c>
      <c r="D101" s="140" t="s">
        <v>72</v>
      </c>
      <c r="E101" s="115" t="s">
        <v>22</v>
      </c>
      <c r="F101" s="116"/>
      <c r="G101" s="117"/>
      <c r="H101" s="127">
        <v>8</v>
      </c>
      <c r="I101" s="127">
        <v>8</v>
      </c>
      <c r="J101" s="127">
        <v>8</v>
      </c>
      <c r="K101" s="117"/>
      <c r="L101" s="117"/>
      <c r="M101" s="127">
        <v>8</v>
      </c>
      <c r="N101" s="117">
        <v>8</v>
      </c>
      <c r="O101" s="127">
        <v>8</v>
      </c>
      <c r="P101" s="127">
        <v>8</v>
      </c>
      <c r="Q101" s="127">
        <v>8</v>
      </c>
      <c r="R101" s="117"/>
      <c r="S101" s="117"/>
      <c r="T101" s="117">
        <v>8</v>
      </c>
      <c r="U101" s="117">
        <v>8</v>
      </c>
      <c r="V101" s="117">
        <v>8</v>
      </c>
      <c r="W101" s="117">
        <v>8</v>
      </c>
      <c r="X101" s="117">
        <v>8</v>
      </c>
      <c r="Y101" s="117"/>
      <c r="Z101" s="117"/>
      <c r="AA101" s="117">
        <v>8</v>
      </c>
      <c r="AB101" s="117">
        <v>8</v>
      </c>
      <c r="AC101" s="117">
        <v>8</v>
      </c>
      <c r="AD101" s="117">
        <v>8</v>
      </c>
      <c r="AE101" s="117">
        <v>8</v>
      </c>
      <c r="AF101" s="117"/>
      <c r="AG101" s="117"/>
      <c r="AH101" s="117">
        <v>8</v>
      </c>
      <c r="AI101" s="117">
        <v>8</v>
      </c>
      <c r="AJ101" s="118">
        <v>8</v>
      </c>
      <c r="AK101" s="139">
        <f>COUNTIF(F101:AJ101,"&gt;0")</f>
        <v>21</v>
      </c>
      <c r="AL101" s="136">
        <f>SUM(F101:AJ101)</f>
        <v>168</v>
      </c>
      <c r="AM101" s="136">
        <f>SUM(F103:AJ103)</f>
        <v>0</v>
      </c>
      <c r="AN101" s="136">
        <f>SUM(F104:AJ104)</f>
        <v>0</v>
      </c>
      <c r="AO101" s="136">
        <f>SUM(F102:AJ102)</f>
        <v>0</v>
      </c>
      <c r="AP101" s="136">
        <f>VLOOKUP($M$1&amp;" "&amp;$P$1&amp;" "&amp;AQ101,'Вспомогательная таблица'!A:AL,38,0)</f>
        <v>168</v>
      </c>
      <c r="AQ101" s="132" t="s">
        <v>23</v>
      </c>
      <c r="AS101" s="97">
        <v>6</v>
      </c>
      <c r="AT101" s="97" t="s">
        <v>65</v>
      </c>
    </row>
    <row r="102" spans="1:46" ht="9" customHeight="1" x14ac:dyDescent="0.2">
      <c r="A102" s="130"/>
      <c r="B102" s="130"/>
      <c r="C102" s="148"/>
      <c r="D102" s="133"/>
      <c r="E102" s="119" t="s">
        <v>25</v>
      </c>
      <c r="F102" s="120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2"/>
      <c r="AK102" s="130"/>
      <c r="AL102" s="137"/>
      <c r="AM102" s="137"/>
      <c r="AN102" s="137"/>
      <c r="AO102" s="137"/>
      <c r="AP102" s="137"/>
      <c r="AQ102" s="133"/>
      <c r="AS102" s="97">
        <v>6</v>
      </c>
      <c r="AT102" s="97" t="s">
        <v>65</v>
      </c>
    </row>
    <row r="103" spans="1:46" ht="9" customHeight="1" x14ac:dyDescent="0.2">
      <c r="A103" s="130"/>
      <c r="B103" s="130"/>
      <c r="C103" s="148"/>
      <c r="D103" s="133"/>
      <c r="E103" s="119" t="s">
        <v>26</v>
      </c>
      <c r="F103" s="120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2"/>
      <c r="AK103" s="130"/>
      <c r="AL103" s="137"/>
      <c r="AM103" s="137"/>
      <c r="AN103" s="137"/>
      <c r="AO103" s="137"/>
      <c r="AP103" s="137"/>
      <c r="AQ103" s="133"/>
      <c r="AS103" s="97">
        <v>6</v>
      </c>
      <c r="AT103" s="97" t="s">
        <v>65</v>
      </c>
    </row>
    <row r="104" spans="1:46" ht="9" customHeight="1" thickBot="1" x14ac:dyDescent="0.25">
      <c r="A104" s="131"/>
      <c r="B104" s="131"/>
      <c r="C104" s="149"/>
      <c r="D104" s="134"/>
      <c r="E104" s="123" t="s">
        <v>27</v>
      </c>
      <c r="F104" s="124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6"/>
      <c r="AK104" s="131"/>
      <c r="AL104" s="138"/>
      <c r="AM104" s="138"/>
      <c r="AN104" s="138"/>
      <c r="AO104" s="138"/>
      <c r="AP104" s="138"/>
      <c r="AQ104" s="134"/>
      <c r="AS104" s="97">
        <v>6</v>
      </c>
      <c r="AT104" s="97" t="s">
        <v>65</v>
      </c>
    </row>
    <row r="105" spans="1:46" ht="9" customHeight="1" x14ac:dyDescent="0.2">
      <c r="A105" s="135">
        <v>24</v>
      </c>
      <c r="B105" s="145">
        <v>18841</v>
      </c>
      <c r="C105" s="141" t="s">
        <v>73</v>
      </c>
      <c r="D105" s="140" t="s">
        <v>74</v>
      </c>
      <c r="E105" s="115" t="s">
        <v>22</v>
      </c>
      <c r="F105" s="116"/>
      <c r="G105" s="117"/>
      <c r="H105" s="127">
        <v>8</v>
      </c>
      <c r="I105" s="117">
        <v>8</v>
      </c>
      <c r="J105" s="127">
        <v>8</v>
      </c>
      <c r="K105" s="117"/>
      <c r="L105" s="117"/>
      <c r="M105" s="117">
        <v>8</v>
      </c>
      <c r="N105" s="117">
        <v>8</v>
      </c>
      <c r="O105" s="117">
        <v>8</v>
      </c>
      <c r="P105" s="117">
        <v>8</v>
      </c>
      <c r="Q105" s="127">
        <v>8</v>
      </c>
      <c r="R105" s="117"/>
      <c r="S105" s="117"/>
      <c r="T105" s="117">
        <v>8</v>
      </c>
      <c r="U105" s="117">
        <v>8</v>
      </c>
      <c r="V105" s="117">
        <v>8</v>
      </c>
      <c r="W105" s="117">
        <v>8</v>
      </c>
      <c r="X105" s="117">
        <v>8</v>
      </c>
      <c r="Y105" s="117"/>
      <c r="Z105" s="117"/>
      <c r="AA105" s="117">
        <v>8</v>
      </c>
      <c r="AB105" s="117">
        <v>8</v>
      </c>
      <c r="AC105" s="117">
        <v>8</v>
      </c>
      <c r="AD105" s="117">
        <v>8</v>
      </c>
      <c r="AE105" s="117">
        <v>8</v>
      </c>
      <c r="AF105" s="117"/>
      <c r="AG105" s="117"/>
      <c r="AH105" s="117">
        <v>8</v>
      </c>
      <c r="AI105" s="117">
        <v>8</v>
      </c>
      <c r="AJ105" s="118">
        <v>8</v>
      </c>
      <c r="AK105" s="139">
        <f>COUNTIF(F105:AJ105,"&gt;0")</f>
        <v>21</v>
      </c>
      <c r="AL105" s="136">
        <f>SUM(F105:AJ105)</f>
        <v>168</v>
      </c>
      <c r="AM105" s="136">
        <f>SUM(F107:AJ107)</f>
        <v>0</v>
      </c>
      <c r="AN105" s="136">
        <f>SUM(F108:AJ108)</f>
        <v>0</v>
      </c>
      <c r="AO105" s="136">
        <f>SUM(F106:AJ106)</f>
        <v>0</v>
      </c>
      <c r="AP105" s="136">
        <f>VLOOKUP($M$1&amp;" "&amp;$P$1&amp;" "&amp;AQ105,'Вспомогательная таблица'!A:AL,38,0)</f>
        <v>168</v>
      </c>
      <c r="AQ105" s="132" t="s">
        <v>23</v>
      </c>
      <c r="AS105" s="97">
        <v>7</v>
      </c>
      <c r="AT105" s="97" t="s">
        <v>75</v>
      </c>
    </row>
    <row r="106" spans="1:46" ht="9" customHeight="1" x14ac:dyDescent="0.2">
      <c r="A106" s="130"/>
      <c r="B106" s="130"/>
      <c r="C106" s="137"/>
      <c r="D106" s="133"/>
      <c r="E106" s="119" t="s">
        <v>25</v>
      </c>
      <c r="F106" s="120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2"/>
      <c r="AK106" s="130"/>
      <c r="AL106" s="137"/>
      <c r="AM106" s="137"/>
      <c r="AN106" s="137"/>
      <c r="AO106" s="137"/>
      <c r="AP106" s="137"/>
      <c r="AQ106" s="133"/>
      <c r="AS106" s="97">
        <v>7</v>
      </c>
      <c r="AT106" s="97" t="s">
        <v>75</v>
      </c>
    </row>
    <row r="107" spans="1:46" ht="9" customHeight="1" x14ac:dyDescent="0.2">
      <c r="A107" s="130"/>
      <c r="B107" s="130"/>
      <c r="C107" s="137"/>
      <c r="D107" s="133"/>
      <c r="E107" s="119" t="s">
        <v>26</v>
      </c>
      <c r="F107" s="120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21"/>
      <c r="AH107" s="121"/>
      <c r="AI107" s="121"/>
      <c r="AJ107" s="122"/>
      <c r="AK107" s="130"/>
      <c r="AL107" s="137"/>
      <c r="AM107" s="137"/>
      <c r="AN107" s="137"/>
      <c r="AO107" s="137"/>
      <c r="AP107" s="137"/>
      <c r="AQ107" s="133"/>
      <c r="AS107" s="97">
        <v>7</v>
      </c>
      <c r="AT107" s="97" t="s">
        <v>75</v>
      </c>
    </row>
    <row r="108" spans="1:46" ht="9" customHeight="1" thickBot="1" x14ac:dyDescent="0.25">
      <c r="A108" s="131"/>
      <c r="B108" s="146"/>
      <c r="C108" s="142"/>
      <c r="D108" s="134"/>
      <c r="E108" s="123" t="s">
        <v>27</v>
      </c>
      <c r="F108" s="124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6"/>
      <c r="AK108" s="131"/>
      <c r="AL108" s="138"/>
      <c r="AM108" s="138"/>
      <c r="AN108" s="138"/>
      <c r="AO108" s="138"/>
      <c r="AP108" s="138"/>
      <c r="AQ108" s="134"/>
      <c r="AS108" s="97">
        <v>7</v>
      </c>
      <c r="AT108" s="97" t="s">
        <v>75</v>
      </c>
    </row>
    <row r="109" spans="1:46" ht="9" customHeight="1" x14ac:dyDescent="0.2">
      <c r="A109" s="135">
        <v>25</v>
      </c>
      <c r="B109" s="145">
        <v>19692</v>
      </c>
      <c r="C109" s="141" t="s">
        <v>76</v>
      </c>
      <c r="D109" s="140" t="s">
        <v>77</v>
      </c>
      <c r="E109" s="115" t="s">
        <v>22</v>
      </c>
      <c r="F109" s="116"/>
      <c r="G109" s="117"/>
      <c r="H109" s="127">
        <v>8</v>
      </c>
      <c r="I109" s="127">
        <v>8</v>
      </c>
      <c r="J109" s="127">
        <v>8</v>
      </c>
      <c r="K109" s="117"/>
      <c r="L109" s="117"/>
      <c r="M109" s="127">
        <v>8</v>
      </c>
      <c r="N109" s="127">
        <v>8</v>
      </c>
      <c r="O109" s="127">
        <v>8</v>
      </c>
      <c r="P109" s="127">
        <v>8</v>
      </c>
      <c r="Q109" s="127">
        <v>8</v>
      </c>
      <c r="R109" s="117"/>
      <c r="S109" s="117"/>
      <c r="T109" s="117">
        <v>8</v>
      </c>
      <c r="U109" s="117">
        <v>8</v>
      </c>
      <c r="V109" s="117">
        <v>8</v>
      </c>
      <c r="W109" s="117">
        <v>8</v>
      </c>
      <c r="X109" s="117">
        <v>8</v>
      </c>
      <c r="Y109" s="117"/>
      <c r="Z109" s="117"/>
      <c r="AA109" s="117">
        <v>8</v>
      </c>
      <c r="AB109" s="117">
        <v>8</v>
      </c>
      <c r="AC109" s="117">
        <v>8</v>
      </c>
      <c r="AD109" s="117">
        <v>8</v>
      </c>
      <c r="AE109" s="117">
        <v>8</v>
      </c>
      <c r="AF109" s="117"/>
      <c r="AG109" s="117"/>
      <c r="AH109" s="117">
        <v>8</v>
      </c>
      <c r="AI109" s="117">
        <v>8</v>
      </c>
      <c r="AJ109" s="118">
        <v>8</v>
      </c>
      <c r="AK109" s="139">
        <f>COUNTIF(F109:AJ109,"&gt;0")</f>
        <v>21</v>
      </c>
      <c r="AL109" s="136">
        <f>SUM(F109:AJ109)</f>
        <v>168</v>
      </c>
      <c r="AM109" s="136">
        <f>SUM(F111:AJ111)</f>
        <v>0</v>
      </c>
      <c r="AN109" s="136">
        <f>SUM(F112:AJ112)</f>
        <v>0</v>
      </c>
      <c r="AO109" s="136">
        <f>SUM(F110:AJ110)</f>
        <v>0</v>
      </c>
      <c r="AP109" s="136">
        <f>VLOOKUP($M$1&amp;" "&amp;$P$1&amp;" "&amp;AQ109,'Вспомогательная таблица'!A:AL,38,0)</f>
        <v>168</v>
      </c>
      <c r="AQ109" s="132" t="s">
        <v>23</v>
      </c>
      <c r="AS109" s="97">
        <v>7</v>
      </c>
      <c r="AT109" s="97" t="s">
        <v>75</v>
      </c>
    </row>
    <row r="110" spans="1:46" ht="9" customHeight="1" x14ac:dyDescent="0.2">
      <c r="A110" s="130"/>
      <c r="B110" s="130"/>
      <c r="C110" s="137"/>
      <c r="D110" s="133"/>
      <c r="E110" s="119" t="s">
        <v>25</v>
      </c>
      <c r="F110" s="120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2"/>
      <c r="AK110" s="130"/>
      <c r="AL110" s="137"/>
      <c r="AM110" s="137"/>
      <c r="AN110" s="137"/>
      <c r="AO110" s="137"/>
      <c r="AP110" s="137"/>
      <c r="AQ110" s="133"/>
      <c r="AS110" s="97">
        <v>7</v>
      </c>
      <c r="AT110" s="97" t="s">
        <v>75</v>
      </c>
    </row>
    <row r="111" spans="1:46" ht="9" customHeight="1" x14ac:dyDescent="0.2">
      <c r="A111" s="130"/>
      <c r="B111" s="130"/>
      <c r="C111" s="137"/>
      <c r="D111" s="133"/>
      <c r="E111" s="119" t="s">
        <v>26</v>
      </c>
      <c r="F111" s="120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21"/>
      <c r="AF111" s="121"/>
      <c r="AG111" s="121"/>
      <c r="AH111" s="121"/>
      <c r="AI111" s="121"/>
      <c r="AJ111" s="122"/>
      <c r="AK111" s="130"/>
      <c r="AL111" s="137"/>
      <c r="AM111" s="137"/>
      <c r="AN111" s="137"/>
      <c r="AO111" s="137"/>
      <c r="AP111" s="137"/>
      <c r="AQ111" s="133"/>
      <c r="AS111" s="97">
        <v>7</v>
      </c>
      <c r="AT111" s="97" t="s">
        <v>75</v>
      </c>
    </row>
    <row r="112" spans="1:46" ht="9" customHeight="1" thickBot="1" x14ac:dyDescent="0.25">
      <c r="A112" s="131"/>
      <c r="B112" s="146"/>
      <c r="C112" s="142"/>
      <c r="D112" s="134"/>
      <c r="E112" s="123" t="s">
        <v>27</v>
      </c>
      <c r="F112" s="124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6"/>
      <c r="AK112" s="131"/>
      <c r="AL112" s="138"/>
      <c r="AM112" s="138"/>
      <c r="AN112" s="138"/>
      <c r="AO112" s="138"/>
      <c r="AP112" s="138"/>
      <c r="AQ112" s="134"/>
      <c r="AS112" s="97">
        <v>7</v>
      </c>
      <c r="AT112" s="97" t="s">
        <v>75</v>
      </c>
    </row>
    <row r="113" spans="1:46" ht="9" customHeight="1" x14ac:dyDescent="0.2">
      <c r="A113" s="135">
        <v>26</v>
      </c>
      <c r="B113" s="145">
        <v>20005</v>
      </c>
      <c r="C113" s="141" t="s">
        <v>78</v>
      </c>
      <c r="D113" s="140" t="s">
        <v>79</v>
      </c>
      <c r="E113" s="115" t="s">
        <v>22</v>
      </c>
      <c r="F113" s="116"/>
      <c r="G113" s="117"/>
      <c r="H113" s="127">
        <v>8</v>
      </c>
      <c r="I113" s="127">
        <v>8</v>
      </c>
      <c r="J113" s="127">
        <v>8</v>
      </c>
      <c r="K113" s="117"/>
      <c r="L113" s="117"/>
      <c r="M113" s="127">
        <v>8</v>
      </c>
      <c r="N113" s="127">
        <v>8</v>
      </c>
      <c r="O113" s="117">
        <v>8</v>
      </c>
      <c r="P113" s="117">
        <v>8</v>
      </c>
      <c r="Q113" s="127">
        <v>8</v>
      </c>
      <c r="R113" s="117"/>
      <c r="S113" s="117"/>
      <c r="T113" s="117">
        <v>8</v>
      </c>
      <c r="U113" s="117">
        <v>8</v>
      </c>
      <c r="V113" s="117">
        <v>8</v>
      </c>
      <c r="W113" s="117">
        <v>8</v>
      </c>
      <c r="X113" s="117">
        <v>8</v>
      </c>
      <c r="Y113" s="117"/>
      <c r="Z113" s="117"/>
      <c r="AA113" s="117">
        <v>8</v>
      </c>
      <c r="AB113" s="117">
        <v>8</v>
      </c>
      <c r="AC113" s="117">
        <v>8</v>
      </c>
      <c r="AD113" s="117">
        <v>8</v>
      </c>
      <c r="AE113" s="117">
        <v>8</v>
      </c>
      <c r="AF113" s="117"/>
      <c r="AG113" s="117"/>
      <c r="AH113" s="117">
        <v>8</v>
      </c>
      <c r="AI113" s="117">
        <v>8</v>
      </c>
      <c r="AJ113" s="118">
        <v>8</v>
      </c>
      <c r="AK113" s="139">
        <f>COUNTIF(F113:AJ113,"&gt;0")</f>
        <v>21</v>
      </c>
      <c r="AL113" s="136">
        <f>SUM(F113:AJ113)</f>
        <v>168</v>
      </c>
      <c r="AM113" s="136">
        <f>SUM(F115:AJ115)</f>
        <v>0</v>
      </c>
      <c r="AN113" s="136">
        <f>SUM(F116:AJ116)</f>
        <v>0</v>
      </c>
      <c r="AO113" s="136">
        <f>SUM(F114:AJ114)</f>
        <v>0</v>
      </c>
      <c r="AP113" s="136">
        <f>VLOOKUP($M$1&amp;" "&amp;$P$1&amp;" "&amp;AQ113,'Вспомогательная таблица'!A:AL,38,0)</f>
        <v>168</v>
      </c>
      <c r="AQ113" s="132" t="s">
        <v>23</v>
      </c>
      <c r="AS113" s="97">
        <v>7</v>
      </c>
      <c r="AT113" s="97" t="s">
        <v>75</v>
      </c>
    </row>
    <row r="114" spans="1:46" ht="9" customHeight="1" x14ac:dyDescent="0.2">
      <c r="A114" s="130"/>
      <c r="B114" s="130"/>
      <c r="C114" s="137"/>
      <c r="D114" s="133"/>
      <c r="E114" s="119" t="s">
        <v>25</v>
      </c>
      <c r="F114" s="120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2"/>
      <c r="AK114" s="130"/>
      <c r="AL114" s="137"/>
      <c r="AM114" s="137"/>
      <c r="AN114" s="137"/>
      <c r="AO114" s="137"/>
      <c r="AP114" s="137"/>
      <c r="AQ114" s="133"/>
      <c r="AS114" s="97">
        <v>7</v>
      </c>
      <c r="AT114" s="97" t="s">
        <v>75</v>
      </c>
    </row>
    <row r="115" spans="1:46" ht="9" customHeight="1" x14ac:dyDescent="0.2">
      <c r="A115" s="130"/>
      <c r="B115" s="130"/>
      <c r="C115" s="137"/>
      <c r="D115" s="133"/>
      <c r="E115" s="119" t="s">
        <v>26</v>
      </c>
      <c r="F115" s="120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  <c r="AA115" s="121"/>
      <c r="AB115" s="121"/>
      <c r="AC115" s="121"/>
      <c r="AD115" s="121"/>
      <c r="AE115" s="121"/>
      <c r="AF115" s="121"/>
      <c r="AG115" s="121"/>
      <c r="AH115" s="121"/>
      <c r="AI115" s="121"/>
      <c r="AJ115" s="122"/>
      <c r="AK115" s="130"/>
      <c r="AL115" s="137"/>
      <c r="AM115" s="137"/>
      <c r="AN115" s="137"/>
      <c r="AO115" s="137"/>
      <c r="AP115" s="137"/>
      <c r="AQ115" s="133"/>
      <c r="AS115" s="97">
        <v>7</v>
      </c>
      <c r="AT115" s="97" t="s">
        <v>75</v>
      </c>
    </row>
    <row r="116" spans="1:46" ht="9" customHeight="1" thickBot="1" x14ac:dyDescent="0.25">
      <c r="A116" s="131"/>
      <c r="B116" s="146"/>
      <c r="C116" s="142"/>
      <c r="D116" s="134"/>
      <c r="E116" s="123" t="s">
        <v>27</v>
      </c>
      <c r="F116" s="124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6"/>
      <c r="AK116" s="131"/>
      <c r="AL116" s="138"/>
      <c r="AM116" s="138"/>
      <c r="AN116" s="138"/>
      <c r="AO116" s="138"/>
      <c r="AP116" s="138"/>
      <c r="AQ116" s="134"/>
      <c r="AS116" s="97">
        <v>7</v>
      </c>
      <c r="AT116" s="97" t="s">
        <v>75</v>
      </c>
    </row>
    <row r="117" spans="1:46" ht="9" customHeight="1" x14ac:dyDescent="0.2">
      <c r="A117" s="135">
        <v>27</v>
      </c>
      <c r="B117" s="145">
        <v>29570</v>
      </c>
      <c r="C117" s="141" t="s">
        <v>80</v>
      </c>
      <c r="D117" s="140" t="s">
        <v>81</v>
      </c>
      <c r="E117" s="115" t="s">
        <v>22</v>
      </c>
      <c r="F117" s="116"/>
      <c r="G117" s="117"/>
      <c r="H117" s="117">
        <v>8</v>
      </c>
      <c r="I117" s="127">
        <v>8</v>
      </c>
      <c r="J117" s="127">
        <v>8</v>
      </c>
      <c r="K117" s="117"/>
      <c r="L117" s="117"/>
      <c r="M117" s="127">
        <v>8</v>
      </c>
      <c r="N117" s="127">
        <v>8</v>
      </c>
      <c r="O117" s="117">
        <v>8</v>
      </c>
      <c r="P117" s="117">
        <v>8</v>
      </c>
      <c r="Q117" s="117">
        <v>8</v>
      </c>
      <c r="R117" s="117"/>
      <c r="S117" s="117"/>
      <c r="T117" s="117">
        <v>8</v>
      </c>
      <c r="U117" s="117">
        <v>8</v>
      </c>
      <c r="V117" s="117">
        <v>8</v>
      </c>
      <c r="W117" s="117">
        <v>8</v>
      </c>
      <c r="X117" s="117">
        <v>8</v>
      </c>
      <c r="Y117" s="117"/>
      <c r="Z117" s="117"/>
      <c r="AA117" s="117">
        <v>8</v>
      </c>
      <c r="AB117" s="117">
        <v>8</v>
      </c>
      <c r="AC117" s="117">
        <v>8</v>
      </c>
      <c r="AD117" s="117">
        <v>8</v>
      </c>
      <c r="AE117" s="117">
        <v>8</v>
      </c>
      <c r="AF117" s="117"/>
      <c r="AG117" s="117"/>
      <c r="AH117" s="117">
        <v>8</v>
      </c>
      <c r="AI117" s="117">
        <v>8</v>
      </c>
      <c r="AJ117" s="118">
        <v>8</v>
      </c>
      <c r="AK117" s="139">
        <f>COUNTIF(F117:AJ117,"&gt;0")</f>
        <v>21</v>
      </c>
      <c r="AL117" s="136">
        <f>SUM(F117:AJ117)</f>
        <v>168</v>
      </c>
      <c r="AM117" s="136">
        <f>SUM(F119:AJ119)</f>
        <v>0</v>
      </c>
      <c r="AN117" s="136">
        <f>SUM(F120:AJ120)</f>
        <v>0</v>
      </c>
      <c r="AO117" s="136">
        <f>SUM(F118:AJ118)</f>
        <v>0</v>
      </c>
      <c r="AP117" s="136">
        <f>VLOOKUP($M$1&amp;" "&amp;$P$1&amp;" "&amp;AQ117,'Вспомогательная таблица'!A:AL,38,0)</f>
        <v>168</v>
      </c>
      <c r="AQ117" s="132" t="s">
        <v>23</v>
      </c>
      <c r="AS117" s="97">
        <v>7</v>
      </c>
      <c r="AT117" s="97" t="s">
        <v>75</v>
      </c>
    </row>
    <row r="118" spans="1:46" ht="9" customHeight="1" x14ac:dyDescent="0.2">
      <c r="A118" s="130"/>
      <c r="B118" s="130"/>
      <c r="C118" s="137"/>
      <c r="D118" s="133"/>
      <c r="E118" s="119" t="s">
        <v>25</v>
      </c>
      <c r="F118" s="120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2"/>
      <c r="AK118" s="130"/>
      <c r="AL118" s="137"/>
      <c r="AM118" s="137"/>
      <c r="AN118" s="137"/>
      <c r="AO118" s="137"/>
      <c r="AP118" s="137"/>
      <c r="AQ118" s="133"/>
      <c r="AS118" s="97">
        <v>7</v>
      </c>
      <c r="AT118" s="97" t="s">
        <v>75</v>
      </c>
    </row>
    <row r="119" spans="1:46" ht="9" customHeight="1" x14ac:dyDescent="0.2">
      <c r="A119" s="130"/>
      <c r="B119" s="130"/>
      <c r="C119" s="137"/>
      <c r="D119" s="133"/>
      <c r="E119" s="119" t="s">
        <v>26</v>
      </c>
      <c r="F119" s="120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  <c r="AA119" s="121"/>
      <c r="AB119" s="121"/>
      <c r="AC119" s="121"/>
      <c r="AD119" s="121"/>
      <c r="AE119" s="121"/>
      <c r="AF119" s="121"/>
      <c r="AG119" s="121"/>
      <c r="AH119" s="121"/>
      <c r="AI119" s="121"/>
      <c r="AJ119" s="122"/>
      <c r="AK119" s="130"/>
      <c r="AL119" s="137"/>
      <c r="AM119" s="137"/>
      <c r="AN119" s="137"/>
      <c r="AO119" s="137"/>
      <c r="AP119" s="137"/>
      <c r="AQ119" s="133"/>
      <c r="AS119" s="97">
        <v>7</v>
      </c>
      <c r="AT119" s="97" t="s">
        <v>75</v>
      </c>
    </row>
    <row r="120" spans="1:46" ht="9" customHeight="1" thickBot="1" x14ac:dyDescent="0.25">
      <c r="A120" s="131"/>
      <c r="B120" s="146"/>
      <c r="C120" s="142"/>
      <c r="D120" s="134"/>
      <c r="E120" s="123" t="s">
        <v>27</v>
      </c>
      <c r="F120" s="124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6"/>
      <c r="AK120" s="131"/>
      <c r="AL120" s="138"/>
      <c r="AM120" s="138"/>
      <c r="AN120" s="138"/>
      <c r="AO120" s="138"/>
      <c r="AP120" s="138"/>
      <c r="AQ120" s="134"/>
      <c r="AS120" s="97">
        <v>7</v>
      </c>
      <c r="AT120" s="97" t="s">
        <v>75</v>
      </c>
    </row>
    <row r="121" spans="1:46" ht="9" customHeight="1" x14ac:dyDescent="0.2">
      <c r="A121" s="135">
        <v>28</v>
      </c>
      <c r="B121" s="145">
        <v>20301</v>
      </c>
      <c r="C121" s="141" t="s">
        <v>82</v>
      </c>
      <c r="D121" s="140" t="s">
        <v>83</v>
      </c>
      <c r="E121" s="115" t="s">
        <v>22</v>
      </c>
      <c r="F121" s="116"/>
      <c r="G121" s="117"/>
      <c r="H121" s="127" t="s">
        <v>84</v>
      </c>
      <c r="I121" s="127" t="s">
        <v>84</v>
      </c>
      <c r="J121" s="127">
        <v>8</v>
      </c>
      <c r="K121" s="117"/>
      <c r="L121" s="117"/>
      <c r="M121" s="127">
        <v>8</v>
      </c>
      <c r="N121" s="117">
        <v>8</v>
      </c>
      <c r="O121" s="117">
        <v>8</v>
      </c>
      <c r="P121" s="127">
        <v>8</v>
      </c>
      <c r="Q121" s="117">
        <v>8</v>
      </c>
      <c r="R121" s="117"/>
      <c r="S121" s="117"/>
      <c r="T121" s="117">
        <v>8</v>
      </c>
      <c r="U121" s="117">
        <v>8</v>
      </c>
      <c r="V121" s="117">
        <v>8</v>
      </c>
      <c r="W121" s="117">
        <v>8</v>
      </c>
      <c r="X121" s="117">
        <v>8</v>
      </c>
      <c r="Y121" s="117"/>
      <c r="Z121" s="117"/>
      <c r="AA121" s="117">
        <v>8</v>
      </c>
      <c r="AB121" s="117">
        <v>8</v>
      </c>
      <c r="AC121" s="117">
        <v>8</v>
      </c>
      <c r="AD121" s="117">
        <v>8</v>
      </c>
      <c r="AE121" s="117">
        <v>8</v>
      </c>
      <c r="AF121" s="117"/>
      <c r="AG121" s="117"/>
      <c r="AH121" s="117">
        <v>8</v>
      </c>
      <c r="AI121" s="117">
        <v>8</v>
      </c>
      <c r="AJ121" s="118">
        <v>8</v>
      </c>
      <c r="AK121" s="139">
        <f>COUNTIF(F121:AJ121,"&gt;0")</f>
        <v>19</v>
      </c>
      <c r="AL121" s="136">
        <f>SUM(F121:AJ121)</f>
        <v>152</v>
      </c>
      <c r="AM121" s="136">
        <f>SUM(F123:AJ123)</f>
        <v>0</v>
      </c>
      <c r="AN121" s="136">
        <f>SUM(F124:AJ124)</f>
        <v>0</v>
      </c>
      <c r="AO121" s="136">
        <f>SUM(F122:AJ122)</f>
        <v>0</v>
      </c>
      <c r="AP121" s="136">
        <f>VLOOKUP($M$1&amp;" "&amp;$P$1&amp;" "&amp;AQ121,'Вспомогательная таблица'!A:AL,38,0)</f>
        <v>168</v>
      </c>
      <c r="AQ121" s="132" t="s">
        <v>23</v>
      </c>
      <c r="AS121" s="97">
        <v>7</v>
      </c>
      <c r="AT121" s="97" t="s">
        <v>75</v>
      </c>
    </row>
    <row r="122" spans="1:46" ht="9" customHeight="1" x14ac:dyDescent="0.2">
      <c r="A122" s="130"/>
      <c r="B122" s="130"/>
      <c r="C122" s="137"/>
      <c r="D122" s="133"/>
      <c r="E122" s="119" t="s">
        <v>25</v>
      </c>
      <c r="F122" s="120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  <c r="AC122" s="121"/>
      <c r="AD122" s="121"/>
      <c r="AE122" s="121"/>
      <c r="AF122" s="121"/>
      <c r="AG122" s="121"/>
      <c r="AH122" s="121"/>
      <c r="AI122" s="121"/>
      <c r="AJ122" s="122"/>
      <c r="AK122" s="130"/>
      <c r="AL122" s="137"/>
      <c r="AM122" s="137"/>
      <c r="AN122" s="137"/>
      <c r="AO122" s="137"/>
      <c r="AP122" s="137"/>
      <c r="AQ122" s="133"/>
      <c r="AS122" s="97">
        <v>7</v>
      </c>
      <c r="AT122" s="97" t="s">
        <v>75</v>
      </c>
    </row>
    <row r="123" spans="1:46" ht="9" customHeight="1" x14ac:dyDescent="0.2">
      <c r="A123" s="130"/>
      <c r="B123" s="130"/>
      <c r="C123" s="137"/>
      <c r="D123" s="133"/>
      <c r="E123" s="119" t="s">
        <v>26</v>
      </c>
      <c r="F123" s="120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  <c r="AA123" s="121"/>
      <c r="AB123" s="121"/>
      <c r="AC123" s="121"/>
      <c r="AD123" s="121"/>
      <c r="AE123" s="121"/>
      <c r="AF123" s="121"/>
      <c r="AG123" s="121"/>
      <c r="AH123" s="121"/>
      <c r="AI123" s="121"/>
      <c r="AJ123" s="122"/>
      <c r="AK123" s="130"/>
      <c r="AL123" s="137"/>
      <c r="AM123" s="137"/>
      <c r="AN123" s="137"/>
      <c r="AO123" s="137"/>
      <c r="AP123" s="137"/>
      <c r="AQ123" s="133"/>
      <c r="AS123" s="97">
        <v>7</v>
      </c>
      <c r="AT123" s="97" t="s">
        <v>75</v>
      </c>
    </row>
    <row r="124" spans="1:46" ht="9" customHeight="1" thickBot="1" x14ac:dyDescent="0.25">
      <c r="A124" s="131"/>
      <c r="B124" s="146"/>
      <c r="C124" s="142"/>
      <c r="D124" s="134"/>
      <c r="E124" s="123" t="s">
        <v>27</v>
      </c>
      <c r="F124" s="124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6"/>
      <c r="AK124" s="131"/>
      <c r="AL124" s="138"/>
      <c r="AM124" s="138"/>
      <c r="AN124" s="138"/>
      <c r="AO124" s="138"/>
      <c r="AP124" s="138"/>
      <c r="AQ124" s="134"/>
      <c r="AS124" s="97">
        <v>7</v>
      </c>
      <c r="AT124" s="97" t="s">
        <v>75</v>
      </c>
    </row>
    <row r="125" spans="1:46" ht="9" customHeight="1" x14ac:dyDescent="0.2">
      <c r="A125" s="135">
        <v>29</v>
      </c>
      <c r="B125" s="145">
        <v>19844</v>
      </c>
      <c r="C125" s="141" t="s">
        <v>85</v>
      </c>
      <c r="D125" s="140" t="s">
        <v>29</v>
      </c>
      <c r="E125" s="115" t="s">
        <v>22</v>
      </c>
      <c r="F125" s="116"/>
      <c r="G125" s="117"/>
      <c r="H125" s="127">
        <v>8</v>
      </c>
      <c r="I125" s="127">
        <v>8</v>
      </c>
      <c r="J125" s="127">
        <v>8</v>
      </c>
      <c r="K125" s="117"/>
      <c r="L125" s="117"/>
      <c r="M125" s="117">
        <v>8</v>
      </c>
      <c r="N125" s="117">
        <v>8</v>
      </c>
      <c r="O125" s="127">
        <v>8</v>
      </c>
      <c r="P125" s="127">
        <v>8</v>
      </c>
      <c r="Q125" s="127">
        <v>8</v>
      </c>
      <c r="R125" s="117"/>
      <c r="S125" s="117"/>
      <c r="T125" s="117">
        <v>8</v>
      </c>
      <c r="U125" s="117">
        <v>8</v>
      </c>
      <c r="V125" s="117">
        <v>8</v>
      </c>
      <c r="W125" s="117">
        <v>8</v>
      </c>
      <c r="X125" s="117">
        <v>8</v>
      </c>
      <c r="Y125" s="117"/>
      <c r="Z125" s="117"/>
      <c r="AA125" s="117">
        <v>8</v>
      </c>
      <c r="AB125" s="117">
        <v>8</v>
      </c>
      <c r="AC125" s="117">
        <v>8</v>
      </c>
      <c r="AD125" s="117">
        <v>8</v>
      </c>
      <c r="AE125" s="117">
        <v>8</v>
      </c>
      <c r="AF125" s="117"/>
      <c r="AG125" s="117"/>
      <c r="AH125" s="117">
        <v>8</v>
      </c>
      <c r="AI125" s="117">
        <v>8</v>
      </c>
      <c r="AJ125" s="118">
        <v>8</v>
      </c>
      <c r="AK125" s="139">
        <f>COUNTIF(F125:AJ125,"&gt;0")</f>
        <v>21</v>
      </c>
      <c r="AL125" s="136">
        <f>SUM(F125:AJ125)</f>
        <v>168</v>
      </c>
      <c r="AM125" s="136">
        <f>SUM(F127:AJ127)</f>
        <v>0</v>
      </c>
      <c r="AN125" s="136">
        <f>SUM(F128:AJ128)</f>
        <v>0</v>
      </c>
      <c r="AO125" s="136">
        <f>SUM(F126:AJ126)</f>
        <v>0</v>
      </c>
      <c r="AP125" s="136">
        <f>VLOOKUP($M$1&amp;" "&amp;$P$1&amp;" "&amp;AQ125,'Вспомогательная таблица'!A:AL,38,0)</f>
        <v>168</v>
      </c>
      <c r="AQ125" s="132" t="s">
        <v>23</v>
      </c>
      <c r="AS125" s="97">
        <v>8</v>
      </c>
      <c r="AT125" s="97" t="s">
        <v>86</v>
      </c>
    </row>
    <row r="126" spans="1:46" ht="9" customHeight="1" x14ac:dyDescent="0.2">
      <c r="A126" s="130"/>
      <c r="B126" s="130"/>
      <c r="C126" s="137"/>
      <c r="D126" s="133"/>
      <c r="E126" s="119" t="s">
        <v>25</v>
      </c>
      <c r="F126" s="120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  <c r="AA126" s="121"/>
      <c r="AB126" s="121"/>
      <c r="AC126" s="121"/>
      <c r="AD126" s="121"/>
      <c r="AE126" s="121"/>
      <c r="AF126" s="121"/>
      <c r="AG126" s="121"/>
      <c r="AH126" s="121"/>
      <c r="AI126" s="121"/>
      <c r="AJ126" s="122"/>
      <c r="AK126" s="130"/>
      <c r="AL126" s="137"/>
      <c r="AM126" s="137"/>
      <c r="AN126" s="137"/>
      <c r="AO126" s="137"/>
      <c r="AP126" s="137"/>
      <c r="AQ126" s="133"/>
      <c r="AR126" s="98"/>
      <c r="AS126" s="97">
        <v>8</v>
      </c>
      <c r="AT126" s="97" t="s">
        <v>86</v>
      </c>
    </row>
    <row r="127" spans="1:46" ht="9" customHeight="1" x14ac:dyDescent="0.2">
      <c r="A127" s="130"/>
      <c r="B127" s="130"/>
      <c r="C127" s="137"/>
      <c r="D127" s="133"/>
      <c r="E127" s="119" t="s">
        <v>26</v>
      </c>
      <c r="F127" s="120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1"/>
      <c r="AI127" s="121"/>
      <c r="AJ127" s="122"/>
      <c r="AK127" s="130"/>
      <c r="AL127" s="137"/>
      <c r="AM127" s="137"/>
      <c r="AN127" s="137"/>
      <c r="AO127" s="137"/>
      <c r="AP127" s="137"/>
      <c r="AQ127" s="133"/>
      <c r="AR127" s="98"/>
      <c r="AS127" s="97">
        <v>8</v>
      </c>
      <c r="AT127" s="97" t="s">
        <v>86</v>
      </c>
    </row>
    <row r="128" spans="1:46" ht="9" customHeight="1" thickBot="1" x14ac:dyDescent="0.25">
      <c r="A128" s="131"/>
      <c r="B128" s="146"/>
      <c r="C128" s="142"/>
      <c r="D128" s="134"/>
      <c r="E128" s="123" t="s">
        <v>27</v>
      </c>
      <c r="F128" s="124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5"/>
      <c r="AJ128" s="126"/>
      <c r="AK128" s="131"/>
      <c r="AL128" s="138"/>
      <c r="AM128" s="138"/>
      <c r="AN128" s="138"/>
      <c r="AO128" s="138"/>
      <c r="AP128" s="138"/>
      <c r="AQ128" s="134"/>
      <c r="AS128" s="97">
        <v>8</v>
      </c>
      <c r="AT128" s="97" t="s">
        <v>86</v>
      </c>
    </row>
    <row r="129" spans="1:46" ht="9" customHeight="1" x14ac:dyDescent="0.2">
      <c r="A129" s="135">
        <v>30</v>
      </c>
      <c r="B129" s="145">
        <v>20349</v>
      </c>
      <c r="C129" s="141" t="s">
        <v>87</v>
      </c>
      <c r="D129" s="140" t="s">
        <v>88</v>
      </c>
      <c r="E129" s="115" t="s">
        <v>22</v>
      </c>
      <c r="F129" s="128" t="s">
        <v>89</v>
      </c>
      <c r="G129" s="127" t="s">
        <v>89</v>
      </c>
      <c r="H129" s="127" t="s">
        <v>89</v>
      </c>
      <c r="I129" s="127" t="s">
        <v>89</v>
      </c>
      <c r="J129" s="127" t="s">
        <v>89</v>
      </c>
      <c r="K129" s="127" t="s">
        <v>89</v>
      </c>
      <c r="L129" s="127" t="s">
        <v>89</v>
      </c>
      <c r="M129" s="127" t="s">
        <v>89</v>
      </c>
      <c r="N129" s="127" t="s">
        <v>89</v>
      </c>
      <c r="O129" s="127" t="s">
        <v>89</v>
      </c>
      <c r="P129" s="127" t="s">
        <v>89</v>
      </c>
      <c r="Q129" s="127" t="s">
        <v>89</v>
      </c>
      <c r="R129" s="127" t="s">
        <v>89</v>
      </c>
      <c r="S129" s="117" t="s">
        <v>89</v>
      </c>
      <c r="T129" s="117" t="s">
        <v>89</v>
      </c>
      <c r="U129" s="117" t="s">
        <v>89</v>
      </c>
      <c r="V129" s="117" t="s">
        <v>89</v>
      </c>
      <c r="W129" s="117" t="s">
        <v>89</v>
      </c>
      <c r="X129" s="117" t="s">
        <v>89</v>
      </c>
      <c r="Y129" s="117" t="s">
        <v>89</v>
      </c>
      <c r="Z129" s="117" t="s">
        <v>89</v>
      </c>
      <c r="AA129" s="117" t="s">
        <v>89</v>
      </c>
      <c r="AB129" s="117" t="s">
        <v>89</v>
      </c>
      <c r="AC129" s="117" t="s">
        <v>89</v>
      </c>
      <c r="AD129" s="117" t="s">
        <v>89</v>
      </c>
      <c r="AE129" s="117" t="s">
        <v>89</v>
      </c>
      <c r="AF129" s="117" t="s">
        <v>89</v>
      </c>
      <c r="AG129" s="117" t="s">
        <v>89</v>
      </c>
      <c r="AH129" s="117" t="s">
        <v>89</v>
      </c>
      <c r="AI129" s="117" t="s">
        <v>89</v>
      </c>
      <c r="AJ129" s="118" t="s">
        <v>89</v>
      </c>
      <c r="AK129" s="139">
        <f>COUNTIF(F129:AJ129,"&gt;0")</f>
        <v>0</v>
      </c>
      <c r="AL129" s="136">
        <f>SUM(F129:AJ129)</f>
        <v>0</v>
      </c>
      <c r="AM129" s="136">
        <f>SUM(F131:AJ131)</f>
        <v>0</v>
      </c>
      <c r="AN129" s="136">
        <f>SUM(F132:AJ132)</f>
        <v>0</v>
      </c>
      <c r="AO129" s="136">
        <f>SUM(F130:AJ130)</f>
        <v>0</v>
      </c>
      <c r="AP129" s="136">
        <f>VLOOKUP($M$1&amp;" "&amp;$P$1&amp;" "&amp;AQ129,'Вспомогательная таблица'!A:AL,38,0)</f>
        <v>168</v>
      </c>
      <c r="AQ129" s="132" t="s">
        <v>23</v>
      </c>
      <c r="AR129" s="98"/>
      <c r="AS129" s="97">
        <v>8</v>
      </c>
      <c r="AT129" s="97" t="s">
        <v>86</v>
      </c>
    </row>
    <row r="130" spans="1:46" ht="9" customHeight="1" x14ac:dyDescent="0.2">
      <c r="A130" s="130"/>
      <c r="B130" s="130"/>
      <c r="C130" s="137"/>
      <c r="D130" s="133"/>
      <c r="E130" s="119" t="s">
        <v>25</v>
      </c>
      <c r="F130" s="120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  <c r="AG130" s="121"/>
      <c r="AH130" s="121"/>
      <c r="AI130" s="121"/>
      <c r="AJ130" s="122"/>
      <c r="AK130" s="130"/>
      <c r="AL130" s="137"/>
      <c r="AM130" s="137"/>
      <c r="AN130" s="137"/>
      <c r="AO130" s="137"/>
      <c r="AP130" s="137"/>
      <c r="AQ130" s="133"/>
      <c r="AS130" s="97">
        <v>8</v>
      </c>
      <c r="AT130" s="97" t="s">
        <v>86</v>
      </c>
    </row>
    <row r="131" spans="1:46" ht="9" customHeight="1" x14ac:dyDescent="0.2">
      <c r="A131" s="130"/>
      <c r="B131" s="130"/>
      <c r="C131" s="137"/>
      <c r="D131" s="133"/>
      <c r="E131" s="119" t="s">
        <v>26</v>
      </c>
      <c r="F131" s="120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2"/>
      <c r="AK131" s="130"/>
      <c r="AL131" s="137"/>
      <c r="AM131" s="137"/>
      <c r="AN131" s="137"/>
      <c r="AO131" s="137"/>
      <c r="AP131" s="137"/>
      <c r="AQ131" s="133"/>
      <c r="AS131" s="97">
        <v>8</v>
      </c>
      <c r="AT131" s="97" t="s">
        <v>86</v>
      </c>
    </row>
    <row r="132" spans="1:46" ht="9" customHeight="1" thickBot="1" x14ac:dyDescent="0.25">
      <c r="A132" s="131"/>
      <c r="B132" s="146"/>
      <c r="C132" s="142"/>
      <c r="D132" s="134"/>
      <c r="E132" s="123" t="s">
        <v>27</v>
      </c>
      <c r="F132" s="124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5"/>
      <c r="AJ132" s="126"/>
      <c r="AK132" s="131"/>
      <c r="AL132" s="138"/>
      <c r="AM132" s="138"/>
      <c r="AN132" s="138"/>
      <c r="AO132" s="138"/>
      <c r="AP132" s="138"/>
      <c r="AQ132" s="134"/>
      <c r="AS132" s="97">
        <v>8</v>
      </c>
      <c r="AT132" s="97" t="s">
        <v>86</v>
      </c>
    </row>
    <row r="133" spans="1:46" ht="9" customHeight="1" thickBot="1" x14ac:dyDescent="0.25">
      <c r="A133" s="135">
        <v>31</v>
      </c>
      <c r="B133" s="145">
        <v>20357</v>
      </c>
      <c r="C133" s="141" t="s">
        <v>90</v>
      </c>
      <c r="D133" s="140" t="s">
        <v>91</v>
      </c>
      <c r="E133" s="115" t="s">
        <v>22</v>
      </c>
      <c r="F133" s="128" t="s">
        <v>89</v>
      </c>
      <c r="G133" s="127" t="s">
        <v>89</v>
      </c>
      <c r="H133" s="127" t="s">
        <v>89</v>
      </c>
      <c r="I133" s="127" t="s">
        <v>89</v>
      </c>
      <c r="J133" s="127" t="s">
        <v>89</v>
      </c>
      <c r="K133" s="127" t="s">
        <v>89</v>
      </c>
      <c r="L133" s="127" t="s">
        <v>89</v>
      </c>
      <c r="M133" s="127" t="s">
        <v>89</v>
      </c>
      <c r="N133" s="127" t="s">
        <v>89</v>
      </c>
      <c r="O133" s="127" t="s">
        <v>89</v>
      </c>
      <c r="P133" s="127" t="s">
        <v>89</v>
      </c>
      <c r="Q133" s="127" t="s">
        <v>89</v>
      </c>
      <c r="R133" s="127" t="s">
        <v>89</v>
      </c>
      <c r="S133" s="117" t="s">
        <v>89</v>
      </c>
      <c r="T133" s="117" t="s">
        <v>89</v>
      </c>
      <c r="U133" s="117" t="s">
        <v>89</v>
      </c>
      <c r="V133" s="117" t="s">
        <v>89</v>
      </c>
      <c r="W133" s="117" t="s">
        <v>89</v>
      </c>
      <c r="X133" s="117" t="s">
        <v>89</v>
      </c>
      <c r="Y133" s="117" t="s">
        <v>89</v>
      </c>
      <c r="Z133" s="117" t="s">
        <v>89</v>
      </c>
      <c r="AA133" s="117" t="s">
        <v>89</v>
      </c>
      <c r="AB133" s="117" t="s">
        <v>89</v>
      </c>
      <c r="AC133" s="117" t="s">
        <v>89</v>
      </c>
      <c r="AD133" s="117" t="s">
        <v>89</v>
      </c>
      <c r="AE133" s="117" t="s">
        <v>89</v>
      </c>
      <c r="AF133" s="117" t="s">
        <v>89</v>
      </c>
      <c r="AG133" s="117" t="s">
        <v>89</v>
      </c>
      <c r="AH133" s="117" t="s">
        <v>89</v>
      </c>
      <c r="AI133" s="117" t="s">
        <v>89</v>
      </c>
      <c r="AJ133" s="118" t="s">
        <v>89</v>
      </c>
      <c r="AK133" s="139">
        <f>COUNTIF(F133:AJ133,"&gt;0")</f>
        <v>0</v>
      </c>
      <c r="AL133" s="136">
        <f>SUM(F133:AJ133)</f>
        <v>0</v>
      </c>
      <c r="AM133" s="136">
        <f>SUM(F135:AJ135)</f>
        <v>0</v>
      </c>
      <c r="AN133" s="136">
        <f>SUM(F136:AJ136)</f>
        <v>0</v>
      </c>
      <c r="AO133" s="136">
        <f>SUM(F134:AJ134)</f>
        <v>0</v>
      </c>
      <c r="AP133" s="136">
        <f>VLOOKUP($M$1&amp;" "&amp;$P$1&amp;" "&amp;AQ133,'Вспомогательная таблица'!A:AL,38,0)</f>
        <v>168</v>
      </c>
      <c r="AQ133" s="132" t="s">
        <v>23</v>
      </c>
      <c r="AS133" s="97">
        <v>8</v>
      </c>
      <c r="AT133" s="97" t="s">
        <v>86</v>
      </c>
    </row>
    <row r="134" spans="1:46" ht="9" customHeight="1" x14ac:dyDescent="0.2">
      <c r="A134" s="130"/>
      <c r="B134" s="130"/>
      <c r="C134" s="137"/>
      <c r="D134" s="133"/>
      <c r="E134" s="119" t="s">
        <v>25</v>
      </c>
      <c r="F134" s="120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  <c r="AA134" s="121"/>
      <c r="AB134" s="121"/>
      <c r="AC134" s="121"/>
      <c r="AD134" s="121"/>
      <c r="AE134" s="121"/>
      <c r="AF134" s="121"/>
      <c r="AG134" s="121"/>
      <c r="AH134" s="121"/>
      <c r="AI134" s="121"/>
      <c r="AJ134" s="122"/>
      <c r="AK134" s="130"/>
      <c r="AL134" s="137"/>
      <c r="AM134" s="137"/>
      <c r="AN134" s="137"/>
      <c r="AO134" s="137"/>
      <c r="AP134" s="137"/>
      <c r="AQ134" s="133"/>
      <c r="AS134" s="97">
        <v>8</v>
      </c>
      <c r="AT134" s="97" t="s">
        <v>86</v>
      </c>
    </row>
    <row r="135" spans="1:46" ht="9" customHeight="1" x14ac:dyDescent="0.2">
      <c r="A135" s="130"/>
      <c r="B135" s="130"/>
      <c r="C135" s="137"/>
      <c r="D135" s="133"/>
      <c r="E135" s="119" t="s">
        <v>26</v>
      </c>
      <c r="F135" s="120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21"/>
      <c r="AB135" s="121"/>
      <c r="AC135" s="121"/>
      <c r="AD135" s="121"/>
      <c r="AE135" s="121"/>
      <c r="AF135" s="121"/>
      <c r="AG135" s="121"/>
      <c r="AH135" s="121"/>
      <c r="AI135" s="121"/>
      <c r="AJ135" s="122"/>
      <c r="AK135" s="130"/>
      <c r="AL135" s="137"/>
      <c r="AM135" s="137"/>
      <c r="AN135" s="137"/>
      <c r="AO135" s="137"/>
      <c r="AP135" s="137"/>
      <c r="AQ135" s="133"/>
      <c r="AS135" s="97">
        <v>8</v>
      </c>
      <c r="AT135" s="97" t="s">
        <v>86</v>
      </c>
    </row>
    <row r="136" spans="1:46" ht="9" customHeight="1" thickBot="1" x14ac:dyDescent="0.25">
      <c r="A136" s="131"/>
      <c r="B136" s="146"/>
      <c r="C136" s="142"/>
      <c r="D136" s="134"/>
      <c r="E136" s="123" t="s">
        <v>27</v>
      </c>
      <c r="F136" s="124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  <c r="AH136" s="125"/>
      <c r="AI136" s="125"/>
      <c r="AJ136" s="126"/>
      <c r="AK136" s="131"/>
      <c r="AL136" s="138"/>
      <c r="AM136" s="138"/>
      <c r="AN136" s="138"/>
      <c r="AO136" s="138"/>
      <c r="AP136" s="138"/>
      <c r="AQ136" s="134"/>
      <c r="AS136" s="97">
        <v>8</v>
      </c>
      <c r="AT136" s="97" t="s">
        <v>86</v>
      </c>
    </row>
    <row r="137" spans="1:46" ht="9" customHeight="1" thickBot="1" x14ac:dyDescent="0.25">
      <c r="A137" s="135">
        <v>32</v>
      </c>
      <c r="B137" s="145">
        <v>19066</v>
      </c>
      <c r="C137" s="141" t="s">
        <v>92</v>
      </c>
      <c r="D137" s="140" t="s">
        <v>91</v>
      </c>
      <c r="E137" s="115" t="s">
        <v>22</v>
      </c>
      <c r="F137" s="116"/>
      <c r="G137" s="117"/>
      <c r="H137" s="117">
        <v>8</v>
      </c>
      <c r="I137" s="117">
        <v>8</v>
      </c>
      <c r="J137" s="117">
        <v>8</v>
      </c>
      <c r="K137" s="117"/>
      <c r="L137" s="117"/>
      <c r="M137" s="117">
        <v>8</v>
      </c>
      <c r="N137" s="127">
        <v>8</v>
      </c>
      <c r="O137" s="117">
        <v>8</v>
      </c>
      <c r="P137" s="127">
        <v>8</v>
      </c>
      <c r="Q137" s="127">
        <v>8</v>
      </c>
      <c r="R137" s="117"/>
      <c r="S137" s="117"/>
      <c r="T137" s="117">
        <v>8</v>
      </c>
      <c r="U137" s="117">
        <v>8</v>
      </c>
      <c r="V137" s="117">
        <v>8</v>
      </c>
      <c r="W137" s="117">
        <v>8</v>
      </c>
      <c r="X137" s="117">
        <v>8</v>
      </c>
      <c r="Y137" s="117"/>
      <c r="Z137" s="117"/>
      <c r="AA137" s="117">
        <v>8</v>
      </c>
      <c r="AB137" s="117">
        <v>8</v>
      </c>
      <c r="AC137" s="117">
        <v>8</v>
      </c>
      <c r="AD137" s="117">
        <v>8</v>
      </c>
      <c r="AE137" s="117">
        <v>8</v>
      </c>
      <c r="AF137" s="117"/>
      <c r="AG137" s="117"/>
      <c r="AH137" s="117">
        <v>8</v>
      </c>
      <c r="AI137" s="117">
        <v>8</v>
      </c>
      <c r="AJ137" s="118">
        <v>8</v>
      </c>
      <c r="AK137" s="139">
        <f>COUNTIF(F137:AJ137,"&gt;0")</f>
        <v>21</v>
      </c>
      <c r="AL137" s="136">
        <f>SUM(F137:AJ137)</f>
        <v>168</v>
      </c>
      <c r="AM137" s="136">
        <f>SUM(F139:AJ139)</f>
        <v>0</v>
      </c>
      <c r="AN137" s="136">
        <f>SUM(F140:AJ140)</f>
        <v>0</v>
      </c>
      <c r="AO137" s="136">
        <f>SUM(F138:AJ138)</f>
        <v>0</v>
      </c>
      <c r="AP137" s="136">
        <f>VLOOKUP($M$1&amp;" "&amp;$P$1&amp;" "&amp;AQ137,'Вспомогательная таблица'!A:AL,38,0)</f>
        <v>168</v>
      </c>
      <c r="AQ137" s="132" t="s">
        <v>23</v>
      </c>
      <c r="AS137" s="97">
        <v>8</v>
      </c>
      <c r="AT137" s="97" t="s">
        <v>86</v>
      </c>
    </row>
    <row r="138" spans="1:46" ht="9" customHeight="1" x14ac:dyDescent="0.2">
      <c r="A138" s="130"/>
      <c r="B138" s="130"/>
      <c r="C138" s="137"/>
      <c r="D138" s="133"/>
      <c r="E138" s="119" t="s">
        <v>25</v>
      </c>
      <c r="F138" s="120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2"/>
      <c r="AK138" s="130"/>
      <c r="AL138" s="137"/>
      <c r="AM138" s="137"/>
      <c r="AN138" s="137"/>
      <c r="AO138" s="137"/>
      <c r="AP138" s="137"/>
      <c r="AQ138" s="133"/>
      <c r="AS138" s="97">
        <v>8</v>
      </c>
      <c r="AT138" s="97" t="s">
        <v>86</v>
      </c>
    </row>
    <row r="139" spans="1:46" ht="9" customHeight="1" x14ac:dyDescent="0.2">
      <c r="A139" s="130"/>
      <c r="B139" s="130"/>
      <c r="C139" s="137"/>
      <c r="D139" s="133"/>
      <c r="E139" s="119" t="s">
        <v>26</v>
      </c>
      <c r="F139" s="120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  <c r="AA139" s="121"/>
      <c r="AB139" s="121"/>
      <c r="AC139" s="121"/>
      <c r="AD139" s="121"/>
      <c r="AE139" s="121"/>
      <c r="AF139" s="121"/>
      <c r="AG139" s="121"/>
      <c r="AH139" s="121"/>
      <c r="AI139" s="121"/>
      <c r="AJ139" s="122"/>
      <c r="AK139" s="130"/>
      <c r="AL139" s="137"/>
      <c r="AM139" s="137"/>
      <c r="AN139" s="137"/>
      <c r="AO139" s="137"/>
      <c r="AP139" s="137"/>
      <c r="AQ139" s="133"/>
      <c r="AS139" s="97">
        <v>8</v>
      </c>
      <c r="AT139" s="97" t="s">
        <v>86</v>
      </c>
    </row>
    <row r="140" spans="1:46" ht="9" customHeight="1" thickBot="1" x14ac:dyDescent="0.25">
      <c r="A140" s="131"/>
      <c r="B140" s="146"/>
      <c r="C140" s="142"/>
      <c r="D140" s="134"/>
      <c r="E140" s="123" t="s">
        <v>27</v>
      </c>
      <c r="F140" s="124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  <c r="AC140" s="125"/>
      <c r="AD140" s="125"/>
      <c r="AE140" s="125"/>
      <c r="AF140" s="125"/>
      <c r="AG140" s="125"/>
      <c r="AH140" s="125"/>
      <c r="AI140" s="125"/>
      <c r="AJ140" s="126"/>
      <c r="AK140" s="131"/>
      <c r="AL140" s="138"/>
      <c r="AM140" s="138"/>
      <c r="AN140" s="138"/>
      <c r="AO140" s="138"/>
      <c r="AP140" s="138"/>
      <c r="AQ140" s="134"/>
      <c r="AS140" s="97">
        <v>8</v>
      </c>
      <c r="AT140" s="97" t="s">
        <v>86</v>
      </c>
    </row>
    <row r="141" spans="1:46" ht="9" customHeight="1" thickBot="1" x14ac:dyDescent="0.25">
      <c r="A141" s="135">
        <v>33</v>
      </c>
      <c r="B141" s="145">
        <v>28983</v>
      </c>
      <c r="C141" s="141" t="s">
        <v>93</v>
      </c>
      <c r="D141" s="140" t="s">
        <v>88</v>
      </c>
      <c r="E141" s="115" t="s">
        <v>22</v>
      </c>
      <c r="F141" s="116"/>
      <c r="G141" s="117"/>
      <c r="H141" s="117">
        <v>8</v>
      </c>
      <c r="I141" s="117">
        <v>8</v>
      </c>
      <c r="J141" s="117">
        <v>8</v>
      </c>
      <c r="K141" s="117"/>
      <c r="L141" s="117"/>
      <c r="M141" s="117">
        <v>8</v>
      </c>
      <c r="N141" s="127">
        <v>8</v>
      </c>
      <c r="O141" s="117">
        <v>8</v>
      </c>
      <c r="P141" s="117">
        <v>8</v>
      </c>
      <c r="Q141" s="117">
        <v>8</v>
      </c>
      <c r="R141" s="117"/>
      <c r="S141" s="117"/>
      <c r="T141" s="117">
        <v>8</v>
      </c>
      <c r="U141" s="117">
        <v>8</v>
      </c>
      <c r="V141" s="117">
        <v>8</v>
      </c>
      <c r="W141" s="117">
        <v>8</v>
      </c>
      <c r="X141" s="117">
        <v>8</v>
      </c>
      <c r="Y141" s="117"/>
      <c r="Z141" s="117"/>
      <c r="AA141" s="117">
        <v>8</v>
      </c>
      <c r="AB141" s="117">
        <v>8</v>
      </c>
      <c r="AC141" s="117">
        <v>8</v>
      </c>
      <c r="AD141" s="117">
        <v>8</v>
      </c>
      <c r="AE141" s="117">
        <v>8</v>
      </c>
      <c r="AF141" s="117"/>
      <c r="AG141" s="117"/>
      <c r="AH141" s="117">
        <v>8</v>
      </c>
      <c r="AI141" s="117">
        <v>8</v>
      </c>
      <c r="AJ141" s="118">
        <v>8</v>
      </c>
      <c r="AK141" s="139">
        <f>COUNTIF(F141:AJ141,"&gt;0")</f>
        <v>21</v>
      </c>
      <c r="AL141" s="136">
        <f>SUM(F141:AJ141)</f>
        <v>168</v>
      </c>
      <c r="AM141" s="136">
        <f>SUM(F143:AJ143)</f>
        <v>0</v>
      </c>
      <c r="AN141" s="136">
        <f>SUM(F144:AJ144)</f>
        <v>0</v>
      </c>
      <c r="AO141" s="136">
        <f>SUM(F142:AJ142)</f>
        <v>0</v>
      </c>
      <c r="AP141" s="136">
        <f>VLOOKUP($M$1&amp;" "&amp;$P$1&amp;" "&amp;AQ141,'Вспомогательная таблица'!A:AL,38,0)</f>
        <v>168</v>
      </c>
      <c r="AQ141" s="132" t="s">
        <v>23</v>
      </c>
      <c r="AS141" s="97">
        <v>8</v>
      </c>
      <c r="AT141" s="97" t="s">
        <v>86</v>
      </c>
    </row>
    <row r="142" spans="1:46" ht="9" customHeight="1" x14ac:dyDescent="0.2">
      <c r="A142" s="130"/>
      <c r="B142" s="130"/>
      <c r="C142" s="137"/>
      <c r="D142" s="133"/>
      <c r="E142" s="119" t="s">
        <v>25</v>
      </c>
      <c r="F142" s="120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2"/>
      <c r="AK142" s="130"/>
      <c r="AL142" s="137"/>
      <c r="AM142" s="137"/>
      <c r="AN142" s="137"/>
      <c r="AO142" s="137"/>
      <c r="AP142" s="137"/>
      <c r="AQ142" s="133"/>
      <c r="AS142" s="97">
        <v>8</v>
      </c>
      <c r="AT142" s="97" t="s">
        <v>86</v>
      </c>
    </row>
    <row r="143" spans="1:46" ht="9" customHeight="1" x14ac:dyDescent="0.2">
      <c r="A143" s="130"/>
      <c r="B143" s="130"/>
      <c r="C143" s="137"/>
      <c r="D143" s="133"/>
      <c r="E143" s="119" t="s">
        <v>26</v>
      </c>
      <c r="F143" s="120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2"/>
      <c r="AK143" s="130"/>
      <c r="AL143" s="137"/>
      <c r="AM143" s="137"/>
      <c r="AN143" s="137"/>
      <c r="AO143" s="137"/>
      <c r="AP143" s="137"/>
      <c r="AQ143" s="133"/>
      <c r="AS143" s="97">
        <v>8</v>
      </c>
      <c r="AT143" s="97" t="s">
        <v>86</v>
      </c>
    </row>
    <row r="144" spans="1:46" ht="9" customHeight="1" thickBot="1" x14ac:dyDescent="0.25">
      <c r="A144" s="131"/>
      <c r="B144" s="146"/>
      <c r="C144" s="142"/>
      <c r="D144" s="134"/>
      <c r="E144" s="123" t="s">
        <v>27</v>
      </c>
      <c r="F144" s="124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  <c r="AC144" s="125"/>
      <c r="AD144" s="125"/>
      <c r="AE144" s="125"/>
      <c r="AF144" s="125"/>
      <c r="AG144" s="125"/>
      <c r="AH144" s="125"/>
      <c r="AI144" s="125"/>
      <c r="AJ144" s="126"/>
      <c r="AK144" s="131"/>
      <c r="AL144" s="138"/>
      <c r="AM144" s="138"/>
      <c r="AN144" s="138"/>
      <c r="AO144" s="138"/>
      <c r="AP144" s="138"/>
      <c r="AQ144" s="134"/>
      <c r="AS144" s="97">
        <v>8</v>
      </c>
      <c r="AT144" s="97" t="s">
        <v>86</v>
      </c>
    </row>
    <row r="145" spans="1:46" ht="9" customHeight="1" thickBot="1" x14ac:dyDescent="0.25">
      <c r="A145" s="135">
        <v>34</v>
      </c>
      <c r="B145" s="145">
        <v>30314</v>
      </c>
      <c r="C145" s="141" t="s">
        <v>94</v>
      </c>
      <c r="D145" s="140" t="s">
        <v>91</v>
      </c>
      <c r="E145" s="115" t="s">
        <v>22</v>
      </c>
      <c r="F145" s="116"/>
      <c r="G145" s="117"/>
      <c r="H145" s="117">
        <v>8</v>
      </c>
      <c r="I145" s="117">
        <v>8</v>
      </c>
      <c r="J145" s="117">
        <v>8</v>
      </c>
      <c r="K145" s="117"/>
      <c r="L145" s="117"/>
      <c r="M145" s="117">
        <v>8</v>
      </c>
      <c r="N145" s="117">
        <v>8</v>
      </c>
      <c r="O145" s="117">
        <v>8</v>
      </c>
      <c r="P145" s="127">
        <v>8</v>
      </c>
      <c r="Q145" s="117">
        <v>8</v>
      </c>
      <c r="R145" s="117"/>
      <c r="S145" s="117"/>
      <c r="T145" s="117">
        <v>8</v>
      </c>
      <c r="U145" s="117">
        <v>8</v>
      </c>
      <c r="V145" s="117">
        <v>8</v>
      </c>
      <c r="W145" s="117">
        <v>8</v>
      </c>
      <c r="X145" s="117">
        <v>8</v>
      </c>
      <c r="Y145" s="117"/>
      <c r="Z145" s="117"/>
      <c r="AA145" s="117">
        <v>8</v>
      </c>
      <c r="AB145" s="117">
        <v>8</v>
      </c>
      <c r="AC145" s="117">
        <v>8</v>
      </c>
      <c r="AD145" s="117">
        <v>8</v>
      </c>
      <c r="AE145" s="117">
        <v>8</v>
      </c>
      <c r="AF145" s="117"/>
      <c r="AG145" s="117"/>
      <c r="AH145" s="117">
        <v>8</v>
      </c>
      <c r="AI145" s="117">
        <v>8</v>
      </c>
      <c r="AJ145" s="118">
        <v>8</v>
      </c>
      <c r="AK145" s="139">
        <f>COUNTIF(F145:AJ145,"&gt;0")</f>
        <v>21</v>
      </c>
      <c r="AL145" s="136">
        <f>SUM(F145:AJ145)</f>
        <v>168</v>
      </c>
      <c r="AM145" s="136">
        <f>SUM(F147:AJ147)</f>
        <v>0</v>
      </c>
      <c r="AN145" s="136">
        <f>SUM(F148:AJ148)</f>
        <v>0</v>
      </c>
      <c r="AO145" s="136">
        <f>SUM(F146:AJ146)</f>
        <v>0</v>
      </c>
      <c r="AP145" s="136">
        <f>VLOOKUP($M$1&amp;" "&amp;$P$1&amp;" "&amp;AQ145,'Вспомогательная таблица'!A:AL,38,0)</f>
        <v>168</v>
      </c>
      <c r="AQ145" s="132" t="s">
        <v>23</v>
      </c>
      <c r="AS145" s="97">
        <v>8</v>
      </c>
      <c r="AT145" s="97" t="s">
        <v>86</v>
      </c>
    </row>
    <row r="146" spans="1:46" ht="9" customHeight="1" x14ac:dyDescent="0.2">
      <c r="A146" s="130"/>
      <c r="B146" s="130"/>
      <c r="C146" s="137"/>
      <c r="D146" s="133"/>
      <c r="E146" s="119" t="s">
        <v>25</v>
      </c>
      <c r="F146" s="120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2"/>
      <c r="AK146" s="130"/>
      <c r="AL146" s="137"/>
      <c r="AM146" s="137"/>
      <c r="AN146" s="137"/>
      <c r="AO146" s="137"/>
      <c r="AP146" s="137"/>
      <c r="AQ146" s="133"/>
      <c r="AS146" s="97">
        <v>8</v>
      </c>
      <c r="AT146" s="97" t="s">
        <v>86</v>
      </c>
    </row>
    <row r="147" spans="1:46" ht="9" customHeight="1" x14ac:dyDescent="0.2">
      <c r="A147" s="130"/>
      <c r="B147" s="130"/>
      <c r="C147" s="137"/>
      <c r="D147" s="133"/>
      <c r="E147" s="119" t="s">
        <v>26</v>
      </c>
      <c r="F147" s="120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2"/>
      <c r="AK147" s="130"/>
      <c r="AL147" s="137"/>
      <c r="AM147" s="137"/>
      <c r="AN147" s="137"/>
      <c r="AO147" s="137"/>
      <c r="AP147" s="137"/>
      <c r="AQ147" s="133"/>
      <c r="AS147" s="97">
        <v>8</v>
      </c>
      <c r="AT147" s="97" t="s">
        <v>86</v>
      </c>
    </row>
    <row r="148" spans="1:46" ht="9" customHeight="1" thickBot="1" x14ac:dyDescent="0.25">
      <c r="A148" s="131"/>
      <c r="B148" s="146"/>
      <c r="C148" s="142"/>
      <c r="D148" s="134"/>
      <c r="E148" s="123" t="s">
        <v>27</v>
      </c>
      <c r="F148" s="124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6"/>
      <c r="AK148" s="131"/>
      <c r="AL148" s="138"/>
      <c r="AM148" s="138"/>
      <c r="AN148" s="138"/>
      <c r="AO148" s="138"/>
      <c r="AP148" s="138"/>
      <c r="AQ148" s="134"/>
      <c r="AS148" s="97">
        <v>8</v>
      </c>
      <c r="AT148" s="97" t="s">
        <v>86</v>
      </c>
    </row>
    <row r="149" spans="1:46" ht="9" customHeight="1" thickBot="1" x14ac:dyDescent="0.25">
      <c r="A149" s="135">
        <v>35</v>
      </c>
      <c r="B149" s="143">
        <v>19344</v>
      </c>
      <c r="C149" s="147" t="s">
        <v>95</v>
      </c>
      <c r="D149" s="140" t="s">
        <v>96</v>
      </c>
      <c r="E149" s="115" t="s">
        <v>22</v>
      </c>
      <c r="F149" s="116"/>
      <c r="G149" s="117"/>
      <c r="H149" s="127">
        <v>8</v>
      </c>
      <c r="I149" s="117">
        <v>8</v>
      </c>
      <c r="J149" s="127">
        <v>8</v>
      </c>
      <c r="K149" s="117"/>
      <c r="L149" s="117"/>
      <c r="M149" s="127">
        <v>8</v>
      </c>
      <c r="N149" s="127">
        <v>8</v>
      </c>
      <c r="O149" s="127" t="s">
        <v>54</v>
      </c>
      <c r="P149" s="127" t="s">
        <v>54</v>
      </c>
      <c r="Q149" s="127" t="s">
        <v>54</v>
      </c>
      <c r="R149" s="117"/>
      <c r="S149" s="117"/>
      <c r="T149" s="117">
        <v>8</v>
      </c>
      <c r="U149" s="117">
        <v>8</v>
      </c>
      <c r="V149" s="117">
        <v>8</v>
      </c>
      <c r="W149" s="117">
        <v>8</v>
      </c>
      <c r="X149" s="117">
        <v>8</v>
      </c>
      <c r="Y149" s="117"/>
      <c r="Z149" s="117"/>
      <c r="AA149" s="117">
        <v>8</v>
      </c>
      <c r="AB149" s="117">
        <v>8</v>
      </c>
      <c r="AC149" s="117">
        <v>8</v>
      </c>
      <c r="AD149" s="117">
        <v>8</v>
      </c>
      <c r="AE149" s="117">
        <v>8</v>
      </c>
      <c r="AF149" s="117"/>
      <c r="AG149" s="117"/>
      <c r="AH149" s="117">
        <v>8</v>
      </c>
      <c r="AI149" s="117">
        <v>8</v>
      </c>
      <c r="AJ149" s="118">
        <v>8</v>
      </c>
      <c r="AK149" s="139">
        <f>COUNTIF(F149:AJ149,"&gt;0")</f>
        <v>18</v>
      </c>
      <c r="AL149" s="136">
        <f>SUM(F149:AJ149)</f>
        <v>144</v>
      </c>
      <c r="AM149" s="136">
        <f>SUM(F151:AJ151)</f>
        <v>0</v>
      </c>
      <c r="AN149" s="136">
        <f>SUM(F152:AJ152)</f>
        <v>0</v>
      </c>
      <c r="AO149" s="136">
        <f>SUM(F150:AJ150)</f>
        <v>0</v>
      </c>
      <c r="AP149" s="136">
        <f>VLOOKUP($M$1&amp;" "&amp;$P$1&amp;" "&amp;AQ149,'Вспомогательная таблица'!A:AL,38,0)</f>
        <v>168</v>
      </c>
      <c r="AQ149" s="132" t="s">
        <v>23</v>
      </c>
      <c r="AS149" s="97">
        <v>9</v>
      </c>
      <c r="AT149" s="97" t="s">
        <v>97</v>
      </c>
    </row>
    <row r="150" spans="1:46" ht="9" customHeight="1" x14ac:dyDescent="0.2">
      <c r="A150" s="130"/>
      <c r="B150" s="130"/>
      <c r="C150" s="148"/>
      <c r="D150" s="133"/>
      <c r="E150" s="119" t="s">
        <v>25</v>
      </c>
      <c r="F150" s="120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2"/>
      <c r="AK150" s="130"/>
      <c r="AL150" s="137"/>
      <c r="AM150" s="137"/>
      <c r="AN150" s="137"/>
      <c r="AO150" s="137"/>
      <c r="AP150" s="137"/>
      <c r="AQ150" s="133"/>
      <c r="AS150" s="97">
        <v>9</v>
      </c>
      <c r="AT150" s="97" t="s">
        <v>97</v>
      </c>
    </row>
    <row r="151" spans="1:46" ht="9" customHeight="1" x14ac:dyDescent="0.2">
      <c r="A151" s="130"/>
      <c r="B151" s="130"/>
      <c r="C151" s="148"/>
      <c r="D151" s="133"/>
      <c r="E151" s="119" t="s">
        <v>26</v>
      </c>
      <c r="F151" s="120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21"/>
      <c r="AE151" s="121"/>
      <c r="AF151" s="121"/>
      <c r="AG151" s="121"/>
      <c r="AH151" s="121"/>
      <c r="AI151" s="121"/>
      <c r="AJ151" s="122"/>
      <c r="AK151" s="130"/>
      <c r="AL151" s="137"/>
      <c r="AM151" s="137"/>
      <c r="AN151" s="137"/>
      <c r="AO151" s="137"/>
      <c r="AP151" s="137"/>
      <c r="AQ151" s="133"/>
      <c r="AS151" s="97">
        <v>9</v>
      </c>
      <c r="AT151" s="97" t="s">
        <v>97</v>
      </c>
    </row>
    <row r="152" spans="1:46" ht="9" customHeight="1" thickBot="1" x14ac:dyDescent="0.25">
      <c r="A152" s="131"/>
      <c r="B152" s="131"/>
      <c r="C152" s="149"/>
      <c r="D152" s="134"/>
      <c r="E152" s="123" t="s">
        <v>27</v>
      </c>
      <c r="F152" s="124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25"/>
      <c r="AC152" s="125"/>
      <c r="AD152" s="125"/>
      <c r="AE152" s="125"/>
      <c r="AF152" s="125"/>
      <c r="AG152" s="125"/>
      <c r="AH152" s="125"/>
      <c r="AI152" s="125"/>
      <c r="AJ152" s="126"/>
      <c r="AK152" s="131"/>
      <c r="AL152" s="138"/>
      <c r="AM152" s="138"/>
      <c r="AN152" s="138"/>
      <c r="AO152" s="138"/>
      <c r="AP152" s="138"/>
      <c r="AQ152" s="134"/>
      <c r="AS152" s="97">
        <v>9</v>
      </c>
      <c r="AT152" s="97" t="s">
        <v>97</v>
      </c>
    </row>
    <row r="153" spans="1:46" ht="9" customHeight="1" thickBot="1" x14ac:dyDescent="0.25">
      <c r="A153" s="135">
        <v>36</v>
      </c>
      <c r="B153" s="143">
        <v>19714</v>
      </c>
      <c r="C153" s="147" t="s">
        <v>98</v>
      </c>
      <c r="D153" s="140" t="s">
        <v>83</v>
      </c>
      <c r="E153" s="115" t="s">
        <v>22</v>
      </c>
      <c r="F153" s="116"/>
      <c r="G153" s="117"/>
      <c r="H153" s="127">
        <v>8</v>
      </c>
      <c r="I153" s="117">
        <v>8</v>
      </c>
      <c r="J153" s="117">
        <v>8</v>
      </c>
      <c r="K153" s="117"/>
      <c r="L153" s="117"/>
      <c r="M153" s="117">
        <v>8</v>
      </c>
      <c r="N153" s="127">
        <v>8</v>
      </c>
      <c r="O153" s="127">
        <v>8</v>
      </c>
      <c r="P153" s="127">
        <v>8</v>
      </c>
      <c r="Q153" s="127">
        <v>8</v>
      </c>
      <c r="R153" s="117"/>
      <c r="S153" s="117"/>
      <c r="T153" s="117">
        <v>8</v>
      </c>
      <c r="U153" s="117">
        <v>8</v>
      </c>
      <c r="V153" s="117">
        <v>8</v>
      </c>
      <c r="W153" s="117">
        <v>8</v>
      </c>
      <c r="X153" s="117">
        <v>8</v>
      </c>
      <c r="Y153" s="117"/>
      <c r="Z153" s="117"/>
      <c r="AA153" s="117">
        <v>8</v>
      </c>
      <c r="AB153" s="117">
        <v>8</v>
      </c>
      <c r="AC153" s="117">
        <v>8</v>
      </c>
      <c r="AD153" s="117">
        <v>8</v>
      </c>
      <c r="AE153" s="117">
        <v>8</v>
      </c>
      <c r="AF153" s="117"/>
      <c r="AG153" s="117"/>
      <c r="AH153" s="117">
        <v>8</v>
      </c>
      <c r="AI153" s="117">
        <v>8</v>
      </c>
      <c r="AJ153" s="118">
        <v>8</v>
      </c>
      <c r="AK153" s="139">
        <f>COUNTIF(F153:AJ153,"&gt;0")</f>
        <v>21</v>
      </c>
      <c r="AL153" s="136">
        <f>SUM(F153:AJ153)</f>
        <v>168</v>
      </c>
      <c r="AM153" s="136">
        <f>SUM(F155:AJ155)</f>
        <v>0</v>
      </c>
      <c r="AN153" s="136">
        <f>SUM(F156:AJ156)</f>
        <v>0</v>
      </c>
      <c r="AO153" s="136">
        <f>SUM(F154:AJ154)</f>
        <v>0</v>
      </c>
      <c r="AP153" s="136">
        <f>VLOOKUP($M$1&amp;" "&amp;$P$1&amp;" "&amp;AQ153,'Вспомогательная таблица'!A:AL,38,0)</f>
        <v>168</v>
      </c>
      <c r="AQ153" s="132" t="s">
        <v>23</v>
      </c>
      <c r="AS153" s="97">
        <v>9</v>
      </c>
      <c r="AT153" s="97" t="s">
        <v>97</v>
      </c>
    </row>
    <row r="154" spans="1:46" ht="9" customHeight="1" x14ac:dyDescent="0.2">
      <c r="A154" s="130"/>
      <c r="B154" s="130"/>
      <c r="C154" s="148"/>
      <c r="D154" s="133"/>
      <c r="E154" s="119" t="s">
        <v>25</v>
      </c>
      <c r="F154" s="120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  <c r="AD154" s="121"/>
      <c r="AE154" s="121"/>
      <c r="AF154" s="121"/>
      <c r="AG154" s="121"/>
      <c r="AH154" s="121"/>
      <c r="AI154" s="121"/>
      <c r="AJ154" s="122"/>
      <c r="AK154" s="130"/>
      <c r="AL154" s="137"/>
      <c r="AM154" s="137"/>
      <c r="AN154" s="137"/>
      <c r="AO154" s="137"/>
      <c r="AP154" s="137"/>
      <c r="AQ154" s="133"/>
      <c r="AS154" s="97">
        <v>9</v>
      </c>
      <c r="AT154" s="97" t="s">
        <v>97</v>
      </c>
    </row>
    <row r="155" spans="1:46" ht="9" customHeight="1" x14ac:dyDescent="0.2">
      <c r="A155" s="130"/>
      <c r="B155" s="130"/>
      <c r="C155" s="148"/>
      <c r="D155" s="133"/>
      <c r="E155" s="119" t="s">
        <v>26</v>
      </c>
      <c r="F155" s="120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  <c r="AD155" s="121"/>
      <c r="AE155" s="121"/>
      <c r="AF155" s="121"/>
      <c r="AG155" s="121"/>
      <c r="AH155" s="121"/>
      <c r="AI155" s="121"/>
      <c r="AJ155" s="122"/>
      <c r="AK155" s="130"/>
      <c r="AL155" s="137"/>
      <c r="AM155" s="137"/>
      <c r="AN155" s="137"/>
      <c r="AO155" s="137"/>
      <c r="AP155" s="137"/>
      <c r="AQ155" s="133"/>
      <c r="AS155" s="97">
        <v>9</v>
      </c>
      <c r="AT155" s="97" t="s">
        <v>97</v>
      </c>
    </row>
    <row r="156" spans="1:46" ht="9" customHeight="1" thickBot="1" x14ac:dyDescent="0.25">
      <c r="A156" s="131"/>
      <c r="B156" s="131"/>
      <c r="C156" s="149"/>
      <c r="D156" s="134"/>
      <c r="E156" s="123" t="s">
        <v>27</v>
      </c>
      <c r="F156" s="124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6"/>
      <c r="AK156" s="131"/>
      <c r="AL156" s="138"/>
      <c r="AM156" s="138"/>
      <c r="AN156" s="138"/>
      <c r="AO156" s="138"/>
      <c r="AP156" s="138"/>
      <c r="AQ156" s="134"/>
      <c r="AS156" s="97">
        <v>9</v>
      </c>
      <c r="AT156" s="97" t="s">
        <v>97</v>
      </c>
    </row>
    <row r="157" spans="1:46" ht="9" customHeight="1" thickBot="1" x14ac:dyDescent="0.25">
      <c r="A157" s="135">
        <v>37</v>
      </c>
      <c r="B157" s="143">
        <v>19591</v>
      </c>
      <c r="C157" s="147" t="s">
        <v>99</v>
      </c>
      <c r="D157" s="140" t="s">
        <v>100</v>
      </c>
      <c r="E157" s="115" t="s">
        <v>22</v>
      </c>
      <c r="F157" s="116"/>
      <c r="G157" s="127"/>
      <c r="H157" s="117">
        <v>8</v>
      </c>
      <c r="I157" s="117">
        <v>8</v>
      </c>
      <c r="J157" s="117">
        <v>8</v>
      </c>
      <c r="K157" s="117"/>
      <c r="L157" s="117"/>
      <c r="M157" s="117">
        <v>8</v>
      </c>
      <c r="N157" s="117">
        <v>8</v>
      </c>
      <c r="O157" s="127">
        <v>8</v>
      </c>
      <c r="P157" s="127">
        <v>8</v>
      </c>
      <c r="Q157" s="117">
        <v>8</v>
      </c>
      <c r="R157" s="117"/>
      <c r="S157" s="117"/>
      <c r="T157" s="117">
        <v>8</v>
      </c>
      <c r="U157" s="117">
        <v>8</v>
      </c>
      <c r="V157" s="117">
        <v>8</v>
      </c>
      <c r="W157" s="117">
        <v>8</v>
      </c>
      <c r="X157" s="117">
        <v>8</v>
      </c>
      <c r="Y157" s="117"/>
      <c r="Z157" s="117"/>
      <c r="AA157" s="117">
        <v>8</v>
      </c>
      <c r="AB157" s="117">
        <v>8</v>
      </c>
      <c r="AC157" s="117">
        <v>8</v>
      </c>
      <c r="AD157" s="117">
        <v>8</v>
      </c>
      <c r="AE157" s="117">
        <v>8</v>
      </c>
      <c r="AF157" s="117"/>
      <c r="AG157" s="117"/>
      <c r="AH157" s="117">
        <v>8</v>
      </c>
      <c r="AI157" s="117">
        <v>8</v>
      </c>
      <c r="AJ157" s="118">
        <v>8</v>
      </c>
      <c r="AK157" s="139">
        <f>COUNTIF(F157:AJ157,"&gt;0")</f>
        <v>21</v>
      </c>
      <c r="AL157" s="136">
        <f>SUM(F157:AJ157)</f>
        <v>168</v>
      </c>
      <c r="AM157" s="136">
        <f>SUM(F159:AJ159)</f>
        <v>0</v>
      </c>
      <c r="AN157" s="136">
        <f>SUM(F160:AJ160)</f>
        <v>0</v>
      </c>
      <c r="AO157" s="136">
        <f>SUM(F158:AJ158)</f>
        <v>0</v>
      </c>
      <c r="AP157" s="136">
        <f>VLOOKUP($M$1&amp;" "&amp;$P$1&amp;" "&amp;AQ157,'Вспомогательная таблица'!A:AL,38,0)</f>
        <v>168</v>
      </c>
      <c r="AQ157" s="132" t="s">
        <v>23</v>
      </c>
      <c r="AS157" s="97">
        <v>10</v>
      </c>
      <c r="AT157" s="97" t="s">
        <v>101</v>
      </c>
    </row>
    <row r="158" spans="1:46" ht="9" customHeight="1" x14ac:dyDescent="0.2">
      <c r="A158" s="130"/>
      <c r="B158" s="130"/>
      <c r="C158" s="148"/>
      <c r="D158" s="133"/>
      <c r="E158" s="119" t="s">
        <v>25</v>
      </c>
      <c r="F158" s="120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21"/>
      <c r="AE158" s="121"/>
      <c r="AF158" s="121"/>
      <c r="AG158" s="121"/>
      <c r="AH158" s="121"/>
      <c r="AI158" s="121"/>
      <c r="AJ158" s="122"/>
      <c r="AK158" s="130"/>
      <c r="AL158" s="137"/>
      <c r="AM158" s="137"/>
      <c r="AN158" s="137"/>
      <c r="AO158" s="137"/>
      <c r="AP158" s="137"/>
      <c r="AQ158" s="133"/>
      <c r="AS158" s="97">
        <v>10</v>
      </c>
      <c r="AT158" s="97" t="s">
        <v>101</v>
      </c>
    </row>
    <row r="159" spans="1:46" ht="9" customHeight="1" x14ac:dyDescent="0.2">
      <c r="A159" s="130"/>
      <c r="B159" s="130"/>
      <c r="C159" s="148"/>
      <c r="D159" s="133"/>
      <c r="E159" s="119" t="s">
        <v>26</v>
      </c>
      <c r="F159" s="120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  <c r="AD159" s="121"/>
      <c r="AE159" s="121"/>
      <c r="AF159" s="121"/>
      <c r="AG159" s="121"/>
      <c r="AH159" s="121"/>
      <c r="AI159" s="121"/>
      <c r="AJ159" s="122"/>
      <c r="AK159" s="130"/>
      <c r="AL159" s="137"/>
      <c r="AM159" s="137"/>
      <c r="AN159" s="137"/>
      <c r="AO159" s="137"/>
      <c r="AP159" s="137"/>
      <c r="AQ159" s="133"/>
      <c r="AS159" s="97">
        <v>10</v>
      </c>
      <c r="AT159" s="97" t="s">
        <v>101</v>
      </c>
    </row>
    <row r="160" spans="1:46" ht="9" customHeight="1" thickBot="1" x14ac:dyDescent="0.25">
      <c r="A160" s="131"/>
      <c r="B160" s="131"/>
      <c r="C160" s="149"/>
      <c r="D160" s="134"/>
      <c r="E160" s="123" t="s">
        <v>27</v>
      </c>
      <c r="F160" s="124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6"/>
      <c r="AK160" s="131"/>
      <c r="AL160" s="138"/>
      <c r="AM160" s="138"/>
      <c r="AN160" s="138"/>
      <c r="AO160" s="138"/>
      <c r="AP160" s="138"/>
      <c r="AQ160" s="134"/>
      <c r="AS160" s="97">
        <v>10</v>
      </c>
      <c r="AT160" s="97" t="s">
        <v>101</v>
      </c>
    </row>
    <row r="161" spans="1:46" ht="9" customHeight="1" thickBot="1" x14ac:dyDescent="0.25">
      <c r="A161" s="135">
        <v>38</v>
      </c>
      <c r="B161" s="143">
        <v>20366</v>
      </c>
      <c r="C161" s="147" t="s">
        <v>102</v>
      </c>
      <c r="D161" s="140" t="s">
        <v>29</v>
      </c>
      <c r="E161" s="115" t="s">
        <v>22</v>
      </c>
      <c r="F161" s="116"/>
      <c r="G161" s="117"/>
      <c r="H161" s="117">
        <v>8</v>
      </c>
      <c r="I161" s="117">
        <v>8</v>
      </c>
      <c r="J161" s="127">
        <v>8</v>
      </c>
      <c r="K161" s="117"/>
      <c r="L161" s="117"/>
      <c r="M161" s="117">
        <v>8</v>
      </c>
      <c r="N161" s="117">
        <v>8</v>
      </c>
      <c r="O161" s="117">
        <v>8</v>
      </c>
      <c r="P161" s="117">
        <v>8</v>
      </c>
      <c r="Q161" s="127">
        <v>8</v>
      </c>
      <c r="R161" s="117"/>
      <c r="S161" s="117"/>
      <c r="T161" s="117">
        <v>8</v>
      </c>
      <c r="U161" s="117">
        <v>8</v>
      </c>
      <c r="V161" s="117">
        <v>8</v>
      </c>
      <c r="W161" s="117">
        <v>8</v>
      </c>
      <c r="X161" s="117">
        <v>8</v>
      </c>
      <c r="Y161" s="117"/>
      <c r="Z161" s="117"/>
      <c r="AA161" s="117">
        <v>8</v>
      </c>
      <c r="AB161" s="117">
        <v>8</v>
      </c>
      <c r="AC161" s="117">
        <v>8</v>
      </c>
      <c r="AD161" s="117">
        <v>8</v>
      </c>
      <c r="AE161" s="117">
        <v>8</v>
      </c>
      <c r="AF161" s="117"/>
      <c r="AG161" s="117"/>
      <c r="AH161" s="117">
        <v>8</v>
      </c>
      <c r="AI161" s="117">
        <v>8</v>
      </c>
      <c r="AJ161" s="118">
        <v>8</v>
      </c>
      <c r="AK161" s="139">
        <f>COUNTIF(F161:AJ161,"&gt;0")</f>
        <v>21</v>
      </c>
      <c r="AL161" s="136">
        <f>SUM(F161:AJ161)</f>
        <v>168</v>
      </c>
      <c r="AM161" s="136">
        <f>SUM(F163:AJ163)</f>
        <v>0</v>
      </c>
      <c r="AN161" s="136">
        <f>SUM(F164:AJ164)</f>
        <v>0</v>
      </c>
      <c r="AO161" s="136">
        <f>SUM(F162:AJ162)</f>
        <v>0</v>
      </c>
      <c r="AP161" s="136">
        <f>VLOOKUP($M$1&amp;" "&amp;$P$1&amp;" "&amp;AQ161,'Вспомогательная таблица'!A:AL,38,0)</f>
        <v>168</v>
      </c>
      <c r="AQ161" s="132" t="s">
        <v>23</v>
      </c>
      <c r="AS161" s="97">
        <v>10</v>
      </c>
      <c r="AT161" s="97" t="s">
        <v>101</v>
      </c>
    </row>
    <row r="162" spans="1:46" ht="9" customHeight="1" x14ac:dyDescent="0.2">
      <c r="A162" s="130"/>
      <c r="B162" s="130"/>
      <c r="C162" s="148"/>
      <c r="D162" s="133"/>
      <c r="E162" s="119" t="s">
        <v>25</v>
      </c>
      <c r="F162" s="120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121"/>
      <c r="AB162" s="121"/>
      <c r="AC162" s="121"/>
      <c r="AD162" s="121"/>
      <c r="AE162" s="121"/>
      <c r="AF162" s="121"/>
      <c r="AG162" s="121"/>
      <c r="AH162" s="121"/>
      <c r="AI162" s="121"/>
      <c r="AJ162" s="122"/>
      <c r="AK162" s="130"/>
      <c r="AL162" s="137"/>
      <c r="AM162" s="137"/>
      <c r="AN162" s="137"/>
      <c r="AO162" s="137"/>
      <c r="AP162" s="137"/>
      <c r="AQ162" s="133"/>
      <c r="AS162" s="97">
        <v>10</v>
      </c>
      <c r="AT162" s="97" t="s">
        <v>101</v>
      </c>
    </row>
    <row r="163" spans="1:46" ht="9" customHeight="1" x14ac:dyDescent="0.2">
      <c r="A163" s="130"/>
      <c r="B163" s="130"/>
      <c r="C163" s="148"/>
      <c r="D163" s="133"/>
      <c r="E163" s="119" t="s">
        <v>26</v>
      </c>
      <c r="F163" s="120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  <c r="AA163" s="121"/>
      <c r="AB163" s="121"/>
      <c r="AC163" s="121"/>
      <c r="AD163" s="121"/>
      <c r="AE163" s="121"/>
      <c r="AF163" s="121"/>
      <c r="AG163" s="121"/>
      <c r="AH163" s="121"/>
      <c r="AI163" s="121"/>
      <c r="AJ163" s="122"/>
      <c r="AK163" s="130"/>
      <c r="AL163" s="137"/>
      <c r="AM163" s="137"/>
      <c r="AN163" s="137"/>
      <c r="AO163" s="137"/>
      <c r="AP163" s="137"/>
      <c r="AQ163" s="133"/>
      <c r="AS163" s="97">
        <v>10</v>
      </c>
      <c r="AT163" s="97" t="s">
        <v>101</v>
      </c>
    </row>
    <row r="164" spans="1:46" ht="9" customHeight="1" thickBot="1" x14ac:dyDescent="0.25">
      <c r="A164" s="131"/>
      <c r="B164" s="131"/>
      <c r="C164" s="149"/>
      <c r="D164" s="134"/>
      <c r="E164" s="123" t="s">
        <v>27</v>
      </c>
      <c r="F164" s="124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6"/>
      <c r="AK164" s="131"/>
      <c r="AL164" s="138"/>
      <c r="AM164" s="138"/>
      <c r="AN164" s="138"/>
      <c r="AO164" s="138"/>
      <c r="AP164" s="138"/>
      <c r="AQ164" s="134"/>
      <c r="AS164" s="97">
        <v>10</v>
      </c>
      <c r="AT164" s="97" t="s">
        <v>101</v>
      </c>
    </row>
    <row r="165" spans="1:46" ht="9" customHeight="1" thickBot="1" x14ac:dyDescent="0.25">
      <c r="A165" s="135">
        <v>39</v>
      </c>
      <c r="B165" s="143">
        <v>19911</v>
      </c>
      <c r="C165" s="147" t="s">
        <v>103</v>
      </c>
      <c r="D165" s="140" t="s">
        <v>29</v>
      </c>
      <c r="E165" s="115" t="s">
        <v>22</v>
      </c>
      <c r="F165" s="116"/>
      <c r="G165" s="127"/>
      <c r="H165" s="117">
        <v>8</v>
      </c>
      <c r="I165" s="117">
        <v>8</v>
      </c>
      <c r="J165" s="127">
        <v>8</v>
      </c>
      <c r="K165" s="117"/>
      <c r="L165" s="117"/>
      <c r="M165" s="117">
        <v>8</v>
      </c>
      <c r="N165" s="127">
        <v>8</v>
      </c>
      <c r="O165" s="117">
        <v>8</v>
      </c>
      <c r="P165" s="117">
        <v>8</v>
      </c>
      <c r="Q165" s="117">
        <v>8</v>
      </c>
      <c r="R165" s="117"/>
      <c r="S165" s="117"/>
      <c r="T165" s="117">
        <v>8</v>
      </c>
      <c r="U165" s="117">
        <v>8</v>
      </c>
      <c r="V165" s="117">
        <v>8</v>
      </c>
      <c r="W165" s="117">
        <v>8</v>
      </c>
      <c r="X165" s="117">
        <v>8</v>
      </c>
      <c r="Y165" s="117"/>
      <c r="Z165" s="117"/>
      <c r="AA165" s="117">
        <v>8</v>
      </c>
      <c r="AB165" s="117">
        <v>8</v>
      </c>
      <c r="AC165" s="117">
        <v>8</v>
      </c>
      <c r="AD165" s="117">
        <v>8</v>
      </c>
      <c r="AE165" s="117">
        <v>8</v>
      </c>
      <c r="AF165" s="117"/>
      <c r="AG165" s="117"/>
      <c r="AH165" s="117">
        <v>8</v>
      </c>
      <c r="AI165" s="117">
        <v>8</v>
      </c>
      <c r="AJ165" s="118">
        <v>8</v>
      </c>
      <c r="AK165" s="139">
        <f>COUNTIF(F165:AJ165,"&gt;0")</f>
        <v>21</v>
      </c>
      <c r="AL165" s="136">
        <f>SUM(F165:AJ165)</f>
        <v>168</v>
      </c>
      <c r="AM165" s="136">
        <f>SUM(F167:AJ167)</f>
        <v>0</v>
      </c>
      <c r="AN165" s="136">
        <f>SUM(F168:AJ168)</f>
        <v>0</v>
      </c>
      <c r="AO165" s="136">
        <f>SUM(F166:AJ166)</f>
        <v>0</v>
      </c>
      <c r="AP165" s="136">
        <f>VLOOKUP($M$1&amp;" "&amp;$P$1&amp;" "&amp;AQ165,'Вспомогательная таблица'!A:AL,38,0)</f>
        <v>168</v>
      </c>
      <c r="AQ165" s="132" t="s">
        <v>23</v>
      </c>
      <c r="AS165" s="97">
        <v>10</v>
      </c>
      <c r="AT165" s="97" t="s">
        <v>101</v>
      </c>
    </row>
    <row r="166" spans="1:46" ht="9" customHeight="1" x14ac:dyDescent="0.2">
      <c r="A166" s="130"/>
      <c r="B166" s="130"/>
      <c r="C166" s="148"/>
      <c r="D166" s="133"/>
      <c r="E166" s="119" t="s">
        <v>25</v>
      </c>
      <c r="F166" s="120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  <c r="AA166" s="121"/>
      <c r="AB166" s="121"/>
      <c r="AC166" s="121"/>
      <c r="AD166" s="121"/>
      <c r="AE166" s="121"/>
      <c r="AF166" s="121"/>
      <c r="AG166" s="121"/>
      <c r="AH166" s="121"/>
      <c r="AI166" s="121"/>
      <c r="AJ166" s="122"/>
      <c r="AK166" s="130"/>
      <c r="AL166" s="137"/>
      <c r="AM166" s="137"/>
      <c r="AN166" s="137"/>
      <c r="AO166" s="137"/>
      <c r="AP166" s="137"/>
      <c r="AQ166" s="133"/>
      <c r="AS166" s="97">
        <v>10</v>
      </c>
      <c r="AT166" s="97" t="s">
        <v>101</v>
      </c>
    </row>
    <row r="167" spans="1:46" ht="9" customHeight="1" x14ac:dyDescent="0.2">
      <c r="A167" s="130"/>
      <c r="B167" s="130"/>
      <c r="C167" s="148"/>
      <c r="D167" s="133"/>
      <c r="E167" s="119" t="s">
        <v>26</v>
      </c>
      <c r="F167" s="120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2"/>
      <c r="AK167" s="130"/>
      <c r="AL167" s="137"/>
      <c r="AM167" s="137"/>
      <c r="AN167" s="137"/>
      <c r="AO167" s="137"/>
      <c r="AP167" s="137"/>
      <c r="AQ167" s="133"/>
      <c r="AS167" s="97">
        <v>10</v>
      </c>
      <c r="AT167" s="97" t="s">
        <v>101</v>
      </c>
    </row>
    <row r="168" spans="1:46" ht="9" customHeight="1" thickBot="1" x14ac:dyDescent="0.25">
      <c r="A168" s="131"/>
      <c r="B168" s="131"/>
      <c r="C168" s="149"/>
      <c r="D168" s="134"/>
      <c r="E168" s="123" t="s">
        <v>27</v>
      </c>
      <c r="F168" s="124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125"/>
      <c r="AF168" s="125"/>
      <c r="AG168" s="125"/>
      <c r="AH168" s="125"/>
      <c r="AI168" s="125"/>
      <c r="AJ168" s="126"/>
      <c r="AK168" s="131"/>
      <c r="AL168" s="138"/>
      <c r="AM168" s="138"/>
      <c r="AN168" s="138"/>
      <c r="AO168" s="138"/>
      <c r="AP168" s="138"/>
      <c r="AQ168" s="134"/>
      <c r="AS168" s="97">
        <v>10</v>
      </c>
      <c r="AT168" s="97" t="s">
        <v>101</v>
      </c>
    </row>
    <row r="169" spans="1:46" ht="9" customHeight="1" thickBot="1" x14ac:dyDescent="0.25">
      <c r="A169" s="135">
        <v>40</v>
      </c>
      <c r="B169" s="143">
        <v>19625</v>
      </c>
      <c r="C169" s="147" t="s">
        <v>104</v>
      </c>
      <c r="D169" s="140" t="s">
        <v>88</v>
      </c>
      <c r="E169" s="115" t="s">
        <v>22</v>
      </c>
      <c r="F169" s="116"/>
      <c r="G169" s="117"/>
      <c r="H169" s="127" t="s">
        <v>54</v>
      </c>
      <c r="I169" s="127" t="s">
        <v>54</v>
      </c>
      <c r="J169" s="127" t="s">
        <v>54</v>
      </c>
      <c r="K169" s="127" t="s">
        <v>54</v>
      </c>
      <c r="L169" s="127" t="s">
        <v>54</v>
      </c>
      <c r="M169" s="127" t="s">
        <v>54</v>
      </c>
      <c r="N169" s="117">
        <v>8</v>
      </c>
      <c r="O169" s="117">
        <v>8</v>
      </c>
      <c r="P169" s="117">
        <v>8</v>
      </c>
      <c r="Q169" s="117">
        <v>8</v>
      </c>
      <c r="R169" s="117"/>
      <c r="S169" s="117"/>
      <c r="T169" s="117">
        <v>8</v>
      </c>
      <c r="U169" s="117">
        <v>8</v>
      </c>
      <c r="V169" s="117">
        <v>8</v>
      </c>
      <c r="W169" s="117">
        <v>8</v>
      </c>
      <c r="X169" s="117">
        <v>8</v>
      </c>
      <c r="Y169" s="117"/>
      <c r="Z169" s="117"/>
      <c r="AA169" s="117">
        <v>8</v>
      </c>
      <c r="AB169" s="117">
        <v>8</v>
      </c>
      <c r="AC169" s="117">
        <v>8</v>
      </c>
      <c r="AD169" s="117">
        <v>8</v>
      </c>
      <c r="AE169" s="117">
        <v>8</v>
      </c>
      <c r="AF169" s="117"/>
      <c r="AG169" s="117"/>
      <c r="AH169" s="117">
        <v>8</v>
      </c>
      <c r="AI169" s="117">
        <v>8</v>
      </c>
      <c r="AJ169" s="118">
        <v>8</v>
      </c>
      <c r="AK169" s="139">
        <f>COUNTIF(F169:AJ169,"&gt;0")</f>
        <v>17</v>
      </c>
      <c r="AL169" s="136">
        <f>SUM(F169:AJ169)</f>
        <v>136</v>
      </c>
      <c r="AM169" s="136">
        <f>SUM(F171:AJ171)</f>
        <v>0</v>
      </c>
      <c r="AN169" s="136">
        <f>SUM(F172:AJ172)</f>
        <v>0</v>
      </c>
      <c r="AO169" s="136">
        <f>SUM(F170:AJ170)</f>
        <v>0</v>
      </c>
      <c r="AP169" s="136">
        <f>VLOOKUP($M$1&amp;" "&amp;$P$1&amp;" "&amp;AQ169,'Вспомогательная таблица'!A:AL,38,0)</f>
        <v>168</v>
      </c>
      <c r="AQ169" s="132" t="s">
        <v>23</v>
      </c>
      <c r="AS169" s="97">
        <v>10</v>
      </c>
      <c r="AT169" s="97" t="s">
        <v>101</v>
      </c>
    </row>
    <row r="170" spans="1:46" ht="9" customHeight="1" x14ac:dyDescent="0.2">
      <c r="A170" s="130"/>
      <c r="B170" s="130"/>
      <c r="C170" s="148"/>
      <c r="D170" s="133"/>
      <c r="E170" s="119" t="s">
        <v>25</v>
      </c>
      <c r="F170" s="120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2"/>
      <c r="AK170" s="130"/>
      <c r="AL170" s="137"/>
      <c r="AM170" s="137"/>
      <c r="AN170" s="137"/>
      <c r="AO170" s="137"/>
      <c r="AP170" s="137"/>
      <c r="AQ170" s="133"/>
      <c r="AS170" s="97">
        <v>10</v>
      </c>
      <c r="AT170" s="97" t="s">
        <v>101</v>
      </c>
    </row>
    <row r="171" spans="1:46" ht="9" customHeight="1" x14ac:dyDescent="0.2">
      <c r="A171" s="130"/>
      <c r="B171" s="130"/>
      <c r="C171" s="148"/>
      <c r="D171" s="133"/>
      <c r="E171" s="119" t="s">
        <v>26</v>
      </c>
      <c r="F171" s="120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2"/>
      <c r="AK171" s="130"/>
      <c r="AL171" s="137"/>
      <c r="AM171" s="137"/>
      <c r="AN171" s="137"/>
      <c r="AO171" s="137"/>
      <c r="AP171" s="137"/>
      <c r="AQ171" s="133"/>
      <c r="AS171" s="97">
        <v>10</v>
      </c>
      <c r="AT171" s="97" t="s">
        <v>101</v>
      </c>
    </row>
    <row r="172" spans="1:46" ht="9" customHeight="1" thickBot="1" x14ac:dyDescent="0.25">
      <c r="A172" s="131"/>
      <c r="B172" s="131"/>
      <c r="C172" s="149"/>
      <c r="D172" s="134"/>
      <c r="E172" s="123" t="s">
        <v>27</v>
      </c>
      <c r="F172" s="124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125"/>
      <c r="AF172" s="125"/>
      <c r="AG172" s="125"/>
      <c r="AH172" s="125"/>
      <c r="AI172" s="125"/>
      <c r="AJ172" s="126"/>
      <c r="AK172" s="131"/>
      <c r="AL172" s="138"/>
      <c r="AM172" s="138"/>
      <c r="AN172" s="138"/>
      <c r="AO172" s="138"/>
      <c r="AP172" s="138"/>
      <c r="AQ172" s="134"/>
      <c r="AS172" s="97">
        <v>10</v>
      </c>
      <c r="AT172" s="97" t="s">
        <v>101</v>
      </c>
    </row>
    <row r="173" spans="1:46" ht="9" customHeight="1" thickBot="1" x14ac:dyDescent="0.25">
      <c r="A173" s="135">
        <v>41</v>
      </c>
      <c r="B173" s="143">
        <v>20499</v>
      </c>
      <c r="C173" s="147" t="s">
        <v>105</v>
      </c>
      <c r="D173" s="140" t="s">
        <v>88</v>
      </c>
      <c r="E173" s="115" t="s">
        <v>22</v>
      </c>
      <c r="F173" s="116"/>
      <c r="G173" s="117"/>
      <c r="H173" s="117">
        <v>8</v>
      </c>
      <c r="I173" s="117">
        <v>8</v>
      </c>
      <c r="J173" s="127">
        <v>8</v>
      </c>
      <c r="K173" s="117"/>
      <c r="L173" s="117"/>
      <c r="M173" s="117">
        <v>8</v>
      </c>
      <c r="N173" s="117">
        <v>8</v>
      </c>
      <c r="O173" s="127">
        <v>8</v>
      </c>
      <c r="P173" s="117">
        <v>8</v>
      </c>
      <c r="Q173" s="117">
        <v>8</v>
      </c>
      <c r="R173" s="117"/>
      <c r="S173" s="117"/>
      <c r="T173" s="117">
        <v>8</v>
      </c>
      <c r="U173" s="117">
        <v>8</v>
      </c>
      <c r="V173" s="117">
        <v>8</v>
      </c>
      <c r="W173" s="117">
        <v>8</v>
      </c>
      <c r="X173" s="117">
        <v>8</v>
      </c>
      <c r="Y173" s="117"/>
      <c r="Z173" s="117"/>
      <c r="AA173" s="117">
        <v>8</v>
      </c>
      <c r="AB173" s="117">
        <v>8</v>
      </c>
      <c r="AC173" s="117">
        <v>8</v>
      </c>
      <c r="AD173" s="117">
        <v>8</v>
      </c>
      <c r="AE173" s="117">
        <v>8</v>
      </c>
      <c r="AF173" s="117"/>
      <c r="AG173" s="117"/>
      <c r="AH173" s="117">
        <v>8</v>
      </c>
      <c r="AI173" s="117">
        <v>8</v>
      </c>
      <c r="AJ173" s="118">
        <v>8</v>
      </c>
      <c r="AK173" s="139">
        <f>COUNTIF(F173:AJ173,"&gt;0")</f>
        <v>21</v>
      </c>
      <c r="AL173" s="136">
        <f>SUM(F173:AJ173)</f>
        <v>168</v>
      </c>
      <c r="AM173" s="136">
        <f>SUM(F175:AJ175)</f>
        <v>0</v>
      </c>
      <c r="AN173" s="136">
        <f>SUM(F176:AJ176)</f>
        <v>0</v>
      </c>
      <c r="AO173" s="136">
        <f>SUM(F174:AJ174)</f>
        <v>0</v>
      </c>
      <c r="AP173" s="136">
        <f>VLOOKUP($M$1&amp;" "&amp;$P$1&amp;" "&amp;AQ173,'Вспомогательная таблица'!A:AL,38,0)</f>
        <v>168</v>
      </c>
      <c r="AQ173" s="132" t="s">
        <v>23</v>
      </c>
      <c r="AS173" s="97">
        <v>10</v>
      </c>
      <c r="AT173" s="97" t="s">
        <v>101</v>
      </c>
    </row>
    <row r="174" spans="1:46" ht="9" customHeight="1" x14ac:dyDescent="0.2">
      <c r="A174" s="130"/>
      <c r="B174" s="130"/>
      <c r="C174" s="148"/>
      <c r="D174" s="133"/>
      <c r="E174" s="119" t="s">
        <v>25</v>
      </c>
      <c r="F174" s="120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  <c r="AA174" s="121"/>
      <c r="AB174" s="121"/>
      <c r="AC174" s="121"/>
      <c r="AD174" s="121"/>
      <c r="AE174" s="121"/>
      <c r="AF174" s="121"/>
      <c r="AG174" s="121"/>
      <c r="AH174" s="121"/>
      <c r="AI174" s="121"/>
      <c r="AJ174" s="122"/>
      <c r="AK174" s="130"/>
      <c r="AL174" s="137"/>
      <c r="AM174" s="137"/>
      <c r="AN174" s="137"/>
      <c r="AO174" s="137"/>
      <c r="AP174" s="137"/>
      <c r="AQ174" s="133"/>
      <c r="AS174" s="97">
        <v>10</v>
      </c>
      <c r="AT174" s="97" t="s">
        <v>101</v>
      </c>
    </row>
    <row r="175" spans="1:46" ht="9" customHeight="1" x14ac:dyDescent="0.2">
      <c r="A175" s="130"/>
      <c r="B175" s="130"/>
      <c r="C175" s="148"/>
      <c r="D175" s="133"/>
      <c r="E175" s="119" t="s">
        <v>26</v>
      </c>
      <c r="F175" s="120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  <c r="AA175" s="121"/>
      <c r="AB175" s="121"/>
      <c r="AC175" s="121"/>
      <c r="AD175" s="121"/>
      <c r="AE175" s="121"/>
      <c r="AF175" s="121"/>
      <c r="AG175" s="121"/>
      <c r="AH175" s="121"/>
      <c r="AI175" s="121"/>
      <c r="AJ175" s="122"/>
      <c r="AK175" s="130"/>
      <c r="AL175" s="137"/>
      <c r="AM175" s="137"/>
      <c r="AN175" s="137"/>
      <c r="AO175" s="137"/>
      <c r="AP175" s="137"/>
      <c r="AQ175" s="133"/>
      <c r="AS175" s="97">
        <v>10</v>
      </c>
      <c r="AT175" s="97" t="s">
        <v>101</v>
      </c>
    </row>
    <row r="176" spans="1:46" ht="9" customHeight="1" thickBot="1" x14ac:dyDescent="0.25">
      <c r="A176" s="131"/>
      <c r="B176" s="131"/>
      <c r="C176" s="149"/>
      <c r="D176" s="134"/>
      <c r="E176" s="123" t="s">
        <v>27</v>
      </c>
      <c r="F176" s="124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6"/>
      <c r="AK176" s="131"/>
      <c r="AL176" s="138"/>
      <c r="AM176" s="138"/>
      <c r="AN176" s="138"/>
      <c r="AO176" s="138"/>
      <c r="AP176" s="138"/>
      <c r="AQ176" s="134"/>
      <c r="AS176" s="97">
        <v>10</v>
      </c>
      <c r="AT176" s="97" t="s">
        <v>101</v>
      </c>
    </row>
    <row r="177" spans="1:46" ht="9" customHeight="1" thickBot="1" x14ac:dyDescent="0.25">
      <c r="A177" s="135">
        <v>42</v>
      </c>
      <c r="B177" s="143">
        <v>19102</v>
      </c>
      <c r="C177" s="147" t="s">
        <v>106</v>
      </c>
      <c r="D177" s="140" t="s">
        <v>88</v>
      </c>
      <c r="E177" s="115" t="s">
        <v>22</v>
      </c>
      <c r="F177" s="116"/>
      <c r="G177" s="127"/>
      <c r="H177" s="117">
        <v>8</v>
      </c>
      <c r="I177" s="117">
        <v>8</v>
      </c>
      <c r="J177" s="127">
        <v>8</v>
      </c>
      <c r="K177" s="117"/>
      <c r="L177" s="117"/>
      <c r="M177" s="117">
        <v>8</v>
      </c>
      <c r="N177" s="117">
        <v>8</v>
      </c>
      <c r="O177" s="127">
        <v>8</v>
      </c>
      <c r="P177" s="117">
        <v>8</v>
      </c>
      <c r="Q177" s="117">
        <v>8</v>
      </c>
      <c r="R177" s="117"/>
      <c r="S177" s="117"/>
      <c r="T177" s="117">
        <v>8</v>
      </c>
      <c r="U177" s="117">
        <v>8</v>
      </c>
      <c r="V177" s="117">
        <v>8</v>
      </c>
      <c r="W177" s="117">
        <v>8</v>
      </c>
      <c r="X177" s="117">
        <v>8</v>
      </c>
      <c r="Y177" s="117"/>
      <c r="Z177" s="117"/>
      <c r="AA177" s="117">
        <v>8</v>
      </c>
      <c r="AB177" s="117">
        <v>8</v>
      </c>
      <c r="AC177" s="117">
        <v>8</v>
      </c>
      <c r="AD177" s="117">
        <v>8</v>
      </c>
      <c r="AE177" s="117">
        <v>8</v>
      </c>
      <c r="AF177" s="117"/>
      <c r="AG177" s="117"/>
      <c r="AH177" s="117">
        <v>8</v>
      </c>
      <c r="AI177" s="117">
        <v>8</v>
      </c>
      <c r="AJ177" s="118">
        <v>8</v>
      </c>
      <c r="AK177" s="139">
        <f>COUNTIF(F177:AJ177,"&gt;0")</f>
        <v>21</v>
      </c>
      <c r="AL177" s="136">
        <f>SUM(F177:AJ177)</f>
        <v>168</v>
      </c>
      <c r="AM177" s="136">
        <f>SUM(F179:AJ179)</f>
        <v>0</v>
      </c>
      <c r="AN177" s="136">
        <f>SUM(F180:AJ180)</f>
        <v>0</v>
      </c>
      <c r="AO177" s="136">
        <f>SUM(F178:AJ178)</f>
        <v>0</v>
      </c>
      <c r="AP177" s="136">
        <f>VLOOKUP($M$1&amp;" "&amp;$P$1&amp;" "&amp;AQ177,'Вспомогательная таблица'!A:AL,38,0)</f>
        <v>168</v>
      </c>
      <c r="AQ177" s="132" t="s">
        <v>23</v>
      </c>
      <c r="AS177" s="97">
        <v>10</v>
      </c>
      <c r="AT177" s="97" t="s">
        <v>101</v>
      </c>
    </row>
    <row r="178" spans="1:46" ht="9" customHeight="1" x14ac:dyDescent="0.2">
      <c r="A178" s="130"/>
      <c r="B178" s="130"/>
      <c r="C178" s="148"/>
      <c r="D178" s="133"/>
      <c r="E178" s="119" t="s">
        <v>25</v>
      </c>
      <c r="F178" s="120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2"/>
      <c r="AK178" s="130"/>
      <c r="AL178" s="137"/>
      <c r="AM178" s="137"/>
      <c r="AN178" s="137"/>
      <c r="AO178" s="137"/>
      <c r="AP178" s="137"/>
      <c r="AQ178" s="133"/>
      <c r="AS178" s="97">
        <v>10</v>
      </c>
      <c r="AT178" s="97" t="s">
        <v>101</v>
      </c>
    </row>
    <row r="179" spans="1:46" ht="9" customHeight="1" x14ac:dyDescent="0.2">
      <c r="A179" s="130"/>
      <c r="B179" s="130"/>
      <c r="C179" s="148"/>
      <c r="D179" s="133"/>
      <c r="E179" s="119" t="s">
        <v>26</v>
      </c>
      <c r="F179" s="120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122"/>
      <c r="AK179" s="130"/>
      <c r="AL179" s="137"/>
      <c r="AM179" s="137"/>
      <c r="AN179" s="137"/>
      <c r="AO179" s="137"/>
      <c r="AP179" s="137"/>
      <c r="AQ179" s="133"/>
      <c r="AS179" s="97">
        <v>10</v>
      </c>
      <c r="AT179" s="97" t="s">
        <v>101</v>
      </c>
    </row>
    <row r="180" spans="1:46" ht="9" customHeight="1" thickBot="1" x14ac:dyDescent="0.25">
      <c r="A180" s="131"/>
      <c r="B180" s="131"/>
      <c r="C180" s="149"/>
      <c r="D180" s="134"/>
      <c r="E180" s="123" t="s">
        <v>27</v>
      </c>
      <c r="F180" s="124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  <c r="AH180" s="125"/>
      <c r="AI180" s="125"/>
      <c r="AJ180" s="126"/>
      <c r="AK180" s="131"/>
      <c r="AL180" s="138"/>
      <c r="AM180" s="138"/>
      <c r="AN180" s="138"/>
      <c r="AO180" s="138"/>
      <c r="AP180" s="138"/>
      <c r="AQ180" s="134"/>
      <c r="AS180" s="97">
        <v>10</v>
      </c>
      <c r="AT180" s="97" t="s">
        <v>101</v>
      </c>
    </row>
    <row r="181" spans="1:46" ht="9" customHeight="1" thickBot="1" x14ac:dyDescent="0.25">
      <c r="A181" s="135">
        <v>43</v>
      </c>
      <c r="B181" s="143">
        <v>18876</v>
      </c>
      <c r="C181" s="147" t="s">
        <v>107</v>
      </c>
      <c r="D181" s="140" t="s">
        <v>88</v>
      </c>
      <c r="E181" s="115" t="s">
        <v>22</v>
      </c>
      <c r="F181" s="116"/>
      <c r="G181" s="127"/>
      <c r="H181" s="117">
        <v>8</v>
      </c>
      <c r="I181" s="117">
        <v>8</v>
      </c>
      <c r="J181" s="127">
        <v>8</v>
      </c>
      <c r="K181" s="117"/>
      <c r="L181" s="117"/>
      <c r="M181" s="127" t="s">
        <v>37</v>
      </c>
      <c r="N181" s="127" t="s">
        <v>37</v>
      </c>
      <c r="O181" s="127" t="s">
        <v>37</v>
      </c>
      <c r="P181" s="127" t="s">
        <v>37</v>
      </c>
      <c r="Q181" s="127" t="s">
        <v>37</v>
      </c>
      <c r="R181" s="127" t="s">
        <v>37</v>
      </c>
      <c r="S181" s="117" t="s">
        <v>37</v>
      </c>
      <c r="T181" s="117" t="s">
        <v>37</v>
      </c>
      <c r="U181" s="117" t="s">
        <v>37</v>
      </c>
      <c r="V181" s="117" t="s">
        <v>37</v>
      </c>
      <c r="W181" s="117">
        <v>8</v>
      </c>
      <c r="X181" s="117">
        <v>8</v>
      </c>
      <c r="Y181" s="117"/>
      <c r="Z181" s="117"/>
      <c r="AA181" s="117">
        <v>8</v>
      </c>
      <c r="AB181" s="117">
        <v>8</v>
      </c>
      <c r="AC181" s="117">
        <v>8</v>
      </c>
      <c r="AD181" s="117">
        <v>8</v>
      </c>
      <c r="AE181" s="117">
        <v>8</v>
      </c>
      <c r="AF181" s="117"/>
      <c r="AG181" s="117"/>
      <c r="AH181" s="117">
        <v>8</v>
      </c>
      <c r="AI181" s="117">
        <v>8</v>
      </c>
      <c r="AJ181" s="118">
        <v>8</v>
      </c>
      <c r="AK181" s="139">
        <f>COUNTIF(F181:AJ181,"&gt;0")</f>
        <v>13</v>
      </c>
      <c r="AL181" s="136">
        <f>SUM(F181:AJ181)</f>
        <v>104</v>
      </c>
      <c r="AM181" s="136">
        <f>SUM(F183:AJ183)</f>
        <v>0</v>
      </c>
      <c r="AN181" s="136">
        <f>SUM(F184:AJ184)</f>
        <v>0</v>
      </c>
      <c r="AO181" s="136">
        <f>SUM(F182:AJ182)</f>
        <v>0</v>
      </c>
      <c r="AP181" s="136">
        <f>VLOOKUP($M$1&amp;" "&amp;$P$1&amp;" "&amp;AQ181,'Вспомогательная таблица'!A:AL,38,0)</f>
        <v>168</v>
      </c>
      <c r="AQ181" s="132" t="s">
        <v>23</v>
      </c>
      <c r="AS181" s="97">
        <v>10</v>
      </c>
      <c r="AT181" s="97" t="s">
        <v>101</v>
      </c>
    </row>
    <row r="182" spans="1:46" ht="9" customHeight="1" x14ac:dyDescent="0.2">
      <c r="A182" s="130"/>
      <c r="B182" s="130"/>
      <c r="C182" s="148"/>
      <c r="D182" s="133"/>
      <c r="E182" s="119" t="s">
        <v>25</v>
      </c>
      <c r="F182" s="120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  <c r="AA182" s="121"/>
      <c r="AB182" s="121"/>
      <c r="AC182" s="121"/>
      <c r="AD182" s="121"/>
      <c r="AE182" s="121"/>
      <c r="AF182" s="121"/>
      <c r="AG182" s="121"/>
      <c r="AH182" s="121"/>
      <c r="AI182" s="121"/>
      <c r="AJ182" s="122"/>
      <c r="AK182" s="130"/>
      <c r="AL182" s="137"/>
      <c r="AM182" s="137"/>
      <c r="AN182" s="137"/>
      <c r="AO182" s="137"/>
      <c r="AP182" s="137"/>
      <c r="AQ182" s="133"/>
      <c r="AS182" s="97">
        <v>10</v>
      </c>
      <c r="AT182" s="97" t="s">
        <v>101</v>
      </c>
    </row>
    <row r="183" spans="1:46" ht="9" customHeight="1" x14ac:dyDescent="0.2">
      <c r="A183" s="130"/>
      <c r="B183" s="130"/>
      <c r="C183" s="148"/>
      <c r="D183" s="133"/>
      <c r="E183" s="119" t="s">
        <v>26</v>
      </c>
      <c r="F183" s="120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  <c r="AA183" s="121"/>
      <c r="AB183" s="121"/>
      <c r="AC183" s="121"/>
      <c r="AD183" s="121"/>
      <c r="AE183" s="121"/>
      <c r="AF183" s="121"/>
      <c r="AG183" s="121"/>
      <c r="AH183" s="121"/>
      <c r="AI183" s="121"/>
      <c r="AJ183" s="122"/>
      <c r="AK183" s="130"/>
      <c r="AL183" s="137"/>
      <c r="AM183" s="137"/>
      <c r="AN183" s="137"/>
      <c r="AO183" s="137"/>
      <c r="AP183" s="137"/>
      <c r="AQ183" s="133"/>
      <c r="AS183" s="97">
        <v>10</v>
      </c>
      <c r="AT183" s="97" t="s">
        <v>101</v>
      </c>
    </row>
    <row r="184" spans="1:46" ht="9" customHeight="1" thickBot="1" x14ac:dyDescent="0.25">
      <c r="A184" s="131"/>
      <c r="B184" s="131"/>
      <c r="C184" s="149"/>
      <c r="D184" s="134"/>
      <c r="E184" s="123" t="s">
        <v>27</v>
      </c>
      <c r="F184" s="124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6"/>
      <c r="AK184" s="131"/>
      <c r="AL184" s="138"/>
      <c r="AM184" s="138"/>
      <c r="AN184" s="138"/>
      <c r="AO184" s="138"/>
      <c r="AP184" s="138"/>
      <c r="AQ184" s="134"/>
      <c r="AS184" s="97">
        <v>10</v>
      </c>
      <c r="AT184" s="97" t="s">
        <v>101</v>
      </c>
    </row>
    <row r="185" spans="1:46" ht="9" customHeight="1" thickBot="1" x14ac:dyDescent="0.25">
      <c r="A185" s="135">
        <v>44</v>
      </c>
      <c r="B185" s="143">
        <v>19952</v>
      </c>
      <c r="C185" s="147" t="s">
        <v>108</v>
      </c>
      <c r="D185" s="140" t="s">
        <v>88</v>
      </c>
      <c r="E185" s="115" t="s">
        <v>22</v>
      </c>
      <c r="F185" s="116"/>
      <c r="G185" s="127"/>
      <c r="H185" s="117">
        <v>8</v>
      </c>
      <c r="I185" s="117">
        <v>8</v>
      </c>
      <c r="J185" s="127">
        <v>8</v>
      </c>
      <c r="K185" s="117"/>
      <c r="L185" s="117"/>
      <c r="M185" s="127">
        <v>8</v>
      </c>
      <c r="N185" s="117">
        <v>8</v>
      </c>
      <c r="O185" s="127">
        <v>8</v>
      </c>
      <c r="P185" s="127">
        <v>8</v>
      </c>
      <c r="Q185" s="117">
        <v>8</v>
      </c>
      <c r="R185" s="117"/>
      <c r="S185" s="117"/>
      <c r="T185" s="117">
        <v>8</v>
      </c>
      <c r="U185" s="117">
        <v>8</v>
      </c>
      <c r="V185" s="117">
        <v>8</v>
      </c>
      <c r="W185" s="117">
        <v>8</v>
      </c>
      <c r="X185" s="117">
        <v>8</v>
      </c>
      <c r="Y185" s="117"/>
      <c r="Z185" s="117"/>
      <c r="AA185" s="117">
        <v>8</v>
      </c>
      <c r="AB185" s="117">
        <v>8</v>
      </c>
      <c r="AC185" s="117">
        <v>8</v>
      </c>
      <c r="AD185" s="117">
        <v>8</v>
      </c>
      <c r="AE185" s="117">
        <v>8</v>
      </c>
      <c r="AF185" s="117"/>
      <c r="AG185" s="117"/>
      <c r="AH185" s="117">
        <v>8</v>
      </c>
      <c r="AI185" s="117">
        <v>8</v>
      </c>
      <c r="AJ185" s="118">
        <v>8</v>
      </c>
      <c r="AK185" s="139">
        <f>COUNTIF(F185:AJ185,"&gt;0")</f>
        <v>21</v>
      </c>
      <c r="AL185" s="136">
        <f>SUM(F185:AJ185)</f>
        <v>168</v>
      </c>
      <c r="AM185" s="136">
        <f>SUM(F187:AJ187)</f>
        <v>0</v>
      </c>
      <c r="AN185" s="136">
        <f>SUM(F188:AJ188)</f>
        <v>0</v>
      </c>
      <c r="AO185" s="136">
        <f>SUM(F186:AJ186)</f>
        <v>0</v>
      </c>
      <c r="AP185" s="136">
        <f>VLOOKUP($M$1&amp;" "&amp;$P$1&amp;" "&amp;AQ185,'Вспомогательная таблица'!A:AL,38,0)</f>
        <v>168</v>
      </c>
      <c r="AQ185" s="132" t="s">
        <v>23</v>
      </c>
      <c r="AS185" s="97">
        <v>10</v>
      </c>
      <c r="AT185" s="97" t="s">
        <v>101</v>
      </c>
    </row>
    <row r="186" spans="1:46" ht="9" customHeight="1" x14ac:dyDescent="0.2">
      <c r="A186" s="130"/>
      <c r="B186" s="130"/>
      <c r="C186" s="148"/>
      <c r="D186" s="133"/>
      <c r="E186" s="119" t="s">
        <v>25</v>
      </c>
      <c r="F186" s="120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  <c r="AA186" s="121"/>
      <c r="AB186" s="121"/>
      <c r="AC186" s="121"/>
      <c r="AD186" s="121"/>
      <c r="AE186" s="121"/>
      <c r="AF186" s="121"/>
      <c r="AG186" s="121"/>
      <c r="AH186" s="121"/>
      <c r="AI186" s="121"/>
      <c r="AJ186" s="122"/>
      <c r="AK186" s="130"/>
      <c r="AL186" s="137"/>
      <c r="AM186" s="137"/>
      <c r="AN186" s="137"/>
      <c r="AO186" s="137"/>
      <c r="AP186" s="137"/>
      <c r="AQ186" s="133"/>
      <c r="AS186" s="97">
        <v>10</v>
      </c>
      <c r="AT186" s="97" t="s">
        <v>101</v>
      </c>
    </row>
    <row r="187" spans="1:46" ht="9" customHeight="1" x14ac:dyDescent="0.2">
      <c r="A187" s="130"/>
      <c r="B187" s="130"/>
      <c r="C187" s="148"/>
      <c r="D187" s="133"/>
      <c r="E187" s="119" t="s">
        <v>26</v>
      </c>
      <c r="F187" s="120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  <c r="AA187" s="121"/>
      <c r="AB187" s="121"/>
      <c r="AC187" s="121"/>
      <c r="AD187" s="121"/>
      <c r="AE187" s="121"/>
      <c r="AF187" s="121"/>
      <c r="AG187" s="121"/>
      <c r="AH187" s="121"/>
      <c r="AI187" s="121"/>
      <c r="AJ187" s="122"/>
      <c r="AK187" s="130"/>
      <c r="AL187" s="137"/>
      <c r="AM187" s="137"/>
      <c r="AN187" s="137"/>
      <c r="AO187" s="137"/>
      <c r="AP187" s="137"/>
      <c r="AQ187" s="133"/>
      <c r="AS187" s="97">
        <v>10</v>
      </c>
      <c r="AT187" s="97" t="s">
        <v>101</v>
      </c>
    </row>
    <row r="188" spans="1:46" ht="9" customHeight="1" thickBot="1" x14ac:dyDescent="0.25">
      <c r="A188" s="131"/>
      <c r="B188" s="131"/>
      <c r="C188" s="149"/>
      <c r="D188" s="134"/>
      <c r="E188" s="123" t="s">
        <v>27</v>
      </c>
      <c r="F188" s="124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6"/>
      <c r="AK188" s="131"/>
      <c r="AL188" s="138"/>
      <c r="AM188" s="138"/>
      <c r="AN188" s="138"/>
      <c r="AO188" s="138"/>
      <c r="AP188" s="138"/>
      <c r="AQ188" s="134"/>
      <c r="AS188" s="97">
        <v>10</v>
      </c>
      <c r="AT188" s="97" t="s">
        <v>101</v>
      </c>
    </row>
    <row r="189" spans="1:46" ht="9" customHeight="1" thickBot="1" x14ac:dyDescent="0.25">
      <c r="A189" s="135">
        <v>45</v>
      </c>
      <c r="B189" s="143">
        <v>19479</v>
      </c>
      <c r="C189" s="144" t="s">
        <v>109</v>
      </c>
      <c r="D189" s="140" t="s">
        <v>110</v>
      </c>
      <c r="E189" s="115" t="s">
        <v>22</v>
      </c>
      <c r="F189" s="116"/>
      <c r="G189" s="127">
        <v>11</v>
      </c>
      <c r="H189" s="117">
        <v>11</v>
      </c>
      <c r="I189" s="117"/>
      <c r="J189" s="127"/>
      <c r="K189" s="117"/>
      <c r="L189" s="117"/>
      <c r="M189" s="127"/>
      <c r="N189" s="127"/>
      <c r="O189" s="127"/>
      <c r="P189" s="127"/>
      <c r="Q189" s="127"/>
      <c r="R189" s="117"/>
      <c r="S189" s="117"/>
      <c r="T189" s="117"/>
      <c r="U189" s="117"/>
      <c r="V189" s="117"/>
      <c r="W189" s="117">
        <v>11</v>
      </c>
      <c r="X189" s="117">
        <v>11</v>
      </c>
      <c r="Y189" s="117"/>
      <c r="Z189" s="117"/>
      <c r="AA189" s="117">
        <v>11</v>
      </c>
      <c r="AB189" s="117">
        <v>11</v>
      </c>
      <c r="AC189" s="117"/>
      <c r="AD189" s="117"/>
      <c r="AE189" s="117">
        <v>11</v>
      </c>
      <c r="AF189" s="117">
        <v>11</v>
      </c>
      <c r="AG189" s="117"/>
      <c r="AH189" s="117"/>
      <c r="AI189" s="117">
        <v>11</v>
      </c>
      <c r="AJ189" s="118">
        <v>11</v>
      </c>
      <c r="AK189" s="139">
        <f>COUNTIF(F189:AJ189,"&gt;0")</f>
        <v>10</v>
      </c>
      <c r="AL189" s="136">
        <f>SUM(F189:AJ189)</f>
        <v>110</v>
      </c>
      <c r="AM189" s="136">
        <f>SUM(F191:AJ191)</f>
        <v>11</v>
      </c>
      <c r="AN189" s="136">
        <f>SUM(F192:AJ192)</f>
        <v>0</v>
      </c>
      <c r="AO189" s="136">
        <f>SUM(F190:AJ190)</f>
        <v>0</v>
      </c>
      <c r="AP189" s="136">
        <f>VLOOKUP($M$1&amp;" "&amp;$P$1&amp;" "&amp;AQ189,'Вспомогательная таблица'!A:AL,38,0)</f>
        <v>176</v>
      </c>
      <c r="AQ189" s="132" t="s">
        <v>111</v>
      </c>
      <c r="AS189" s="97">
        <v>11</v>
      </c>
      <c r="AT189" s="97" t="s">
        <v>112</v>
      </c>
    </row>
    <row r="190" spans="1:46" ht="9" customHeight="1" x14ac:dyDescent="0.2">
      <c r="A190" s="130"/>
      <c r="B190" s="130"/>
      <c r="C190" s="137"/>
      <c r="D190" s="133"/>
      <c r="E190" s="119" t="s">
        <v>25</v>
      </c>
      <c r="F190" s="120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22"/>
      <c r="AK190" s="130"/>
      <c r="AL190" s="137"/>
      <c r="AM190" s="137"/>
      <c r="AN190" s="137"/>
      <c r="AO190" s="137"/>
      <c r="AP190" s="137"/>
      <c r="AQ190" s="133"/>
      <c r="AS190" s="97">
        <v>11</v>
      </c>
      <c r="AT190" s="97" t="s">
        <v>112</v>
      </c>
    </row>
    <row r="191" spans="1:46" ht="9" customHeight="1" x14ac:dyDescent="0.2">
      <c r="A191" s="130"/>
      <c r="B191" s="130"/>
      <c r="C191" s="137"/>
      <c r="D191" s="133"/>
      <c r="E191" s="119" t="s">
        <v>26</v>
      </c>
      <c r="F191" s="120"/>
      <c r="G191" s="121">
        <v>11</v>
      </c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  <c r="AA191" s="121"/>
      <c r="AB191" s="121"/>
      <c r="AC191" s="121"/>
      <c r="AD191" s="121"/>
      <c r="AE191" s="121"/>
      <c r="AF191" s="121"/>
      <c r="AG191" s="121"/>
      <c r="AH191" s="121"/>
      <c r="AI191" s="121"/>
      <c r="AJ191" s="122"/>
      <c r="AK191" s="130"/>
      <c r="AL191" s="137"/>
      <c r="AM191" s="137"/>
      <c r="AN191" s="137"/>
      <c r="AO191" s="137"/>
      <c r="AP191" s="137"/>
      <c r="AQ191" s="133"/>
      <c r="AS191" s="97">
        <v>11</v>
      </c>
      <c r="AT191" s="97" t="s">
        <v>112</v>
      </c>
    </row>
    <row r="192" spans="1:46" ht="9" customHeight="1" thickBot="1" x14ac:dyDescent="0.25">
      <c r="A192" s="131"/>
      <c r="B192" s="131"/>
      <c r="C192" s="138"/>
      <c r="D192" s="134"/>
      <c r="E192" s="123" t="s">
        <v>27</v>
      </c>
      <c r="F192" s="124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6"/>
      <c r="AK192" s="131"/>
      <c r="AL192" s="138"/>
      <c r="AM192" s="138"/>
      <c r="AN192" s="138"/>
      <c r="AO192" s="138"/>
      <c r="AP192" s="138"/>
      <c r="AQ192" s="134"/>
      <c r="AS192" s="97">
        <v>11</v>
      </c>
      <c r="AT192" s="97" t="s">
        <v>112</v>
      </c>
    </row>
    <row r="193" spans="1:46" ht="9" customHeight="1" thickBot="1" x14ac:dyDescent="0.25">
      <c r="A193" s="135">
        <v>46</v>
      </c>
      <c r="B193" s="143">
        <v>19479</v>
      </c>
      <c r="C193" s="144" t="s">
        <v>109</v>
      </c>
      <c r="D193" s="140" t="s">
        <v>110</v>
      </c>
      <c r="E193" s="115" t="s">
        <v>22</v>
      </c>
      <c r="F193" s="116"/>
      <c r="G193" s="127"/>
      <c r="H193" s="127"/>
      <c r="I193" s="117"/>
      <c r="J193" s="127">
        <v>8</v>
      </c>
      <c r="K193" s="117"/>
      <c r="L193" s="117"/>
      <c r="M193" s="127">
        <v>8</v>
      </c>
      <c r="N193" s="127">
        <v>8</v>
      </c>
      <c r="O193" s="127">
        <v>8</v>
      </c>
      <c r="P193" s="127">
        <v>8</v>
      </c>
      <c r="Q193" s="127">
        <v>8</v>
      </c>
      <c r="R193" s="117"/>
      <c r="S193" s="117"/>
      <c r="T193" s="117">
        <v>8</v>
      </c>
      <c r="U193" s="117">
        <v>8</v>
      </c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118"/>
      <c r="AK193" s="139">
        <f>COUNTIF(F193:AJ193,"&gt;0")</f>
        <v>8</v>
      </c>
      <c r="AL193" s="136">
        <f>SUM(F193:AJ193)</f>
        <v>64</v>
      </c>
      <c r="AM193" s="136">
        <f>SUM(F195:AJ195)</f>
        <v>0</v>
      </c>
      <c r="AN193" s="136">
        <f>SUM(F196:AJ196)</f>
        <v>0</v>
      </c>
      <c r="AO193" s="136">
        <f>SUM(F194:AJ194)</f>
        <v>0</v>
      </c>
      <c r="AP193" s="136">
        <f>VLOOKUP($M$1&amp;" "&amp;$P$1&amp;" "&amp;AQ193,'Вспомогательная таблица'!A:AL,38,0)</f>
        <v>176</v>
      </c>
      <c r="AQ193" s="132" t="s">
        <v>111</v>
      </c>
      <c r="AS193" s="97">
        <v>11</v>
      </c>
      <c r="AT193" s="97" t="s">
        <v>112</v>
      </c>
    </row>
    <row r="194" spans="1:46" ht="9" customHeight="1" x14ac:dyDescent="0.2">
      <c r="A194" s="130"/>
      <c r="B194" s="130"/>
      <c r="C194" s="137"/>
      <c r="D194" s="133"/>
      <c r="E194" s="119" t="s">
        <v>25</v>
      </c>
      <c r="F194" s="120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  <c r="AA194" s="121"/>
      <c r="AB194" s="121"/>
      <c r="AC194" s="121"/>
      <c r="AD194" s="121"/>
      <c r="AE194" s="121"/>
      <c r="AF194" s="121"/>
      <c r="AG194" s="121"/>
      <c r="AH194" s="121"/>
      <c r="AI194" s="121"/>
      <c r="AJ194" s="122"/>
      <c r="AK194" s="130"/>
      <c r="AL194" s="137"/>
      <c r="AM194" s="137"/>
      <c r="AN194" s="137"/>
      <c r="AO194" s="137"/>
      <c r="AP194" s="137"/>
      <c r="AQ194" s="133"/>
      <c r="AS194" s="97">
        <v>11</v>
      </c>
      <c r="AT194" s="97" t="s">
        <v>112</v>
      </c>
    </row>
    <row r="195" spans="1:46" ht="9" customHeight="1" x14ac:dyDescent="0.2">
      <c r="A195" s="130"/>
      <c r="B195" s="130"/>
      <c r="C195" s="137"/>
      <c r="D195" s="133"/>
      <c r="E195" s="119" t="s">
        <v>26</v>
      </c>
      <c r="F195" s="120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  <c r="AA195" s="121"/>
      <c r="AB195" s="121"/>
      <c r="AC195" s="121"/>
      <c r="AD195" s="121"/>
      <c r="AE195" s="121"/>
      <c r="AF195" s="121"/>
      <c r="AG195" s="121"/>
      <c r="AH195" s="121"/>
      <c r="AI195" s="121"/>
      <c r="AJ195" s="122"/>
      <c r="AK195" s="130"/>
      <c r="AL195" s="137"/>
      <c r="AM195" s="137"/>
      <c r="AN195" s="137"/>
      <c r="AO195" s="137"/>
      <c r="AP195" s="137"/>
      <c r="AQ195" s="133"/>
      <c r="AS195" s="97">
        <v>11</v>
      </c>
      <c r="AT195" s="97" t="s">
        <v>112</v>
      </c>
    </row>
    <row r="196" spans="1:46" ht="9" customHeight="1" thickBot="1" x14ac:dyDescent="0.25">
      <c r="A196" s="131"/>
      <c r="B196" s="131"/>
      <c r="C196" s="138"/>
      <c r="D196" s="134"/>
      <c r="E196" s="123" t="s">
        <v>27</v>
      </c>
      <c r="F196" s="124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6"/>
      <c r="AK196" s="131"/>
      <c r="AL196" s="138"/>
      <c r="AM196" s="138"/>
      <c r="AN196" s="138"/>
      <c r="AO196" s="138"/>
      <c r="AP196" s="138"/>
      <c r="AQ196" s="134"/>
      <c r="AS196" s="97">
        <v>11</v>
      </c>
      <c r="AT196" s="97" t="s">
        <v>112</v>
      </c>
    </row>
    <row r="197" spans="1:46" ht="9" customHeight="1" thickBot="1" x14ac:dyDescent="0.25">
      <c r="A197" s="135">
        <v>47</v>
      </c>
      <c r="B197" s="143">
        <v>19271</v>
      </c>
      <c r="C197" s="144" t="s">
        <v>113</v>
      </c>
      <c r="D197" s="140" t="s">
        <v>110</v>
      </c>
      <c r="E197" s="115" t="s">
        <v>22</v>
      </c>
      <c r="F197" s="116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>
        <v>8</v>
      </c>
      <c r="Q197" s="117">
        <v>8</v>
      </c>
      <c r="R197" s="117"/>
      <c r="S197" s="117"/>
      <c r="T197" s="117">
        <v>8</v>
      </c>
      <c r="U197" s="117">
        <v>8</v>
      </c>
      <c r="V197" s="117">
        <v>8</v>
      </c>
      <c r="W197" s="117">
        <v>8</v>
      </c>
      <c r="X197" s="117">
        <v>8</v>
      </c>
      <c r="Y197" s="117"/>
      <c r="Z197" s="117"/>
      <c r="AA197" s="117">
        <v>8</v>
      </c>
      <c r="AB197" s="117">
        <v>8</v>
      </c>
      <c r="AC197" s="117">
        <v>8</v>
      </c>
      <c r="AD197" s="117">
        <v>8</v>
      </c>
      <c r="AE197" s="117">
        <v>8</v>
      </c>
      <c r="AF197" s="117"/>
      <c r="AG197" s="117"/>
      <c r="AH197" s="117">
        <v>8</v>
      </c>
      <c r="AI197" s="117">
        <v>8</v>
      </c>
      <c r="AJ197" s="118">
        <v>8</v>
      </c>
      <c r="AK197" s="139">
        <f>COUNTIF(F197:AJ197,"&gt;0")</f>
        <v>15</v>
      </c>
      <c r="AL197" s="136">
        <f>SUM(F197:AJ197)</f>
        <v>120</v>
      </c>
      <c r="AM197" s="136">
        <f>SUM(F199:AJ199)</f>
        <v>0</v>
      </c>
      <c r="AN197" s="136">
        <f>SUM(F200:AJ200)</f>
        <v>0</v>
      </c>
      <c r="AO197" s="136">
        <f>SUM(F198:AJ198)</f>
        <v>0</v>
      </c>
      <c r="AP197" s="136">
        <f>VLOOKUP($M$1&amp;" "&amp;$P$1&amp;" "&amp;AQ197,'Вспомогательная таблица'!A:AL,38,0)</f>
        <v>168</v>
      </c>
      <c r="AQ197" s="132" t="s">
        <v>23</v>
      </c>
      <c r="AS197" s="97">
        <v>11</v>
      </c>
      <c r="AT197" s="97" t="s">
        <v>112</v>
      </c>
    </row>
    <row r="198" spans="1:46" ht="9" customHeight="1" x14ac:dyDescent="0.2">
      <c r="A198" s="130"/>
      <c r="B198" s="130"/>
      <c r="C198" s="137"/>
      <c r="D198" s="133"/>
      <c r="E198" s="119" t="s">
        <v>25</v>
      </c>
      <c r="F198" s="120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  <c r="AA198" s="121"/>
      <c r="AB198" s="121"/>
      <c r="AC198" s="121"/>
      <c r="AD198" s="121"/>
      <c r="AE198" s="121"/>
      <c r="AF198" s="121"/>
      <c r="AG198" s="121"/>
      <c r="AH198" s="121"/>
      <c r="AI198" s="121"/>
      <c r="AJ198" s="122"/>
      <c r="AK198" s="130"/>
      <c r="AL198" s="137"/>
      <c r="AM198" s="137"/>
      <c r="AN198" s="137"/>
      <c r="AO198" s="137"/>
      <c r="AP198" s="137"/>
      <c r="AQ198" s="133"/>
      <c r="AS198" s="97">
        <v>11</v>
      </c>
      <c r="AT198" s="97" t="s">
        <v>112</v>
      </c>
    </row>
    <row r="199" spans="1:46" ht="9" customHeight="1" x14ac:dyDescent="0.2">
      <c r="A199" s="130"/>
      <c r="B199" s="130"/>
      <c r="C199" s="137"/>
      <c r="D199" s="133"/>
      <c r="E199" s="119" t="s">
        <v>26</v>
      </c>
      <c r="F199" s="120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  <c r="AA199" s="121"/>
      <c r="AB199" s="121"/>
      <c r="AC199" s="121"/>
      <c r="AD199" s="121"/>
      <c r="AE199" s="121"/>
      <c r="AF199" s="121"/>
      <c r="AG199" s="121"/>
      <c r="AH199" s="121"/>
      <c r="AI199" s="121"/>
      <c r="AJ199" s="122"/>
      <c r="AK199" s="130"/>
      <c r="AL199" s="137"/>
      <c r="AM199" s="137"/>
      <c r="AN199" s="137"/>
      <c r="AO199" s="137"/>
      <c r="AP199" s="137"/>
      <c r="AQ199" s="133"/>
      <c r="AS199" s="97">
        <v>11</v>
      </c>
      <c r="AT199" s="97" t="s">
        <v>112</v>
      </c>
    </row>
    <row r="200" spans="1:46" ht="9" customHeight="1" thickBot="1" x14ac:dyDescent="0.25">
      <c r="A200" s="131"/>
      <c r="B200" s="131"/>
      <c r="C200" s="138"/>
      <c r="D200" s="134"/>
      <c r="E200" s="123" t="s">
        <v>27</v>
      </c>
      <c r="F200" s="124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6"/>
      <c r="AK200" s="131"/>
      <c r="AL200" s="138"/>
      <c r="AM200" s="138"/>
      <c r="AN200" s="138"/>
      <c r="AO200" s="138"/>
      <c r="AP200" s="138"/>
      <c r="AQ200" s="134"/>
      <c r="AS200" s="97">
        <v>11</v>
      </c>
      <c r="AT200" s="97" t="s">
        <v>112</v>
      </c>
    </row>
    <row r="201" spans="1:46" ht="9" customHeight="1" thickBot="1" x14ac:dyDescent="0.25">
      <c r="A201" s="135">
        <v>48</v>
      </c>
      <c r="B201" s="143">
        <v>19415</v>
      </c>
      <c r="C201" s="144" t="s">
        <v>114</v>
      </c>
      <c r="D201" s="140" t="s">
        <v>110</v>
      </c>
      <c r="E201" s="115" t="s">
        <v>22</v>
      </c>
      <c r="F201" s="116"/>
      <c r="G201" s="127">
        <v>11</v>
      </c>
      <c r="H201" s="117">
        <v>11</v>
      </c>
      <c r="I201" s="117"/>
      <c r="J201" s="127"/>
      <c r="K201" s="117"/>
      <c r="L201" s="117">
        <v>11</v>
      </c>
      <c r="M201" s="117"/>
      <c r="N201" s="117"/>
      <c r="O201" s="117">
        <v>11</v>
      </c>
      <c r="P201" s="117">
        <v>11</v>
      </c>
      <c r="Q201" s="117"/>
      <c r="R201" s="127"/>
      <c r="S201" s="117">
        <v>11</v>
      </c>
      <c r="T201" s="117">
        <v>11</v>
      </c>
      <c r="U201" s="117"/>
      <c r="V201" s="117"/>
      <c r="W201" s="117">
        <v>11</v>
      </c>
      <c r="X201" s="117">
        <v>11</v>
      </c>
      <c r="Y201" s="117"/>
      <c r="Z201" s="117"/>
      <c r="AA201" s="117">
        <v>11</v>
      </c>
      <c r="AB201" s="117">
        <v>11</v>
      </c>
      <c r="AC201" s="117"/>
      <c r="AD201" s="117"/>
      <c r="AE201" s="117">
        <v>11</v>
      </c>
      <c r="AF201" s="117">
        <v>11</v>
      </c>
      <c r="AG201" s="117"/>
      <c r="AH201" s="117"/>
      <c r="AI201" s="117">
        <v>11</v>
      </c>
      <c r="AJ201" s="118">
        <v>11</v>
      </c>
      <c r="AK201" s="139">
        <f>COUNTIF(F201:AJ201,"&gt;0")</f>
        <v>15</v>
      </c>
      <c r="AL201" s="136">
        <f>SUM(F201:AJ201)</f>
        <v>165</v>
      </c>
      <c r="AM201" s="136">
        <f>SUM(F203:AJ203)</f>
        <v>14</v>
      </c>
      <c r="AN201" s="136">
        <f>SUM(F204:AJ204)</f>
        <v>0</v>
      </c>
      <c r="AO201" s="136">
        <f>SUM(F202:AJ202)</f>
        <v>64</v>
      </c>
      <c r="AP201" s="136">
        <f>VLOOKUP($M$1&amp;" "&amp;$P$1&amp;" "&amp;AQ201,'Вспомогательная таблица'!A:AL,38,0)</f>
        <v>176</v>
      </c>
      <c r="AQ201" s="132" t="s">
        <v>38</v>
      </c>
      <c r="AS201" s="97">
        <v>11</v>
      </c>
      <c r="AT201" s="97" t="s">
        <v>112</v>
      </c>
    </row>
    <row r="202" spans="1:46" ht="9" customHeight="1" x14ac:dyDescent="0.2">
      <c r="A202" s="130"/>
      <c r="B202" s="130"/>
      <c r="C202" s="137"/>
      <c r="D202" s="133"/>
      <c r="E202" s="119" t="s">
        <v>25</v>
      </c>
      <c r="F202" s="120"/>
      <c r="G202" s="121"/>
      <c r="H202" s="121">
        <v>8</v>
      </c>
      <c r="I202" s="121"/>
      <c r="J202" s="121"/>
      <c r="K202" s="121"/>
      <c r="L202" s="121">
        <v>8</v>
      </c>
      <c r="M202" s="121"/>
      <c r="N202" s="121"/>
      <c r="O202" s="121"/>
      <c r="P202" s="121">
        <v>8</v>
      </c>
      <c r="Q202" s="121"/>
      <c r="R202" s="121"/>
      <c r="S202" s="121"/>
      <c r="T202" s="121">
        <v>8</v>
      </c>
      <c r="U202" s="121"/>
      <c r="V202" s="121"/>
      <c r="W202" s="121"/>
      <c r="X202" s="121">
        <v>8</v>
      </c>
      <c r="Y202" s="121"/>
      <c r="Z202" s="121"/>
      <c r="AA202" s="121"/>
      <c r="AB202" s="121">
        <v>8</v>
      </c>
      <c r="AC202" s="121"/>
      <c r="AD202" s="121"/>
      <c r="AE202" s="121"/>
      <c r="AF202" s="121">
        <v>8</v>
      </c>
      <c r="AG202" s="121"/>
      <c r="AH202" s="121"/>
      <c r="AI202" s="121"/>
      <c r="AJ202" s="122">
        <v>8</v>
      </c>
      <c r="AK202" s="130"/>
      <c r="AL202" s="137"/>
      <c r="AM202" s="137"/>
      <c r="AN202" s="137"/>
      <c r="AO202" s="137"/>
      <c r="AP202" s="137"/>
      <c r="AQ202" s="133"/>
      <c r="AS202" s="97">
        <v>11</v>
      </c>
      <c r="AT202" s="97" t="s">
        <v>112</v>
      </c>
    </row>
    <row r="203" spans="1:46" ht="9" customHeight="1" x14ac:dyDescent="0.2">
      <c r="A203" s="130"/>
      <c r="B203" s="130"/>
      <c r="C203" s="137"/>
      <c r="D203" s="133"/>
      <c r="E203" s="119" t="s">
        <v>26</v>
      </c>
      <c r="F203" s="120"/>
      <c r="G203" s="121">
        <v>11</v>
      </c>
      <c r="H203" s="121"/>
      <c r="I203" s="121"/>
      <c r="J203" s="121"/>
      <c r="K203" s="121"/>
      <c r="L203" s="121">
        <v>3</v>
      </c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  <c r="AA203" s="121"/>
      <c r="AB203" s="121"/>
      <c r="AC203" s="121"/>
      <c r="AD203" s="121"/>
      <c r="AE203" s="121"/>
      <c r="AF203" s="121"/>
      <c r="AG203" s="121"/>
      <c r="AH203" s="121"/>
      <c r="AI203" s="121"/>
      <c r="AJ203" s="122"/>
      <c r="AK203" s="130"/>
      <c r="AL203" s="137"/>
      <c r="AM203" s="137"/>
      <c r="AN203" s="137"/>
      <c r="AO203" s="137"/>
      <c r="AP203" s="137"/>
      <c r="AQ203" s="133"/>
      <c r="AS203" s="97">
        <v>11</v>
      </c>
      <c r="AT203" s="97" t="s">
        <v>112</v>
      </c>
    </row>
    <row r="204" spans="1:46" ht="9" customHeight="1" thickBot="1" x14ac:dyDescent="0.25">
      <c r="A204" s="131"/>
      <c r="B204" s="131"/>
      <c r="C204" s="138"/>
      <c r="D204" s="134"/>
      <c r="E204" s="123" t="s">
        <v>27</v>
      </c>
      <c r="F204" s="124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  <c r="AH204" s="125"/>
      <c r="AI204" s="125"/>
      <c r="AJ204" s="126"/>
      <c r="AK204" s="131"/>
      <c r="AL204" s="138"/>
      <c r="AM204" s="138"/>
      <c r="AN204" s="138"/>
      <c r="AO204" s="138"/>
      <c r="AP204" s="138"/>
      <c r="AQ204" s="134"/>
      <c r="AS204" s="97">
        <v>11</v>
      </c>
      <c r="AT204" s="97" t="s">
        <v>112</v>
      </c>
    </row>
    <row r="205" spans="1:46" ht="9" customHeight="1" thickBot="1" x14ac:dyDescent="0.25">
      <c r="A205" s="135">
        <v>49</v>
      </c>
      <c r="B205" s="143">
        <v>19415</v>
      </c>
      <c r="C205" s="144" t="s">
        <v>114</v>
      </c>
      <c r="D205" s="140" t="s">
        <v>110</v>
      </c>
      <c r="E205" s="115" t="s">
        <v>22</v>
      </c>
      <c r="F205" s="116"/>
      <c r="G205" s="127"/>
      <c r="H205" s="127"/>
      <c r="I205" s="117"/>
      <c r="J205" s="117">
        <v>11</v>
      </c>
      <c r="K205" s="117"/>
      <c r="L205" s="127"/>
      <c r="M205" s="117"/>
      <c r="N205" s="117"/>
      <c r="O205" s="127"/>
      <c r="P205" s="127"/>
      <c r="Q205" s="117"/>
      <c r="R205" s="12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  <c r="AG205" s="117"/>
      <c r="AH205" s="117"/>
      <c r="AI205" s="117"/>
      <c r="AJ205" s="118"/>
      <c r="AK205" s="139">
        <f>COUNTIF(F205:AJ205,"&gt;0")</f>
        <v>1</v>
      </c>
      <c r="AL205" s="136">
        <f>SUM(F205:AJ205)</f>
        <v>11</v>
      </c>
      <c r="AM205" s="136">
        <f>SUM(F207:AJ207)</f>
        <v>0</v>
      </c>
      <c r="AN205" s="136">
        <f>SUM(F208:AJ208)</f>
        <v>0</v>
      </c>
      <c r="AO205" s="136">
        <f>SUM(F206:AJ206)</f>
        <v>8</v>
      </c>
      <c r="AP205" s="136">
        <f>VLOOKUP($M$1&amp;" "&amp;$P$1&amp;" "&amp;AQ205,'Вспомогательная таблица'!A:AL,38,0)</f>
        <v>165</v>
      </c>
      <c r="AQ205" s="132" t="s">
        <v>39</v>
      </c>
      <c r="AS205" s="97">
        <v>11</v>
      </c>
      <c r="AT205" s="97" t="s">
        <v>112</v>
      </c>
    </row>
    <row r="206" spans="1:46" ht="9" customHeight="1" x14ac:dyDescent="0.2">
      <c r="A206" s="130"/>
      <c r="B206" s="130"/>
      <c r="C206" s="137"/>
      <c r="D206" s="133"/>
      <c r="E206" s="119" t="s">
        <v>25</v>
      </c>
      <c r="F206" s="120"/>
      <c r="G206" s="121"/>
      <c r="H206" s="121"/>
      <c r="I206" s="121"/>
      <c r="J206" s="121">
        <v>8</v>
      </c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  <c r="AA206" s="121"/>
      <c r="AB206" s="121"/>
      <c r="AC206" s="121"/>
      <c r="AD206" s="121"/>
      <c r="AE206" s="121"/>
      <c r="AF206" s="121"/>
      <c r="AG206" s="121"/>
      <c r="AH206" s="121"/>
      <c r="AI206" s="121"/>
      <c r="AJ206" s="122"/>
      <c r="AK206" s="130"/>
      <c r="AL206" s="137"/>
      <c r="AM206" s="137"/>
      <c r="AN206" s="137"/>
      <c r="AO206" s="137"/>
      <c r="AP206" s="137"/>
      <c r="AQ206" s="133"/>
      <c r="AS206" s="97">
        <v>11</v>
      </c>
      <c r="AT206" s="97" t="s">
        <v>112</v>
      </c>
    </row>
    <row r="207" spans="1:46" ht="9" customHeight="1" x14ac:dyDescent="0.2">
      <c r="A207" s="130"/>
      <c r="B207" s="130"/>
      <c r="C207" s="137"/>
      <c r="D207" s="133"/>
      <c r="E207" s="119" t="s">
        <v>26</v>
      </c>
      <c r="F207" s="120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  <c r="AA207" s="121"/>
      <c r="AB207" s="121"/>
      <c r="AC207" s="121"/>
      <c r="AD207" s="121"/>
      <c r="AE207" s="121"/>
      <c r="AF207" s="121"/>
      <c r="AG207" s="121"/>
      <c r="AH207" s="121"/>
      <c r="AI207" s="121"/>
      <c r="AJ207" s="122"/>
      <c r="AK207" s="130"/>
      <c r="AL207" s="137"/>
      <c r="AM207" s="137"/>
      <c r="AN207" s="137"/>
      <c r="AO207" s="137"/>
      <c r="AP207" s="137"/>
      <c r="AQ207" s="133"/>
      <c r="AS207" s="97">
        <v>11</v>
      </c>
      <c r="AT207" s="97" t="s">
        <v>112</v>
      </c>
    </row>
    <row r="208" spans="1:46" ht="9" customHeight="1" thickBot="1" x14ac:dyDescent="0.25">
      <c r="A208" s="131"/>
      <c r="B208" s="131"/>
      <c r="C208" s="138"/>
      <c r="D208" s="134"/>
      <c r="E208" s="123" t="s">
        <v>27</v>
      </c>
      <c r="F208" s="124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A208" s="125"/>
      <c r="AB208" s="125"/>
      <c r="AC208" s="125"/>
      <c r="AD208" s="125"/>
      <c r="AE208" s="125"/>
      <c r="AF208" s="125"/>
      <c r="AG208" s="125"/>
      <c r="AH208" s="125"/>
      <c r="AI208" s="125"/>
      <c r="AJ208" s="126"/>
      <c r="AK208" s="131"/>
      <c r="AL208" s="138"/>
      <c r="AM208" s="138"/>
      <c r="AN208" s="138"/>
      <c r="AO208" s="138"/>
      <c r="AP208" s="138"/>
      <c r="AQ208" s="134"/>
      <c r="AS208" s="97">
        <v>11</v>
      </c>
      <c r="AT208" s="97" t="s">
        <v>112</v>
      </c>
    </row>
    <row r="209" spans="1:46" ht="9" customHeight="1" thickBot="1" x14ac:dyDescent="0.25">
      <c r="A209" s="135">
        <v>50</v>
      </c>
      <c r="B209" s="143">
        <v>20182</v>
      </c>
      <c r="C209" s="144" t="s">
        <v>115</v>
      </c>
      <c r="D209" s="140" t="s">
        <v>110</v>
      </c>
      <c r="E209" s="115" t="s">
        <v>22</v>
      </c>
      <c r="F209" s="128" t="s">
        <v>37</v>
      </c>
      <c r="G209" s="127" t="s">
        <v>37</v>
      </c>
      <c r="H209" s="127" t="s">
        <v>37</v>
      </c>
      <c r="I209" s="127" t="s">
        <v>37</v>
      </c>
      <c r="J209" s="127" t="s">
        <v>37</v>
      </c>
      <c r="K209" s="127" t="s">
        <v>37</v>
      </c>
      <c r="L209" s="127" t="s">
        <v>37</v>
      </c>
      <c r="M209" s="127" t="s">
        <v>37</v>
      </c>
      <c r="N209" s="127" t="s">
        <v>37</v>
      </c>
      <c r="O209" s="127" t="s">
        <v>37</v>
      </c>
      <c r="P209" s="127" t="s">
        <v>37</v>
      </c>
      <c r="Q209" s="127" t="s">
        <v>37</v>
      </c>
      <c r="R209" s="127" t="s">
        <v>37</v>
      </c>
      <c r="S209" s="117" t="s">
        <v>37</v>
      </c>
      <c r="T209" s="117" t="s">
        <v>37</v>
      </c>
      <c r="U209" s="117" t="s">
        <v>37</v>
      </c>
      <c r="V209" s="117"/>
      <c r="W209" s="117"/>
      <c r="X209" s="117">
        <v>11</v>
      </c>
      <c r="Y209" s="117">
        <v>11</v>
      </c>
      <c r="Z209" s="117"/>
      <c r="AA209" s="117"/>
      <c r="AB209" s="117">
        <v>11</v>
      </c>
      <c r="AC209" s="117">
        <v>11</v>
      </c>
      <c r="AD209" s="117"/>
      <c r="AE209" s="117"/>
      <c r="AF209" s="117">
        <v>11</v>
      </c>
      <c r="AG209" s="117">
        <v>11</v>
      </c>
      <c r="AH209" s="117"/>
      <c r="AI209" s="117"/>
      <c r="AJ209" s="118">
        <v>11</v>
      </c>
      <c r="AK209" s="139">
        <f>COUNTIF(F209:AJ209,"&gt;0")</f>
        <v>7</v>
      </c>
      <c r="AL209" s="136">
        <f>SUM(F209:AJ209)</f>
        <v>77</v>
      </c>
      <c r="AM209" s="136">
        <f>SUM(F211:AJ211)</f>
        <v>0</v>
      </c>
      <c r="AN209" s="136">
        <f>SUM(F212:AJ212)</f>
        <v>0</v>
      </c>
      <c r="AO209" s="136">
        <f>SUM(F210:AJ210)</f>
        <v>24</v>
      </c>
      <c r="AP209" s="136">
        <f>VLOOKUP($M$1&amp;" "&amp;$P$1&amp;" "&amp;AQ209,'Вспомогательная таблица'!A:AL,38,0)</f>
        <v>165</v>
      </c>
      <c r="AQ209" s="132" t="s">
        <v>41</v>
      </c>
      <c r="AS209" s="97">
        <v>11</v>
      </c>
      <c r="AT209" s="97" t="s">
        <v>112</v>
      </c>
    </row>
    <row r="210" spans="1:46" ht="9" customHeight="1" x14ac:dyDescent="0.2">
      <c r="A210" s="130"/>
      <c r="B210" s="130"/>
      <c r="C210" s="137"/>
      <c r="D210" s="133"/>
      <c r="E210" s="119" t="s">
        <v>25</v>
      </c>
      <c r="F210" s="120"/>
      <c r="G210" s="121"/>
      <c r="H210" s="121"/>
      <c r="I210" s="121" t="s">
        <v>37</v>
      </c>
      <c r="J210" s="121"/>
      <c r="K210" s="121"/>
      <c r="L210" s="121"/>
      <c r="M210" s="121" t="s">
        <v>37</v>
      </c>
      <c r="N210" s="121"/>
      <c r="O210" s="121"/>
      <c r="P210" s="121"/>
      <c r="Q210" s="121" t="s">
        <v>37</v>
      </c>
      <c r="R210" s="121"/>
      <c r="S210" s="121"/>
      <c r="T210" s="121"/>
      <c r="U210" s="121" t="s">
        <v>37</v>
      </c>
      <c r="V210" s="121"/>
      <c r="W210" s="121"/>
      <c r="X210" s="121"/>
      <c r="Y210" s="121">
        <v>8</v>
      </c>
      <c r="Z210" s="121"/>
      <c r="AA210" s="121"/>
      <c r="AB210" s="121"/>
      <c r="AC210" s="121">
        <v>8</v>
      </c>
      <c r="AD210" s="121"/>
      <c r="AE210" s="121"/>
      <c r="AF210" s="121"/>
      <c r="AG210" s="121">
        <v>8</v>
      </c>
      <c r="AH210" s="121"/>
      <c r="AI210" s="121"/>
      <c r="AJ210" s="122"/>
      <c r="AK210" s="130"/>
      <c r="AL210" s="137"/>
      <c r="AM210" s="137"/>
      <c r="AN210" s="137"/>
      <c r="AO210" s="137"/>
      <c r="AP210" s="137"/>
      <c r="AQ210" s="133"/>
      <c r="AS210" s="97">
        <v>11</v>
      </c>
      <c r="AT210" s="97" t="s">
        <v>112</v>
      </c>
    </row>
    <row r="211" spans="1:46" ht="9" customHeight="1" x14ac:dyDescent="0.2">
      <c r="A211" s="130"/>
      <c r="B211" s="130"/>
      <c r="C211" s="137"/>
      <c r="D211" s="133"/>
      <c r="E211" s="119" t="s">
        <v>26</v>
      </c>
      <c r="F211" s="120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  <c r="AA211" s="121"/>
      <c r="AB211" s="121"/>
      <c r="AC211" s="121"/>
      <c r="AD211" s="121"/>
      <c r="AE211" s="121"/>
      <c r="AF211" s="121"/>
      <c r="AG211" s="121"/>
      <c r="AH211" s="121"/>
      <c r="AI211" s="121"/>
      <c r="AJ211" s="122"/>
      <c r="AK211" s="130"/>
      <c r="AL211" s="137"/>
      <c r="AM211" s="137"/>
      <c r="AN211" s="137"/>
      <c r="AO211" s="137"/>
      <c r="AP211" s="137"/>
      <c r="AQ211" s="133"/>
      <c r="AS211" s="97">
        <v>11</v>
      </c>
      <c r="AT211" s="97" t="s">
        <v>112</v>
      </c>
    </row>
    <row r="212" spans="1:46" ht="9" customHeight="1" thickBot="1" x14ac:dyDescent="0.25">
      <c r="A212" s="131"/>
      <c r="B212" s="131"/>
      <c r="C212" s="138"/>
      <c r="D212" s="134"/>
      <c r="E212" s="123" t="s">
        <v>27</v>
      </c>
      <c r="F212" s="124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  <c r="AC212" s="125"/>
      <c r="AD212" s="125"/>
      <c r="AE212" s="125"/>
      <c r="AF212" s="125"/>
      <c r="AG212" s="125"/>
      <c r="AH212" s="125"/>
      <c r="AI212" s="125"/>
      <c r="AJ212" s="126"/>
      <c r="AK212" s="131"/>
      <c r="AL212" s="138"/>
      <c r="AM212" s="138"/>
      <c r="AN212" s="138"/>
      <c r="AO212" s="138"/>
      <c r="AP212" s="138"/>
      <c r="AQ212" s="134"/>
      <c r="AS212" s="97">
        <v>11</v>
      </c>
      <c r="AT212" s="97" t="s">
        <v>112</v>
      </c>
    </row>
    <row r="213" spans="1:46" ht="9" customHeight="1" thickBot="1" x14ac:dyDescent="0.25">
      <c r="A213" s="135">
        <v>51</v>
      </c>
      <c r="B213" s="143">
        <v>23726</v>
      </c>
      <c r="C213" s="144" t="s">
        <v>116</v>
      </c>
      <c r="D213" s="140" t="s">
        <v>110</v>
      </c>
      <c r="E213" s="115" t="s">
        <v>22</v>
      </c>
      <c r="F213" s="116" t="s">
        <v>54</v>
      </c>
      <c r="G213" s="117" t="s">
        <v>54</v>
      </c>
      <c r="H213" s="117" t="s">
        <v>54</v>
      </c>
      <c r="I213" s="117" t="s">
        <v>54</v>
      </c>
      <c r="J213" s="117" t="s">
        <v>54</v>
      </c>
      <c r="K213" s="117" t="s">
        <v>54</v>
      </c>
      <c r="L213" s="117" t="s">
        <v>54</v>
      </c>
      <c r="M213" s="117" t="s">
        <v>54</v>
      </c>
      <c r="N213" s="117" t="s">
        <v>54</v>
      </c>
      <c r="O213" s="117" t="s">
        <v>54</v>
      </c>
      <c r="P213" s="117" t="s">
        <v>54</v>
      </c>
      <c r="Q213" s="117" t="s">
        <v>54</v>
      </c>
      <c r="R213" s="117">
        <v>11</v>
      </c>
      <c r="S213" s="117">
        <v>11</v>
      </c>
      <c r="T213" s="117"/>
      <c r="U213" s="117"/>
      <c r="V213" s="117">
        <v>11</v>
      </c>
      <c r="W213" s="117">
        <v>11</v>
      </c>
      <c r="X213" s="117"/>
      <c r="Y213" s="117"/>
      <c r="Z213" s="117">
        <v>11</v>
      </c>
      <c r="AA213" s="117">
        <v>11</v>
      </c>
      <c r="AB213" s="117"/>
      <c r="AC213" s="117"/>
      <c r="AD213" s="117">
        <v>11</v>
      </c>
      <c r="AE213" s="117">
        <v>11</v>
      </c>
      <c r="AF213" s="117"/>
      <c r="AG213" s="117"/>
      <c r="AH213" s="117">
        <v>11</v>
      </c>
      <c r="AI213" s="117">
        <v>11</v>
      </c>
      <c r="AJ213" s="118"/>
      <c r="AK213" s="139">
        <f>COUNTIF(F213:AJ213,"&gt;0")</f>
        <v>10</v>
      </c>
      <c r="AL213" s="136">
        <f>SUM(F213:AJ213)</f>
        <v>110</v>
      </c>
      <c r="AM213" s="136">
        <f>SUM(F215:AJ215)</f>
        <v>0</v>
      </c>
      <c r="AN213" s="136">
        <f>SUM(F216:AJ216)</f>
        <v>0</v>
      </c>
      <c r="AO213" s="136">
        <f>SUM(F214:AJ214)</f>
        <v>40</v>
      </c>
      <c r="AP213" s="136">
        <f>VLOOKUP($M$1&amp;" "&amp;$P$1&amp;" "&amp;AQ213,'Вспомогательная таблица'!A:AL,38,0)</f>
        <v>176</v>
      </c>
      <c r="AQ213" s="132" t="s">
        <v>35</v>
      </c>
      <c r="AS213" s="97">
        <v>11</v>
      </c>
      <c r="AT213" s="97" t="s">
        <v>112</v>
      </c>
    </row>
    <row r="214" spans="1:46" ht="9" customHeight="1" x14ac:dyDescent="0.2">
      <c r="A214" s="130"/>
      <c r="B214" s="130"/>
      <c r="C214" s="137"/>
      <c r="D214" s="133"/>
      <c r="E214" s="119" t="s">
        <v>25</v>
      </c>
      <c r="F214" s="120"/>
      <c r="G214" s="121" t="s">
        <v>54</v>
      </c>
      <c r="H214" s="121"/>
      <c r="I214" s="121"/>
      <c r="J214" s="121"/>
      <c r="K214" s="121" t="s">
        <v>54</v>
      </c>
      <c r="L214" s="121"/>
      <c r="M214" s="121"/>
      <c r="N214" s="121"/>
      <c r="O214" s="121" t="s">
        <v>54</v>
      </c>
      <c r="P214" s="121"/>
      <c r="Q214" s="121"/>
      <c r="R214" s="121"/>
      <c r="S214" s="121">
        <v>8</v>
      </c>
      <c r="T214" s="121"/>
      <c r="U214" s="121"/>
      <c r="V214" s="121"/>
      <c r="W214" s="121">
        <v>8</v>
      </c>
      <c r="X214" s="121"/>
      <c r="Y214" s="121"/>
      <c r="Z214" s="121"/>
      <c r="AA214" s="121">
        <v>8</v>
      </c>
      <c r="AB214" s="121"/>
      <c r="AC214" s="121"/>
      <c r="AD214" s="121"/>
      <c r="AE214" s="121">
        <v>8</v>
      </c>
      <c r="AF214" s="121"/>
      <c r="AG214" s="121"/>
      <c r="AH214" s="121"/>
      <c r="AI214" s="121">
        <v>8</v>
      </c>
      <c r="AJ214" s="122"/>
      <c r="AK214" s="130"/>
      <c r="AL214" s="137"/>
      <c r="AM214" s="137"/>
      <c r="AN214" s="137"/>
      <c r="AO214" s="137"/>
      <c r="AP214" s="137"/>
      <c r="AQ214" s="133"/>
      <c r="AS214" s="97">
        <v>11</v>
      </c>
      <c r="AT214" s="97" t="s">
        <v>112</v>
      </c>
    </row>
    <row r="215" spans="1:46" ht="9" customHeight="1" x14ac:dyDescent="0.2">
      <c r="A215" s="130"/>
      <c r="B215" s="130"/>
      <c r="C215" s="137"/>
      <c r="D215" s="133"/>
      <c r="E215" s="119" t="s">
        <v>26</v>
      </c>
      <c r="F215" s="120" t="s">
        <v>54</v>
      </c>
      <c r="G215" s="121" t="s">
        <v>54</v>
      </c>
      <c r="H215" s="121"/>
      <c r="I215" s="121"/>
      <c r="J215" s="121"/>
      <c r="K215" s="121" t="s">
        <v>54</v>
      </c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  <c r="AA215" s="121"/>
      <c r="AB215" s="121"/>
      <c r="AC215" s="121"/>
      <c r="AD215" s="121"/>
      <c r="AE215" s="121"/>
      <c r="AF215" s="121"/>
      <c r="AG215" s="121"/>
      <c r="AH215" s="121"/>
      <c r="AI215" s="121"/>
      <c r="AJ215" s="122"/>
      <c r="AK215" s="130"/>
      <c r="AL215" s="137"/>
      <c r="AM215" s="137"/>
      <c r="AN215" s="137"/>
      <c r="AO215" s="137"/>
      <c r="AP215" s="137"/>
      <c r="AQ215" s="133"/>
      <c r="AS215" s="97">
        <v>11</v>
      </c>
      <c r="AT215" s="97" t="s">
        <v>112</v>
      </c>
    </row>
    <row r="216" spans="1:46" ht="9" customHeight="1" thickBot="1" x14ac:dyDescent="0.25">
      <c r="A216" s="131"/>
      <c r="B216" s="131"/>
      <c r="C216" s="138"/>
      <c r="D216" s="134"/>
      <c r="E216" s="123" t="s">
        <v>27</v>
      </c>
      <c r="F216" s="124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  <c r="AA216" s="125"/>
      <c r="AB216" s="125"/>
      <c r="AC216" s="125"/>
      <c r="AD216" s="125"/>
      <c r="AE216" s="125"/>
      <c r="AF216" s="125"/>
      <c r="AG216" s="125"/>
      <c r="AH216" s="125"/>
      <c r="AI216" s="125"/>
      <c r="AJ216" s="126"/>
      <c r="AK216" s="131"/>
      <c r="AL216" s="138"/>
      <c r="AM216" s="138"/>
      <c r="AN216" s="138"/>
      <c r="AO216" s="138"/>
      <c r="AP216" s="138"/>
      <c r="AQ216" s="134"/>
      <c r="AS216" s="97">
        <v>11</v>
      </c>
      <c r="AT216" s="97" t="s">
        <v>112</v>
      </c>
    </row>
    <row r="217" spans="1:46" ht="9" customHeight="1" thickBot="1" x14ac:dyDescent="0.25">
      <c r="A217" s="135">
        <v>52</v>
      </c>
      <c r="B217" s="143">
        <v>27002</v>
      </c>
      <c r="C217" s="144" t="s">
        <v>117</v>
      </c>
      <c r="D217" s="140" t="s">
        <v>110</v>
      </c>
      <c r="E217" s="115" t="s">
        <v>22</v>
      </c>
      <c r="F217" s="128">
        <v>11</v>
      </c>
      <c r="G217" s="117"/>
      <c r="H217" s="117"/>
      <c r="I217" s="117">
        <v>11</v>
      </c>
      <c r="J217" s="117"/>
      <c r="K217" s="127"/>
      <c r="L217" s="117"/>
      <c r="M217" s="127" t="s">
        <v>118</v>
      </c>
      <c r="N217" s="127">
        <v>11</v>
      </c>
      <c r="O217" s="117"/>
      <c r="P217" s="117"/>
      <c r="Q217" s="117">
        <v>11</v>
      </c>
      <c r="R217" s="127" t="s">
        <v>54</v>
      </c>
      <c r="S217" s="117" t="s">
        <v>54</v>
      </c>
      <c r="T217" s="117" t="s">
        <v>54</v>
      </c>
      <c r="U217" s="117" t="s">
        <v>54</v>
      </c>
      <c r="V217" s="117" t="s">
        <v>54</v>
      </c>
      <c r="W217" s="117" t="s">
        <v>54</v>
      </c>
      <c r="X217" s="117" t="s">
        <v>37</v>
      </c>
      <c r="Y217" s="117" t="s">
        <v>37</v>
      </c>
      <c r="Z217" s="117" t="s">
        <v>37</v>
      </c>
      <c r="AA217" s="117" t="s">
        <v>37</v>
      </c>
      <c r="AB217" s="117" t="s">
        <v>37</v>
      </c>
      <c r="AC217" s="117" t="s">
        <v>37</v>
      </c>
      <c r="AD217" s="117" t="s">
        <v>37</v>
      </c>
      <c r="AE217" s="117" t="s">
        <v>37</v>
      </c>
      <c r="AF217" s="117" t="s">
        <v>37</v>
      </c>
      <c r="AG217" s="117" t="s">
        <v>37</v>
      </c>
      <c r="AH217" s="117" t="s">
        <v>37</v>
      </c>
      <c r="AI217" s="117" t="s">
        <v>37</v>
      </c>
      <c r="AJ217" s="118" t="s">
        <v>37</v>
      </c>
      <c r="AK217" s="139">
        <f>COUNTIF(F217:AJ217,"&gt;0")</f>
        <v>4</v>
      </c>
      <c r="AL217" s="136">
        <f>SUM(F217:AJ217)</f>
        <v>44</v>
      </c>
      <c r="AM217" s="136">
        <f>SUM(F219:AJ219)</f>
        <v>11</v>
      </c>
      <c r="AN217" s="136">
        <f>SUM(F220:AJ220)</f>
        <v>0</v>
      </c>
      <c r="AO217" s="136">
        <f>SUM(F218:AJ218)</f>
        <v>16</v>
      </c>
      <c r="AP217" s="136">
        <f>VLOOKUP($M$1&amp;" "&amp;$P$1&amp;" "&amp;AQ217,'Вспомогательная таблица'!A:AL,38,0)</f>
        <v>165</v>
      </c>
      <c r="AQ217" s="132" t="s">
        <v>39</v>
      </c>
      <c r="AS217" s="97">
        <v>11</v>
      </c>
      <c r="AT217" s="97" t="s">
        <v>112</v>
      </c>
    </row>
    <row r="218" spans="1:46" ht="9" customHeight="1" x14ac:dyDescent="0.2">
      <c r="A218" s="130"/>
      <c r="B218" s="130"/>
      <c r="C218" s="137"/>
      <c r="D218" s="133"/>
      <c r="E218" s="119" t="s">
        <v>25</v>
      </c>
      <c r="F218" s="120">
        <v>8</v>
      </c>
      <c r="G218" s="121"/>
      <c r="H218" s="121"/>
      <c r="I218" s="121"/>
      <c r="J218" s="121"/>
      <c r="K218" s="121"/>
      <c r="L218" s="121"/>
      <c r="M218" s="121"/>
      <c r="N218" s="121">
        <v>8</v>
      </c>
      <c r="O218" s="121"/>
      <c r="P218" s="121"/>
      <c r="Q218" s="121"/>
      <c r="R218" s="121" t="s">
        <v>54</v>
      </c>
      <c r="S218" s="121"/>
      <c r="T218" s="121"/>
      <c r="U218" s="121"/>
      <c r="V218" s="121" t="s">
        <v>54</v>
      </c>
      <c r="W218" s="121"/>
      <c r="X218" s="121"/>
      <c r="Y218" s="121"/>
      <c r="Z218" s="121" t="s">
        <v>37</v>
      </c>
      <c r="AA218" s="121"/>
      <c r="AB218" s="121"/>
      <c r="AC218" s="121"/>
      <c r="AD218" s="121" t="s">
        <v>37</v>
      </c>
      <c r="AE218" s="121"/>
      <c r="AF218" s="121"/>
      <c r="AG218" s="121"/>
      <c r="AH218" s="121" t="s">
        <v>37</v>
      </c>
      <c r="AI218" s="121"/>
      <c r="AJ218" s="122"/>
      <c r="AK218" s="130"/>
      <c r="AL218" s="137"/>
      <c r="AM218" s="137"/>
      <c r="AN218" s="137"/>
      <c r="AO218" s="137"/>
      <c r="AP218" s="137"/>
      <c r="AQ218" s="133"/>
      <c r="AS218" s="97">
        <v>11</v>
      </c>
      <c r="AT218" s="97" t="s">
        <v>112</v>
      </c>
    </row>
    <row r="219" spans="1:46" ht="9" customHeight="1" x14ac:dyDescent="0.2">
      <c r="A219" s="130"/>
      <c r="B219" s="130"/>
      <c r="C219" s="137"/>
      <c r="D219" s="133"/>
      <c r="E219" s="119" t="s">
        <v>26</v>
      </c>
      <c r="F219" s="120">
        <v>11</v>
      </c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  <c r="AA219" s="121"/>
      <c r="AB219" s="121"/>
      <c r="AC219" s="121"/>
      <c r="AD219" s="121"/>
      <c r="AE219" s="121"/>
      <c r="AF219" s="121"/>
      <c r="AG219" s="121"/>
      <c r="AH219" s="121"/>
      <c r="AI219" s="121"/>
      <c r="AJ219" s="122"/>
      <c r="AK219" s="130"/>
      <c r="AL219" s="137"/>
      <c r="AM219" s="137"/>
      <c r="AN219" s="137"/>
      <c r="AO219" s="137"/>
      <c r="AP219" s="137"/>
      <c r="AQ219" s="133"/>
      <c r="AS219" s="97">
        <v>11</v>
      </c>
      <c r="AT219" s="97" t="s">
        <v>112</v>
      </c>
    </row>
    <row r="220" spans="1:46" ht="9" customHeight="1" thickBot="1" x14ac:dyDescent="0.25">
      <c r="A220" s="131"/>
      <c r="B220" s="131"/>
      <c r="C220" s="138"/>
      <c r="D220" s="134"/>
      <c r="E220" s="123" t="s">
        <v>27</v>
      </c>
      <c r="F220" s="124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  <c r="AC220" s="125"/>
      <c r="AD220" s="125"/>
      <c r="AE220" s="125"/>
      <c r="AF220" s="125"/>
      <c r="AG220" s="125"/>
      <c r="AH220" s="125"/>
      <c r="AI220" s="125"/>
      <c r="AJ220" s="126"/>
      <c r="AK220" s="131"/>
      <c r="AL220" s="138"/>
      <c r="AM220" s="138"/>
      <c r="AN220" s="138"/>
      <c r="AO220" s="138"/>
      <c r="AP220" s="138"/>
      <c r="AQ220" s="134"/>
      <c r="AS220" s="97">
        <v>11</v>
      </c>
      <c r="AT220" s="97" t="s">
        <v>112</v>
      </c>
    </row>
    <row r="221" spans="1:46" ht="9" customHeight="1" thickBot="1" x14ac:dyDescent="0.25">
      <c r="A221" s="135">
        <v>53</v>
      </c>
      <c r="B221" s="143">
        <v>27002</v>
      </c>
      <c r="C221" s="144" t="s">
        <v>117</v>
      </c>
      <c r="D221" s="140" t="s">
        <v>110</v>
      </c>
      <c r="E221" s="115" t="s">
        <v>22</v>
      </c>
      <c r="F221" s="116"/>
      <c r="G221" s="117"/>
      <c r="H221" s="117"/>
      <c r="I221" s="127"/>
      <c r="J221" s="117"/>
      <c r="K221" s="117">
        <v>11</v>
      </c>
      <c r="L221" s="117"/>
      <c r="M221" s="117"/>
      <c r="N221" s="127"/>
      <c r="O221" s="117"/>
      <c r="P221" s="117"/>
      <c r="Q221" s="12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17"/>
      <c r="AH221" s="117"/>
      <c r="AI221" s="117"/>
      <c r="AJ221" s="118"/>
      <c r="AK221" s="139">
        <f>COUNTIF(F221:AJ221,"&gt;0")</f>
        <v>1</v>
      </c>
      <c r="AL221" s="136">
        <f>SUM(F221:AJ221)</f>
        <v>11</v>
      </c>
      <c r="AM221" s="136">
        <f>SUM(F223:AJ223)</f>
        <v>0</v>
      </c>
      <c r="AN221" s="136">
        <f>SUM(F224:AJ224)</f>
        <v>0</v>
      </c>
      <c r="AO221" s="136">
        <f>SUM(F222:AJ222)</f>
        <v>8</v>
      </c>
      <c r="AP221" s="136">
        <f>VLOOKUP($M$1&amp;" "&amp;$P$1&amp;" "&amp;AQ221,'Вспомогательная таблица'!A:AL,38,0)</f>
        <v>176</v>
      </c>
      <c r="AQ221" s="132" t="s">
        <v>38</v>
      </c>
      <c r="AS221" s="97">
        <v>11</v>
      </c>
      <c r="AT221" s="97" t="s">
        <v>112</v>
      </c>
    </row>
    <row r="222" spans="1:46" ht="9" customHeight="1" x14ac:dyDescent="0.2">
      <c r="A222" s="130"/>
      <c r="B222" s="130"/>
      <c r="C222" s="137"/>
      <c r="D222" s="133"/>
      <c r="E222" s="119" t="s">
        <v>25</v>
      </c>
      <c r="F222" s="120"/>
      <c r="G222" s="121"/>
      <c r="H222" s="121"/>
      <c r="I222" s="121"/>
      <c r="J222" s="121"/>
      <c r="K222" s="121">
        <v>8</v>
      </c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  <c r="AA222" s="121"/>
      <c r="AB222" s="121"/>
      <c r="AC222" s="121"/>
      <c r="AD222" s="121"/>
      <c r="AE222" s="121"/>
      <c r="AF222" s="121"/>
      <c r="AG222" s="121"/>
      <c r="AH222" s="121"/>
      <c r="AI222" s="121"/>
      <c r="AJ222" s="122"/>
      <c r="AK222" s="130"/>
      <c r="AL222" s="137"/>
      <c r="AM222" s="137"/>
      <c r="AN222" s="137"/>
      <c r="AO222" s="137"/>
      <c r="AP222" s="137"/>
      <c r="AQ222" s="133"/>
      <c r="AS222" s="97">
        <v>11</v>
      </c>
      <c r="AT222" s="97" t="s">
        <v>112</v>
      </c>
    </row>
    <row r="223" spans="1:46" ht="9" customHeight="1" x14ac:dyDescent="0.2">
      <c r="A223" s="130"/>
      <c r="B223" s="130"/>
      <c r="C223" s="137"/>
      <c r="D223" s="133"/>
      <c r="E223" s="119" t="s">
        <v>26</v>
      </c>
      <c r="F223" s="120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  <c r="AA223" s="121"/>
      <c r="AB223" s="121"/>
      <c r="AC223" s="121"/>
      <c r="AD223" s="121"/>
      <c r="AE223" s="121"/>
      <c r="AF223" s="121"/>
      <c r="AG223" s="121"/>
      <c r="AH223" s="121"/>
      <c r="AI223" s="121"/>
      <c r="AJ223" s="122"/>
      <c r="AK223" s="130"/>
      <c r="AL223" s="137"/>
      <c r="AM223" s="137"/>
      <c r="AN223" s="137"/>
      <c r="AO223" s="137"/>
      <c r="AP223" s="137"/>
      <c r="AQ223" s="133"/>
      <c r="AS223" s="97">
        <v>11</v>
      </c>
      <c r="AT223" s="97" t="s">
        <v>112</v>
      </c>
    </row>
    <row r="224" spans="1:46" ht="9" customHeight="1" thickBot="1" x14ac:dyDescent="0.25">
      <c r="A224" s="131"/>
      <c r="B224" s="131"/>
      <c r="C224" s="138"/>
      <c r="D224" s="134"/>
      <c r="E224" s="123" t="s">
        <v>27</v>
      </c>
      <c r="F224" s="124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  <c r="AA224" s="125"/>
      <c r="AB224" s="125"/>
      <c r="AC224" s="125"/>
      <c r="AD224" s="125"/>
      <c r="AE224" s="125"/>
      <c r="AF224" s="125"/>
      <c r="AG224" s="125"/>
      <c r="AH224" s="125"/>
      <c r="AI224" s="125"/>
      <c r="AJ224" s="126"/>
      <c r="AK224" s="131"/>
      <c r="AL224" s="138"/>
      <c r="AM224" s="138"/>
      <c r="AN224" s="138"/>
      <c r="AO224" s="138"/>
      <c r="AP224" s="138"/>
      <c r="AQ224" s="134"/>
      <c r="AS224" s="97">
        <v>11</v>
      </c>
      <c r="AT224" s="97" t="s">
        <v>112</v>
      </c>
    </row>
    <row r="225" spans="1:46" ht="9" customHeight="1" thickBot="1" x14ac:dyDescent="0.25">
      <c r="A225" s="135">
        <v>54</v>
      </c>
      <c r="B225" s="143">
        <v>19559</v>
      </c>
      <c r="C225" s="144" t="s">
        <v>119</v>
      </c>
      <c r="D225" s="140" t="s">
        <v>110</v>
      </c>
      <c r="E225" s="115" t="s">
        <v>22</v>
      </c>
      <c r="F225" s="128">
        <v>11</v>
      </c>
      <c r="G225" s="117"/>
      <c r="H225" s="117"/>
      <c r="I225" s="127"/>
      <c r="J225" s="117"/>
      <c r="K225" s="117"/>
      <c r="L225" s="127"/>
      <c r="M225" s="127"/>
      <c r="N225" s="117"/>
      <c r="O225" s="117"/>
      <c r="P225" s="127"/>
      <c r="Q225" s="117"/>
      <c r="R225" s="117"/>
      <c r="S225" s="117"/>
      <c r="T225" s="117"/>
      <c r="U225" s="117"/>
      <c r="V225" s="117"/>
      <c r="W225" s="117"/>
      <c r="X225" s="117"/>
      <c r="Y225" s="117">
        <v>11</v>
      </c>
      <c r="Z225" s="117">
        <v>11</v>
      </c>
      <c r="AA225" s="117"/>
      <c r="AB225" s="117"/>
      <c r="AC225" s="117">
        <v>11</v>
      </c>
      <c r="AD225" s="117">
        <v>11</v>
      </c>
      <c r="AE225" s="117"/>
      <c r="AF225" s="117"/>
      <c r="AG225" s="117">
        <v>11</v>
      </c>
      <c r="AH225" s="117">
        <v>11</v>
      </c>
      <c r="AI225" s="117"/>
      <c r="AJ225" s="118"/>
      <c r="AK225" s="139">
        <f>COUNTIF(F225:AJ225,"&gt;0")</f>
        <v>7</v>
      </c>
      <c r="AL225" s="136">
        <f>SUM(F225:AJ225)</f>
        <v>77</v>
      </c>
      <c r="AM225" s="136">
        <f>SUM(F227:AJ227)</f>
        <v>11</v>
      </c>
      <c r="AN225" s="136">
        <f>SUM(F228:AJ228)</f>
        <v>0</v>
      </c>
      <c r="AO225" s="136">
        <f>SUM(F226:AJ226)</f>
        <v>0</v>
      </c>
      <c r="AP225" s="136">
        <f>VLOOKUP($M$1&amp;" "&amp;$P$1&amp;" "&amp;AQ225,'Вспомогательная таблица'!A:AL,38,0)</f>
        <v>165</v>
      </c>
      <c r="AQ225" s="132" t="s">
        <v>120</v>
      </c>
      <c r="AS225" s="97">
        <v>11</v>
      </c>
      <c r="AT225" s="97" t="s">
        <v>112</v>
      </c>
    </row>
    <row r="226" spans="1:46" ht="9" customHeight="1" x14ac:dyDescent="0.2">
      <c r="A226" s="130"/>
      <c r="B226" s="130"/>
      <c r="C226" s="137"/>
      <c r="D226" s="133"/>
      <c r="E226" s="119" t="s">
        <v>25</v>
      </c>
      <c r="F226" s="120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  <c r="AD226" s="121"/>
      <c r="AE226" s="121"/>
      <c r="AF226" s="121"/>
      <c r="AG226" s="121"/>
      <c r="AH226" s="121"/>
      <c r="AI226" s="121"/>
      <c r="AJ226" s="122"/>
      <c r="AK226" s="130"/>
      <c r="AL226" s="137"/>
      <c r="AM226" s="137"/>
      <c r="AN226" s="137"/>
      <c r="AO226" s="137"/>
      <c r="AP226" s="137"/>
      <c r="AQ226" s="133"/>
      <c r="AS226" s="97">
        <v>11</v>
      </c>
      <c r="AT226" s="97" t="s">
        <v>112</v>
      </c>
    </row>
    <row r="227" spans="1:46" ht="9" customHeight="1" x14ac:dyDescent="0.2">
      <c r="A227" s="130"/>
      <c r="B227" s="130"/>
      <c r="C227" s="137"/>
      <c r="D227" s="133"/>
      <c r="E227" s="119" t="s">
        <v>26</v>
      </c>
      <c r="F227" s="120">
        <v>11</v>
      </c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  <c r="AC227" s="121"/>
      <c r="AD227" s="121"/>
      <c r="AE227" s="121"/>
      <c r="AF227" s="121"/>
      <c r="AG227" s="121"/>
      <c r="AH227" s="121"/>
      <c r="AI227" s="121"/>
      <c r="AJ227" s="122"/>
      <c r="AK227" s="130"/>
      <c r="AL227" s="137"/>
      <c r="AM227" s="137"/>
      <c r="AN227" s="137"/>
      <c r="AO227" s="137"/>
      <c r="AP227" s="137"/>
      <c r="AQ227" s="133"/>
      <c r="AS227" s="97">
        <v>11</v>
      </c>
      <c r="AT227" s="97" t="s">
        <v>112</v>
      </c>
    </row>
    <row r="228" spans="1:46" ht="9" customHeight="1" thickBot="1" x14ac:dyDescent="0.25">
      <c r="A228" s="131"/>
      <c r="B228" s="131"/>
      <c r="C228" s="138"/>
      <c r="D228" s="134"/>
      <c r="E228" s="123" t="s">
        <v>27</v>
      </c>
      <c r="F228" s="124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  <c r="AC228" s="125"/>
      <c r="AD228" s="125"/>
      <c r="AE228" s="125"/>
      <c r="AF228" s="125"/>
      <c r="AG228" s="125"/>
      <c r="AH228" s="125"/>
      <c r="AI228" s="125"/>
      <c r="AJ228" s="126"/>
      <c r="AK228" s="131"/>
      <c r="AL228" s="138"/>
      <c r="AM228" s="138"/>
      <c r="AN228" s="138"/>
      <c r="AO228" s="138"/>
      <c r="AP228" s="138"/>
      <c r="AQ228" s="134"/>
      <c r="AS228" s="97">
        <v>11</v>
      </c>
      <c r="AT228" s="97" t="s">
        <v>112</v>
      </c>
    </row>
    <row r="229" spans="1:46" ht="9" customHeight="1" thickBot="1" x14ac:dyDescent="0.25">
      <c r="A229" s="135">
        <v>55</v>
      </c>
      <c r="B229" s="143">
        <v>19559</v>
      </c>
      <c r="C229" s="144" t="s">
        <v>119</v>
      </c>
      <c r="D229" s="140" t="s">
        <v>110</v>
      </c>
      <c r="E229" s="115" t="s">
        <v>22</v>
      </c>
      <c r="F229" s="128"/>
      <c r="G229" s="117"/>
      <c r="H229" s="117"/>
      <c r="I229" s="117">
        <v>11</v>
      </c>
      <c r="J229" s="117"/>
      <c r="K229" s="117"/>
      <c r="L229" s="127">
        <v>11</v>
      </c>
      <c r="M229" s="117">
        <v>11</v>
      </c>
      <c r="N229" s="117"/>
      <c r="O229" s="117"/>
      <c r="P229" s="117">
        <v>11</v>
      </c>
      <c r="Q229" s="127">
        <v>11</v>
      </c>
      <c r="R229" s="117"/>
      <c r="S229" s="117"/>
      <c r="T229" s="117">
        <v>11</v>
      </c>
      <c r="U229" s="117">
        <v>11</v>
      </c>
      <c r="V229" s="117"/>
      <c r="W229" s="117"/>
      <c r="X229" s="117"/>
      <c r="Y229" s="117"/>
      <c r="Z229" s="117"/>
      <c r="AA229" s="117"/>
      <c r="AB229" s="117"/>
      <c r="AC229" s="117"/>
      <c r="AD229" s="117"/>
      <c r="AE229" s="117"/>
      <c r="AF229" s="117"/>
      <c r="AG229" s="117"/>
      <c r="AH229" s="117"/>
      <c r="AI229" s="117"/>
      <c r="AJ229" s="118"/>
      <c r="AK229" s="139">
        <f>COUNTIF(F229:AJ229,"&gt;0")</f>
        <v>7</v>
      </c>
      <c r="AL229" s="136">
        <f>SUM(F229:AJ229)</f>
        <v>77</v>
      </c>
      <c r="AM229" s="136">
        <f>SUM(F231:AJ231)</f>
        <v>11</v>
      </c>
      <c r="AN229" s="136">
        <f>SUM(F232:AJ232)</f>
        <v>0</v>
      </c>
      <c r="AO229" s="136">
        <f>SUM(F230:AJ230)</f>
        <v>32</v>
      </c>
      <c r="AP229" s="136">
        <f>VLOOKUP($M$1&amp;" "&amp;$P$1&amp;" "&amp;AQ229,'Вспомогательная таблица'!A:AL,38,0)</f>
        <v>165</v>
      </c>
      <c r="AQ229" s="132" t="s">
        <v>41</v>
      </c>
      <c r="AS229" s="97">
        <v>11</v>
      </c>
      <c r="AT229" s="97" t="s">
        <v>112</v>
      </c>
    </row>
    <row r="230" spans="1:46" ht="9" customHeight="1" x14ac:dyDescent="0.2">
      <c r="A230" s="130"/>
      <c r="B230" s="130"/>
      <c r="C230" s="137"/>
      <c r="D230" s="133"/>
      <c r="E230" s="119" t="s">
        <v>25</v>
      </c>
      <c r="F230" s="120"/>
      <c r="G230" s="121"/>
      <c r="H230" s="121"/>
      <c r="I230" s="121">
        <v>8</v>
      </c>
      <c r="J230" s="121"/>
      <c r="K230" s="121"/>
      <c r="L230" s="121"/>
      <c r="M230" s="121">
        <v>8</v>
      </c>
      <c r="N230" s="121"/>
      <c r="O230" s="121"/>
      <c r="P230" s="121"/>
      <c r="Q230" s="121">
        <v>8</v>
      </c>
      <c r="R230" s="121"/>
      <c r="S230" s="121"/>
      <c r="T230" s="121"/>
      <c r="U230" s="121">
        <v>8</v>
      </c>
      <c r="V230" s="121"/>
      <c r="W230" s="121"/>
      <c r="X230" s="121"/>
      <c r="Y230" s="121"/>
      <c r="Z230" s="121"/>
      <c r="AA230" s="121"/>
      <c r="AB230" s="121"/>
      <c r="AC230" s="121"/>
      <c r="AD230" s="121"/>
      <c r="AE230" s="121"/>
      <c r="AF230" s="121"/>
      <c r="AG230" s="121"/>
      <c r="AH230" s="121"/>
      <c r="AI230" s="121"/>
      <c r="AJ230" s="122"/>
      <c r="AK230" s="130"/>
      <c r="AL230" s="137"/>
      <c r="AM230" s="137"/>
      <c r="AN230" s="137"/>
      <c r="AO230" s="137"/>
      <c r="AP230" s="137"/>
      <c r="AQ230" s="133"/>
      <c r="AS230" s="97">
        <v>11</v>
      </c>
      <c r="AT230" s="97" t="s">
        <v>112</v>
      </c>
    </row>
    <row r="231" spans="1:46" ht="9" customHeight="1" x14ac:dyDescent="0.2">
      <c r="A231" s="130"/>
      <c r="B231" s="130"/>
      <c r="C231" s="137"/>
      <c r="D231" s="133"/>
      <c r="E231" s="119" t="s">
        <v>26</v>
      </c>
      <c r="F231" s="120"/>
      <c r="G231" s="121"/>
      <c r="H231" s="121"/>
      <c r="I231" s="121"/>
      <c r="J231" s="121"/>
      <c r="K231" s="121"/>
      <c r="L231" s="121">
        <v>11</v>
      </c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  <c r="AD231" s="121"/>
      <c r="AE231" s="121"/>
      <c r="AF231" s="121"/>
      <c r="AG231" s="121"/>
      <c r="AH231" s="121"/>
      <c r="AI231" s="121"/>
      <c r="AJ231" s="122"/>
      <c r="AK231" s="130"/>
      <c r="AL231" s="137"/>
      <c r="AM231" s="137"/>
      <c r="AN231" s="137"/>
      <c r="AO231" s="137"/>
      <c r="AP231" s="137"/>
      <c r="AQ231" s="133"/>
      <c r="AS231" s="97">
        <v>11</v>
      </c>
      <c r="AT231" s="97" t="s">
        <v>112</v>
      </c>
    </row>
    <row r="232" spans="1:46" ht="9" customHeight="1" thickBot="1" x14ac:dyDescent="0.25">
      <c r="A232" s="131"/>
      <c r="B232" s="131"/>
      <c r="C232" s="138"/>
      <c r="D232" s="134"/>
      <c r="E232" s="123" t="s">
        <v>27</v>
      </c>
      <c r="F232" s="124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  <c r="AC232" s="125"/>
      <c r="AD232" s="125"/>
      <c r="AE232" s="125"/>
      <c r="AF232" s="125"/>
      <c r="AG232" s="125"/>
      <c r="AH232" s="125"/>
      <c r="AI232" s="125"/>
      <c r="AJ232" s="126"/>
      <c r="AK232" s="131"/>
      <c r="AL232" s="138"/>
      <c r="AM232" s="138"/>
      <c r="AN232" s="138"/>
      <c r="AO232" s="138"/>
      <c r="AP232" s="138"/>
      <c r="AQ232" s="134"/>
      <c r="AS232" s="97">
        <v>11</v>
      </c>
      <c r="AT232" s="97" t="s">
        <v>112</v>
      </c>
    </row>
    <row r="233" spans="1:46" ht="9" customHeight="1" thickBot="1" x14ac:dyDescent="0.25">
      <c r="A233" s="135">
        <v>56</v>
      </c>
      <c r="B233" s="143">
        <v>32407</v>
      </c>
      <c r="C233" s="144" t="s">
        <v>121</v>
      </c>
      <c r="D233" s="140" t="s">
        <v>110</v>
      </c>
      <c r="E233" s="115" t="s">
        <v>22</v>
      </c>
      <c r="F233" s="116"/>
      <c r="G233" s="127"/>
      <c r="H233" s="117"/>
      <c r="I233" s="117"/>
      <c r="J233" s="127"/>
      <c r="K233" s="127"/>
      <c r="L233" s="117"/>
      <c r="M233" s="117"/>
      <c r="N233" s="127"/>
      <c r="O233" s="127"/>
      <c r="P233" s="117"/>
      <c r="Q233" s="117"/>
      <c r="R233" s="127"/>
      <c r="S233" s="117"/>
      <c r="T233" s="117"/>
      <c r="U233" s="117"/>
      <c r="V233" s="117">
        <v>11</v>
      </c>
      <c r="W233" s="117">
        <v>11</v>
      </c>
      <c r="X233" s="117"/>
      <c r="Y233" s="117"/>
      <c r="Z233" s="117">
        <v>11</v>
      </c>
      <c r="AA233" s="117">
        <v>11</v>
      </c>
      <c r="AB233" s="117"/>
      <c r="AC233" s="117"/>
      <c r="AD233" s="117">
        <v>11</v>
      </c>
      <c r="AE233" s="117">
        <v>11</v>
      </c>
      <c r="AF233" s="117"/>
      <c r="AG233" s="117"/>
      <c r="AH233" s="117">
        <v>11</v>
      </c>
      <c r="AI233" s="117">
        <v>11</v>
      </c>
      <c r="AJ233" s="118"/>
      <c r="AK233" s="139">
        <f>COUNTIF(F233:AJ233,"&gt;0")</f>
        <v>8</v>
      </c>
      <c r="AL233" s="136">
        <f>SUM(F233:AJ233)</f>
        <v>88</v>
      </c>
      <c r="AM233" s="136">
        <f>SUM(F235:AJ235)</f>
        <v>0</v>
      </c>
      <c r="AN233" s="136">
        <f>SUM(F236:AJ236)</f>
        <v>0</v>
      </c>
      <c r="AO233" s="136">
        <f>SUM(F234:AJ234)</f>
        <v>32</v>
      </c>
      <c r="AP233" s="136">
        <f>VLOOKUP($M$1&amp;" "&amp;$P$1&amp;" "&amp;AQ233,'Вспомогательная таблица'!A:AL,38,0)</f>
        <v>176</v>
      </c>
      <c r="AQ233" s="132" t="s">
        <v>35</v>
      </c>
      <c r="AS233" s="97">
        <v>11</v>
      </c>
      <c r="AT233" s="97" t="s">
        <v>112</v>
      </c>
    </row>
    <row r="234" spans="1:46" ht="9" customHeight="1" x14ac:dyDescent="0.2">
      <c r="A234" s="130"/>
      <c r="B234" s="130"/>
      <c r="C234" s="137"/>
      <c r="D234" s="133"/>
      <c r="E234" s="119" t="s">
        <v>25</v>
      </c>
      <c r="F234" s="120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>
        <v>8</v>
      </c>
      <c r="X234" s="121"/>
      <c r="Y234" s="121"/>
      <c r="Z234" s="121"/>
      <c r="AA234" s="121">
        <v>8</v>
      </c>
      <c r="AB234" s="121"/>
      <c r="AC234" s="121"/>
      <c r="AD234" s="121"/>
      <c r="AE234" s="121">
        <v>8</v>
      </c>
      <c r="AF234" s="121"/>
      <c r="AG234" s="121"/>
      <c r="AH234" s="121"/>
      <c r="AI234" s="121">
        <v>8</v>
      </c>
      <c r="AJ234" s="122"/>
      <c r="AK234" s="130"/>
      <c r="AL234" s="137"/>
      <c r="AM234" s="137"/>
      <c r="AN234" s="137"/>
      <c r="AO234" s="137"/>
      <c r="AP234" s="137"/>
      <c r="AQ234" s="133"/>
      <c r="AS234" s="97">
        <v>11</v>
      </c>
      <c r="AT234" s="97" t="s">
        <v>112</v>
      </c>
    </row>
    <row r="235" spans="1:46" ht="9" customHeight="1" x14ac:dyDescent="0.2">
      <c r="A235" s="130"/>
      <c r="B235" s="130"/>
      <c r="C235" s="137"/>
      <c r="D235" s="133"/>
      <c r="E235" s="119" t="s">
        <v>26</v>
      </c>
      <c r="F235" s="120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  <c r="AC235" s="121"/>
      <c r="AD235" s="121"/>
      <c r="AE235" s="121"/>
      <c r="AF235" s="121"/>
      <c r="AG235" s="121"/>
      <c r="AH235" s="121"/>
      <c r="AI235" s="121"/>
      <c r="AJ235" s="122"/>
      <c r="AK235" s="130"/>
      <c r="AL235" s="137"/>
      <c r="AM235" s="137"/>
      <c r="AN235" s="137"/>
      <c r="AO235" s="137"/>
      <c r="AP235" s="137"/>
      <c r="AQ235" s="133"/>
      <c r="AS235" s="97">
        <v>11</v>
      </c>
      <c r="AT235" s="97" t="s">
        <v>112</v>
      </c>
    </row>
    <row r="236" spans="1:46" ht="9" customHeight="1" thickBot="1" x14ac:dyDescent="0.25">
      <c r="A236" s="131"/>
      <c r="B236" s="131"/>
      <c r="C236" s="138"/>
      <c r="D236" s="134"/>
      <c r="E236" s="123" t="s">
        <v>27</v>
      </c>
      <c r="F236" s="124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  <c r="AC236" s="125"/>
      <c r="AD236" s="125"/>
      <c r="AE236" s="125"/>
      <c r="AF236" s="125"/>
      <c r="AG236" s="125"/>
      <c r="AH236" s="125"/>
      <c r="AI236" s="125"/>
      <c r="AJ236" s="126"/>
      <c r="AK236" s="131"/>
      <c r="AL236" s="138"/>
      <c r="AM236" s="138"/>
      <c r="AN236" s="138"/>
      <c r="AO236" s="138"/>
      <c r="AP236" s="138"/>
      <c r="AQ236" s="134"/>
      <c r="AS236" s="97">
        <v>11</v>
      </c>
      <c r="AT236" s="97" t="s">
        <v>112</v>
      </c>
    </row>
    <row r="237" spans="1:46" ht="9" customHeight="1" thickBot="1" x14ac:dyDescent="0.25">
      <c r="A237" s="135">
        <v>57</v>
      </c>
      <c r="B237" s="143">
        <v>32407</v>
      </c>
      <c r="C237" s="144" t="s">
        <v>121</v>
      </c>
      <c r="D237" s="140" t="s">
        <v>110</v>
      </c>
      <c r="E237" s="115" t="s">
        <v>22</v>
      </c>
      <c r="F237" s="116"/>
      <c r="G237" s="127"/>
      <c r="H237" s="127">
        <v>11</v>
      </c>
      <c r="I237" s="127">
        <v>11</v>
      </c>
      <c r="J237" s="127"/>
      <c r="K237" s="127"/>
      <c r="L237" s="127">
        <v>11</v>
      </c>
      <c r="M237" s="127">
        <v>11</v>
      </c>
      <c r="N237" s="127"/>
      <c r="O237" s="127"/>
      <c r="P237" s="127">
        <v>11</v>
      </c>
      <c r="Q237" s="127">
        <v>11</v>
      </c>
      <c r="R237" s="127"/>
      <c r="S237" s="117"/>
      <c r="T237" s="117">
        <v>11</v>
      </c>
      <c r="U237" s="117"/>
      <c r="V237" s="117"/>
      <c r="W237" s="117"/>
      <c r="X237" s="117"/>
      <c r="Y237" s="117"/>
      <c r="Z237" s="117"/>
      <c r="AA237" s="117"/>
      <c r="AB237" s="117"/>
      <c r="AC237" s="117"/>
      <c r="AD237" s="117"/>
      <c r="AE237" s="117"/>
      <c r="AF237" s="117"/>
      <c r="AG237" s="117"/>
      <c r="AH237" s="117"/>
      <c r="AI237" s="117"/>
      <c r="AJ237" s="118"/>
      <c r="AK237" s="139">
        <f>COUNTIF(F237:AJ237,"&gt;0")</f>
        <v>7</v>
      </c>
      <c r="AL237" s="136">
        <f>SUM(F237:AJ237)</f>
        <v>77</v>
      </c>
      <c r="AM237" s="136">
        <f>SUM(F239:AJ239)</f>
        <v>11</v>
      </c>
      <c r="AN237" s="136">
        <f>SUM(F240:AJ240)</f>
        <v>0</v>
      </c>
      <c r="AO237" s="136">
        <f>SUM(F238:AJ238)</f>
        <v>24</v>
      </c>
      <c r="AP237" s="136">
        <f>VLOOKUP($M$1&amp;" "&amp;$P$1&amp;" "&amp;AQ237,'Вспомогательная таблица'!A:AL,38,0)</f>
        <v>176</v>
      </c>
      <c r="AQ237" s="132" t="s">
        <v>35</v>
      </c>
      <c r="AS237" s="97">
        <v>11</v>
      </c>
      <c r="AT237" s="97" t="s">
        <v>112</v>
      </c>
    </row>
    <row r="238" spans="1:46" ht="9" customHeight="1" x14ac:dyDescent="0.2">
      <c r="A238" s="130"/>
      <c r="B238" s="130"/>
      <c r="C238" s="137"/>
      <c r="D238" s="133"/>
      <c r="E238" s="119" t="s">
        <v>25</v>
      </c>
      <c r="F238" s="120"/>
      <c r="G238" s="121"/>
      <c r="H238" s="121"/>
      <c r="I238" s="121">
        <v>8</v>
      </c>
      <c r="J238" s="121"/>
      <c r="K238" s="121"/>
      <c r="L238" s="121"/>
      <c r="M238" s="121">
        <v>8</v>
      </c>
      <c r="N238" s="121"/>
      <c r="O238" s="121"/>
      <c r="P238" s="121"/>
      <c r="Q238" s="121">
        <v>8</v>
      </c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  <c r="AC238" s="121"/>
      <c r="AD238" s="121"/>
      <c r="AE238" s="121"/>
      <c r="AF238" s="121"/>
      <c r="AG238" s="121"/>
      <c r="AH238" s="121"/>
      <c r="AI238" s="121"/>
      <c r="AJ238" s="122"/>
      <c r="AK238" s="130"/>
      <c r="AL238" s="137"/>
      <c r="AM238" s="137"/>
      <c r="AN238" s="137"/>
      <c r="AO238" s="137"/>
      <c r="AP238" s="137"/>
      <c r="AQ238" s="133"/>
      <c r="AS238" s="97">
        <v>11</v>
      </c>
      <c r="AT238" s="97" t="s">
        <v>112</v>
      </c>
    </row>
    <row r="239" spans="1:46" ht="9" customHeight="1" x14ac:dyDescent="0.2">
      <c r="A239" s="130"/>
      <c r="B239" s="130"/>
      <c r="C239" s="137"/>
      <c r="D239" s="133"/>
      <c r="E239" s="119" t="s">
        <v>26</v>
      </c>
      <c r="F239" s="120"/>
      <c r="G239" s="121"/>
      <c r="H239" s="121"/>
      <c r="I239" s="121"/>
      <c r="J239" s="121"/>
      <c r="K239" s="121"/>
      <c r="L239" s="121">
        <v>11</v>
      </c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  <c r="AC239" s="121"/>
      <c r="AD239" s="121"/>
      <c r="AE239" s="121"/>
      <c r="AF239" s="121"/>
      <c r="AG239" s="121"/>
      <c r="AH239" s="121"/>
      <c r="AI239" s="121"/>
      <c r="AJ239" s="122"/>
      <c r="AK239" s="130"/>
      <c r="AL239" s="137"/>
      <c r="AM239" s="137"/>
      <c r="AN239" s="137"/>
      <c r="AO239" s="137"/>
      <c r="AP239" s="137"/>
      <c r="AQ239" s="133"/>
      <c r="AS239" s="97">
        <v>11</v>
      </c>
      <c r="AT239" s="97" t="s">
        <v>112</v>
      </c>
    </row>
    <row r="240" spans="1:46" ht="9" customHeight="1" thickBot="1" x14ac:dyDescent="0.25">
      <c r="A240" s="131"/>
      <c r="B240" s="131"/>
      <c r="C240" s="138"/>
      <c r="D240" s="134"/>
      <c r="E240" s="123" t="s">
        <v>27</v>
      </c>
      <c r="F240" s="124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  <c r="AC240" s="125"/>
      <c r="AD240" s="125"/>
      <c r="AE240" s="125"/>
      <c r="AF240" s="125"/>
      <c r="AG240" s="125"/>
      <c r="AH240" s="125"/>
      <c r="AI240" s="125"/>
      <c r="AJ240" s="126"/>
      <c r="AK240" s="131"/>
      <c r="AL240" s="138"/>
      <c r="AM240" s="138"/>
      <c r="AN240" s="138"/>
      <c r="AO240" s="138"/>
      <c r="AP240" s="138"/>
      <c r="AQ240" s="134"/>
      <c r="AS240" s="97">
        <v>11</v>
      </c>
      <c r="AT240" s="97" t="s">
        <v>112</v>
      </c>
    </row>
    <row r="241" spans="1:46" ht="9" customHeight="1" thickBot="1" x14ac:dyDescent="0.25">
      <c r="A241" s="135">
        <v>58</v>
      </c>
      <c r="B241" s="143">
        <v>18956</v>
      </c>
      <c r="C241" s="144" t="s">
        <v>122</v>
      </c>
      <c r="D241" s="140" t="s">
        <v>123</v>
      </c>
      <c r="E241" s="115" t="s">
        <v>22</v>
      </c>
      <c r="F241" s="128" t="s">
        <v>54</v>
      </c>
      <c r="G241" s="127" t="s">
        <v>54</v>
      </c>
      <c r="H241" s="127" t="s">
        <v>54</v>
      </c>
      <c r="I241" s="127">
        <v>11</v>
      </c>
      <c r="J241" s="117">
        <v>11</v>
      </c>
      <c r="K241" s="117"/>
      <c r="L241" s="117"/>
      <c r="M241" s="117">
        <v>11</v>
      </c>
      <c r="N241" s="117">
        <v>11</v>
      </c>
      <c r="O241" s="117"/>
      <c r="P241" s="117"/>
      <c r="Q241" s="117">
        <v>11</v>
      </c>
      <c r="R241" s="117">
        <v>11</v>
      </c>
      <c r="S241" s="117"/>
      <c r="T241" s="117"/>
      <c r="U241" s="117">
        <v>11</v>
      </c>
      <c r="V241" s="117">
        <v>11</v>
      </c>
      <c r="W241" s="117"/>
      <c r="X241" s="117"/>
      <c r="Y241" s="117">
        <v>11</v>
      </c>
      <c r="Z241" s="117">
        <v>11</v>
      </c>
      <c r="AA241" s="117"/>
      <c r="AB241" s="117"/>
      <c r="AC241" s="117">
        <v>11</v>
      </c>
      <c r="AD241" s="117">
        <v>11</v>
      </c>
      <c r="AE241" s="117"/>
      <c r="AF241" s="117"/>
      <c r="AG241" s="117">
        <v>11</v>
      </c>
      <c r="AH241" s="117">
        <v>11</v>
      </c>
      <c r="AI241" s="117"/>
      <c r="AJ241" s="118"/>
      <c r="AK241" s="139">
        <f>COUNTIF(F241:AJ241,"&gt;0")</f>
        <v>14</v>
      </c>
      <c r="AL241" s="136">
        <f>SUM(F241:AJ241)</f>
        <v>154</v>
      </c>
      <c r="AM241" s="136">
        <f>SUM(F243:AJ243)</f>
        <v>0</v>
      </c>
      <c r="AN241" s="136">
        <f>SUM(F244:AJ244)</f>
        <v>0</v>
      </c>
      <c r="AO241" s="136">
        <f>SUM(F242:AJ242)</f>
        <v>56</v>
      </c>
      <c r="AP241" s="136">
        <f>VLOOKUP($M$1&amp;" "&amp;$P$1&amp;" "&amp;AQ241,'Вспомогательная таблица'!A:AL,38,0)</f>
        <v>165</v>
      </c>
      <c r="AQ241" s="132" t="s">
        <v>39</v>
      </c>
      <c r="AS241" s="97">
        <v>11</v>
      </c>
      <c r="AT241" s="97" t="s">
        <v>112</v>
      </c>
    </row>
    <row r="242" spans="1:46" ht="9" customHeight="1" x14ac:dyDescent="0.2">
      <c r="A242" s="130"/>
      <c r="B242" s="130"/>
      <c r="C242" s="137"/>
      <c r="D242" s="133"/>
      <c r="E242" s="119" t="s">
        <v>25</v>
      </c>
      <c r="F242" s="120" t="s">
        <v>54</v>
      </c>
      <c r="G242" s="121"/>
      <c r="H242" s="121"/>
      <c r="I242" s="121"/>
      <c r="J242" s="121">
        <v>8</v>
      </c>
      <c r="K242" s="121"/>
      <c r="L242" s="121"/>
      <c r="M242" s="121"/>
      <c r="N242" s="121">
        <v>8</v>
      </c>
      <c r="O242" s="121"/>
      <c r="P242" s="121"/>
      <c r="Q242" s="121"/>
      <c r="R242" s="121">
        <v>8</v>
      </c>
      <c r="S242" s="121"/>
      <c r="T242" s="121"/>
      <c r="U242" s="121"/>
      <c r="V242" s="121">
        <v>8</v>
      </c>
      <c r="W242" s="121"/>
      <c r="X242" s="121"/>
      <c r="Y242" s="121"/>
      <c r="Z242" s="121">
        <v>8</v>
      </c>
      <c r="AA242" s="121"/>
      <c r="AB242" s="121"/>
      <c r="AC242" s="121"/>
      <c r="AD242" s="121">
        <v>8</v>
      </c>
      <c r="AE242" s="121"/>
      <c r="AF242" s="121"/>
      <c r="AG242" s="121"/>
      <c r="AH242" s="121">
        <v>8</v>
      </c>
      <c r="AI242" s="121"/>
      <c r="AJ242" s="122"/>
      <c r="AK242" s="130"/>
      <c r="AL242" s="137"/>
      <c r="AM242" s="137"/>
      <c r="AN242" s="137"/>
      <c r="AO242" s="137"/>
      <c r="AP242" s="137"/>
      <c r="AQ242" s="133"/>
      <c r="AS242" s="97">
        <v>11</v>
      </c>
      <c r="AT242" s="97" t="s">
        <v>112</v>
      </c>
    </row>
    <row r="243" spans="1:46" ht="9" customHeight="1" x14ac:dyDescent="0.2">
      <c r="A243" s="130"/>
      <c r="B243" s="130"/>
      <c r="C243" s="137"/>
      <c r="D243" s="133"/>
      <c r="E243" s="119" t="s">
        <v>26</v>
      </c>
      <c r="F243" s="120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  <c r="AC243" s="121"/>
      <c r="AD243" s="121"/>
      <c r="AE243" s="121"/>
      <c r="AF243" s="121"/>
      <c r="AG243" s="121"/>
      <c r="AH243" s="121"/>
      <c r="AI243" s="121"/>
      <c r="AJ243" s="122"/>
      <c r="AK243" s="130"/>
      <c r="AL243" s="137"/>
      <c r="AM243" s="137"/>
      <c r="AN243" s="137"/>
      <c r="AO243" s="137"/>
      <c r="AP243" s="137"/>
      <c r="AQ243" s="133"/>
      <c r="AS243" s="97">
        <v>11</v>
      </c>
      <c r="AT243" s="97" t="s">
        <v>112</v>
      </c>
    </row>
    <row r="244" spans="1:46" ht="9" customHeight="1" thickBot="1" x14ac:dyDescent="0.25">
      <c r="A244" s="131"/>
      <c r="B244" s="131"/>
      <c r="C244" s="138"/>
      <c r="D244" s="134"/>
      <c r="E244" s="123" t="s">
        <v>27</v>
      </c>
      <c r="F244" s="124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  <c r="AC244" s="125"/>
      <c r="AD244" s="125"/>
      <c r="AE244" s="125"/>
      <c r="AF244" s="125"/>
      <c r="AG244" s="125"/>
      <c r="AH244" s="125"/>
      <c r="AI244" s="125"/>
      <c r="AJ244" s="126"/>
      <c r="AK244" s="131"/>
      <c r="AL244" s="138"/>
      <c r="AM244" s="138"/>
      <c r="AN244" s="138"/>
      <c r="AO244" s="138"/>
      <c r="AP244" s="138"/>
      <c r="AQ244" s="134"/>
      <c r="AS244" s="97">
        <v>11</v>
      </c>
      <c r="AT244" s="97" t="s">
        <v>112</v>
      </c>
    </row>
    <row r="245" spans="1:46" ht="9" customHeight="1" thickBot="1" x14ac:dyDescent="0.25">
      <c r="A245" s="135">
        <v>59</v>
      </c>
      <c r="B245" s="143">
        <v>19998</v>
      </c>
      <c r="C245" s="144" t="s">
        <v>124</v>
      </c>
      <c r="D245" s="140" t="s">
        <v>123</v>
      </c>
      <c r="E245" s="115" t="s">
        <v>22</v>
      </c>
      <c r="F245" s="116">
        <v>11</v>
      </c>
      <c r="G245" s="117">
        <v>11</v>
      </c>
      <c r="H245" s="117"/>
      <c r="I245" s="117"/>
      <c r="J245" s="117">
        <v>11</v>
      </c>
      <c r="K245" s="117">
        <v>11</v>
      </c>
      <c r="L245" s="117"/>
      <c r="M245" s="117"/>
      <c r="N245" s="117">
        <v>11</v>
      </c>
      <c r="O245" s="117">
        <v>11</v>
      </c>
      <c r="P245" s="117"/>
      <c r="Q245" s="117"/>
      <c r="R245" s="117">
        <v>11</v>
      </c>
      <c r="S245" s="117">
        <v>11</v>
      </c>
      <c r="T245" s="117"/>
      <c r="U245" s="117"/>
      <c r="V245" s="117">
        <v>11</v>
      </c>
      <c r="W245" s="117">
        <v>11</v>
      </c>
      <c r="X245" s="117"/>
      <c r="Y245" s="117"/>
      <c r="Z245" s="117">
        <v>11</v>
      </c>
      <c r="AA245" s="117">
        <v>11</v>
      </c>
      <c r="AB245" s="117"/>
      <c r="AC245" s="117"/>
      <c r="AD245" s="117">
        <v>11</v>
      </c>
      <c r="AE245" s="117">
        <v>11</v>
      </c>
      <c r="AF245" s="117"/>
      <c r="AG245" s="117"/>
      <c r="AH245" s="117">
        <v>11</v>
      </c>
      <c r="AI245" s="117">
        <v>11</v>
      </c>
      <c r="AJ245" s="118"/>
      <c r="AK245" s="139">
        <f>COUNTIF(F245:AJ245,"&gt;0")</f>
        <v>16</v>
      </c>
      <c r="AL245" s="136">
        <f>SUM(F245:AJ245)</f>
        <v>176</v>
      </c>
      <c r="AM245" s="136">
        <f>SUM(F247:AJ247)</f>
        <v>22</v>
      </c>
      <c r="AN245" s="136">
        <f>SUM(F248:AJ248)</f>
        <v>0</v>
      </c>
      <c r="AO245" s="136">
        <f>SUM(F246:AJ246)</f>
        <v>64</v>
      </c>
      <c r="AP245" s="136">
        <f>VLOOKUP($M$1&amp;" "&amp;$P$1&amp;" "&amp;AQ245,'Вспомогательная таблица'!A:AL,38,0)</f>
        <v>176</v>
      </c>
      <c r="AQ245" s="132" t="s">
        <v>35</v>
      </c>
      <c r="AS245" s="97">
        <v>11</v>
      </c>
      <c r="AT245" s="97" t="s">
        <v>112</v>
      </c>
    </row>
    <row r="246" spans="1:46" ht="9" customHeight="1" x14ac:dyDescent="0.2">
      <c r="A246" s="130"/>
      <c r="B246" s="130"/>
      <c r="C246" s="137"/>
      <c r="D246" s="133"/>
      <c r="E246" s="119" t="s">
        <v>25</v>
      </c>
      <c r="F246" s="120"/>
      <c r="G246" s="121">
        <v>8</v>
      </c>
      <c r="H246" s="121"/>
      <c r="I246" s="121"/>
      <c r="J246" s="121"/>
      <c r="K246" s="121">
        <v>8</v>
      </c>
      <c r="L246" s="121"/>
      <c r="M246" s="121"/>
      <c r="N246" s="121"/>
      <c r="O246" s="121">
        <v>8</v>
      </c>
      <c r="P246" s="121"/>
      <c r="Q246" s="121"/>
      <c r="R246" s="121"/>
      <c r="S246" s="121">
        <v>8</v>
      </c>
      <c r="T246" s="121"/>
      <c r="U246" s="121"/>
      <c r="V246" s="121"/>
      <c r="W246" s="121">
        <v>8</v>
      </c>
      <c r="X246" s="121"/>
      <c r="Y246" s="121"/>
      <c r="Z246" s="121"/>
      <c r="AA246" s="121">
        <v>8</v>
      </c>
      <c r="AB246" s="121"/>
      <c r="AC246" s="121"/>
      <c r="AD246" s="121"/>
      <c r="AE246" s="121">
        <v>8</v>
      </c>
      <c r="AF246" s="121"/>
      <c r="AG246" s="121"/>
      <c r="AH246" s="121"/>
      <c r="AI246" s="121">
        <v>8</v>
      </c>
      <c r="AJ246" s="122"/>
      <c r="AK246" s="130"/>
      <c r="AL246" s="137"/>
      <c r="AM246" s="137"/>
      <c r="AN246" s="137"/>
      <c r="AO246" s="137"/>
      <c r="AP246" s="137"/>
      <c r="AQ246" s="133"/>
      <c r="AS246" s="97">
        <v>11</v>
      </c>
      <c r="AT246" s="97" t="s">
        <v>112</v>
      </c>
    </row>
    <row r="247" spans="1:46" ht="9" customHeight="1" x14ac:dyDescent="0.2">
      <c r="A247" s="130"/>
      <c r="B247" s="130"/>
      <c r="C247" s="137"/>
      <c r="D247" s="133"/>
      <c r="E247" s="119" t="s">
        <v>26</v>
      </c>
      <c r="F247" s="120">
        <v>11</v>
      </c>
      <c r="G247" s="121">
        <v>3</v>
      </c>
      <c r="H247" s="121"/>
      <c r="I247" s="121"/>
      <c r="J247" s="121"/>
      <c r="K247" s="121">
        <v>8</v>
      </c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  <c r="AC247" s="121"/>
      <c r="AD247" s="121"/>
      <c r="AE247" s="121"/>
      <c r="AF247" s="121"/>
      <c r="AG247" s="121"/>
      <c r="AH247" s="121"/>
      <c r="AI247" s="121"/>
      <c r="AJ247" s="122"/>
      <c r="AK247" s="130"/>
      <c r="AL247" s="137"/>
      <c r="AM247" s="137"/>
      <c r="AN247" s="137"/>
      <c r="AO247" s="137"/>
      <c r="AP247" s="137"/>
      <c r="AQ247" s="133"/>
      <c r="AS247" s="97">
        <v>11</v>
      </c>
      <c r="AT247" s="97" t="s">
        <v>112</v>
      </c>
    </row>
    <row r="248" spans="1:46" ht="9" customHeight="1" thickBot="1" x14ac:dyDescent="0.25">
      <c r="A248" s="131"/>
      <c r="B248" s="131"/>
      <c r="C248" s="138"/>
      <c r="D248" s="134"/>
      <c r="E248" s="123" t="s">
        <v>27</v>
      </c>
      <c r="F248" s="124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6"/>
      <c r="AK248" s="131"/>
      <c r="AL248" s="138"/>
      <c r="AM248" s="138"/>
      <c r="AN248" s="138"/>
      <c r="AO248" s="138"/>
      <c r="AP248" s="138"/>
      <c r="AQ248" s="134"/>
      <c r="AS248" s="97">
        <v>11</v>
      </c>
      <c r="AT248" s="97" t="s">
        <v>112</v>
      </c>
    </row>
    <row r="249" spans="1:46" ht="9" customHeight="1" thickBot="1" x14ac:dyDescent="0.25">
      <c r="A249" s="135">
        <v>60</v>
      </c>
      <c r="B249" s="143">
        <v>80010323</v>
      </c>
      <c r="C249" s="144" t="s">
        <v>125</v>
      </c>
      <c r="D249" s="140" t="s">
        <v>123</v>
      </c>
      <c r="E249" s="115" t="s">
        <v>22</v>
      </c>
      <c r="F249" s="116"/>
      <c r="G249" s="117"/>
      <c r="H249" s="117">
        <v>11</v>
      </c>
      <c r="I249" s="117">
        <v>11</v>
      </c>
      <c r="J249" s="117"/>
      <c r="K249" s="117"/>
      <c r="L249" s="127" t="s">
        <v>54</v>
      </c>
      <c r="M249" s="127" t="s">
        <v>54</v>
      </c>
      <c r="N249" s="117"/>
      <c r="O249" s="117"/>
      <c r="P249" s="127">
        <v>11</v>
      </c>
      <c r="Q249" s="127">
        <v>11</v>
      </c>
      <c r="R249" s="117"/>
      <c r="S249" s="117"/>
      <c r="T249" s="117">
        <v>11</v>
      </c>
      <c r="U249" s="117">
        <v>11</v>
      </c>
      <c r="V249" s="117"/>
      <c r="W249" s="117"/>
      <c r="X249" s="117">
        <v>11</v>
      </c>
      <c r="Y249" s="117">
        <v>11</v>
      </c>
      <c r="Z249" s="117"/>
      <c r="AA249" s="117"/>
      <c r="AB249" s="117">
        <v>11</v>
      </c>
      <c r="AC249" s="117">
        <v>11</v>
      </c>
      <c r="AD249" s="117"/>
      <c r="AE249" s="117"/>
      <c r="AF249" s="117">
        <v>11</v>
      </c>
      <c r="AG249" s="117">
        <v>11</v>
      </c>
      <c r="AH249" s="117"/>
      <c r="AI249" s="117"/>
      <c r="AJ249" s="118">
        <v>11</v>
      </c>
      <c r="AK249" s="139">
        <f>COUNTIF(F249:AJ249,"&gt;0")</f>
        <v>13</v>
      </c>
      <c r="AL249" s="136">
        <f>SUM(F249:AJ249)</f>
        <v>143</v>
      </c>
      <c r="AM249" s="136">
        <f>SUM(F251:AJ251)</f>
        <v>0</v>
      </c>
      <c r="AN249" s="136">
        <f>SUM(F252:AJ252)</f>
        <v>0</v>
      </c>
      <c r="AO249" s="136">
        <f>SUM(F250:AJ250)</f>
        <v>48</v>
      </c>
      <c r="AP249" s="136">
        <f>VLOOKUP($M$1&amp;" "&amp;$P$1&amp;" "&amp;AQ249,'Вспомогательная таблица'!A:AL,38,0)</f>
        <v>165</v>
      </c>
      <c r="AQ249" s="132" t="s">
        <v>41</v>
      </c>
      <c r="AS249" s="97">
        <v>11</v>
      </c>
      <c r="AT249" s="97" t="s">
        <v>112</v>
      </c>
    </row>
    <row r="250" spans="1:46" ht="9" customHeight="1" x14ac:dyDescent="0.2">
      <c r="A250" s="130"/>
      <c r="B250" s="130"/>
      <c r="C250" s="137"/>
      <c r="D250" s="133"/>
      <c r="E250" s="119" t="s">
        <v>25</v>
      </c>
      <c r="F250" s="120"/>
      <c r="G250" s="121"/>
      <c r="H250" s="121"/>
      <c r="I250" s="121">
        <v>8</v>
      </c>
      <c r="J250" s="121"/>
      <c r="K250" s="121"/>
      <c r="L250" s="121"/>
      <c r="M250" s="121" t="s">
        <v>54</v>
      </c>
      <c r="N250" s="121"/>
      <c r="O250" s="121"/>
      <c r="P250" s="121"/>
      <c r="Q250" s="121">
        <v>8</v>
      </c>
      <c r="R250" s="121"/>
      <c r="S250" s="121"/>
      <c r="T250" s="121"/>
      <c r="U250" s="121">
        <v>8</v>
      </c>
      <c r="V250" s="121"/>
      <c r="W250" s="121"/>
      <c r="X250" s="121"/>
      <c r="Y250" s="121">
        <v>8</v>
      </c>
      <c r="Z250" s="121"/>
      <c r="AA250" s="121"/>
      <c r="AB250" s="121"/>
      <c r="AC250" s="121">
        <v>8</v>
      </c>
      <c r="AD250" s="121"/>
      <c r="AE250" s="121"/>
      <c r="AF250" s="121"/>
      <c r="AG250" s="121">
        <v>8</v>
      </c>
      <c r="AH250" s="121"/>
      <c r="AI250" s="121"/>
      <c r="AJ250" s="122"/>
      <c r="AK250" s="130"/>
      <c r="AL250" s="137"/>
      <c r="AM250" s="137"/>
      <c r="AN250" s="137"/>
      <c r="AO250" s="137"/>
      <c r="AP250" s="137"/>
      <c r="AQ250" s="133"/>
      <c r="AS250" s="97">
        <v>11</v>
      </c>
      <c r="AT250" s="97" t="s">
        <v>112</v>
      </c>
    </row>
    <row r="251" spans="1:46" ht="9" customHeight="1" x14ac:dyDescent="0.2">
      <c r="A251" s="130"/>
      <c r="B251" s="130"/>
      <c r="C251" s="137"/>
      <c r="D251" s="133"/>
      <c r="E251" s="119" t="s">
        <v>26</v>
      </c>
      <c r="F251" s="120"/>
      <c r="G251" s="121"/>
      <c r="H251" s="121"/>
      <c r="I251" s="121"/>
      <c r="J251" s="121"/>
      <c r="K251" s="121"/>
      <c r="L251" s="121" t="s">
        <v>54</v>
      </c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  <c r="AC251" s="121"/>
      <c r="AD251" s="121"/>
      <c r="AE251" s="121"/>
      <c r="AF251" s="121"/>
      <c r="AG251" s="121"/>
      <c r="AH251" s="121"/>
      <c r="AI251" s="121"/>
      <c r="AJ251" s="122"/>
      <c r="AK251" s="130"/>
      <c r="AL251" s="137"/>
      <c r="AM251" s="137"/>
      <c r="AN251" s="137"/>
      <c r="AO251" s="137"/>
      <c r="AP251" s="137"/>
      <c r="AQ251" s="133"/>
      <c r="AS251" s="97">
        <v>11</v>
      </c>
      <c r="AT251" s="97" t="s">
        <v>112</v>
      </c>
    </row>
    <row r="252" spans="1:46" ht="9" customHeight="1" thickBot="1" x14ac:dyDescent="0.25">
      <c r="A252" s="131"/>
      <c r="B252" s="131"/>
      <c r="C252" s="138"/>
      <c r="D252" s="134"/>
      <c r="E252" s="123" t="s">
        <v>27</v>
      </c>
      <c r="F252" s="124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  <c r="AC252" s="125"/>
      <c r="AD252" s="125"/>
      <c r="AE252" s="125"/>
      <c r="AF252" s="125"/>
      <c r="AG252" s="125"/>
      <c r="AH252" s="125"/>
      <c r="AI252" s="125"/>
      <c r="AJ252" s="126"/>
      <c r="AK252" s="131"/>
      <c r="AL252" s="138"/>
      <c r="AM252" s="138"/>
      <c r="AN252" s="138"/>
      <c r="AO252" s="138"/>
      <c r="AP252" s="138"/>
      <c r="AQ252" s="134"/>
      <c r="AS252" s="97">
        <v>11</v>
      </c>
      <c r="AT252" s="97" t="s">
        <v>112</v>
      </c>
    </row>
    <row r="253" spans="1:46" ht="9" customHeight="1" thickBot="1" x14ac:dyDescent="0.25">
      <c r="A253" s="135">
        <v>61</v>
      </c>
      <c r="B253" s="143">
        <v>31439</v>
      </c>
      <c r="C253" s="144" t="s">
        <v>126</v>
      </c>
      <c r="D253" s="140" t="s">
        <v>123</v>
      </c>
      <c r="E253" s="115" t="s">
        <v>22</v>
      </c>
      <c r="F253" s="116"/>
      <c r="G253" s="127">
        <v>11</v>
      </c>
      <c r="H253" s="117">
        <v>11</v>
      </c>
      <c r="I253" s="117"/>
      <c r="J253" s="117"/>
      <c r="K253" s="117">
        <v>11</v>
      </c>
      <c r="L253" s="117">
        <v>11</v>
      </c>
      <c r="M253" s="117"/>
      <c r="N253" s="117"/>
      <c r="O253" s="117">
        <v>11</v>
      </c>
      <c r="P253" s="117">
        <v>11</v>
      </c>
      <c r="Q253" s="117"/>
      <c r="R253" s="117"/>
      <c r="S253" s="117">
        <v>11</v>
      </c>
      <c r="T253" s="117">
        <v>11</v>
      </c>
      <c r="U253" s="117"/>
      <c r="V253" s="117"/>
      <c r="W253" s="117" t="s">
        <v>37</v>
      </c>
      <c r="X253" s="117" t="s">
        <v>37</v>
      </c>
      <c r="Y253" s="117" t="s">
        <v>37</v>
      </c>
      <c r="Z253" s="117" t="s">
        <v>37</v>
      </c>
      <c r="AA253" s="117" t="s">
        <v>37</v>
      </c>
      <c r="AB253" s="117" t="s">
        <v>37</v>
      </c>
      <c r="AC253" s="117" t="s">
        <v>37</v>
      </c>
      <c r="AD253" s="117" t="s">
        <v>37</v>
      </c>
      <c r="AE253" s="117" t="s">
        <v>37</v>
      </c>
      <c r="AF253" s="117" t="s">
        <v>37</v>
      </c>
      <c r="AG253" s="117" t="s">
        <v>37</v>
      </c>
      <c r="AH253" s="117" t="s">
        <v>37</v>
      </c>
      <c r="AI253" s="117" t="s">
        <v>37</v>
      </c>
      <c r="AJ253" s="118" t="s">
        <v>37</v>
      </c>
      <c r="AK253" s="139">
        <f>COUNTIF(F253:AJ253,"&gt;0")</f>
        <v>8</v>
      </c>
      <c r="AL253" s="136">
        <f>SUM(F253:AJ253)</f>
        <v>88</v>
      </c>
      <c r="AM253" s="136">
        <f>SUM(F255:AJ255)</f>
        <v>14</v>
      </c>
      <c r="AN253" s="136">
        <f>SUM(F256:AJ256)</f>
        <v>0</v>
      </c>
      <c r="AO253" s="136">
        <f>SUM(F254:AJ254)</f>
        <v>32</v>
      </c>
      <c r="AP253" s="136">
        <f>VLOOKUP($M$1&amp;" "&amp;$P$1&amp;" "&amp;AQ253,'Вспомогательная таблица'!A:AL,38,0)</f>
        <v>176</v>
      </c>
      <c r="AQ253" s="132" t="s">
        <v>38</v>
      </c>
      <c r="AS253" s="97">
        <v>11</v>
      </c>
      <c r="AT253" s="97" t="s">
        <v>112</v>
      </c>
    </row>
    <row r="254" spans="1:46" ht="9" customHeight="1" x14ac:dyDescent="0.2">
      <c r="A254" s="130"/>
      <c r="B254" s="130"/>
      <c r="C254" s="137"/>
      <c r="D254" s="133"/>
      <c r="E254" s="119" t="s">
        <v>25</v>
      </c>
      <c r="F254" s="120"/>
      <c r="G254" s="121"/>
      <c r="H254" s="121">
        <v>8</v>
      </c>
      <c r="I254" s="121"/>
      <c r="J254" s="121"/>
      <c r="K254" s="121"/>
      <c r="L254" s="121">
        <v>8</v>
      </c>
      <c r="M254" s="121"/>
      <c r="N254" s="121"/>
      <c r="O254" s="121"/>
      <c r="P254" s="121">
        <v>8</v>
      </c>
      <c r="Q254" s="121"/>
      <c r="R254" s="121"/>
      <c r="S254" s="121"/>
      <c r="T254" s="121">
        <v>8</v>
      </c>
      <c r="U254" s="121"/>
      <c r="V254" s="121"/>
      <c r="W254" s="121"/>
      <c r="X254" s="121" t="s">
        <v>37</v>
      </c>
      <c r="Y254" s="121"/>
      <c r="Z254" s="121"/>
      <c r="AA254" s="121"/>
      <c r="AB254" s="121" t="s">
        <v>37</v>
      </c>
      <c r="AC254" s="121"/>
      <c r="AD254" s="121"/>
      <c r="AE254" s="121"/>
      <c r="AF254" s="121" t="s">
        <v>37</v>
      </c>
      <c r="AG254" s="121"/>
      <c r="AH254" s="121"/>
      <c r="AI254" s="121"/>
      <c r="AJ254" s="122" t="s">
        <v>37</v>
      </c>
      <c r="AK254" s="130"/>
      <c r="AL254" s="137"/>
      <c r="AM254" s="137"/>
      <c r="AN254" s="137"/>
      <c r="AO254" s="137"/>
      <c r="AP254" s="137"/>
      <c r="AQ254" s="133"/>
      <c r="AS254" s="97">
        <v>11</v>
      </c>
      <c r="AT254" s="97" t="s">
        <v>112</v>
      </c>
    </row>
    <row r="255" spans="1:46" ht="9" customHeight="1" x14ac:dyDescent="0.2">
      <c r="A255" s="130"/>
      <c r="B255" s="130"/>
      <c r="C255" s="137"/>
      <c r="D255" s="133"/>
      <c r="E255" s="119" t="s">
        <v>26</v>
      </c>
      <c r="F255" s="120"/>
      <c r="G255" s="121">
        <v>11</v>
      </c>
      <c r="H255" s="121"/>
      <c r="I255" s="121"/>
      <c r="J255" s="121"/>
      <c r="K255" s="121"/>
      <c r="L255" s="121">
        <v>3</v>
      </c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  <c r="AC255" s="121"/>
      <c r="AD255" s="121"/>
      <c r="AE255" s="121"/>
      <c r="AF255" s="121"/>
      <c r="AG255" s="121"/>
      <c r="AH255" s="121"/>
      <c r="AI255" s="121"/>
      <c r="AJ255" s="122"/>
      <c r="AK255" s="130"/>
      <c r="AL255" s="137"/>
      <c r="AM255" s="137"/>
      <c r="AN255" s="137"/>
      <c r="AO255" s="137"/>
      <c r="AP255" s="137"/>
      <c r="AQ255" s="133"/>
      <c r="AS255" s="97">
        <v>11</v>
      </c>
      <c r="AT255" s="97" t="s">
        <v>112</v>
      </c>
    </row>
    <row r="256" spans="1:46" ht="9" customHeight="1" thickBot="1" x14ac:dyDescent="0.25">
      <c r="A256" s="131"/>
      <c r="B256" s="131"/>
      <c r="C256" s="138"/>
      <c r="D256" s="134"/>
      <c r="E256" s="123" t="s">
        <v>27</v>
      </c>
      <c r="F256" s="124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125"/>
      <c r="AF256" s="125"/>
      <c r="AG256" s="125"/>
      <c r="AH256" s="125"/>
      <c r="AI256" s="125"/>
      <c r="AJ256" s="126"/>
      <c r="AK256" s="131"/>
      <c r="AL256" s="138"/>
      <c r="AM256" s="138"/>
      <c r="AN256" s="138"/>
      <c r="AO256" s="138"/>
      <c r="AP256" s="138"/>
      <c r="AQ256" s="134"/>
      <c r="AS256" s="97">
        <v>11</v>
      </c>
      <c r="AT256" s="97" t="s">
        <v>112</v>
      </c>
    </row>
    <row r="257" spans="1:46" ht="9" customHeight="1" thickBot="1" x14ac:dyDescent="0.25">
      <c r="A257" s="135">
        <v>62</v>
      </c>
      <c r="B257" s="143">
        <v>32779</v>
      </c>
      <c r="C257" s="144" t="s">
        <v>127</v>
      </c>
      <c r="D257" s="140" t="s">
        <v>123</v>
      </c>
      <c r="E257" s="115" t="s">
        <v>22</v>
      </c>
      <c r="F257" s="128"/>
      <c r="G257" s="127">
        <v>11</v>
      </c>
      <c r="H257" s="117">
        <v>11</v>
      </c>
      <c r="I257" s="117"/>
      <c r="J257" s="117"/>
      <c r="K257" s="117">
        <v>11</v>
      </c>
      <c r="L257" s="117">
        <v>11</v>
      </c>
      <c r="M257" s="117"/>
      <c r="N257" s="117"/>
      <c r="O257" s="117">
        <v>11</v>
      </c>
      <c r="P257" s="117">
        <v>11</v>
      </c>
      <c r="Q257" s="117"/>
      <c r="R257" s="117"/>
      <c r="S257" s="117">
        <v>11</v>
      </c>
      <c r="T257" s="117">
        <v>11</v>
      </c>
      <c r="U257" s="117"/>
      <c r="V257" s="117"/>
      <c r="W257" s="117">
        <v>11</v>
      </c>
      <c r="X257" s="117">
        <v>11</v>
      </c>
      <c r="Y257" s="117"/>
      <c r="Z257" s="117"/>
      <c r="AA257" s="117">
        <v>11</v>
      </c>
      <c r="AB257" s="117">
        <v>11</v>
      </c>
      <c r="AC257" s="117"/>
      <c r="AD257" s="117"/>
      <c r="AE257" s="117">
        <v>11</v>
      </c>
      <c r="AF257" s="117">
        <v>11</v>
      </c>
      <c r="AG257" s="117"/>
      <c r="AH257" s="117"/>
      <c r="AI257" s="117">
        <v>11</v>
      </c>
      <c r="AJ257" s="118">
        <v>11</v>
      </c>
      <c r="AK257" s="139">
        <f>COUNTIF(F257:AJ257,"&gt;0")</f>
        <v>16</v>
      </c>
      <c r="AL257" s="136">
        <f>SUM(F257:AJ257)</f>
        <v>176</v>
      </c>
      <c r="AM257" s="136">
        <f>SUM(F259:AJ259)</f>
        <v>14</v>
      </c>
      <c r="AN257" s="136">
        <f>SUM(F260:AJ260)</f>
        <v>0</v>
      </c>
      <c r="AO257" s="136">
        <f>SUM(F258:AJ258)</f>
        <v>64</v>
      </c>
      <c r="AP257" s="136">
        <f>VLOOKUP($M$1&amp;" "&amp;$P$1&amp;" "&amp;AQ257,'Вспомогательная таблица'!A:AL,38,0)</f>
        <v>176</v>
      </c>
      <c r="AQ257" s="132" t="s">
        <v>38</v>
      </c>
      <c r="AS257" s="97">
        <v>11</v>
      </c>
      <c r="AT257" s="97" t="s">
        <v>112</v>
      </c>
    </row>
    <row r="258" spans="1:46" ht="9" customHeight="1" x14ac:dyDescent="0.2">
      <c r="A258" s="130"/>
      <c r="B258" s="130"/>
      <c r="C258" s="137"/>
      <c r="D258" s="133"/>
      <c r="E258" s="119" t="s">
        <v>25</v>
      </c>
      <c r="F258" s="120"/>
      <c r="G258" s="121"/>
      <c r="H258" s="121">
        <v>8</v>
      </c>
      <c r="I258" s="121"/>
      <c r="J258" s="121"/>
      <c r="K258" s="121"/>
      <c r="L258" s="121">
        <v>8</v>
      </c>
      <c r="M258" s="121"/>
      <c r="N258" s="121"/>
      <c r="O258" s="121"/>
      <c r="P258" s="121">
        <v>8</v>
      </c>
      <c r="Q258" s="121"/>
      <c r="R258" s="121"/>
      <c r="S258" s="121"/>
      <c r="T258" s="121">
        <v>8</v>
      </c>
      <c r="U258" s="121"/>
      <c r="V258" s="121"/>
      <c r="W258" s="121"/>
      <c r="X258" s="121">
        <v>8</v>
      </c>
      <c r="Y258" s="121"/>
      <c r="Z258" s="121"/>
      <c r="AA258" s="121"/>
      <c r="AB258" s="121">
        <v>8</v>
      </c>
      <c r="AC258" s="121"/>
      <c r="AD258" s="121"/>
      <c r="AE258" s="121"/>
      <c r="AF258" s="121">
        <v>8</v>
      </c>
      <c r="AG258" s="121"/>
      <c r="AH258" s="121"/>
      <c r="AI258" s="121"/>
      <c r="AJ258" s="122">
        <v>8</v>
      </c>
      <c r="AK258" s="130"/>
      <c r="AL258" s="137"/>
      <c r="AM258" s="137"/>
      <c r="AN258" s="137"/>
      <c r="AO258" s="137"/>
      <c r="AP258" s="137"/>
      <c r="AQ258" s="133"/>
      <c r="AS258" s="97">
        <v>11</v>
      </c>
      <c r="AT258" s="97" t="s">
        <v>112</v>
      </c>
    </row>
    <row r="259" spans="1:46" ht="9" customHeight="1" x14ac:dyDescent="0.2">
      <c r="A259" s="130"/>
      <c r="B259" s="130"/>
      <c r="C259" s="137"/>
      <c r="D259" s="133"/>
      <c r="E259" s="119" t="s">
        <v>26</v>
      </c>
      <c r="F259" s="120"/>
      <c r="G259" s="121">
        <v>11</v>
      </c>
      <c r="H259" s="121"/>
      <c r="I259" s="121"/>
      <c r="J259" s="121"/>
      <c r="K259" s="121"/>
      <c r="L259" s="121">
        <v>3</v>
      </c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  <c r="AA259" s="121"/>
      <c r="AB259" s="121"/>
      <c r="AC259" s="121"/>
      <c r="AD259" s="121"/>
      <c r="AE259" s="121"/>
      <c r="AF259" s="121"/>
      <c r="AG259" s="121"/>
      <c r="AH259" s="121"/>
      <c r="AI259" s="121"/>
      <c r="AJ259" s="122"/>
      <c r="AK259" s="130"/>
      <c r="AL259" s="137"/>
      <c r="AM259" s="137"/>
      <c r="AN259" s="137"/>
      <c r="AO259" s="137"/>
      <c r="AP259" s="137"/>
      <c r="AQ259" s="133"/>
      <c r="AS259" s="97">
        <v>11</v>
      </c>
      <c r="AT259" s="97" t="s">
        <v>112</v>
      </c>
    </row>
    <row r="260" spans="1:46" ht="9" customHeight="1" thickBot="1" x14ac:dyDescent="0.25">
      <c r="A260" s="131"/>
      <c r="B260" s="131"/>
      <c r="C260" s="138"/>
      <c r="D260" s="134"/>
      <c r="E260" s="123" t="s">
        <v>27</v>
      </c>
      <c r="F260" s="124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125"/>
      <c r="AF260" s="125"/>
      <c r="AG260" s="125"/>
      <c r="AH260" s="125"/>
      <c r="AI260" s="125"/>
      <c r="AJ260" s="126"/>
      <c r="AK260" s="131"/>
      <c r="AL260" s="138"/>
      <c r="AM260" s="138"/>
      <c r="AN260" s="138"/>
      <c r="AO260" s="138"/>
      <c r="AP260" s="138"/>
      <c r="AQ260" s="134"/>
      <c r="AS260" s="97">
        <v>11</v>
      </c>
      <c r="AT260" s="97" t="s">
        <v>112</v>
      </c>
    </row>
    <row r="261" spans="1:46" ht="9" customHeight="1" thickBot="1" x14ac:dyDescent="0.25">
      <c r="A261" s="135">
        <v>63</v>
      </c>
      <c r="B261" s="143">
        <v>19545</v>
      </c>
      <c r="C261" s="144" t="s">
        <v>128</v>
      </c>
      <c r="D261" s="140" t="s">
        <v>129</v>
      </c>
      <c r="E261" s="115" t="s">
        <v>22</v>
      </c>
      <c r="F261" s="116"/>
      <c r="G261" s="117"/>
      <c r="H261" s="127">
        <v>8</v>
      </c>
      <c r="I261" s="127">
        <v>8</v>
      </c>
      <c r="J261" s="127">
        <v>8</v>
      </c>
      <c r="K261" s="117"/>
      <c r="L261" s="117"/>
      <c r="M261" s="127">
        <v>8</v>
      </c>
      <c r="N261" s="127" t="s">
        <v>54</v>
      </c>
      <c r="O261" s="127" t="s">
        <v>54</v>
      </c>
      <c r="P261" s="127" t="s">
        <v>54</v>
      </c>
      <c r="Q261" s="127" t="s">
        <v>54</v>
      </c>
      <c r="R261" s="127" t="s">
        <v>54</v>
      </c>
      <c r="S261" s="117" t="s">
        <v>54</v>
      </c>
      <c r="T261" s="117" t="s">
        <v>54</v>
      </c>
      <c r="U261" s="117" t="s">
        <v>54</v>
      </c>
      <c r="V261" s="117" t="s">
        <v>54</v>
      </c>
      <c r="W261" s="117" t="s">
        <v>54</v>
      </c>
      <c r="X261" s="117" t="s">
        <v>54</v>
      </c>
      <c r="Y261" s="117" t="s">
        <v>54</v>
      </c>
      <c r="Z261" s="117" t="s">
        <v>54</v>
      </c>
      <c r="AA261" s="117" t="s">
        <v>54</v>
      </c>
      <c r="AB261" s="117" t="s">
        <v>54</v>
      </c>
      <c r="AC261" s="117" t="s">
        <v>54</v>
      </c>
      <c r="AD261" s="117" t="s">
        <v>54</v>
      </c>
      <c r="AE261" s="117" t="s">
        <v>54</v>
      </c>
      <c r="AF261" s="117" t="s">
        <v>54</v>
      </c>
      <c r="AG261" s="117" t="s">
        <v>54</v>
      </c>
      <c r="AH261" s="117" t="s">
        <v>54</v>
      </c>
      <c r="AI261" s="117" t="s">
        <v>54</v>
      </c>
      <c r="AJ261" s="118" t="s">
        <v>54</v>
      </c>
      <c r="AK261" s="139">
        <f>COUNTIF(F261:AJ261,"&gt;0")</f>
        <v>4</v>
      </c>
      <c r="AL261" s="136">
        <f>SUM(F261:AJ261)</f>
        <v>32</v>
      </c>
      <c r="AM261" s="136">
        <f>SUM(F263:AJ263)</f>
        <v>0</v>
      </c>
      <c r="AN261" s="136">
        <f>SUM(F264:AJ264)</f>
        <v>0</v>
      </c>
      <c r="AO261" s="136">
        <f>SUM(F262:AJ262)</f>
        <v>0</v>
      </c>
      <c r="AP261" s="136">
        <f>VLOOKUP($M$1&amp;" "&amp;$P$1&amp;" "&amp;AQ261,'Вспомогательная таблица'!A:AL,38,0)</f>
        <v>168</v>
      </c>
      <c r="AQ261" s="132" t="s">
        <v>23</v>
      </c>
      <c r="AS261" s="97">
        <v>11</v>
      </c>
      <c r="AT261" s="97" t="s">
        <v>112</v>
      </c>
    </row>
    <row r="262" spans="1:46" ht="9" customHeight="1" x14ac:dyDescent="0.2">
      <c r="A262" s="130"/>
      <c r="B262" s="130"/>
      <c r="C262" s="137"/>
      <c r="D262" s="133"/>
      <c r="E262" s="119" t="s">
        <v>25</v>
      </c>
      <c r="F262" s="120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  <c r="AD262" s="121"/>
      <c r="AE262" s="121"/>
      <c r="AF262" s="121"/>
      <c r="AG262" s="121"/>
      <c r="AH262" s="121"/>
      <c r="AI262" s="121"/>
      <c r="AJ262" s="122"/>
      <c r="AK262" s="130"/>
      <c r="AL262" s="137"/>
      <c r="AM262" s="137"/>
      <c r="AN262" s="137"/>
      <c r="AO262" s="137"/>
      <c r="AP262" s="137"/>
      <c r="AQ262" s="133"/>
      <c r="AS262" s="97">
        <v>11</v>
      </c>
      <c r="AT262" s="97" t="s">
        <v>112</v>
      </c>
    </row>
    <row r="263" spans="1:46" ht="9" customHeight="1" x14ac:dyDescent="0.2">
      <c r="A263" s="130"/>
      <c r="B263" s="130"/>
      <c r="C263" s="137"/>
      <c r="D263" s="133"/>
      <c r="E263" s="119" t="s">
        <v>26</v>
      </c>
      <c r="F263" s="120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  <c r="AA263" s="121"/>
      <c r="AB263" s="121"/>
      <c r="AC263" s="121"/>
      <c r="AD263" s="121"/>
      <c r="AE263" s="121"/>
      <c r="AF263" s="121"/>
      <c r="AG263" s="121"/>
      <c r="AH263" s="121"/>
      <c r="AI263" s="121"/>
      <c r="AJ263" s="122"/>
      <c r="AK263" s="130"/>
      <c r="AL263" s="137"/>
      <c r="AM263" s="137"/>
      <c r="AN263" s="137"/>
      <c r="AO263" s="137"/>
      <c r="AP263" s="137"/>
      <c r="AQ263" s="133"/>
      <c r="AS263" s="97">
        <v>11</v>
      </c>
      <c r="AT263" s="97" t="s">
        <v>112</v>
      </c>
    </row>
    <row r="264" spans="1:46" ht="9" customHeight="1" thickBot="1" x14ac:dyDescent="0.25">
      <c r="A264" s="131"/>
      <c r="B264" s="131"/>
      <c r="C264" s="138"/>
      <c r="D264" s="134"/>
      <c r="E264" s="123" t="s">
        <v>27</v>
      </c>
      <c r="F264" s="124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6"/>
      <c r="AK264" s="131"/>
      <c r="AL264" s="138"/>
      <c r="AM264" s="138"/>
      <c r="AN264" s="138"/>
      <c r="AO264" s="138"/>
      <c r="AP264" s="138"/>
      <c r="AQ264" s="134"/>
      <c r="AS264" s="97">
        <v>11</v>
      </c>
      <c r="AT264" s="97" t="s">
        <v>112</v>
      </c>
    </row>
    <row r="265" spans="1:46" ht="9" customHeight="1" thickBot="1" x14ac:dyDescent="0.25">
      <c r="A265" s="135">
        <v>64</v>
      </c>
      <c r="B265" s="143">
        <v>19078</v>
      </c>
      <c r="C265" s="144" t="s">
        <v>130</v>
      </c>
      <c r="D265" s="140" t="s">
        <v>131</v>
      </c>
      <c r="E265" s="115" t="s">
        <v>22</v>
      </c>
      <c r="F265" s="116"/>
      <c r="G265" s="117"/>
      <c r="H265" s="127">
        <v>8</v>
      </c>
      <c r="I265" s="127">
        <v>8</v>
      </c>
      <c r="J265" s="127">
        <v>8</v>
      </c>
      <c r="K265" s="117"/>
      <c r="L265" s="117"/>
      <c r="M265" s="127">
        <v>8</v>
      </c>
      <c r="N265" s="127">
        <v>8</v>
      </c>
      <c r="O265" s="127">
        <v>8</v>
      </c>
      <c r="P265" s="127">
        <v>8</v>
      </c>
      <c r="Q265" s="127">
        <v>8</v>
      </c>
      <c r="R265" s="117"/>
      <c r="S265" s="117"/>
      <c r="T265" s="117">
        <v>8</v>
      </c>
      <c r="U265" s="117">
        <v>8</v>
      </c>
      <c r="V265" s="117">
        <v>8</v>
      </c>
      <c r="W265" s="117">
        <v>8</v>
      </c>
      <c r="X265" s="117">
        <v>8</v>
      </c>
      <c r="Y265" s="117"/>
      <c r="Z265" s="117"/>
      <c r="AA265" s="117">
        <v>8</v>
      </c>
      <c r="AB265" s="117">
        <v>8</v>
      </c>
      <c r="AC265" s="117">
        <v>8</v>
      </c>
      <c r="AD265" s="117">
        <v>8</v>
      </c>
      <c r="AE265" s="117">
        <v>8</v>
      </c>
      <c r="AF265" s="117"/>
      <c r="AG265" s="117"/>
      <c r="AH265" s="117">
        <v>8</v>
      </c>
      <c r="AI265" s="117">
        <v>8</v>
      </c>
      <c r="AJ265" s="118">
        <v>8</v>
      </c>
      <c r="AK265" s="139">
        <f>COUNTIF(F265:AJ265,"&gt;0")</f>
        <v>21</v>
      </c>
      <c r="AL265" s="136">
        <f>SUM(F265:AJ265)</f>
        <v>168</v>
      </c>
      <c r="AM265" s="136">
        <f>SUM(F267:AJ267)</f>
        <v>0</v>
      </c>
      <c r="AN265" s="136">
        <f>SUM(F268:AJ268)</f>
        <v>0</v>
      </c>
      <c r="AO265" s="136">
        <f>SUM(F266:AJ266)</f>
        <v>0</v>
      </c>
      <c r="AP265" s="136">
        <f>VLOOKUP($M$1&amp;" "&amp;$P$1&amp;" "&amp;AQ265,'Вспомогательная таблица'!A:AL,38,0)</f>
        <v>168</v>
      </c>
      <c r="AQ265" s="132" t="s">
        <v>23</v>
      </c>
      <c r="AS265" s="97">
        <v>11</v>
      </c>
      <c r="AT265" s="97" t="s">
        <v>112</v>
      </c>
    </row>
    <row r="266" spans="1:46" ht="9" customHeight="1" x14ac:dyDescent="0.2">
      <c r="A266" s="130"/>
      <c r="B266" s="130"/>
      <c r="C266" s="137"/>
      <c r="D266" s="133"/>
      <c r="E266" s="119" t="s">
        <v>25</v>
      </c>
      <c r="F266" s="120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  <c r="AA266" s="121"/>
      <c r="AB266" s="121"/>
      <c r="AC266" s="121"/>
      <c r="AD266" s="121"/>
      <c r="AE266" s="121"/>
      <c r="AF266" s="121"/>
      <c r="AG266" s="121"/>
      <c r="AH266" s="121"/>
      <c r="AI266" s="121"/>
      <c r="AJ266" s="122"/>
      <c r="AK266" s="130"/>
      <c r="AL266" s="137"/>
      <c r="AM266" s="137"/>
      <c r="AN266" s="137"/>
      <c r="AO266" s="137"/>
      <c r="AP266" s="137"/>
      <c r="AQ266" s="133"/>
      <c r="AS266" s="97">
        <v>11</v>
      </c>
      <c r="AT266" s="97" t="s">
        <v>112</v>
      </c>
    </row>
    <row r="267" spans="1:46" ht="9" customHeight="1" x14ac:dyDescent="0.2">
      <c r="A267" s="130"/>
      <c r="B267" s="130"/>
      <c r="C267" s="137"/>
      <c r="D267" s="133"/>
      <c r="E267" s="119" t="s">
        <v>26</v>
      </c>
      <c r="F267" s="120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  <c r="AA267" s="121"/>
      <c r="AB267" s="121"/>
      <c r="AC267" s="121"/>
      <c r="AD267" s="121"/>
      <c r="AE267" s="121"/>
      <c r="AF267" s="121"/>
      <c r="AG267" s="121"/>
      <c r="AH267" s="121"/>
      <c r="AI267" s="121"/>
      <c r="AJ267" s="122"/>
      <c r="AK267" s="130"/>
      <c r="AL267" s="137"/>
      <c r="AM267" s="137"/>
      <c r="AN267" s="137"/>
      <c r="AO267" s="137"/>
      <c r="AP267" s="137"/>
      <c r="AQ267" s="133"/>
      <c r="AS267" s="97">
        <v>11</v>
      </c>
      <c r="AT267" s="97" t="s">
        <v>112</v>
      </c>
    </row>
    <row r="268" spans="1:46" ht="9" customHeight="1" thickBot="1" x14ac:dyDescent="0.25">
      <c r="A268" s="131"/>
      <c r="B268" s="131"/>
      <c r="C268" s="138"/>
      <c r="D268" s="134"/>
      <c r="E268" s="123" t="s">
        <v>27</v>
      </c>
      <c r="F268" s="124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125"/>
      <c r="AB268" s="125"/>
      <c r="AC268" s="125"/>
      <c r="AD268" s="125"/>
      <c r="AE268" s="125"/>
      <c r="AF268" s="125"/>
      <c r="AG268" s="125"/>
      <c r="AH268" s="125"/>
      <c r="AI268" s="125"/>
      <c r="AJ268" s="126"/>
      <c r="AK268" s="131"/>
      <c r="AL268" s="138"/>
      <c r="AM268" s="138"/>
      <c r="AN268" s="138"/>
      <c r="AO268" s="138"/>
      <c r="AP268" s="138"/>
      <c r="AQ268" s="134"/>
      <c r="AS268" s="97">
        <v>11</v>
      </c>
      <c r="AT268" s="97" t="s">
        <v>112</v>
      </c>
    </row>
    <row r="269" spans="1:46" ht="9" customHeight="1" thickBot="1" x14ac:dyDescent="0.25">
      <c r="A269" s="135">
        <v>65</v>
      </c>
      <c r="B269" s="143">
        <v>20411</v>
      </c>
      <c r="C269" s="144" t="s">
        <v>132</v>
      </c>
      <c r="D269" s="140" t="s">
        <v>133</v>
      </c>
      <c r="E269" s="115" t="s">
        <v>22</v>
      </c>
      <c r="F269" s="128" t="s">
        <v>37</v>
      </c>
      <c r="G269" s="127" t="s">
        <v>37</v>
      </c>
      <c r="H269" s="127" t="s">
        <v>37</v>
      </c>
      <c r="I269" s="127" t="s">
        <v>37</v>
      </c>
      <c r="J269" s="127" t="s">
        <v>37</v>
      </c>
      <c r="K269" s="127" t="s">
        <v>37</v>
      </c>
      <c r="L269" s="127" t="s">
        <v>37</v>
      </c>
      <c r="M269" s="127" t="s">
        <v>37</v>
      </c>
      <c r="N269" s="127" t="s">
        <v>37</v>
      </c>
      <c r="O269" s="127" t="s">
        <v>37</v>
      </c>
      <c r="P269" s="127" t="s">
        <v>37</v>
      </c>
      <c r="Q269" s="127" t="s">
        <v>37</v>
      </c>
      <c r="R269" s="127" t="s">
        <v>37</v>
      </c>
      <c r="S269" s="117" t="s">
        <v>37</v>
      </c>
      <c r="T269" s="117">
        <v>8</v>
      </c>
      <c r="U269" s="117">
        <v>8</v>
      </c>
      <c r="V269" s="117">
        <v>8</v>
      </c>
      <c r="W269" s="117">
        <v>8</v>
      </c>
      <c r="X269" s="117">
        <v>8</v>
      </c>
      <c r="Y269" s="117"/>
      <c r="Z269" s="117"/>
      <c r="AA269" s="117">
        <v>8</v>
      </c>
      <c r="AB269" s="117">
        <v>8</v>
      </c>
      <c r="AC269" s="117">
        <v>8</v>
      </c>
      <c r="AD269" s="117">
        <v>8</v>
      </c>
      <c r="AE269" s="117">
        <v>8</v>
      </c>
      <c r="AF269" s="117"/>
      <c r="AG269" s="117"/>
      <c r="AH269" s="117">
        <v>8</v>
      </c>
      <c r="AI269" s="117">
        <v>8</v>
      </c>
      <c r="AJ269" s="118">
        <v>8</v>
      </c>
      <c r="AK269" s="139">
        <f>COUNTIF(F269:AJ269,"&gt;0")</f>
        <v>13</v>
      </c>
      <c r="AL269" s="136">
        <f>SUM(F269:AJ269)</f>
        <v>104</v>
      </c>
      <c r="AM269" s="136">
        <f>SUM(F271:AJ271)</f>
        <v>0</v>
      </c>
      <c r="AN269" s="136">
        <f>SUM(F272:AJ272)</f>
        <v>0</v>
      </c>
      <c r="AO269" s="136">
        <f>SUM(F270:AJ270)</f>
        <v>0</v>
      </c>
      <c r="AP269" s="136">
        <f>VLOOKUP($M$1&amp;" "&amp;$P$1&amp;" "&amp;AQ269,'Вспомогательная таблица'!A:AL,38,0)</f>
        <v>168</v>
      </c>
      <c r="AQ269" s="132" t="s">
        <v>23</v>
      </c>
      <c r="AS269" s="97">
        <v>11</v>
      </c>
      <c r="AT269" s="97" t="s">
        <v>112</v>
      </c>
    </row>
    <row r="270" spans="1:46" ht="9" customHeight="1" x14ac:dyDescent="0.2">
      <c r="A270" s="130"/>
      <c r="B270" s="130"/>
      <c r="C270" s="137"/>
      <c r="D270" s="133"/>
      <c r="E270" s="119" t="s">
        <v>25</v>
      </c>
      <c r="F270" s="120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  <c r="AA270" s="121"/>
      <c r="AB270" s="121"/>
      <c r="AC270" s="121"/>
      <c r="AD270" s="121"/>
      <c r="AE270" s="121"/>
      <c r="AF270" s="121"/>
      <c r="AG270" s="121"/>
      <c r="AH270" s="121"/>
      <c r="AI270" s="121"/>
      <c r="AJ270" s="122"/>
      <c r="AK270" s="130"/>
      <c r="AL270" s="137"/>
      <c r="AM270" s="137"/>
      <c r="AN270" s="137"/>
      <c r="AO270" s="137"/>
      <c r="AP270" s="137"/>
      <c r="AQ270" s="133"/>
      <c r="AS270" s="97">
        <v>11</v>
      </c>
      <c r="AT270" s="97" t="s">
        <v>112</v>
      </c>
    </row>
    <row r="271" spans="1:46" ht="9" customHeight="1" x14ac:dyDescent="0.2">
      <c r="A271" s="130"/>
      <c r="B271" s="130"/>
      <c r="C271" s="137"/>
      <c r="D271" s="133"/>
      <c r="E271" s="119" t="s">
        <v>26</v>
      </c>
      <c r="F271" s="120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2"/>
      <c r="AK271" s="130"/>
      <c r="AL271" s="137"/>
      <c r="AM271" s="137"/>
      <c r="AN271" s="137"/>
      <c r="AO271" s="137"/>
      <c r="AP271" s="137"/>
      <c r="AQ271" s="133"/>
      <c r="AS271" s="97">
        <v>11</v>
      </c>
      <c r="AT271" s="97" t="s">
        <v>112</v>
      </c>
    </row>
    <row r="272" spans="1:46" ht="9" customHeight="1" thickBot="1" x14ac:dyDescent="0.25">
      <c r="A272" s="131"/>
      <c r="B272" s="131"/>
      <c r="C272" s="138"/>
      <c r="D272" s="134"/>
      <c r="E272" s="123" t="s">
        <v>27</v>
      </c>
      <c r="F272" s="124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6"/>
      <c r="AK272" s="131"/>
      <c r="AL272" s="138"/>
      <c r="AM272" s="138"/>
      <c r="AN272" s="138"/>
      <c r="AO272" s="138"/>
      <c r="AP272" s="138"/>
      <c r="AQ272" s="134"/>
      <c r="AS272" s="97">
        <v>11</v>
      </c>
      <c r="AT272" s="97" t="s">
        <v>112</v>
      </c>
    </row>
    <row r="273" spans="1:46" ht="9" customHeight="1" thickBot="1" x14ac:dyDescent="0.25">
      <c r="A273" s="135">
        <v>66</v>
      </c>
      <c r="B273" s="143">
        <v>19602</v>
      </c>
      <c r="C273" s="144" t="s">
        <v>134</v>
      </c>
      <c r="D273" s="140" t="s">
        <v>135</v>
      </c>
      <c r="E273" s="115" t="s">
        <v>22</v>
      </c>
      <c r="F273" s="116"/>
      <c r="G273" s="117"/>
      <c r="H273" s="127">
        <v>8</v>
      </c>
      <c r="I273" s="127">
        <v>8</v>
      </c>
      <c r="J273" s="127">
        <v>8</v>
      </c>
      <c r="K273" s="117"/>
      <c r="L273" s="117"/>
      <c r="M273" s="127">
        <v>8</v>
      </c>
      <c r="N273" s="127">
        <v>8</v>
      </c>
      <c r="O273" s="127">
        <v>8</v>
      </c>
      <c r="P273" s="127">
        <v>8</v>
      </c>
      <c r="Q273" s="127">
        <v>8</v>
      </c>
      <c r="R273" s="117"/>
      <c r="S273" s="117"/>
      <c r="T273" s="117">
        <v>8</v>
      </c>
      <c r="U273" s="117">
        <v>8</v>
      </c>
      <c r="V273" s="117">
        <v>8</v>
      </c>
      <c r="W273" s="117">
        <v>8</v>
      </c>
      <c r="X273" s="117">
        <v>8</v>
      </c>
      <c r="Y273" s="117"/>
      <c r="Z273" s="117"/>
      <c r="AA273" s="117">
        <v>8</v>
      </c>
      <c r="AB273" s="117">
        <v>8</v>
      </c>
      <c r="AC273" s="117">
        <v>8</v>
      </c>
      <c r="AD273" s="117">
        <v>8</v>
      </c>
      <c r="AE273" s="117">
        <v>8</v>
      </c>
      <c r="AF273" s="117"/>
      <c r="AG273" s="117"/>
      <c r="AH273" s="117">
        <v>8</v>
      </c>
      <c r="AI273" s="117">
        <v>8</v>
      </c>
      <c r="AJ273" s="118">
        <v>8</v>
      </c>
      <c r="AK273" s="139">
        <f>COUNTIF(F273:AJ273,"&gt;0")</f>
        <v>21</v>
      </c>
      <c r="AL273" s="136">
        <f>SUM(F273:AJ273)</f>
        <v>168</v>
      </c>
      <c r="AM273" s="136">
        <f>SUM(F275:AJ275)</f>
        <v>0</v>
      </c>
      <c r="AN273" s="136">
        <f>SUM(F276:AJ276)</f>
        <v>0</v>
      </c>
      <c r="AO273" s="136">
        <f>SUM(F274:AJ274)</f>
        <v>0</v>
      </c>
      <c r="AP273" s="136">
        <f>VLOOKUP($M$1&amp;" "&amp;$P$1&amp;" "&amp;AQ273,'Вспомогательная таблица'!A:AL,38,0)</f>
        <v>168</v>
      </c>
      <c r="AQ273" s="132" t="s">
        <v>23</v>
      </c>
      <c r="AS273" s="97">
        <v>11</v>
      </c>
      <c r="AT273" s="97" t="s">
        <v>112</v>
      </c>
    </row>
    <row r="274" spans="1:46" ht="9" customHeight="1" x14ac:dyDescent="0.2">
      <c r="A274" s="130"/>
      <c r="B274" s="130"/>
      <c r="C274" s="137"/>
      <c r="D274" s="133"/>
      <c r="E274" s="119" t="s">
        <v>25</v>
      </c>
      <c r="F274" s="120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  <c r="AA274" s="121"/>
      <c r="AB274" s="121"/>
      <c r="AC274" s="121"/>
      <c r="AD274" s="121"/>
      <c r="AE274" s="121"/>
      <c r="AF274" s="121"/>
      <c r="AG274" s="121"/>
      <c r="AH274" s="121"/>
      <c r="AI274" s="121"/>
      <c r="AJ274" s="122"/>
      <c r="AK274" s="130"/>
      <c r="AL274" s="137"/>
      <c r="AM274" s="137"/>
      <c r="AN274" s="137"/>
      <c r="AO274" s="137"/>
      <c r="AP274" s="137"/>
      <c r="AQ274" s="133"/>
      <c r="AS274" s="97">
        <v>11</v>
      </c>
      <c r="AT274" s="97" t="s">
        <v>112</v>
      </c>
    </row>
    <row r="275" spans="1:46" ht="9" customHeight="1" x14ac:dyDescent="0.2">
      <c r="A275" s="130"/>
      <c r="B275" s="130"/>
      <c r="C275" s="137"/>
      <c r="D275" s="133"/>
      <c r="E275" s="119" t="s">
        <v>26</v>
      </c>
      <c r="F275" s="120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  <c r="AA275" s="121"/>
      <c r="AB275" s="121"/>
      <c r="AC275" s="121"/>
      <c r="AD275" s="121"/>
      <c r="AE275" s="121"/>
      <c r="AF275" s="121"/>
      <c r="AG275" s="121"/>
      <c r="AH275" s="121"/>
      <c r="AI275" s="121"/>
      <c r="AJ275" s="122"/>
      <c r="AK275" s="130"/>
      <c r="AL275" s="137"/>
      <c r="AM275" s="137"/>
      <c r="AN275" s="137"/>
      <c r="AO275" s="137"/>
      <c r="AP275" s="137"/>
      <c r="AQ275" s="133"/>
      <c r="AS275" s="97">
        <v>11</v>
      </c>
      <c r="AT275" s="97" t="s">
        <v>112</v>
      </c>
    </row>
    <row r="276" spans="1:46" ht="9" customHeight="1" thickBot="1" x14ac:dyDescent="0.25">
      <c r="A276" s="131"/>
      <c r="B276" s="131"/>
      <c r="C276" s="138"/>
      <c r="D276" s="134"/>
      <c r="E276" s="123" t="s">
        <v>27</v>
      </c>
      <c r="F276" s="124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6"/>
      <c r="AK276" s="131"/>
      <c r="AL276" s="138"/>
      <c r="AM276" s="138"/>
      <c r="AN276" s="138"/>
      <c r="AO276" s="138"/>
      <c r="AP276" s="138"/>
      <c r="AQ276" s="134"/>
      <c r="AS276" s="97">
        <v>11</v>
      </c>
      <c r="AT276" s="97" t="s">
        <v>112</v>
      </c>
    </row>
    <row r="277" spans="1:46" ht="9" customHeight="1" thickBot="1" x14ac:dyDescent="0.25">
      <c r="A277" s="135">
        <v>67</v>
      </c>
      <c r="B277" s="143">
        <v>19508</v>
      </c>
      <c r="C277" s="144" t="s">
        <v>136</v>
      </c>
      <c r="D277" s="140" t="s">
        <v>137</v>
      </c>
      <c r="E277" s="115" t="s">
        <v>22</v>
      </c>
      <c r="F277" s="128" t="s">
        <v>37</v>
      </c>
      <c r="G277" s="127" t="s">
        <v>37</v>
      </c>
      <c r="H277" s="127" t="s">
        <v>37</v>
      </c>
      <c r="I277" s="127" t="s">
        <v>37</v>
      </c>
      <c r="J277" s="127" t="s">
        <v>37</v>
      </c>
      <c r="K277" s="127" t="s">
        <v>37</v>
      </c>
      <c r="L277" s="127" t="s">
        <v>37</v>
      </c>
      <c r="M277" s="127" t="s">
        <v>37</v>
      </c>
      <c r="N277" s="127" t="s">
        <v>37</v>
      </c>
      <c r="O277" s="127" t="s">
        <v>37</v>
      </c>
      <c r="P277" s="127">
        <v>8</v>
      </c>
      <c r="Q277" s="127">
        <v>8</v>
      </c>
      <c r="R277" s="117"/>
      <c r="S277" s="117"/>
      <c r="T277" s="117">
        <v>8</v>
      </c>
      <c r="U277" s="117">
        <v>8</v>
      </c>
      <c r="V277" s="117">
        <v>8</v>
      </c>
      <c r="W277" s="117">
        <v>8</v>
      </c>
      <c r="X277" s="117">
        <v>8</v>
      </c>
      <c r="Y277" s="117"/>
      <c r="Z277" s="117"/>
      <c r="AA277" s="117">
        <v>8</v>
      </c>
      <c r="AB277" s="117">
        <v>8</v>
      </c>
      <c r="AC277" s="117">
        <v>8</v>
      </c>
      <c r="AD277" s="117">
        <v>8</v>
      </c>
      <c r="AE277" s="117">
        <v>8</v>
      </c>
      <c r="AF277" s="117"/>
      <c r="AG277" s="117"/>
      <c r="AH277" s="117">
        <v>8</v>
      </c>
      <c r="AI277" s="117">
        <v>8</v>
      </c>
      <c r="AJ277" s="118">
        <v>8</v>
      </c>
      <c r="AK277" s="139">
        <f>COUNTIF(F277:AJ277,"&gt;0")</f>
        <v>15</v>
      </c>
      <c r="AL277" s="136">
        <f>SUM(F277:AJ277)</f>
        <v>120</v>
      </c>
      <c r="AM277" s="136">
        <f>SUM(F279:AJ279)</f>
        <v>0</v>
      </c>
      <c r="AN277" s="136">
        <f>SUM(F280:AJ280)</f>
        <v>0</v>
      </c>
      <c r="AO277" s="136">
        <f>SUM(F278:AJ278)</f>
        <v>0</v>
      </c>
      <c r="AP277" s="136">
        <f>VLOOKUP($M$1&amp;" "&amp;$P$1&amp;" "&amp;AQ277,'Вспомогательная таблица'!A:AL,38,0)</f>
        <v>168</v>
      </c>
      <c r="AQ277" s="132" t="s">
        <v>23</v>
      </c>
      <c r="AS277" s="97">
        <v>11</v>
      </c>
      <c r="AT277" s="97" t="s">
        <v>112</v>
      </c>
    </row>
    <row r="278" spans="1:46" ht="9" customHeight="1" x14ac:dyDescent="0.2">
      <c r="A278" s="130"/>
      <c r="B278" s="130"/>
      <c r="C278" s="137"/>
      <c r="D278" s="133"/>
      <c r="E278" s="119" t="s">
        <v>25</v>
      </c>
      <c r="F278" s="120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  <c r="AA278" s="121"/>
      <c r="AB278" s="121"/>
      <c r="AC278" s="121"/>
      <c r="AD278" s="121"/>
      <c r="AE278" s="121"/>
      <c r="AF278" s="121"/>
      <c r="AG278" s="121"/>
      <c r="AH278" s="121"/>
      <c r="AI278" s="121"/>
      <c r="AJ278" s="122"/>
      <c r="AK278" s="130"/>
      <c r="AL278" s="137"/>
      <c r="AM278" s="137"/>
      <c r="AN278" s="137"/>
      <c r="AO278" s="137"/>
      <c r="AP278" s="137"/>
      <c r="AQ278" s="133"/>
      <c r="AS278" s="97">
        <v>11</v>
      </c>
      <c r="AT278" s="97" t="s">
        <v>112</v>
      </c>
    </row>
    <row r="279" spans="1:46" ht="9" customHeight="1" x14ac:dyDescent="0.2">
      <c r="A279" s="130"/>
      <c r="B279" s="130"/>
      <c r="C279" s="137"/>
      <c r="D279" s="133"/>
      <c r="E279" s="119" t="s">
        <v>26</v>
      </c>
      <c r="F279" s="120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  <c r="AA279" s="121"/>
      <c r="AB279" s="121"/>
      <c r="AC279" s="121"/>
      <c r="AD279" s="121"/>
      <c r="AE279" s="121"/>
      <c r="AF279" s="121"/>
      <c r="AG279" s="121"/>
      <c r="AH279" s="121"/>
      <c r="AI279" s="121"/>
      <c r="AJ279" s="122"/>
      <c r="AK279" s="130"/>
      <c r="AL279" s="137"/>
      <c r="AM279" s="137"/>
      <c r="AN279" s="137"/>
      <c r="AO279" s="137"/>
      <c r="AP279" s="137"/>
      <c r="AQ279" s="133"/>
      <c r="AS279" s="97">
        <v>11</v>
      </c>
      <c r="AT279" s="97" t="s">
        <v>112</v>
      </c>
    </row>
    <row r="280" spans="1:46" ht="9" customHeight="1" thickBot="1" x14ac:dyDescent="0.25">
      <c r="A280" s="131"/>
      <c r="B280" s="131"/>
      <c r="C280" s="138"/>
      <c r="D280" s="134"/>
      <c r="E280" s="123" t="s">
        <v>27</v>
      </c>
      <c r="F280" s="124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  <c r="AC280" s="125"/>
      <c r="AD280" s="125"/>
      <c r="AE280" s="125"/>
      <c r="AF280" s="125"/>
      <c r="AG280" s="125"/>
      <c r="AH280" s="125"/>
      <c r="AI280" s="125"/>
      <c r="AJ280" s="126"/>
      <c r="AK280" s="131"/>
      <c r="AL280" s="138"/>
      <c r="AM280" s="138"/>
      <c r="AN280" s="138"/>
      <c r="AO280" s="138"/>
      <c r="AP280" s="138"/>
      <c r="AQ280" s="134"/>
      <c r="AS280" s="97">
        <v>11</v>
      </c>
      <c r="AT280" s="97" t="s">
        <v>112</v>
      </c>
    </row>
    <row r="281" spans="1:46" ht="9" customHeight="1" thickBot="1" x14ac:dyDescent="0.25">
      <c r="A281" s="135">
        <v>68</v>
      </c>
      <c r="B281" s="143">
        <v>20370</v>
      </c>
      <c r="C281" s="144" t="s">
        <v>138</v>
      </c>
      <c r="D281" s="140" t="s">
        <v>139</v>
      </c>
      <c r="E281" s="115" t="s">
        <v>22</v>
      </c>
      <c r="F281" s="116"/>
      <c r="G281" s="117"/>
      <c r="H281" s="127">
        <v>8</v>
      </c>
      <c r="I281" s="127">
        <v>8</v>
      </c>
      <c r="J281" s="127">
        <v>8</v>
      </c>
      <c r="K281" s="117"/>
      <c r="L281" s="117"/>
      <c r="M281" s="127">
        <v>8</v>
      </c>
      <c r="N281" s="127">
        <v>8</v>
      </c>
      <c r="O281" s="127">
        <v>8</v>
      </c>
      <c r="P281" s="127">
        <v>8</v>
      </c>
      <c r="Q281" s="127">
        <v>8</v>
      </c>
      <c r="R281" s="117"/>
      <c r="S281" s="117"/>
      <c r="T281" s="117">
        <v>8</v>
      </c>
      <c r="U281" s="117">
        <v>8</v>
      </c>
      <c r="V281" s="117">
        <v>8</v>
      </c>
      <c r="W281" s="117">
        <v>8</v>
      </c>
      <c r="X281" s="117">
        <v>8</v>
      </c>
      <c r="Y281" s="117"/>
      <c r="Z281" s="117"/>
      <c r="AA281" s="117">
        <v>8</v>
      </c>
      <c r="AB281" s="117">
        <v>8</v>
      </c>
      <c r="AC281" s="117">
        <v>8</v>
      </c>
      <c r="AD281" s="117">
        <v>8</v>
      </c>
      <c r="AE281" s="117">
        <v>8</v>
      </c>
      <c r="AF281" s="117"/>
      <c r="AG281" s="117"/>
      <c r="AH281" s="117">
        <v>8</v>
      </c>
      <c r="AI281" s="117">
        <v>8</v>
      </c>
      <c r="AJ281" s="118">
        <v>8</v>
      </c>
      <c r="AK281" s="139">
        <f>COUNTIF(F281:AJ281,"&gt;0")</f>
        <v>21</v>
      </c>
      <c r="AL281" s="136">
        <f>SUM(F281:AJ281)</f>
        <v>168</v>
      </c>
      <c r="AM281" s="136">
        <f>SUM(F283:AJ283)</f>
        <v>0</v>
      </c>
      <c r="AN281" s="136">
        <f>SUM(F284:AJ284)</f>
        <v>0</v>
      </c>
      <c r="AO281" s="136">
        <f>SUM(F282:AJ282)</f>
        <v>0</v>
      </c>
      <c r="AP281" s="136">
        <f>VLOOKUP($M$1&amp;" "&amp;$P$1&amp;" "&amp;AQ281,'Вспомогательная таблица'!A:AL,38,0)</f>
        <v>168</v>
      </c>
      <c r="AQ281" s="132" t="s">
        <v>23</v>
      </c>
      <c r="AS281" s="97">
        <v>11</v>
      </c>
      <c r="AT281" s="97" t="s">
        <v>112</v>
      </c>
    </row>
    <row r="282" spans="1:46" ht="9" customHeight="1" x14ac:dyDescent="0.2">
      <c r="A282" s="130"/>
      <c r="B282" s="130"/>
      <c r="C282" s="137"/>
      <c r="D282" s="133"/>
      <c r="E282" s="119" t="s">
        <v>25</v>
      </c>
      <c r="F282" s="120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  <c r="AA282" s="121"/>
      <c r="AB282" s="121"/>
      <c r="AC282" s="121"/>
      <c r="AD282" s="121"/>
      <c r="AE282" s="121"/>
      <c r="AF282" s="121"/>
      <c r="AG282" s="121"/>
      <c r="AH282" s="121"/>
      <c r="AI282" s="121"/>
      <c r="AJ282" s="122"/>
      <c r="AK282" s="130"/>
      <c r="AL282" s="137"/>
      <c r="AM282" s="137"/>
      <c r="AN282" s="137"/>
      <c r="AO282" s="137"/>
      <c r="AP282" s="137"/>
      <c r="AQ282" s="133"/>
      <c r="AS282" s="97">
        <v>11</v>
      </c>
      <c r="AT282" s="97" t="s">
        <v>112</v>
      </c>
    </row>
    <row r="283" spans="1:46" ht="9" customHeight="1" x14ac:dyDescent="0.2">
      <c r="A283" s="130"/>
      <c r="B283" s="130"/>
      <c r="C283" s="137"/>
      <c r="D283" s="133"/>
      <c r="E283" s="119" t="s">
        <v>26</v>
      </c>
      <c r="F283" s="120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  <c r="AA283" s="121"/>
      <c r="AB283" s="121"/>
      <c r="AC283" s="121"/>
      <c r="AD283" s="121"/>
      <c r="AE283" s="121"/>
      <c r="AF283" s="121"/>
      <c r="AG283" s="121"/>
      <c r="AH283" s="121"/>
      <c r="AI283" s="121"/>
      <c r="AJ283" s="122"/>
      <c r="AK283" s="130"/>
      <c r="AL283" s="137"/>
      <c r="AM283" s="137"/>
      <c r="AN283" s="137"/>
      <c r="AO283" s="137"/>
      <c r="AP283" s="137"/>
      <c r="AQ283" s="133"/>
      <c r="AS283" s="97">
        <v>11</v>
      </c>
      <c r="AT283" s="97" t="s">
        <v>112</v>
      </c>
    </row>
    <row r="284" spans="1:46" ht="9" customHeight="1" thickBot="1" x14ac:dyDescent="0.25">
      <c r="A284" s="131"/>
      <c r="B284" s="131"/>
      <c r="C284" s="138"/>
      <c r="D284" s="134"/>
      <c r="E284" s="123" t="s">
        <v>27</v>
      </c>
      <c r="F284" s="124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  <c r="AA284" s="125"/>
      <c r="AB284" s="125"/>
      <c r="AC284" s="125"/>
      <c r="AD284" s="125"/>
      <c r="AE284" s="125"/>
      <c r="AF284" s="125"/>
      <c r="AG284" s="125"/>
      <c r="AH284" s="125"/>
      <c r="AI284" s="125"/>
      <c r="AJ284" s="126"/>
      <c r="AK284" s="131"/>
      <c r="AL284" s="138"/>
      <c r="AM284" s="138"/>
      <c r="AN284" s="138"/>
      <c r="AO284" s="138"/>
      <c r="AP284" s="138"/>
      <c r="AQ284" s="134"/>
      <c r="AS284" s="97">
        <v>11</v>
      </c>
      <c r="AT284" s="97" t="s">
        <v>112</v>
      </c>
    </row>
    <row r="285" spans="1:46" ht="9" customHeight="1" thickBot="1" x14ac:dyDescent="0.25">
      <c r="A285" s="135">
        <v>69</v>
      </c>
      <c r="B285" s="143">
        <v>19549</v>
      </c>
      <c r="C285" s="147" t="s">
        <v>140</v>
      </c>
      <c r="D285" s="140" t="s">
        <v>141</v>
      </c>
      <c r="E285" s="115" t="s">
        <v>22</v>
      </c>
      <c r="F285" s="116"/>
      <c r="G285" s="117"/>
      <c r="H285" s="117">
        <v>8</v>
      </c>
      <c r="I285" s="117">
        <v>8</v>
      </c>
      <c r="J285" s="117">
        <v>8</v>
      </c>
      <c r="K285" s="117"/>
      <c r="L285" s="117"/>
      <c r="M285" s="117">
        <v>8</v>
      </c>
      <c r="N285" s="117">
        <v>8</v>
      </c>
      <c r="O285" s="117">
        <v>8</v>
      </c>
      <c r="P285" s="117">
        <v>8</v>
      </c>
      <c r="Q285" s="117">
        <v>8</v>
      </c>
      <c r="R285" s="117"/>
      <c r="S285" s="117"/>
      <c r="T285" s="117">
        <v>8</v>
      </c>
      <c r="U285" s="117">
        <v>8</v>
      </c>
      <c r="V285" s="117">
        <v>8</v>
      </c>
      <c r="W285" s="117">
        <v>8</v>
      </c>
      <c r="X285" s="117">
        <v>8</v>
      </c>
      <c r="Y285" s="117"/>
      <c r="Z285" s="117"/>
      <c r="AA285" s="117">
        <v>8</v>
      </c>
      <c r="AB285" s="117">
        <v>8</v>
      </c>
      <c r="AC285" s="117">
        <v>8</v>
      </c>
      <c r="AD285" s="117">
        <v>8</v>
      </c>
      <c r="AE285" s="117">
        <v>8</v>
      </c>
      <c r="AF285" s="117"/>
      <c r="AG285" s="117"/>
      <c r="AH285" s="117">
        <v>8</v>
      </c>
      <c r="AI285" s="117">
        <v>8</v>
      </c>
      <c r="AJ285" s="118">
        <v>8</v>
      </c>
      <c r="AK285" s="139">
        <f>COUNTIF(F285:AJ285,"&gt;0")</f>
        <v>21</v>
      </c>
      <c r="AL285" s="136">
        <f>SUM(F285:AJ285)</f>
        <v>168</v>
      </c>
      <c r="AM285" s="136">
        <f>SUM(F287:AJ287)</f>
        <v>0</v>
      </c>
      <c r="AN285" s="136">
        <f>SUM(F288:AJ288)</f>
        <v>0</v>
      </c>
      <c r="AO285" s="136">
        <f>SUM(F286:AJ286)</f>
        <v>0</v>
      </c>
      <c r="AP285" s="136">
        <f>VLOOKUP($M$1&amp;" "&amp;$P$1&amp;" "&amp;AQ285,'Вспомогательная таблица'!A:AL,38,0)</f>
        <v>168</v>
      </c>
      <c r="AQ285" s="132" t="s">
        <v>70</v>
      </c>
      <c r="AS285" s="97">
        <v>12</v>
      </c>
      <c r="AT285" s="97" t="s">
        <v>142</v>
      </c>
    </row>
    <row r="286" spans="1:46" ht="9" customHeight="1" x14ac:dyDescent="0.2">
      <c r="A286" s="130"/>
      <c r="B286" s="130"/>
      <c r="C286" s="148"/>
      <c r="D286" s="133"/>
      <c r="E286" s="119" t="s">
        <v>25</v>
      </c>
      <c r="F286" s="120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  <c r="AA286" s="121"/>
      <c r="AB286" s="121"/>
      <c r="AC286" s="121"/>
      <c r="AD286" s="121"/>
      <c r="AE286" s="121"/>
      <c r="AF286" s="121"/>
      <c r="AG286" s="121"/>
      <c r="AH286" s="121"/>
      <c r="AI286" s="121"/>
      <c r="AJ286" s="122"/>
      <c r="AK286" s="130"/>
      <c r="AL286" s="137"/>
      <c r="AM286" s="137"/>
      <c r="AN286" s="137"/>
      <c r="AO286" s="137"/>
      <c r="AP286" s="137"/>
      <c r="AQ286" s="133"/>
      <c r="AS286" s="97">
        <v>12</v>
      </c>
      <c r="AT286" s="97" t="s">
        <v>142</v>
      </c>
    </row>
    <row r="287" spans="1:46" ht="9" customHeight="1" x14ac:dyDescent="0.2">
      <c r="A287" s="130"/>
      <c r="B287" s="130"/>
      <c r="C287" s="148"/>
      <c r="D287" s="133"/>
      <c r="E287" s="119" t="s">
        <v>26</v>
      </c>
      <c r="F287" s="120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  <c r="AA287" s="121"/>
      <c r="AB287" s="121"/>
      <c r="AC287" s="121"/>
      <c r="AD287" s="121"/>
      <c r="AE287" s="121"/>
      <c r="AF287" s="121"/>
      <c r="AG287" s="121"/>
      <c r="AH287" s="121"/>
      <c r="AI287" s="121"/>
      <c r="AJ287" s="122"/>
      <c r="AK287" s="130"/>
      <c r="AL287" s="137"/>
      <c r="AM287" s="137"/>
      <c r="AN287" s="137"/>
      <c r="AO287" s="137"/>
      <c r="AP287" s="137"/>
      <c r="AQ287" s="133"/>
      <c r="AS287" s="97">
        <v>12</v>
      </c>
      <c r="AT287" s="97" t="s">
        <v>142</v>
      </c>
    </row>
    <row r="288" spans="1:46" ht="9" customHeight="1" thickBot="1" x14ac:dyDescent="0.25">
      <c r="A288" s="131"/>
      <c r="B288" s="131"/>
      <c r="C288" s="149"/>
      <c r="D288" s="134"/>
      <c r="E288" s="123" t="s">
        <v>27</v>
      </c>
      <c r="F288" s="124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6"/>
      <c r="AK288" s="131"/>
      <c r="AL288" s="138"/>
      <c r="AM288" s="138"/>
      <c r="AN288" s="138"/>
      <c r="AO288" s="138"/>
      <c r="AP288" s="138"/>
      <c r="AQ288" s="134"/>
      <c r="AS288" s="97">
        <v>12</v>
      </c>
      <c r="AT288" s="97" t="s">
        <v>142</v>
      </c>
    </row>
    <row r="289" spans="1:46" ht="9" customHeight="1" thickBot="1" x14ac:dyDescent="0.25">
      <c r="A289" s="135">
        <v>70</v>
      </c>
      <c r="B289" s="143">
        <v>18835</v>
      </c>
      <c r="C289" s="147" t="s">
        <v>143</v>
      </c>
      <c r="D289" s="140" t="s">
        <v>144</v>
      </c>
      <c r="E289" s="115" t="s">
        <v>22</v>
      </c>
      <c r="F289" s="116"/>
      <c r="G289" s="117"/>
      <c r="H289" s="117">
        <v>8</v>
      </c>
      <c r="I289" s="117">
        <v>8</v>
      </c>
      <c r="J289" s="117">
        <v>8</v>
      </c>
      <c r="K289" s="117"/>
      <c r="L289" s="117"/>
      <c r="M289" s="117">
        <v>8</v>
      </c>
      <c r="N289" s="117">
        <v>8</v>
      </c>
      <c r="O289" s="117">
        <v>8</v>
      </c>
      <c r="P289" s="117">
        <v>8</v>
      </c>
      <c r="Q289" s="117">
        <v>8</v>
      </c>
      <c r="R289" s="117"/>
      <c r="S289" s="117"/>
      <c r="T289" s="117">
        <v>8</v>
      </c>
      <c r="U289" s="117">
        <v>8</v>
      </c>
      <c r="V289" s="117">
        <v>8</v>
      </c>
      <c r="W289" s="117">
        <v>8</v>
      </c>
      <c r="X289" s="117">
        <v>8</v>
      </c>
      <c r="Y289" s="117"/>
      <c r="Z289" s="117"/>
      <c r="AA289" s="117">
        <v>8</v>
      </c>
      <c r="AB289" s="117">
        <v>8</v>
      </c>
      <c r="AC289" s="117">
        <v>8</v>
      </c>
      <c r="AD289" s="117">
        <v>8</v>
      </c>
      <c r="AE289" s="117">
        <v>8</v>
      </c>
      <c r="AF289" s="117"/>
      <c r="AG289" s="117"/>
      <c r="AH289" s="117">
        <v>8</v>
      </c>
      <c r="AI289" s="117">
        <v>8</v>
      </c>
      <c r="AJ289" s="118">
        <v>8</v>
      </c>
      <c r="AK289" s="139">
        <f>COUNTIF(F289:AJ289,"&gt;0")</f>
        <v>21</v>
      </c>
      <c r="AL289" s="136">
        <f>SUM(F289:AJ289)</f>
        <v>168</v>
      </c>
      <c r="AM289" s="136">
        <f>SUM(F291:AJ291)</f>
        <v>0</v>
      </c>
      <c r="AN289" s="136">
        <f>SUM(F292:AJ292)</f>
        <v>0</v>
      </c>
      <c r="AO289" s="136">
        <f>SUM(F290:AJ290)</f>
        <v>0</v>
      </c>
      <c r="AP289" s="136">
        <f>VLOOKUP($M$1&amp;" "&amp;$P$1&amp;" "&amp;AQ289,'Вспомогательная таблица'!A:AL,38,0)</f>
        <v>168</v>
      </c>
      <c r="AQ289" s="132" t="s">
        <v>70</v>
      </c>
      <c r="AS289" s="97">
        <v>12</v>
      </c>
      <c r="AT289" s="97" t="s">
        <v>142</v>
      </c>
    </row>
    <row r="290" spans="1:46" ht="9" customHeight="1" x14ac:dyDescent="0.2">
      <c r="A290" s="130"/>
      <c r="B290" s="130"/>
      <c r="C290" s="148"/>
      <c r="D290" s="133"/>
      <c r="E290" s="119" t="s">
        <v>25</v>
      </c>
      <c r="F290" s="120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  <c r="AA290" s="121"/>
      <c r="AB290" s="121"/>
      <c r="AC290" s="121"/>
      <c r="AD290" s="121"/>
      <c r="AE290" s="121"/>
      <c r="AF290" s="121"/>
      <c r="AG290" s="121"/>
      <c r="AH290" s="121"/>
      <c r="AI290" s="121"/>
      <c r="AJ290" s="122"/>
      <c r="AK290" s="130"/>
      <c r="AL290" s="137"/>
      <c r="AM290" s="137"/>
      <c r="AN290" s="137"/>
      <c r="AO290" s="137"/>
      <c r="AP290" s="137"/>
      <c r="AQ290" s="133"/>
      <c r="AS290" s="97">
        <v>12</v>
      </c>
      <c r="AT290" s="97" t="s">
        <v>142</v>
      </c>
    </row>
    <row r="291" spans="1:46" ht="9" customHeight="1" x14ac:dyDescent="0.2">
      <c r="A291" s="130"/>
      <c r="B291" s="130"/>
      <c r="C291" s="148"/>
      <c r="D291" s="133"/>
      <c r="E291" s="119" t="s">
        <v>26</v>
      </c>
      <c r="F291" s="120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  <c r="AA291" s="121"/>
      <c r="AB291" s="121"/>
      <c r="AC291" s="121"/>
      <c r="AD291" s="121"/>
      <c r="AE291" s="121"/>
      <c r="AF291" s="121"/>
      <c r="AG291" s="121"/>
      <c r="AH291" s="121"/>
      <c r="AI291" s="121"/>
      <c r="AJ291" s="122"/>
      <c r="AK291" s="130"/>
      <c r="AL291" s="137"/>
      <c r="AM291" s="137"/>
      <c r="AN291" s="137"/>
      <c r="AO291" s="137"/>
      <c r="AP291" s="137"/>
      <c r="AQ291" s="133"/>
      <c r="AS291" s="97">
        <v>12</v>
      </c>
      <c r="AT291" s="97" t="s">
        <v>142</v>
      </c>
    </row>
    <row r="292" spans="1:46" ht="9" customHeight="1" thickBot="1" x14ac:dyDescent="0.25">
      <c r="A292" s="131"/>
      <c r="B292" s="131"/>
      <c r="C292" s="149"/>
      <c r="D292" s="134"/>
      <c r="E292" s="123" t="s">
        <v>27</v>
      </c>
      <c r="F292" s="124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  <c r="AA292" s="125"/>
      <c r="AB292" s="125"/>
      <c r="AC292" s="125"/>
      <c r="AD292" s="125"/>
      <c r="AE292" s="125"/>
      <c r="AF292" s="125"/>
      <c r="AG292" s="125"/>
      <c r="AH292" s="125"/>
      <c r="AI292" s="125"/>
      <c r="AJ292" s="126"/>
      <c r="AK292" s="131"/>
      <c r="AL292" s="138"/>
      <c r="AM292" s="138"/>
      <c r="AN292" s="138"/>
      <c r="AO292" s="138"/>
      <c r="AP292" s="138"/>
      <c r="AQ292" s="134"/>
      <c r="AS292" s="97">
        <v>12</v>
      </c>
      <c r="AT292" s="97" t="s">
        <v>142</v>
      </c>
    </row>
    <row r="293" spans="1:46" ht="9" customHeight="1" thickBot="1" x14ac:dyDescent="0.25">
      <c r="A293" s="135">
        <v>71</v>
      </c>
      <c r="B293" s="143">
        <v>31250</v>
      </c>
      <c r="C293" s="147" t="s">
        <v>145</v>
      </c>
      <c r="D293" s="140" t="s">
        <v>146</v>
      </c>
      <c r="E293" s="115" t="s">
        <v>22</v>
      </c>
      <c r="F293" s="116"/>
      <c r="G293" s="117"/>
      <c r="H293" s="127">
        <v>8</v>
      </c>
      <c r="I293" s="117">
        <v>8</v>
      </c>
      <c r="J293" s="117">
        <v>8</v>
      </c>
      <c r="K293" s="117"/>
      <c r="L293" s="117"/>
      <c r="M293" s="117">
        <v>8</v>
      </c>
      <c r="N293" s="117">
        <v>8</v>
      </c>
      <c r="O293" s="117">
        <v>8</v>
      </c>
      <c r="P293" s="117">
        <v>8</v>
      </c>
      <c r="Q293" s="117">
        <v>8</v>
      </c>
      <c r="R293" s="127"/>
      <c r="S293" s="117"/>
      <c r="T293" s="117" t="s">
        <v>37</v>
      </c>
      <c r="U293" s="117" t="s">
        <v>37</v>
      </c>
      <c r="V293" s="117" t="s">
        <v>37</v>
      </c>
      <c r="W293" s="117" t="s">
        <v>37</v>
      </c>
      <c r="X293" s="117" t="s">
        <v>37</v>
      </c>
      <c r="Y293" s="117" t="s">
        <v>37</v>
      </c>
      <c r="Z293" s="117" t="s">
        <v>37</v>
      </c>
      <c r="AA293" s="117" t="s">
        <v>37</v>
      </c>
      <c r="AB293" s="117" t="s">
        <v>37</v>
      </c>
      <c r="AC293" s="117" t="s">
        <v>37</v>
      </c>
      <c r="AD293" s="117" t="s">
        <v>37</v>
      </c>
      <c r="AE293" s="117" t="s">
        <v>37</v>
      </c>
      <c r="AF293" s="117"/>
      <c r="AG293" s="117"/>
      <c r="AH293" s="117">
        <v>8</v>
      </c>
      <c r="AI293" s="117">
        <v>8</v>
      </c>
      <c r="AJ293" s="118">
        <v>8</v>
      </c>
      <c r="AK293" s="139">
        <f>COUNTIF(F293:AJ293,"&gt;0")</f>
        <v>11</v>
      </c>
      <c r="AL293" s="136">
        <f>SUM(F293:AJ293)</f>
        <v>88</v>
      </c>
      <c r="AM293" s="136">
        <f>SUM(F295:AJ295)</f>
        <v>0</v>
      </c>
      <c r="AN293" s="136">
        <f>SUM(F296:AJ296)</f>
        <v>0</v>
      </c>
      <c r="AO293" s="136">
        <f>SUM(F294:AJ294)</f>
        <v>0</v>
      </c>
      <c r="AP293" s="136">
        <f>VLOOKUP($M$1&amp;" "&amp;$P$1&amp;" "&amp;AQ293,'Вспомогательная таблица'!A:AL,38,0)</f>
        <v>168</v>
      </c>
      <c r="AQ293" s="132" t="s">
        <v>70</v>
      </c>
      <c r="AS293" s="97">
        <v>12</v>
      </c>
      <c r="AT293" s="97" t="s">
        <v>142</v>
      </c>
    </row>
    <row r="294" spans="1:46" ht="9" customHeight="1" x14ac:dyDescent="0.2">
      <c r="A294" s="130"/>
      <c r="B294" s="130"/>
      <c r="C294" s="148"/>
      <c r="D294" s="133"/>
      <c r="E294" s="119" t="s">
        <v>25</v>
      </c>
      <c r="F294" s="120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  <c r="AA294" s="121"/>
      <c r="AB294" s="121"/>
      <c r="AC294" s="121"/>
      <c r="AD294" s="121"/>
      <c r="AE294" s="121"/>
      <c r="AF294" s="121"/>
      <c r="AG294" s="121"/>
      <c r="AH294" s="121"/>
      <c r="AI294" s="121"/>
      <c r="AJ294" s="122"/>
      <c r="AK294" s="130"/>
      <c r="AL294" s="137"/>
      <c r="AM294" s="137"/>
      <c r="AN294" s="137"/>
      <c r="AO294" s="137"/>
      <c r="AP294" s="137"/>
      <c r="AQ294" s="133"/>
      <c r="AS294" s="97">
        <v>12</v>
      </c>
      <c r="AT294" s="97" t="s">
        <v>142</v>
      </c>
    </row>
    <row r="295" spans="1:46" ht="9" customHeight="1" x14ac:dyDescent="0.2">
      <c r="A295" s="130"/>
      <c r="B295" s="130"/>
      <c r="C295" s="148"/>
      <c r="D295" s="133"/>
      <c r="E295" s="119" t="s">
        <v>26</v>
      </c>
      <c r="F295" s="120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  <c r="AA295" s="121"/>
      <c r="AB295" s="121"/>
      <c r="AC295" s="121"/>
      <c r="AD295" s="121"/>
      <c r="AE295" s="121"/>
      <c r="AF295" s="121"/>
      <c r="AG295" s="121"/>
      <c r="AH295" s="121"/>
      <c r="AI295" s="121"/>
      <c r="AJ295" s="122"/>
      <c r="AK295" s="130"/>
      <c r="AL295" s="137"/>
      <c r="AM295" s="137"/>
      <c r="AN295" s="137"/>
      <c r="AO295" s="137"/>
      <c r="AP295" s="137"/>
      <c r="AQ295" s="133"/>
      <c r="AS295" s="97">
        <v>12</v>
      </c>
      <c r="AT295" s="97" t="s">
        <v>142</v>
      </c>
    </row>
    <row r="296" spans="1:46" ht="9" customHeight="1" thickBot="1" x14ac:dyDescent="0.25">
      <c r="A296" s="131"/>
      <c r="B296" s="131"/>
      <c r="C296" s="149"/>
      <c r="D296" s="134"/>
      <c r="E296" s="123" t="s">
        <v>27</v>
      </c>
      <c r="F296" s="124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  <c r="AB296" s="125"/>
      <c r="AC296" s="125"/>
      <c r="AD296" s="125"/>
      <c r="AE296" s="125"/>
      <c r="AF296" s="125"/>
      <c r="AG296" s="125"/>
      <c r="AH296" s="125"/>
      <c r="AI296" s="125"/>
      <c r="AJ296" s="126"/>
      <c r="AK296" s="131"/>
      <c r="AL296" s="138"/>
      <c r="AM296" s="138"/>
      <c r="AN296" s="138"/>
      <c r="AO296" s="138"/>
      <c r="AP296" s="138"/>
      <c r="AQ296" s="134"/>
      <c r="AS296" s="97">
        <v>12</v>
      </c>
      <c r="AT296" s="97" t="s">
        <v>142</v>
      </c>
    </row>
    <row r="297" spans="1:46" ht="9" customHeight="1" thickBot="1" x14ac:dyDescent="0.25">
      <c r="A297" s="135">
        <v>72</v>
      </c>
      <c r="B297" s="145">
        <v>18846</v>
      </c>
      <c r="C297" s="141" t="s">
        <v>147</v>
      </c>
      <c r="D297" s="140" t="s">
        <v>96</v>
      </c>
      <c r="E297" s="115" t="s">
        <v>22</v>
      </c>
      <c r="F297" s="116"/>
      <c r="G297" s="117"/>
      <c r="H297" s="117">
        <v>8</v>
      </c>
      <c r="I297" s="117">
        <v>8</v>
      </c>
      <c r="J297" s="117">
        <v>8</v>
      </c>
      <c r="K297" s="117"/>
      <c r="L297" s="117"/>
      <c r="M297" s="117">
        <v>8</v>
      </c>
      <c r="N297" s="117">
        <v>8</v>
      </c>
      <c r="O297" s="117">
        <v>8</v>
      </c>
      <c r="P297" s="117">
        <v>8</v>
      </c>
      <c r="Q297" s="117">
        <v>8</v>
      </c>
      <c r="R297" s="117"/>
      <c r="S297" s="117"/>
      <c r="T297" s="117">
        <v>8</v>
      </c>
      <c r="U297" s="117">
        <v>8</v>
      </c>
      <c r="V297" s="117">
        <v>8</v>
      </c>
      <c r="W297" s="117">
        <v>8</v>
      </c>
      <c r="X297" s="117">
        <v>8</v>
      </c>
      <c r="Y297" s="117"/>
      <c r="Z297" s="117"/>
      <c r="AA297" s="117">
        <v>8</v>
      </c>
      <c r="AB297" s="117">
        <v>8</v>
      </c>
      <c r="AC297" s="117">
        <v>8</v>
      </c>
      <c r="AD297" s="117">
        <v>8</v>
      </c>
      <c r="AE297" s="117">
        <v>8</v>
      </c>
      <c r="AF297" s="117"/>
      <c r="AG297" s="117"/>
      <c r="AH297" s="117">
        <v>8</v>
      </c>
      <c r="AI297" s="117">
        <v>8</v>
      </c>
      <c r="AJ297" s="118">
        <v>8</v>
      </c>
      <c r="AK297" s="139">
        <f>COUNTIF(F297:AJ297,"&gt;0")</f>
        <v>21</v>
      </c>
      <c r="AL297" s="136">
        <f>SUM(F297:AJ297)</f>
        <v>168</v>
      </c>
      <c r="AM297" s="136">
        <f>SUM(F299:AJ299)</f>
        <v>0</v>
      </c>
      <c r="AN297" s="136">
        <f>SUM(F300:AJ300)</f>
        <v>0</v>
      </c>
      <c r="AO297" s="136">
        <f>SUM(F298:AJ298)</f>
        <v>0</v>
      </c>
      <c r="AP297" s="136">
        <f>VLOOKUP($M$1&amp;" "&amp;$P$1&amp;" "&amp;AQ297,'Вспомогательная таблица'!A:AL,38,0)</f>
        <v>168</v>
      </c>
      <c r="AQ297" s="132" t="s">
        <v>23</v>
      </c>
      <c r="AS297" s="97">
        <v>13</v>
      </c>
      <c r="AT297" s="97" t="s">
        <v>148</v>
      </c>
    </row>
    <row r="298" spans="1:46" ht="9" customHeight="1" x14ac:dyDescent="0.2">
      <c r="A298" s="130"/>
      <c r="B298" s="130"/>
      <c r="C298" s="137"/>
      <c r="D298" s="133"/>
      <c r="E298" s="119" t="s">
        <v>25</v>
      </c>
      <c r="F298" s="120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  <c r="AA298" s="121"/>
      <c r="AB298" s="121"/>
      <c r="AC298" s="121"/>
      <c r="AD298" s="121"/>
      <c r="AE298" s="121"/>
      <c r="AF298" s="121"/>
      <c r="AG298" s="121"/>
      <c r="AH298" s="121"/>
      <c r="AI298" s="121"/>
      <c r="AJ298" s="122"/>
      <c r="AK298" s="130"/>
      <c r="AL298" s="137"/>
      <c r="AM298" s="137"/>
      <c r="AN298" s="137"/>
      <c r="AO298" s="137"/>
      <c r="AP298" s="137"/>
      <c r="AQ298" s="133"/>
      <c r="AS298" s="97">
        <v>13</v>
      </c>
      <c r="AT298" s="97" t="s">
        <v>148</v>
      </c>
    </row>
    <row r="299" spans="1:46" ht="9" customHeight="1" x14ac:dyDescent="0.2">
      <c r="A299" s="130"/>
      <c r="B299" s="130"/>
      <c r="C299" s="137"/>
      <c r="D299" s="133"/>
      <c r="E299" s="119" t="s">
        <v>26</v>
      </c>
      <c r="F299" s="120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  <c r="AA299" s="121"/>
      <c r="AB299" s="121"/>
      <c r="AC299" s="121"/>
      <c r="AD299" s="121"/>
      <c r="AE299" s="121"/>
      <c r="AF299" s="121"/>
      <c r="AG299" s="121"/>
      <c r="AH299" s="121"/>
      <c r="AI299" s="121"/>
      <c r="AJ299" s="122"/>
      <c r="AK299" s="130"/>
      <c r="AL299" s="137"/>
      <c r="AM299" s="137"/>
      <c r="AN299" s="137"/>
      <c r="AO299" s="137"/>
      <c r="AP299" s="137"/>
      <c r="AQ299" s="133"/>
      <c r="AS299" s="97">
        <v>13</v>
      </c>
      <c r="AT299" s="97" t="s">
        <v>148</v>
      </c>
    </row>
    <row r="300" spans="1:46" ht="9" customHeight="1" thickBot="1" x14ac:dyDescent="0.25">
      <c r="A300" s="131"/>
      <c r="B300" s="146"/>
      <c r="C300" s="142"/>
      <c r="D300" s="134"/>
      <c r="E300" s="123" t="s">
        <v>27</v>
      </c>
      <c r="F300" s="124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6"/>
      <c r="AK300" s="131"/>
      <c r="AL300" s="138"/>
      <c r="AM300" s="138"/>
      <c r="AN300" s="138"/>
      <c r="AO300" s="138"/>
      <c r="AP300" s="138"/>
      <c r="AQ300" s="134"/>
      <c r="AS300" s="97">
        <v>13</v>
      </c>
      <c r="AT300" s="97" t="s">
        <v>148</v>
      </c>
    </row>
    <row r="301" spans="1:46" ht="9" customHeight="1" thickBot="1" x14ac:dyDescent="0.25">
      <c r="A301" s="135">
        <v>73</v>
      </c>
      <c r="B301" s="145">
        <v>19186</v>
      </c>
      <c r="C301" s="141" t="s">
        <v>149</v>
      </c>
      <c r="D301" s="140" t="s">
        <v>83</v>
      </c>
      <c r="E301" s="115" t="s">
        <v>22</v>
      </c>
      <c r="F301" s="116"/>
      <c r="G301" s="117"/>
      <c r="H301" s="127">
        <v>8</v>
      </c>
      <c r="I301" s="117">
        <v>8</v>
      </c>
      <c r="J301" s="117">
        <v>8</v>
      </c>
      <c r="K301" s="117"/>
      <c r="L301" s="117"/>
      <c r="M301" s="117">
        <v>8</v>
      </c>
      <c r="N301" s="117">
        <v>8</v>
      </c>
      <c r="O301" s="117">
        <v>8</v>
      </c>
      <c r="P301" s="127">
        <v>8</v>
      </c>
      <c r="Q301" s="117">
        <v>8</v>
      </c>
      <c r="R301" s="117"/>
      <c r="S301" s="117"/>
      <c r="T301" s="117">
        <v>8</v>
      </c>
      <c r="U301" s="117">
        <v>8</v>
      </c>
      <c r="V301" s="117">
        <v>8</v>
      </c>
      <c r="W301" s="117">
        <v>8</v>
      </c>
      <c r="X301" s="117">
        <v>8</v>
      </c>
      <c r="Y301" s="117"/>
      <c r="Z301" s="117"/>
      <c r="AA301" s="117">
        <v>8</v>
      </c>
      <c r="AB301" s="117">
        <v>8</v>
      </c>
      <c r="AC301" s="117">
        <v>8</v>
      </c>
      <c r="AD301" s="117">
        <v>8</v>
      </c>
      <c r="AE301" s="117">
        <v>8</v>
      </c>
      <c r="AF301" s="117"/>
      <c r="AG301" s="117"/>
      <c r="AH301" s="117">
        <v>8</v>
      </c>
      <c r="AI301" s="117">
        <v>8</v>
      </c>
      <c r="AJ301" s="118">
        <v>8</v>
      </c>
      <c r="AK301" s="139">
        <f>COUNTIF(F301:AJ301,"&gt;0")</f>
        <v>21</v>
      </c>
      <c r="AL301" s="136">
        <f>SUM(F301:AJ301)</f>
        <v>168</v>
      </c>
      <c r="AM301" s="136">
        <f>SUM(F303:AJ303)</f>
        <v>0</v>
      </c>
      <c r="AN301" s="136">
        <f>SUM(F304:AJ304)</f>
        <v>0</v>
      </c>
      <c r="AO301" s="136">
        <f>SUM(F302:AJ302)</f>
        <v>0</v>
      </c>
      <c r="AP301" s="136">
        <f>VLOOKUP($M$1&amp;" "&amp;$P$1&amp;" "&amp;AQ301,'Вспомогательная таблица'!A:AL,38,0)</f>
        <v>168</v>
      </c>
      <c r="AQ301" s="132" t="s">
        <v>23</v>
      </c>
      <c r="AS301" s="97">
        <v>13</v>
      </c>
      <c r="AT301" s="97" t="s">
        <v>148</v>
      </c>
    </row>
    <row r="302" spans="1:46" ht="9" customHeight="1" x14ac:dyDescent="0.2">
      <c r="A302" s="130"/>
      <c r="B302" s="130"/>
      <c r="C302" s="137"/>
      <c r="D302" s="133"/>
      <c r="E302" s="119" t="s">
        <v>25</v>
      </c>
      <c r="F302" s="120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  <c r="AA302" s="121"/>
      <c r="AB302" s="121"/>
      <c r="AC302" s="121"/>
      <c r="AD302" s="121"/>
      <c r="AE302" s="121"/>
      <c r="AF302" s="121"/>
      <c r="AG302" s="121"/>
      <c r="AH302" s="121"/>
      <c r="AI302" s="121"/>
      <c r="AJ302" s="122"/>
      <c r="AK302" s="130"/>
      <c r="AL302" s="137"/>
      <c r="AM302" s="137"/>
      <c r="AN302" s="137"/>
      <c r="AO302" s="137"/>
      <c r="AP302" s="137"/>
      <c r="AQ302" s="133"/>
      <c r="AS302" s="97">
        <v>13</v>
      </c>
      <c r="AT302" s="97" t="s">
        <v>148</v>
      </c>
    </row>
    <row r="303" spans="1:46" ht="9" customHeight="1" x14ac:dyDescent="0.2">
      <c r="A303" s="130"/>
      <c r="B303" s="130"/>
      <c r="C303" s="137"/>
      <c r="D303" s="133"/>
      <c r="E303" s="119" t="s">
        <v>26</v>
      </c>
      <c r="F303" s="120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  <c r="AA303" s="121"/>
      <c r="AB303" s="121"/>
      <c r="AC303" s="121"/>
      <c r="AD303" s="121"/>
      <c r="AE303" s="121"/>
      <c r="AF303" s="121"/>
      <c r="AG303" s="121"/>
      <c r="AH303" s="121"/>
      <c r="AI303" s="121"/>
      <c r="AJ303" s="122"/>
      <c r="AK303" s="130"/>
      <c r="AL303" s="137"/>
      <c r="AM303" s="137"/>
      <c r="AN303" s="137"/>
      <c r="AO303" s="137"/>
      <c r="AP303" s="137"/>
      <c r="AQ303" s="133"/>
      <c r="AS303" s="97">
        <v>13</v>
      </c>
      <c r="AT303" s="97" t="s">
        <v>148</v>
      </c>
    </row>
    <row r="304" spans="1:46" ht="9" customHeight="1" thickBot="1" x14ac:dyDescent="0.25">
      <c r="A304" s="131"/>
      <c r="B304" s="146"/>
      <c r="C304" s="142"/>
      <c r="D304" s="134"/>
      <c r="E304" s="123" t="s">
        <v>27</v>
      </c>
      <c r="F304" s="124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  <c r="AA304" s="125"/>
      <c r="AB304" s="125"/>
      <c r="AC304" s="125"/>
      <c r="AD304" s="125"/>
      <c r="AE304" s="125"/>
      <c r="AF304" s="125"/>
      <c r="AG304" s="125"/>
      <c r="AH304" s="125"/>
      <c r="AI304" s="125"/>
      <c r="AJ304" s="126"/>
      <c r="AK304" s="131"/>
      <c r="AL304" s="138"/>
      <c r="AM304" s="138"/>
      <c r="AN304" s="138"/>
      <c r="AO304" s="138"/>
      <c r="AP304" s="138"/>
      <c r="AQ304" s="134"/>
      <c r="AS304" s="97">
        <v>13</v>
      </c>
      <c r="AT304" s="97" t="s">
        <v>148</v>
      </c>
    </row>
    <row r="305" spans="1:46" ht="9" customHeight="1" thickBot="1" x14ac:dyDescent="0.25">
      <c r="A305" s="135">
        <v>74</v>
      </c>
      <c r="B305" s="145">
        <v>20028</v>
      </c>
      <c r="C305" s="141" t="s">
        <v>150</v>
      </c>
      <c r="D305" s="140" t="s">
        <v>151</v>
      </c>
      <c r="E305" s="115" t="s">
        <v>22</v>
      </c>
      <c r="F305" s="128" t="s">
        <v>89</v>
      </c>
      <c r="G305" s="127" t="s">
        <v>89</v>
      </c>
      <c r="H305" s="127" t="s">
        <v>89</v>
      </c>
      <c r="I305" s="127" t="s">
        <v>89</v>
      </c>
      <c r="J305" s="127" t="s">
        <v>89</v>
      </c>
      <c r="K305" s="127" t="s">
        <v>89</v>
      </c>
      <c r="L305" s="127" t="s">
        <v>89</v>
      </c>
      <c r="M305" s="127" t="s">
        <v>89</v>
      </c>
      <c r="N305" s="127" t="s">
        <v>89</v>
      </c>
      <c r="O305" s="127" t="s">
        <v>89</v>
      </c>
      <c r="P305" s="127" t="s">
        <v>89</v>
      </c>
      <c r="Q305" s="127" t="s">
        <v>89</v>
      </c>
      <c r="R305" s="127" t="s">
        <v>89</v>
      </c>
      <c r="S305" s="117" t="s">
        <v>89</v>
      </c>
      <c r="T305" s="117" t="s">
        <v>89</v>
      </c>
      <c r="U305" s="117" t="s">
        <v>89</v>
      </c>
      <c r="V305" s="117" t="s">
        <v>89</v>
      </c>
      <c r="W305" s="117" t="s">
        <v>89</v>
      </c>
      <c r="X305" s="117" t="s">
        <v>89</v>
      </c>
      <c r="Y305" s="117" t="s">
        <v>89</v>
      </c>
      <c r="Z305" s="117" t="s">
        <v>89</v>
      </c>
      <c r="AA305" s="117" t="s">
        <v>89</v>
      </c>
      <c r="AB305" s="117" t="s">
        <v>89</v>
      </c>
      <c r="AC305" s="117" t="s">
        <v>89</v>
      </c>
      <c r="AD305" s="117" t="s">
        <v>89</v>
      </c>
      <c r="AE305" s="117" t="s">
        <v>89</v>
      </c>
      <c r="AF305" s="117" t="s">
        <v>89</v>
      </c>
      <c r="AG305" s="117" t="s">
        <v>89</v>
      </c>
      <c r="AH305" s="117" t="s">
        <v>89</v>
      </c>
      <c r="AI305" s="117" t="s">
        <v>89</v>
      </c>
      <c r="AJ305" s="118" t="s">
        <v>89</v>
      </c>
      <c r="AK305" s="139">
        <f>COUNTIF(F305:AJ305,"&gt;0")</f>
        <v>0</v>
      </c>
      <c r="AL305" s="136">
        <f>SUM(F305:AJ305)</f>
        <v>0</v>
      </c>
      <c r="AM305" s="136">
        <f>SUM(F307:AJ307)</f>
        <v>0</v>
      </c>
      <c r="AN305" s="136">
        <f>SUM(F308:AJ308)</f>
        <v>0</v>
      </c>
      <c r="AO305" s="136">
        <f>SUM(F306:AJ306)</f>
        <v>0</v>
      </c>
      <c r="AP305" s="136">
        <f>VLOOKUP($M$1&amp;" "&amp;$P$1&amp;" "&amp;AQ305,'Вспомогательная таблица'!A:AL,38,0)</f>
        <v>168</v>
      </c>
      <c r="AQ305" s="132" t="s">
        <v>23</v>
      </c>
      <c r="AS305" s="97">
        <v>13</v>
      </c>
      <c r="AT305" s="97" t="s">
        <v>148</v>
      </c>
    </row>
    <row r="306" spans="1:46" ht="9" customHeight="1" x14ac:dyDescent="0.2">
      <c r="A306" s="130"/>
      <c r="B306" s="130"/>
      <c r="C306" s="137"/>
      <c r="D306" s="133"/>
      <c r="E306" s="119" t="s">
        <v>25</v>
      </c>
      <c r="F306" s="120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  <c r="AA306" s="121"/>
      <c r="AB306" s="121"/>
      <c r="AC306" s="121"/>
      <c r="AD306" s="121"/>
      <c r="AE306" s="121"/>
      <c r="AF306" s="121"/>
      <c r="AG306" s="121"/>
      <c r="AH306" s="121"/>
      <c r="AI306" s="121"/>
      <c r="AJ306" s="122"/>
      <c r="AK306" s="130"/>
      <c r="AL306" s="137"/>
      <c r="AM306" s="137"/>
      <c r="AN306" s="137"/>
      <c r="AO306" s="137"/>
      <c r="AP306" s="137"/>
      <c r="AQ306" s="133"/>
      <c r="AS306" s="97">
        <v>13</v>
      </c>
      <c r="AT306" s="97" t="s">
        <v>148</v>
      </c>
    </row>
    <row r="307" spans="1:46" ht="9" customHeight="1" x14ac:dyDescent="0.2">
      <c r="A307" s="130"/>
      <c r="B307" s="130"/>
      <c r="C307" s="137"/>
      <c r="D307" s="133"/>
      <c r="E307" s="119" t="s">
        <v>26</v>
      </c>
      <c r="F307" s="120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  <c r="AA307" s="121"/>
      <c r="AB307" s="121"/>
      <c r="AC307" s="121"/>
      <c r="AD307" s="121"/>
      <c r="AE307" s="121"/>
      <c r="AF307" s="121"/>
      <c r="AG307" s="121"/>
      <c r="AH307" s="121"/>
      <c r="AI307" s="121"/>
      <c r="AJ307" s="122"/>
      <c r="AK307" s="130"/>
      <c r="AL307" s="137"/>
      <c r="AM307" s="137"/>
      <c r="AN307" s="137"/>
      <c r="AO307" s="137"/>
      <c r="AP307" s="137"/>
      <c r="AQ307" s="133"/>
      <c r="AS307" s="97">
        <v>13</v>
      </c>
      <c r="AT307" s="97" t="s">
        <v>148</v>
      </c>
    </row>
    <row r="308" spans="1:46" ht="9" customHeight="1" thickBot="1" x14ac:dyDescent="0.25">
      <c r="A308" s="131"/>
      <c r="B308" s="146"/>
      <c r="C308" s="142"/>
      <c r="D308" s="134"/>
      <c r="E308" s="123" t="s">
        <v>27</v>
      </c>
      <c r="F308" s="124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6"/>
      <c r="AK308" s="131"/>
      <c r="AL308" s="138"/>
      <c r="AM308" s="138"/>
      <c r="AN308" s="138"/>
      <c r="AO308" s="138"/>
      <c r="AP308" s="138"/>
      <c r="AQ308" s="134"/>
      <c r="AS308" s="97">
        <v>13</v>
      </c>
      <c r="AT308" s="97" t="s">
        <v>148</v>
      </c>
    </row>
    <row r="309" spans="1:46" ht="9" customHeight="1" thickBot="1" x14ac:dyDescent="0.25">
      <c r="A309" s="135">
        <v>75</v>
      </c>
      <c r="B309" s="145">
        <v>20296</v>
      </c>
      <c r="C309" s="141" t="s">
        <v>152</v>
      </c>
      <c r="D309" s="140" t="s">
        <v>151</v>
      </c>
      <c r="E309" s="115" t="s">
        <v>22</v>
      </c>
      <c r="F309" s="116"/>
      <c r="G309" s="117"/>
      <c r="H309" s="127">
        <v>8</v>
      </c>
      <c r="I309" s="117">
        <v>8</v>
      </c>
      <c r="J309" s="117">
        <v>8</v>
      </c>
      <c r="K309" s="117"/>
      <c r="L309" s="117"/>
      <c r="M309" s="117">
        <v>8</v>
      </c>
      <c r="N309" s="117">
        <v>8</v>
      </c>
      <c r="O309" s="117">
        <v>8</v>
      </c>
      <c r="P309" s="127">
        <v>8</v>
      </c>
      <c r="Q309" s="117">
        <v>8</v>
      </c>
      <c r="R309" s="117"/>
      <c r="S309" s="117"/>
      <c r="T309" s="117">
        <v>8</v>
      </c>
      <c r="U309" s="117">
        <v>8</v>
      </c>
      <c r="V309" s="117">
        <v>8</v>
      </c>
      <c r="W309" s="117">
        <v>8</v>
      </c>
      <c r="X309" s="117">
        <v>8</v>
      </c>
      <c r="Y309" s="117"/>
      <c r="Z309" s="117"/>
      <c r="AA309" s="117">
        <v>8</v>
      </c>
      <c r="AB309" s="117">
        <v>8</v>
      </c>
      <c r="AC309" s="117">
        <v>8</v>
      </c>
      <c r="AD309" s="117">
        <v>8</v>
      </c>
      <c r="AE309" s="117">
        <v>8</v>
      </c>
      <c r="AF309" s="117"/>
      <c r="AG309" s="117"/>
      <c r="AH309" s="117">
        <v>8</v>
      </c>
      <c r="AI309" s="117">
        <v>8</v>
      </c>
      <c r="AJ309" s="118">
        <v>8</v>
      </c>
      <c r="AK309" s="139">
        <f>COUNTIF(F309:AJ309,"&gt;0")</f>
        <v>21</v>
      </c>
      <c r="AL309" s="136">
        <f>SUM(F309:AJ309)</f>
        <v>168</v>
      </c>
      <c r="AM309" s="136">
        <f>SUM(F311:AJ311)</f>
        <v>0</v>
      </c>
      <c r="AN309" s="136">
        <f>SUM(F312:AJ312)</f>
        <v>0</v>
      </c>
      <c r="AO309" s="136">
        <f>SUM(F310:AJ310)</f>
        <v>0</v>
      </c>
      <c r="AP309" s="136">
        <f>VLOOKUP($M$1&amp;" "&amp;$P$1&amp;" "&amp;AQ309,'Вспомогательная таблица'!A:AL,38,0)</f>
        <v>168</v>
      </c>
      <c r="AQ309" s="132" t="s">
        <v>23</v>
      </c>
      <c r="AS309" s="97">
        <v>13</v>
      </c>
      <c r="AT309" s="97" t="s">
        <v>148</v>
      </c>
    </row>
    <row r="310" spans="1:46" ht="9" customHeight="1" x14ac:dyDescent="0.2">
      <c r="A310" s="130"/>
      <c r="B310" s="130"/>
      <c r="C310" s="137"/>
      <c r="D310" s="133"/>
      <c r="E310" s="119" t="s">
        <v>25</v>
      </c>
      <c r="F310" s="120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  <c r="AA310" s="121"/>
      <c r="AB310" s="121"/>
      <c r="AC310" s="121"/>
      <c r="AD310" s="121"/>
      <c r="AE310" s="121"/>
      <c r="AF310" s="121"/>
      <c r="AG310" s="121"/>
      <c r="AH310" s="121"/>
      <c r="AI310" s="121"/>
      <c r="AJ310" s="122"/>
      <c r="AK310" s="130"/>
      <c r="AL310" s="137"/>
      <c r="AM310" s="137"/>
      <c r="AN310" s="137"/>
      <c r="AO310" s="137"/>
      <c r="AP310" s="137"/>
      <c r="AQ310" s="133"/>
      <c r="AS310" s="97">
        <v>13</v>
      </c>
      <c r="AT310" s="97" t="s">
        <v>148</v>
      </c>
    </row>
    <row r="311" spans="1:46" ht="9" customHeight="1" x14ac:dyDescent="0.2">
      <c r="A311" s="130"/>
      <c r="B311" s="130"/>
      <c r="C311" s="137"/>
      <c r="D311" s="133"/>
      <c r="E311" s="119" t="s">
        <v>26</v>
      </c>
      <c r="F311" s="120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  <c r="AA311" s="121"/>
      <c r="AB311" s="121"/>
      <c r="AC311" s="121"/>
      <c r="AD311" s="121"/>
      <c r="AE311" s="121"/>
      <c r="AF311" s="121"/>
      <c r="AG311" s="121"/>
      <c r="AH311" s="121"/>
      <c r="AI311" s="121"/>
      <c r="AJ311" s="122"/>
      <c r="AK311" s="130"/>
      <c r="AL311" s="137"/>
      <c r="AM311" s="137"/>
      <c r="AN311" s="137"/>
      <c r="AO311" s="137"/>
      <c r="AP311" s="137"/>
      <c r="AQ311" s="133"/>
      <c r="AS311" s="97">
        <v>13</v>
      </c>
      <c r="AT311" s="97" t="s">
        <v>148</v>
      </c>
    </row>
    <row r="312" spans="1:46" ht="9" customHeight="1" thickBot="1" x14ac:dyDescent="0.25">
      <c r="A312" s="131"/>
      <c r="B312" s="146"/>
      <c r="C312" s="142"/>
      <c r="D312" s="134"/>
      <c r="E312" s="123" t="s">
        <v>27</v>
      </c>
      <c r="F312" s="124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6"/>
      <c r="AK312" s="131"/>
      <c r="AL312" s="138"/>
      <c r="AM312" s="138"/>
      <c r="AN312" s="138"/>
      <c r="AO312" s="138"/>
      <c r="AP312" s="138"/>
      <c r="AQ312" s="134"/>
      <c r="AS312" s="97">
        <v>13</v>
      </c>
      <c r="AT312" s="97" t="s">
        <v>148</v>
      </c>
    </row>
    <row r="313" spans="1:46" ht="9" customHeight="1" thickBot="1" x14ac:dyDescent="0.25">
      <c r="A313" s="135">
        <v>76</v>
      </c>
      <c r="B313" s="145">
        <v>19879</v>
      </c>
      <c r="C313" s="141" t="s">
        <v>153</v>
      </c>
      <c r="D313" s="140" t="s">
        <v>83</v>
      </c>
      <c r="E313" s="115" t="s">
        <v>22</v>
      </c>
      <c r="F313" s="116"/>
      <c r="G313" s="117"/>
      <c r="H313" s="117">
        <v>8</v>
      </c>
      <c r="I313" s="117">
        <v>8</v>
      </c>
      <c r="J313" s="117">
        <v>8</v>
      </c>
      <c r="K313" s="117"/>
      <c r="L313" s="117"/>
      <c r="M313" s="117">
        <v>8</v>
      </c>
      <c r="N313" s="117">
        <v>8</v>
      </c>
      <c r="O313" s="117">
        <v>8</v>
      </c>
      <c r="P313" s="117">
        <v>8</v>
      </c>
      <c r="Q313" s="127">
        <v>8</v>
      </c>
      <c r="R313" s="117"/>
      <c r="S313" s="117"/>
      <c r="T313" s="117">
        <v>8</v>
      </c>
      <c r="U313" s="117">
        <v>8</v>
      </c>
      <c r="V313" s="117">
        <v>8</v>
      </c>
      <c r="W313" s="117">
        <v>8</v>
      </c>
      <c r="X313" s="117">
        <v>8</v>
      </c>
      <c r="Y313" s="117"/>
      <c r="Z313" s="117"/>
      <c r="AA313" s="117">
        <v>8</v>
      </c>
      <c r="AB313" s="117">
        <v>8</v>
      </c>
      <c r="AC313" s="117">
        <v>8</v>
      </c>
      <c r="AD313" s="117">
        <v>8</v>
      </c>
      <c r="AE313" s="117">
        <v>8</v>
      </c>
      <c r="AF313" s="117"/>
      <c r="AG313" s="117"/>
      <c r="AH313" s="117">
        <v>8</v>
      </c>
      <c r="AI313" s="117">
        <v>8</v>
      </c>
      <c r="AJ313" s="118">
        <v>8</v>
      </c>
      <c r="AK313" s="139">
        <f>COUNTIF(F313:AJ313,"&gt;0")</f>
        <v>21</v>
      </c>
      <c r="AL313" s="136">
        <f>SUM(F313:AJ313)</f>
        <v>168</v>
      </c>
      <c r="AM313" s="136">
        <f>SUM(F315:AJ315)</f>
        <v>0</v>
      </c>
      <c r="AN313" s="136">
        <f>SUM(F316:AJ316)</f>
        <v>0</v>
      </c>
      <c r="AO313" s="136">
        <f>SUM(F314:AJ314)</f>
        <v>0</v>
      </c>
      <c r="AP313" s="136">
        <f>VLOOKUP($M$1&amp;" "&amp;$P$1&amp;" "&amp;AQ313,'Вспомогательная таблица'!A:AL,38,0)</f>
        <v>168</v>
      </c>
      <c r="AQ313" s="132" t="s">
        <v>23</v>
      </c>
      <c r="AS313" s="97">
        <v>13</v>
      </c>
      <c r="AT313" s="97" t="s">
        <v>148</v>
      </c>
    </row>
    <row r="314" spans="1:46" ht="9" customHeight="1" x14ac:dyDescent="0.2">
      <c r="A314" s="130"/>
      <c r="B314" s="130"/>
      <c r="C314" s="137"/>
      <c r="D314" s="133"/>
      <c r="E314" s="119" t="s">
        <v>25</v>
      </c>
      <c r="F314" s="120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  <c r="AA314" s="121"/>
      <c r="AB314" s="121"/>
      <c r="AC314" s="121"/>
      <c r="AD314" s="121"/>
      <c r="AE314" s="121"/>
      <c r="AF314" s="121"/>
      <c r="AG314" s="121"/>
      <c r="AH314" s="121"/>
      <c r="AI314" s="121"/>
      <c r="AJ314" s="122"/>
      <c r="AK314" s="130"/>
      <c r="AL314" s="137"/>
      <c r="AM314" s="137"/>
      <c r="AN314" s="137"/>
      <c r="AO314" s="137"/>
      <c r="AP314" s="137"/>
      <c r="AQ314" s="133"/>
      <c r="AS314" s="97">
        <v>13</v>
      </c>
      <c r="AT314" s="97" t="s">
        <v>148</v>
      </c>
    </row>
    <row r="315" spans="1:46" ht="9" customHeight="1" x14ac:dyDescent="0.2">
      <c r="A315" s="130"/>
      <c r="B315" s="130"/>
      <c r="C315" s="137"/>
      <c r="D315" s="133"/>
      <c r="E315" s="119" t="s">
        <v>26</v>
      </c>
      <c r="F315" s="120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  <c r="AA315" s="121"/>
      <c r="AB315" s="121"/>
      <c r="AC315" s="121"/>
      <c r="AD315" s="121"/>
      <c r="AE315" s="121"/>
      <c r="AF315" s="121"/>
      <c r="AG315" s="121"/>
      <c r="AH315" s="121"/>
      <c r="AI315" s="121"/>
      <c r="AJ315" s="122"/>
      <c r="AK315" s="130"/>
      <c r="AL315" s="137"/>
      <c r="AM315" s="137"/>
      <c r="AN315" s="137"/>
      <c r="AO315" s="137"/>
      <c r="AP315" s="137"/>
      <c r="AQ315" s="133"/>
      <c r="AS315" s="97">
        <v>13</v>
      </c>
      <c r="AT315" s="97" t="s">
        <v>148</v>
      </c>
    </row>
    <row r="316" spans="1:46" ht="9" customHeight="1" thickBot="1" x14ac:dyDescent="0.25">
      <c r="A316" s="131"/>
      <c r="B316" s="146"/>
      <c r="C316" s="142"/>
      <c r="D316" s="134"/>
      <c r="E316" s="123" t="s">
        <v>27</v>
      </c>
      <c r="F316" s="124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6"/>
      <c r="AK316" s="131"/>
      <c r="AL316" s="138"/>
      <c r="AM316" s="138"/>
      <c r="AN316" s="138"/>
      <c r="AO316" s="138"/>
      <c r="AP316" s="138"/>
      <c r="AQ316" s="134"/>
      <c r="AS316" s="97">
        <v>13</v>
      </c>
      <c r="AT316" s="97" t="s">
        <v>148</v>
      </c>
    </row>
    <row r="317" spans="1:46" ht="9" customHeight="1" thickBot="1" x14ac:dyDescent="0.25">
      <c r="A317" s="135">
        <v>77</v>
      </c>
      <c r="B317" s="143">
        <v>19209</v>
      </c>
      <c r="C317" s="147" t="s">
        <v>154</v>
      </c>
      <c r="D317" s="140" t="s">
        <v>96</v>
      </c>
      <c r="E317" s="115" t="s">
        <v>22</v>
      </c>
      <c r="F317" s="116"/>
      <c r="G317" s="117"/>
      <c r="H317" s="127">
        <v>8</v>
      </c>
      <c r="I317" s="127">
        <v>8</v>
      </c>
      <c r="J317" s="127">
        <v>8</v>
      </c>
      <c r="K317" s="117"/>
      <c r="L317" s="117"/>
      <c r="M317" s="127">
        <v>8</v>
      </c>
      <c r="N317" s="127">
        <v>8</v>
      </c>
      <c r="O317" s="117">
        <v>8</v>
      </c>
      <c r="P317" s="127">
        <v>8</v>
      </c>
      <c r="Q317" s="117">
        <v>8</v>
      </c>
      <c r="R317" s="117"/>
      <c r="S317" s="117"/>
      <c r="T317" s="117">
        <v>8</v>
      </c>
      <c r="U317" s="117">
        <v>8</v>
      </c>
      <c r="V317" s="117">
        <v>8</v>
      </c>
      <c r="W317" s="117">
        <v>8</v>
      </c>
      <c r="X317" s="117">
        <v>8</v>
      </c>
      <c r="Y317" s="117"/>
      <c r="Z317" s="117"/>
      <c r="AA317" s="117">
        <v>8</v>
      </c>
      <c r="AB317" s="117">
        <v>8</v>
      </c>
      <c r="AC317" s="117">
        <v>8</v>
      </c>
      <c r="AD317" s="117">
        <v>8</v>
      </c>
      <c r="AE317" s="117">
        <v>8</v>
      </c>
      <c r="AF317" s="117"/>
      <c r="AG317" s="117"/>
      <c r="AH317" s="117">
        <v>8</v>
      </c>
      <c r="AI317" s="117">
        <v>8</v>
      </c>
      <c r="AJ317" s="118">
        <v>8</v>
      </c>
      <c r="AK317" s="139">
        <f>COUNTIF(F317:AJ317,"&gt;0")</f>
        <v>21</v>
      </c>
      <c r="AL317" s="136">
        <f>SUM(F317:AJ317)</f>
        <v>168</v>
      </c>
      <c r="AM317" s="136">
        <f>SUM(F319:AJ319)</f>
        <v>0</v>
      </c>
      <c r="AN317" s="136">
        <f>SUM(F320:AJ320)</f>
        <v>0</v>
      </c>
      <c r="AO317" s="136">
        <f>SUM(F318:AJ318)</f>
        <v>0</v>
      </c>
      <c r="AP317" s="136">
        <f>VLOOKUP($M$1&amp;" "&amp;$P$1&amp;" "&amp;AQ317,'Вспомогательная таблица'!A:AL,38,0)</f>
        <v>168</v>
      </c>
      <c r="AQ317" s="132" t="s">
        <v>23</v>
      </c>
      <c r="AS317" s="97">
        <v>14</v>
      </c>
      <c r="AT317" s="97" t="s">
        <v>155</v>
      </c>
    </row>
    <row r="318" spans="1:46" ht="9" customHeight="1" x14ac:dyDescent="0.2">
      <c r="A318" s="130"/>
      <c r="B318" s="130"/>
      <c r="C318" s="148"/>
      <c r="D318" s="133"/>
      <c r="E318" s="119" t="s">
        <v>25</v>
      </c>
      <c r="F318" s="120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  <c r="AA318" s="121"/>
      <c r="AB318" s="121"/>
      <c r="AC318" s="121"/>
      <c r="AD318" s="121"/>
      <c r="AE318" s="121"/>
      <c r="AF318" s="121"/>
      <c r="AG318" s="121"/>
      <c r="AH318" s="121"/>
      <c r="AI318" s="121"/>
      <c r="AJ318" s="122"/>
      <c r="AK318" s="130"/>
      <c r="AL318" s="137"/>
      <c r="AM318" s="137"/>
      <c r="AN318" s="137"/>
      <c r="AO318" s="137"/>
      <c r="AP318" s="137"/>
      <c r="AQ318" s="133"/>
      <c r="AS318" s="97">
        <v>14</v>
      </c>
      <c r="AT318" s="97" t="s">
        <v>155</v>
      </c>
    </row>
    <row r="319" spans="1:46" ht="9" customHeight="1" x14ac:dyDescent="0.2">
      <c r="A319" s="130"/>
      <c r="B319" s="130"/>
      <c r="C319" s="148"/>
      <c r="D319" s="133"/>
      <c r="E319" s="119" t="s">
        <v>26</v>
      </c>
      <c r="F319" s="120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  <c r="AA319" s="121"/>
      <c r="AB319" s="121"/>
      <c r="AC319" s="121"/>
      <c r="AD319" s="121"/>
      <c r="AE319" s="121"/>
      <c r="AF319" s="121"/>
      <c r="AG319" s="121"/>
      <c r="AH319" s="121"/>
      <c r="AI319" s="121"/>
      <c r="AJ319" s="122"/>
      <c r="AK319" s="130"/>
      <c r="AL319" s="137"/>
      <c r="AM319" s="137"/>
      <c r="AN319" s="137"/>
      <c r="AO319" s="137"/>
      <c r="AP319" s="137"/>
      <c r="AQ319" s="133"/>
      <c r="AS319" s="97">
        <v>14</v>
      </c>
      <c r="AT319" s="97" t="s">
        <v>155</v>
      </c>
    </row>
    <row r="320" spans="1:46" ht="9" customHeight="1" thickBot="1" x14ac:dyDescent="0.25">
      <c r="A320" s="131"/>
      <c r="B320" s="131"/>
      <c r="C320" s="149"/>
      <c r="D320" s="134"/>
      <c r="E320" s="123" t="s">
        <v>27</v>
      </c>
      <c r="F320" s="124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6"/>
      <c r="AK320" s="131"/>
      <c r="AL320" s="138"/>
      <c r="AM320" s="138"/>
      <c r="AN320" s="138"/>
      <c r="AO320" s="138"/>
      <c r="AP320" s="138"/>
      <c r="AQ320" s="134"/>
      <c r="AS320" s="97">
        <v>14</v>
      </c>
      <c r="AT320" s="97" t="s">
        <v>155</v>
      </c>
    </row>
    <row r="321" spans="1:46" ht="9" customHeight="1" thickBot="1" x14ac:dyDescent="0.25">
      <c r="A321" s="135">
        <v>78</v>
      </c>
      <c r="B321" s="143">
        <v>19519</v>
      </c>
      <c r="C321" s="147" t="s">
        <v>156</v>
      </c>
      <c r="D321" s="140" t="s">
        <v>157</v>
      </c>
      <c r="E321" s="115" t="s">
        <v>22</v>
      </c>
      <c r="F321" s="116"/>
      <c r="G321" s="117"/>
      <c r="H321" s="127">
        <v>8</v>
      </c>
      <c r="I321" s="127">
        <v>8</v>
      </c>
      <c r="J321" s="127">
        <v>8</v>
      </c>
      <c r="K321" s="117"/>
      <c r="L321" s="117"/>
      <c r="M321" s="127">
        <v>8</v>
      </c>
      <c r="N321" s="127">
        <v>8</v>
      </c>
      <c r="O321" s="117">
        <v>8</v>
      </c>
      <c r="P321" s="127">
        <v>8</v>
      </c>
      <c r="Q321" s="117">
        <v>8</v>
      </c>
      <c r="R321" s="117"/>
      <c r="S321" s="117"/>
      <c r="T321" s="117">
        <v>8</v>
      </c>
      <c r="U321" s="117">
        <v>8</v>
      </c>
      <c r="V321" s="117">
        <v>8</v>
      </c>
      <c r="W321" s="117">
        <v>8</v>
      </c>
      <c r="X321" s="117">
        <v>8</v>
      </c>
      <c r="Y321" s="117"/>
      <c r="Z321" s="117"/>
      <c r="AA321" s="117">
        <v>8</v>
      </c>
      <c r="AB321" s="117">
        <v>8</v>
      </c>
      <c r="AC321" s="117">
        <v>8</v>
      </c>
      <c r="AD321" s="117">
        <v>8</v>
      </c>
      <c r="AE321" s="117">
        <v>8</v>
      </c>
      <c r="AF321" s="117"/>
      <c r="AG321" s="117"/>
      <c r="AH321" s="117">
        <v>8</v>
      </c>
      <c r="AI321" s="117">
        <v>8</v>
      </c>
      <c r="AJ321" s="118">
        <v>8</v>
      </c>
      <c r="AK321" s="139">
        <f>COUNTIF(F321:AJ321,"&gt;0")</f>
        <v>21</v>
      </c>
      <c r="AL321" s="136">
        <f>SUM(F321:AJ321)</f>
        <v>168</v>
      </c>
      <c r="AM321" s="136">
        <f>SUM(F323:AJ323)</f>
        <v>0</v>
      </c>
      <c r="AN321" s="136">
        <f>SUM(F324:AJ324)</f>
        <v>0</v>
      </c>
      <c r="AO321" s="136">
        <f>SUM(F322:AJ322)</f>
        <v>0</v>
      </c>
      <c r="AP321" s="136">
        <f>VLOOKUP($M$1&amp;" "&amp;$P$1&amp;" "&amp;AQ321,'Вспомогательная таблица'!A:AL,38,0)</f>
        <v>168</v>
      </c>
      <c r="AQ321" s="132" t="s">
        <v>23</v>
      </c>
      <c r="AS321" s="97">
        <v>14</v>
      </c>
      <c r="AT321" s="97" t="s">
        <v>155</v>
      </c>
    </row>
    <row r="322" spans="1:46" ht="9" customHeight="1" x14ac:dyDescent="0.2">
      <c r="A322" s="130"/>
      <c r="B322" s="130"/>
      <c r="C322" s="148"/>
      <c r="D322" s="133"/>
      <c r="E322" s="119" t="s">
        <v>25</v>
      </c>
      <c r="F322" s="120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  <c r="AA322" s="121"/>
      <c r="AB322" s="121"/>
      <c r="AC322" s="121"/>
      <c r="AD322" s="121"/>
      <c r="AE322" s="121"/>
      <c r="AF322" s="121"/>
      <c r="AG322" s="121"/>
      <c r="AH322" s="121"/>
      <c r="AI322" s="121"/>
      <c r="AJ322" s="122"/>
      <c r="AK322" s="130"/>
      <c r="AL322" s="137"/>
      <c r="AM322" s="137"/>
      <c r="AN322" s="137"/>
      <c r="AO322" s="137"/>
      <c r="AP322" s="137"/>
      <c r="AQ322" s="133"/>
      <c r="AS322" s="97">
        <v>14</v>
      </c>
      <c r="AT322" s="97" t="s">
        <v>155</v>
      </c>
    </row>
    <row r="323" spans="1:46" ht="9" customHeight="1" x14ac:dyDescent="0.2">
      <c r="A323" s="130"/>
      <c r="B323" s="130"/>
      <c r="C323" s="148"/>
      <c r="D323" s="133"/>
      <c r="E323" s="119" t="s">
        <v>26</v>
      </c>
      <c r="F323" s="120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  <c r="AA323" s="121"/>
      <c r="AB323" s="121"/>
      <c r="AC323" s="121"/>
      <c r="AD323" s="121"/>
      <c r="AE323" s="121"/>
      <c r="AF323" s="121"/>
      <c r="AG323" s="121"/>
      <c r="AH323" s="121"/>
      <c r="AI323" s="121"/>
      <c r="AJ323" s="122"/>
      <c r="AK323" s="130"/>
      <c r="AL323" s="137"/>
      <c r="AM323" s="137"/>
      <c r="AN323" s="137"/>
      <c r="AO323" s="137"/>
      <c r="AP323" s="137"/>
      <c r="AQ323" s="133"/>
      <c r="AS323" s="97">
        <v>14</v>
      </c>
      <c r="AT323" s="97" t="s">
        <v>155</v>
      </c>
    </row>
    <row r="324" spans="1:46" ht="9" customHeight="1" thickBot="1" x14ac:dyDescent="0.25">
      <c r="A324" s="131"/>
      <c r="B324" s="131"/>
      <c r="C324" s="149"/>
      <c r="D324" s="134"/>
      <c r="E324" s="123" t="s">
        <v>27</v>
      </c>
      <c r="F324" s="124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6"/>
      <c r="AK324" s="131"/>
      <c r="AL324" s="138"/>
      <c r="AM324" s="138"/>
      <c r="AN324" s="138"/>
      <c r="AO324" s="138"/>
      <c r="AP324" s="138"/>
      <c r="AQ324" s="134"/>
      <c r="AS324" s="97">
        <v>14</v>
      </c>
      <c r="AT324" s="97" t="s">
        <v>155</v>
      </c>
    </row>
    <row r="325" spans="1:46" ht="9" customHeight="1" thickBot="1" x14ac:dyDescent="0.25">
      <c r="A325" s="135">
        <v>79</v>
      </c>
      <c r="B325" s="143">
        <v>20412</v>
      </c>
      <c r="C325" s="147" t="s">
        <v>158</v>
      </c>
      <c r="D325" s="140" t="s">
        <v>159</v>
      </c>
      <c r="E325" s="115" t="s">
        <v>22</v>
      </c>
      <c r="F325" s="128" t="s">
        <v>89</v>
      </c>
      <c r="G325" s="127" t="s">
        <v>89</v>
      </c>
      <c r="H325" s="127" t="s">
        <v>89</v>
      </c>
      <c r="I325" s="127" t="s">
        <v>89</v>
      </c>
      <c r="J325" s="127" t="s">
        <v>89</v>
      </c>
      <c r="K325" s="127" t="s">
        <v>89</v>
      </c>
      <c r="L325" s="127" t="s">
        <v>89</v>
      </c>
      <c r="M325" s="127" t="s">
        <v>89</v>
      </c>
      <c r="N325" s="127" t="s">
        <v>89</v>
      </c>
      <c r="O325" s="127" t="s">
        <v>89</v>
      </c>
      <c r="P325" s="127" t="s">
        <v>89</v>
      </c>
      <c r="Q325" s="127" t="s">
        <v>89</v>
      </c>
      <c r="R325" s="127" t="s">
        <v>89</v>
      </c>
      <c r="S325" s="117" t="s">
        <v>89</v>
      </c>
      <c r="T325" s="117">
        <v>8</v>
      </c>
      <c r="U325" s="117">
        <v>8</v>
      </c>
      <c r="V325" s="117">
        <v>8</v>
      </c>
      <c r="W325" s="117">
        <v>8</v>
      </c>
      <c r="X325" s="117">
        <v>8</v>
      </c>
      <c r="Y325" s="117"/>
      <c r="Z325" s="117"/>
      <c r="AA325" s="117">
        <v>8</v>
      </c>
      <c r="AB325" s="117">
        <v>8</v>
      </c>
      <c r="AC325" s="117">
        <v>8</v>
      </c>
      <c r="AD325" s="117">
        <v>8</v>
      </c>
      <c r="AE325" s="117">
        <v>8</v>
      </c>
      <c r="AF325" s="117"/>
      <c r="AG325" s="117"/>
      <c r="AH325" s="117">
        <v>8</v>
      </c>
      <c r="AI325" s="117">
        <v>8</v>
      </c>
      <c r="AJ325" s="118">
        <v>8</v>
      </c>
      <c r="AK325" s="139">
        <f>COUNTIF(F325:AJ325,"&gt;0")</f>
        <v>13</v>
      </c>
      <c r="AL325" s="136">
        <f>SUM(F325:AJ325)</f>
        <v>104</v>
      </c>
      <c r="AM325" s="136">
        <f>SUM(F327:AJ327)</f>
        <v>0</v>
      </c>
      <c r="AN325" s="136">
        <f>SUM(F328:AJ328)</f>
        <v>0</v>
      </c>
      <c r="AO325" s="136">
        <f>SUM(F326:AJ326)</f>
        <v>0</v>
      </c>
      <c r="AP325" s="136">
        <f>VLOOKUP($M$1&amp;" "&amp;$P$1&amp;" "&amp;AQ325,'Вспомогательная таблица'!A:AL,38,0)</f>
        <v>168</v>
      </c>
      <c r="AQ325" s="132" t="s">
        <v>23</v>
      </c>
      <c r="AS325" s="97">
        <v>14</v>
      </c>
      <c r="AT325" s="97" t="s">
        <v>155</v>
      </c>
    </row>
    <row r="326" spans="1:46" ht="9" customHeight="1" x14ac:dyDescent="0.2">
      <c r="A326" s="130"/>
      <c r="B326" s="130"/>
      <c r="C326" s="148"/>
      <c r="D326" s="133"/>
      <c r="E326" s="119" t="s">
        <v>25</v>
      </c>
      <c r="F326" s="120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  <c r="AA326" s="121"/>
      <c r="AB326" s="121"/>
      <c r="AC326" s="121"/>
      <c r="AD326" s="121"/>
      <c r="AE326" s="121"/>
      <c r="AF326" s="121"/>
      <c r="AG326" s="121"/>
      <c r="AH326" s="121"/>
      <c r="AI326" s="121"/>
      <c r="AJ326" s="122"/>
      <c r="AK326" s="130"/>
      <c r="AL326" s="137"/>
      <c r="AM326" s="137"/>
      <c r="AN326" s="137"/>
      <c r="AO326" s="137"/>
      <c r="AP326" s="137"/>
      <c r="AQ326" s="133"/>
      <c r="AS326" s="97">
        <v>14</v>
      </c>
      <c r="AT326" s="97" t="s">
        <v>155</v>
      </c>
    </row>
    <row r="327" spans="1:46" ht="9" customHeight="1" x14ac:dyDescent="0.2">
      <c r="A327" s="130"/>
      <c r="B327" s="130"/>
      <c r="C327" s="148"/>
      <c r="D327" s="133"/>
      <c r="E327" s="119" t="s">
        <v>26</v>
      </c>
      <c r="F327" s="120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  <c r="AA327" s="121"/>
      <c r="AB327" s="121"/>
      <c r="AC327" s="121"/>
      <c r="AD327" s="121"/>
      <c r="AE327" s="121"/>
      <c r="AF327" s="121"/>
      <c r="AG327" s="121"/>
      <c r="AH327" s="121"/>
      <c r="AI327" s="121"/>
      <c r="AJ327" s="122"/>
      <c r="AK327" s="130"/>
      <c r="AL327" s="137"/>
      <c r="AM327" s="137"/>
      <c r="AN327" s="137"/>
      <c r="AO327" s="137"/>
      <c r="AP327" s="137"/>
      <c r="AQ327" s="133"/>
      <c r="AS327" s="97">
        <v>14</v>
      </c>
      <c r="AT327" s="97" t="s">
        <v>155</v>
      </c>
    </row>
    <row r="328" spans="1:46" ht="9" customHeight="1" thickBot="1" x14ac:dyDescent="0.25">
      <c r="A328" s="131"/>
      <c r="B328" s="131"/>
      <c r="C328" s="149"/>
      <c r="D328" s="134"/>
      <c r="E328" s="123" t="s">
        <v>27</v>
      </c>
      <c r="F328" s="124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6"/>
      <c r="AK328" s="131"/>
      <c r="AL328" s="138"/>
      <c r="AM328" s="138"/>
      <c r="AN328" s="138"/>
      <c r="AO328" s="138"/>
      <c r="AP328" s="138"/>
      <c r="AQ328" s="134"/>
      <c r="AS328" s="97">
        <v>14</v>
      </c>
      <c r="AT328" s="97" t="s">
        <v>155</v>
      </c>
    </row>
    <row r="329" spans="1:46" ht="9" customHeight="1" thickBot="1" x14ac:dyDescent="0.25">
      <c r="A329" s="135">
        <v>80</v>
      </c>
      <c r="B329" s="143">
        <v>20198</v>
      </c>
      <c r="C329" s="147" t="s">
        <v>160</v>
      </c>
      <c r="D329" s="140" t="s">
        <v>83</v>
      </c>
      <c r="E329" s="115" t="s">
        <v>22</v>
      </c>
      <c r="F329" s="116"/>
      <c r="G329" s="117"/>
      <c r="H329" s="127" t="s">
        <v>118</v>
      </c>
      <c r="I329" s="127">
        <v>8</v>
      </c>
      <c r="J329" s="127">
        <v>8</v>
      </c>
      <c r="K329" s="117"/>
      <c r="L329" s="117"/>
      <c r="M329" s="127" t="s">
        <v>37</v>
      </c>
      <c r="N329" s="127" t="s">
        <v>37</v>
      </c>
      <c r="O329" s="127" t="s">
        <v>37</v>
      </c>
      <c r="P329" s="127" t="s">
        <v>37</v>
      </c>
      <c r="Q329" s="127" t="s">
        <v>37</v>
      </c>
      <c r="R329" s="117"/>
      <c r="S329" s="117"/>
      <c r="T329" s="117">
        <v>8</v>
      </c>
      <c r="U329" s="117">
        <v>8</v>
      </c>
      <c r="V329" s="117">
        <v>8</v>
      </c>
      <c r="W329" s="117">
        <v>8</v>
      </c>
      <c r="X329" s="117">
        <v>8</v>
      </c>
      <c r="Y329" s="117"/>
      <c r="Z329" s="117"/>
      <c r="AA329" s="117">
        <v>8</v>
      </c>
      <c r="AB329" s="117">
        <v>8</v>
      </c>
      <c r="AC329" s="117">
        <v>8</v>
      </c>
      <c r="AD329" s="117">
        <v>8</v>
      </c>
      <c r="AE329" s="117">
        <v>8</v>
      </c>
      <c r="AF329" s="117"/>
      <c r="AG329" s="117"/>
      <c r="AH329" s="117">
        <v>8</v>
      </c>
      <c r="AI329" s="117">
        <v>8</v>
      </c>
      <c r="AJ329" s="118">
        <v>8</v>
      </c>
      <c r="AK329" s="139">
        <f>COUNTIF(F329:AJ329,"&gt;0")</f>
        <v>15</v>
      </c>
      <c r="AL329" s="136">
        <f>SUM(F329:AJ329)</f>
        <v>120</v>
      </c>
      <c r="AM329" s="136">
        <f>SUM(F331:AJ331)</f>
        <v>0</v>
      </c>
      <c r="AN329" s="136">
        <f>SUM(F332:AJ332)</f>
        <v>0</v>
      </c>
      <c r="AO329" s="136">
        <f>SUM(F330:AJ330)</f>
        <v>0</v>
      </c>
      <c r="AP329" s="136">
        <f>VLOOKUP($M$1&amp;" "&amp;$P$1&amp;" "&amp;AQ329,'Вспомогательная таблица'!A:AL,38,0)</f>
        <v>168</v>
      </c>
      <c r="AQ329" s="132" t="s">
        <v>23</v>
      </c>
      <c r="AS329" s="97">
        <v>14</v>
      </c>
      <c r="AT329" s="97" t="s">
        <v>155</v>
      </c>
    </row>
    <row r="330" spans="1:46" ht="9" customHeight="1" x14ac:dyDescent="0.2">
      <c r="A330" s="130"/>
      <c r="B330" s="130"/>
      <c r="C330" s="148"/>
      <c r="D330" s="133"/>
      <c r="E330" s="119" t="s">
        <v>25</v>
      </c>
      <c r="F330" s="120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  <c r="AA330" s="121"/>
      <c r="AB330" s="121"/>
      <c r="AC330" s="121"/>
      <c r="AD330" s="121"/>
      <c r="AE330" s="121"/>
      <c r="AF330" s="121"/>
      <c r="AG330" s="121"/>
      <c r="AH330" s="121"/>
      <c r="AI330" s="121"/>
      <c r="AJ330" s="122"/>
      <c r="AK330" s="130"/>
      <c r="AL330" s="137"/>
      <c r="AM330" s="137"/>
      <c r="AN330" s="137"/>
      <c r="AO330" s="137"/>
      <c r="AP330" s="137"/>
      <c r="AQ330" s="133"/>
      <c r="AS330" s="97">
        <v>14</v>
      </c>
      <c r="AT330" s="97" t="s">
        <v>155</v>
      </c>
    </row>
    <row r="331" spans="1:46" ht="9" customHeight="1" x14ac:dyDescent="0.2">
      <c r="A331" s="130"/>
      <c r="B331" s="130"/>
      <c r="C331" s="148"/>
      <c r="D331" s="133"/>
      <c r="E331" s="119" t="s">
        <v>26</v>
      </c>
      <c r="F331" s="120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  <c r="AA331" s="121"/>
      <c r="AB331" s="121"/>
      <c r="AC331" s="121"/>
      <c r="AD331" s="121"/>
      <c r="AE331" s="121"/>
      <c r="AF331" s="121"/>
      <c r="AG331" s="121"/>
      <c r="AH331" s="121"/>
      <c r="AI331" s="121"/>
      <c r="AJ331" s="122"/>
      <c r="AK331" s="130"/>
      <c r="AL331" s="137"/>
      <c r="AM331" s="137"/>
      <c r="AN331" s="137"/>
      <c r="AO331" s="137"/>
      <c r="AP331" s="137"/>
      <c r="AQ331" s="133"/>
      <c r="AS331" s="97">
        <v>14</v>
      </c>
      <c r="AT331" s="97" t="s">
        <v>155</v>
      </c>
    </row>
    <row r="332" spans="1:46" ht="9" customHeight="1" thickBot="1" x14ac:dyDescent="0.25">
      <c r="A332" s="131"/>
      <c r="B332" s="131"/>
      <c r="C332" s="149"/>
      <c r="D332" s="134"/>
      <c r="E332" s="123" t="s">
        <v>27</v>
      </c>
      <c r="F332" s="124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6"/>
      <c r="AK332" s="131"/>
      <c r="AL332" s="138"/>
      <c r="AM332" s="138"/>
      <c r="AN332" s="138"/>
      <c r="AO332" s="138"/>
      <c r="AP332" s="138"/>
      <c r="AQ332" s="134"/>
      <c r="AS332" s="97">
        <v>14</v>
      </c>
      <c r="AT332" s="97" t="s">
        <v>155</v>
      </c>
    </row>
    <row r="333" spans="1:46" ht="9" customHeight="1" thickBot="1" x14ac:dyDescent="0.25">
      <c r="A333" s="135">
        <v>81</v>
      </c>
      <c r="B333" s="143">
        <v>31851</v>
      </c>
      <c r="C333" s="147" t="s">
        <v>161</v>
      </c>
      <c r="D333" s="140" t="s">
        <v>83</v>
      </c>
      <c r="E333" s="115" t="s">
        <v>22</v>
      </c>
      <c r="F333" s="116"/>
      <c r="G333" s="117"/>
      <c r="H333" s="117">
        <v>8</v>
      </c>
      <c r="I333" s="117">
        <v>8</v>
      </c>
      <c r="J333" s="117">
        <v>8</v>
      </c>
      <c r="K333" s="117"/>
      <c r="L333" s="117"/>
      <c r="M333" s="117">
        <v>8</v>
      </c>
      <c r="N333" s="117">
        <v>8</v>
      </c>
      <c r="O333" s="127">
        <v>8</v>
      </c>
      <c r="P333" s="117">
        <v>8</v>
      </c>
      <c r="Q333" s="127">
        <v>8</v>
      </c>
      <c r="R333" s="117"/>
      <c r="S333" s="117"/>
      <c r="T333" s="117">
        <v>8</v>
      </c>
      <c r="U333" s="117">
        <v>8</v>
      </c>
      <c r="V333" s="117">
        <v>8</v>
      </c>
      <c r="W333" s="117">
        <v>8</v>
      </c>
      <c r="X333" s="117">
        <v>8</v>
      </c>
      <c r="Y333" s="117"/>
      <c r="Z333" s="117"/>
      <c r="AA333" s="117">
        <v>8</v>
      </c>
      <c r="AB333" s="117">
        <v>8</v>
      </c>
      <c r="AC333" s="117">
        <v>8</v>
      </c>
      <c r="AD333" s="117">
        <v>8</v>
      </c>
      <c r="AE333" s="117">
        <v>8</v>
      </c>
      <c r="AF333" s="117"/>
      <c r="AG333" s="117"/>
      <c r="AH333" s="117">
        <v>8</v>
      </c>
      <c r="AI333" s="117">
        <v>8</v>
      </c>
      <c r="AJ333" s="118">
        <v>8</v>
      </c>
      <c r="AK333" s="139">
        <f>COUNTIF(F333:AJ333,"&gt;0")</f>
        <v>21</v>
      </c>
      <c r="AL333" s="136">
        <f>SUM(F333:AJ333)</f>
        <v>168</v>
      </c>
      <c r="AM333" s="136">
        <f>SUM(F335:AJ335)</f>
        <v>0</v>
      </c>
      <c r="AN333" s="136">
        <f>SUM(F336:AJ336)</f>
        <v>0</v>
      </c>
      <c r="AO333" s="136">
        <f>SUM(F334:AJ334)</f>
        <v>0</v>
      </c>
      <c r="AP333" s="136">
        <f>VLOOKUP($M$1&amp;" "&amp;$P$1&amp;" "&amp;AQ333,'Вспомогательная таблица'!A:AL,38,0)</f>
        <v>168</v>
      </c>
      <c r="AQ333" s="132" t="s">
        <v>23</v>
      </c>
      <c r="AS333" s="97">
        <v>14</v>
      </c>
      <c r="AT333" s="97" t="s">
        <v>155</v>
      </c>
    </row>
    <row r="334" spans="1:46" ht="9" customHeight="1" x14ac:dyDescent="0.2">
      <c r="A334" s="130"/>
      <c r="B334" s="130"/>
      <c r="C334" s="148"/>
      <c r="D334" s="133"/>
      <c r="E334" s="119" t="s">
        <v>25</v>
      </c>
      <c r="F334" s="120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  <c r="AA334" s="121"/>
      <c r="AB334" s="121"/>
      <c r="AC334" s="121"/>
      <c r="AD334" s="121"/>
      <c r="AE334" s="121"/>
      <c r="AF334" s="121"/>
      <c r="AG334" s="121"/>
      <c r="AH334" s="121"/>
      <c r="AI334" s="121"/>
      <c r="AJ334" s="122"/>
      <c r="AK334" s="130"/>
      <c r="AL334" s="137"/>
      <c r="AM334" s="137"/>
      <c r="AN334" s="137"/>
      <c r="AO334" s="137"/>
      <c r="AP334" s="137"/>
      <c r="AQ334" s="133"/>
      <c r="AS334" s="97">
        <v>14</v>
      </c>
      <c r="AT334" s="97" t="s">
        <v>155</v>
      </c>
    </row>
    <row r="335" spans="1:46" ht="9" customHeight="1" x14ac:dyDescent="0.2">
      <c r="A335" s="130"/>
      <c r="B335" s="130"/>
      <c r="C335" s="148"/>
      <c r="D335" s="133"/>
      <c r="E335" s="119" t="s">
        <v>26</v>
      </c>
      <c r="F335" s="120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  <c r="AA335" s="121"/>
      <c r="AB335" s="121"/>
      <c r="AC335" s="121"/>
      <c r="AD335" s="121"/>
      <c r="AE335" s="121"/>
      <c r="AF335" s="121"/>
      <c r="AG335" s="121"/>
      <c r="AH335" s="121"/>
      <c r="AI335" s="121"/>
      <c r="AJ335" s="122"/>
      <c r="AK335" s="130"/>
      <c r="AL335" s="137"/>
      <c r="AM335" s="137"/>
      <c r="AN335" s="137"/>
      <c r="AO335" s="137"/>
      <c r="AP335" s="137"/>
      <c r="AQ335" s="133"/>
      <c r="AS335" s="97">
        <v>14</v>
      </c>
      <c r="AT335" s="97" t="s">
        <v>155</v>
      </c>
    </row>
    <row r="336" spans="1:46" ht="9" customHeight="1" thickBot="1" x14ac:dyDescent="0.25">
      <c r="A336" s="131"/>
      <c r="B336" s="131"/>
      <c r="C336" s="149"/>
      <c r="D336" s="134"/>
      <c r="E336" s="123" t="s">
        <v>27</v>
      </c>
      <c r="F336" s="124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6"/>
      <c r="AK336" s="131"/>
      <c r="AL336" s="138"/>
      <c r="AM336" s="138"/>
      <c r="AN336" s="138"/>
      <c r="AO336" s="138"/>
      <c r="AP336" s="138"/>
      <c r="AQ336" s="134"/>
      <c r="AS336" s="97">
        <v>14</v>
      </c>
      <c r="AT336" s="97" t="s">
        <v>155</v>
      </c>
    </row>
    <row r="337" spans="1:46" ht="9" customHeight="1" thickBot="1" x14ac:dyDescent="0.25">
      <c r="A337" s="135">
        <v>82</v>
      </c>
      <c r="B337" s="143">
        <v>23775</v>
      </c>
      <c r="C337" s="147" t="s">
        <v>162</v>
      </c>
      <c r="D337" s="140" t="s">
        <v>151</v>
      </c>
      <c r="E337" s="115" t="s">
        <v>22</v>
      </c>
      <c r="F337" s="116"/>
      <c r="G337" s="117"/>
      <c r="H337" s="127">
        <v>8</v>
      </c>
      <c r="I337" s="127">
        <v>8</v>
      </c>
      <c r="J337" s="117">
        <v>8</v>
      </c>
      <c r="K337" s="117"/>
      <c r="L337" s="117"/>
      <c r="M337" s="117">
        <v>8</v>
      </c>
      <c r="N337" s="117">
        <v>8</v>
      </c>
      <c r="O337" s="127">
        <v>8</v>
      </c>
      <c r="P337" s="117">
        <v>8</v>
      </c>
      <c r="Q337" s="127">
        <v>8</v>
      </c>
      <c r="R337" s="117"/>
      <c r="S337" s="117"/>
      <c r="T337" s="117">
        <v>8</v>
      </c>
      <c r="U337" s="117">
        <v>8</v>
      </c>
      <c r="V337" s="117">
        <v>8</v>
      </c>
      <c r="W337" s="117">
        <v>8</v>
      </c>
      <c r="X337" s="117">
        <v>8</v>
      </c>
      <c r="Y337" s="117"/>
      <c r="Z337" s="117"/>
      <c r="AA337" s="117">
        <v>8</v>
      </c>
      <c r="AB337" s="117">
        <v>8</v>
      </c>
      <c r="AC337" s="117">
        <v>8</v>
      </c>
      <c r="AD337" s="117">
        <v>8</v>
      </c>
      <c r="AE337" s="117">
        <v>8</v>
      </c>
      <c r="AF337" s="117"/>
      <c r="AG337" s="117"/>
      <c r="AH337" s="117">
        <v>8</v>
      </c>
      <c r="AI337" s="117">
        <v>8</v>
      </c>
      <c r="AJ337" s="118">
        <v>8</v>
      </c>
      <c r="AK337" s="139">
        <f>COUNTIF(F337:AJ337,"&gt;0")</f>
        <v>21</v>
      </c>
      <c r="AL337" s="136">
        <f>SUM(F337:AJ337)</f>
        <v>168</v>
      </c>
      <c r="AM337" s="136">
        <f>SUM(F339:AJ339)</f>
        <v>0</v>
      </c>
      <c r="AN337" s="136">
        <f>SUM(F340:AJ340)</f>
        <v>0</v>
      </c>
      <c r="AO337" s="136">
        <f>SUM(F338:AJ338)</f>
        <v>0</v>
      </c>
      <c r="AP337" s="136">
        <f>VLOOKUP($M$1&amp;" "&amp;$P$1&amp;" "&amp;AQ337,'Вспомогательная таблица'!A:AL,38,0)</f>
        <v>168</v>
      </c>
      <c r="AQ337" s="132" t="s">
        <v>23</v>
      </c>
      <c r="AS337" s="97">
        <v>14</v>
      </c>
      <c r="AT337" s="97" t="s">
        <v>155</v>
      </c>
    </row>
    <row r="338" spans="1:46" ht="9" customHeight="1" x14ac:dyDescent="0.2">
      <c r="A338" s="130"/>
      <c r="B338" s="130"/>
      <c r="C338" s="148"/>
      <c r="D338" s="133"/>
      <c r="E338" s="119" t="s">
        <v>25</v>
      </c>
      <c r="F338" s="120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  <c r="AA338" s="121"/>
      <c r="AB338" s="121"/>
      <c r="AC338" s="121"/>
      <c r="AD338" s="121"/>
      <c r="AE338" s="121"/>
      <c r="AF338" s="121"/>
      <c r="AG338" s="121"/>
      <c r="AH338" s="121"/>
      <c r="AI338" s="121"/>
      <c r="AJ338" s="122"/>
      <c r="AK338" s="130"/>
      <c r="AL338" s="137"/>
      <c r="AM338" s="137"/>
      <c r="AN338" s="137"/>
      <c r="AO338" s="137"/>
      <c r="AP338" s="137"/>
      <c r="AQ338" s="133"/>
      <c r="AS338" s="97">
        <v>14</v>
      </c>
      <c r="AT338" s="97" t="s">
        <v>155</v>
      </c>
    </row>
    <row r="339" spans="1:46" ht="9" customHeight="1" x14ac:dyDescent="0.2">
      <c r="A339" s="130"/>
      <c r="B339" s="130"/>
      <c r="C339" s="148"/>
      <c r="D339" s="133"/>
      <c r="E339" s="119" t="s">
        <v>26</v>
      </c>
      <c r="F339" s="120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  <c r="AA339" s="121"/>
      <c r="AB339" s="121"/>
      <c r="AC339" s="121"/>
      <c r="AD339" s="121"/>
      <c r="AE339" s="121"/>
      <c r="AF339" s="121"/>
      <c r="AG339" s="121"/>
      <c r="AH339" s="121"/>
      <c r="AI339" s="121"/>
      <c r="AJ339" s="122"/>
      <c r="AK339" s="130"/>
      <c r="AL339" s="137"/>
      <c r="AM339" s="137"/>
      <c r="AN339" s="137"/>
      <c r="AO339" s="137"/>
      <c r="AP339" s="137"/>
      <c r="AQ339" s="133"/>
      <c r="AS339" s="97">
        <v>14</v>
      </c>
      <c r="AT339" s="97" t="s">
        <v>155</v>
      </c>
    </row>
    <row r="340" spans="1:46" ht="9" customHeight="1" thickBot="1" x14ac:dyDescent="0.25">
      <c r="A340" s="131"/>
      <c r="B340" s="131"/>
      <c r="C340" s="149"/>
      <c r="D340" s="134"/>
      <c r="E340" s="123" t="s">
        <v>27</v>
      </c>
      <c r="F340" s="124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6"/>
      <c r="AK340" s="131"/>
      <c r="AL340" s="138"/>
      <c r="AM340" s="138"/>
      <c r="AN340" s="138"/>
      <c r="AO340" s="138"/>
      <c r="AP340" s="138"/>
      <c r="AQ340" s="134"/>
      <c r="AS340" s="97">
        <v>14</v>
      </c>
      <c r="AT340" s="97" t="s">
        <v>155</v>
      </c>
    </row>
    <row r="341" spans="1:46" ht="9" customHeight="1" thickBot="1" x14ac:dyDescent="0.25">
      <c r="A341" s="135">
        <v>83</v>
      </c>
      <c r="B341" s="145">
        <v>20509</v>
      </c>
      <c r="C341" s="141" t="s">
        <v>163</v>
      </c>
      <c r="D341" s="140" t="s">
        <v>96</v>
      </c>
      <c r="E341" s="115" t="s">
        <v>22</v>
      </c>
      <c r="F341" s="116"/>
      <c r="G341" s="127"/>
      <c r="H341" s="117">
        <v>8</v>
      </c>
      <c r="I341" s="117">
        <v>8</v>
      </c>
      <c r="J341" s="117">
        <v>8</v>
      </c>
      <c r="K341" s="117"/>
      <c r="L341" s="117"/>
      <c r="M341" s="117">
        <v>8</v>
      </c>
      <c r="N341" s="127">
        <v>8</v>
      </c>
      <c r="O341" s="117">
        <v>8</v>
      </c>
      <c r="P341" s="127">
        <v>8</v>
      </c>
      <c r="Q341" s="117">
        <v>8</v>
      </c>
      <c r="R341" s="117"/>
      <c r="S341" s="117"/>
      <c r="T341" s="117">
        <v>8</v>
      </c>
      <c r="U341" s="117">
        <v>8</v>
      </c>
      <c r="V341" s="117">
        <v>8</v>
      </c>
      <c r="W341" s="117">
        <v>8</v>
      </c>
      <c r="X341" s="117">
        <v>8</v>
      </c>
      <c r="Y341" s="117"/>
      <c r="Z341" s="117"/>
      <c r="AA341" s="117">
        <v>8</v>
      </c>
      <c r="AB341" s="117">
        <v>8</v>
      </c>
      <c r="AC341" s="117">
        <v>8</v>
      </c>
      <c r="AD341" s="117">
        <v>8</v>
      </c>
      <c r="AE341" s="117">
        <v>8</v>
      </c>
      <c r="AF341" s="117"/>
      <c r="AG341" s="117"/>
      <c r="AH341" s="117">
        <v>8</v>
      </c>
      <c r="AI341" s="117">
        <v>8</v>
      </c>
      <c r="AJ341" s="118">
        <v>8</v>
      </c>
      <c r="AK341" s="139">
        <f>COUNTIF(F341:AJ341,"&gt;0")</f>
        <v>21</v>
      </c>
      <c r="AL341" s="136">
        <f>SUM(F341:AJ341)</f>
        <v>168</v>
      </c>
      <c r="AM341" s="136">
        <f>SUM(F343:AJ343)</f>
        <v>0</v>
      </c>
      <c r="AN341" s="136">
        <f>SUM(F344:AJ344)</f>
        <v>0</v>
      </c>
      <c r="AO341" s="136">
        <f>SUM(F342:AJ342)</f>
        <v>0</v>
      </c>
      <c r="AP341" s="136">
        <f>VLOOKUP($M$1&amp;" "&amp;$P$1&amp;" "&amp;AQ341,'Вспомогательная таблица'!A:AL,38,0)</f>
        <v>168</v>
      </c>
      <c r="AQ341" s="132" t="s">
        <v>23</v>
      </c>
      <c r="AS341" s="97">
        <v>15</v>
      </c>
      <c r="AT341" s="97" t="s">
        <v>164</v>
      </c>
    </row>
    <row r="342" spans="1:46" ht="9" customHeight="1" x14ac:dyDescent="0.2">
      <c r="A342" s="130"/>
      <c r="B342" s="130"/>
      <c r="C342" s="137"/>
      <c r="D342" s="133"/>
      <c r="E342" s="119" t="s">
        <v>25</v>
      </c>
      <c r="F342" s="120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  <c r="AA342" s="121"/>
      <c r="AB342" s="121"/>
      <c r="AC342" s="121"/>
      <c r="AD342" s="121"/>
      <c r="AE342" s="121"/>
      <c r="AF342" s="121"/>
      <c r="AG342" s="121"/>
      <c r="AH342" s="121"/>
      <c r="AI342" s="121"/>
      <c r="AJ342" s="122"/>
      <c r="AK342" s="130"/>
      <c r="AL342" s="137"/>
      <c r="AM342" s="137"/>
      <c r="AN342" s="137"/>
      <c r="AO342" s="137"/>
      <c r="AP342" s="137"/>
      <c r="AQ342" s="133"/>
      <c r="AS342" s="97">
        <v>15</v>
      </c>
      <c r="AT342" s="97" t="s">
        <v>164</v>
      </c>
    </row>
    <row r="343" spans="1:46" ht="9" customHeight="1" x14ac:dyDescent="0.2">
      <c r="A343" s="130"/>
      <c r="B343" s="130"/>
      <c r="C343" s="137"/>
      <c r="D343" s="133"/>
      <c r="E343" s="119" t="s">
        <v>26</v>
      </c>
      <c r="F343" s="120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  <c r="AA343" s="121"/>
      <c r="AB343" s="121"/>
      <c r="AC343" s="121"/>
      <c r="AD343" s="121"/>
      <c r="AE343" s="121"/>
      <c r="AF343" s="121"/>
      <c r="AG343" s="121"/>
      <c r="AH343" s="121"/>
      <c r="AI343" s="121"/>
      <c r="AJ343" s="122"/>
      <c r="AK343" s="130"/>
      <c r="AL343" s="137"/>
      <c r="AM343" s="137"/>
      <c r="AN343" s="137"/>
      <c r="AO343" s="137"/>
      <c r="AP343" s="137"/>
      <c r="AQ343" s="133"/>
      <c r="AS343" s="97">
        <v>15</v>
      </c>
      <c r="AT343" s="97" t="s">
        <v>164</v>
      </c>
    </row>
    <row r="344" spans="1:46" ht="9" customHeight="1" thickBot="1" x14ac:dyDescent="0.25">
      <c r="A344" s="131"/>
      <c r="B344" s="146"/>
      <c r="C344" s="142"/>
      <c r="D344" s="134"/>
      <c r="E344" s="123" t="s">
        <v>27</v>
      </c>
      <c r="F344" s="124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6"/>
      <c r="AK344" s="131"/>
      <c r="AL344" s="138"/>
      <c r="AM344" s="138"/>
      <c r="AN344" s="138"/>
      <c r="AO344" s="138"/>
      <c r="AP344" s="138"/>
      <c r="AQ344" s="134"/>
      <c r="AS344" s="97">
        <v>15</v>
      </c>
      <c r="AT344" s="97" t="s">
        <v>164</v>
      </c>
    </row>
    <row r="345" spans="1:46" ht="9" customHeight="1" thickBot="1" x14ac:dyDescent="0.25">
      <c r="A345" s="135">
        <v>84</v>
      </c>
      <c r="B345" s="145">
        <v>20603</v>
      </c>
      <c r="C345" s="141" t="s">
        <v>165</v>
      </c>
      <c r="D345" s="140" t="s">
        <v>88</v>
      </c>
      <c r="E345" s="115" t="s">
        <v>22</v>
      </c>
      <c r="F345" s="128" t="s">
        <v>89</v>
      </c>
      <c r="G345" s="127" t="s">
        <v>89</v>
      </c>
      <c r="H345" s="127" t="s">
        <v>89</v>
      </c>
      <c r="I345" s="127" t="s">
        <v>89</v>
      </c>
      <c r="J345" s="127" t="s">
        <v>89</v>
      </c>
      <c r="K345" s="127" t="s">
        <v>89</v>
      </c>
      <c r="L345" s="127" t="s">
        <v>89</v>
      </c>
      <c r="M345" s="127" t="s">
        <v>89</v>
      </c>
      <c r="N345" s="127" t="s">
        <v>89</v>
      </c>
      <c r="O345" s="127" t="s">
        <v>89</v>
      </c>
      <c r="P345" s="127" t="s">
        <v>89</v>
      </c>
      <c r="Q345" s="127" t="s">
        <v>89</v>
      </c>
      <c r="R345" s="127" t="s">
        <v>89</v>
      </c>
      <c r="S345" s="117" t="s">
        <v>89</v>
      </c>
      <c r="T345" s="117" t="s">
        <v>89</v>
      </c>
      <c r="U345" s="117" t="s">
        <v>89</v>
      </c>
      <c r="V345" s="117" t="s">
        <v>89</v>
      </c>
      <c r="W345" s="117" t="s">
        <v>89</v>
      </c>
      <c r="X345" s="117" t="s">
        <v>89</v>
      </c>
      <c r="Y345" s="117" t="s">
        <v>89</v>
      </c>
      <c r="Z345" s="117" t="s">
        <v>89</v>
      </c>
      <c r="AA345" s="117" t="s">
        <v>89</v>
      </c>
      <c r="AB345" s="117" t="s">
        <v>89</v>
      </c>
      <c r="AC345" s="117" t="s">
        <v>89</v>
      </c>
      <c r="AD345" s="117" t="s">
        <v>89</v>
      </c>
      <c r="AE345" s="117" t="s">
        <v>89</v>
      </c>
      <c r="AF345" s="117" t="s">
        <v>89</v>
      </c>
      <c r="AG345" s="117" t="s">
        <v>89</v>
      </c>
      <c r="AH345" s="117" t="s">
        <v>89</v>
      </c>
      <c r="AI345" s="117" t="s">
        <v>89</v>
      </c>
      <c r="AJ345" s="118" t="s">
        <v>89</v>
      </c>
      <c r="AK345" s="139">
        <f>COUNTIF(F345:AJ345,"&gt;0")</f>
        <v>0</v>
      </c>
      <c r="AL345" s="136">
        <f>SUM(F345:AJ345)</f>
        <v>0</v>
      </c>
      <c r="AM345" s="136">
        <f>SUM(F347:AJ347)</f>
        <v>0</v>
      </c>
      <c r="AN345" s="136">
        <f>SUM(F348:AJ348)</f>
        <v>0</v>
      </c>
      <c r="AO345" s="136">
        <f>SUM(F346:AJ346)</f>
        <v>0</v>
      </c>
      <c r="AP345" s="136">
        <f>VLOOKUP($M$1&amp;" "&amp;$P$1&amp;" "&amp;AQ345,'Вспомогательная таблица'!A:AL,38,0)</f>
        <v>168</v>
      </c>
      <c r="AQ345" s="132" t="s">
        <v>23</v>
      </c>
      <c r="AS345" s="97">
        <v>15</v>
      </c>
      <c r="AT345" s="97" t="s">
        <v>164</v>
      </c>
    </row>
    <row r="346" spans="1:46" ht="9" customHeight="1" x14ac:dyDescent="0.2">
      <c r="A346" s="130"/>
      <c r="B346" s="130"/>
      <c r="C346" s="137"/>
      <c r="D346" s="133"/>
      <c r="E346" s="119" t="s">
        <v>25</v>
      </c>
      <c r="F346" s="120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  <c r="AA346" s="121"/>
      <c r="AB346" s="121"/>
      <c r="AC346" s="121"/>
      <c r="AD346" s="121"/>
      <c r="AE346" s="121"/>
      <c r="AF346" s="121"/>
      <c r="AG346" s="121"/>
      <c r="AH346" s="121"/>
      <c r="AI346" s="121"/>
      <c r="AJ346" s="122"/>
      <c r="AK346" s="130"/>
      <c r="AL346" s="137"/>
      <c r="AM346" s="137"/>
      <c r="AN346" s="137"/>
      <c r="AO346" s="137"/>
      <c r="AP346" s="137"/>
      <c r="AQ346" s="133"/>
      <c r="AS346" s="97">
        <v>15</v>
      </c>
      <c r="AT346" s="97" t="s">
        <v>164</v>
      </c>
    </row>
    <row r="347" spans="1:46" ht="9" customHeight="1" x14ac:dyDescent="0.2">
      <c r="A347" s="130"/>
      <c r="B347" s="130"/>
      <c r="C347" s="137"/>
      <c r="D347" s="133"/>
      <c r="E347" s="119" t="s">
        <v>26</v>
      </c>
      <c r="F347" s="120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  <c r="AA347" s="121"/>
      <c r="AB347" s="121"/>
      <c r="AC347" s="121"/>
      <c r="AD347" s="121"/>
      <c r="AE347" s="121"/>
      <c r="AF347" s="121"/>
      <c r="AG347" s="121"/>
      <c r="AH347" s="121"/>
      <c r="AI347" s="121"/>
      <c r="AJ347" s="122"/>
      <c r="AK347" s="130"/>
      <c r="AL347" s="137"/>
      <c r="AM347" s="137"/>
      <c r="AN347" s="137"/>
      <c r="AO347" s="137"/>
      <c r="AP347" s="137"/>
      <c r="AQ347" s="133"/>
      <c r="AS347" s="97">
        <v>15</v>
      </c>
      <c r="AT347" s="97" t="s">
        <v>164</v>
      </c>
    </row>
    <row r="348" spans="1:46" ht="9" customHeight="1" thickBot="1" x14ac:dyDescent="0.25">
      <c r="A348" s="131"/>
      <c r="B348" s="146"/>
      <c r="C348" s="142"/>
      <c r="D348" s="134"/>
      <c r="E348" s="123" t="s">
        <v>27</v>
      </c>
      <c r="F348" s="124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125"/>
      <c r="AF348" s="125"/>
      <c r="AG348" s="125"/>
      <c r="AH348" s="125"/>
      <c r="AI348" s="125"/>
      <c r="AJ348" s="126"/>
      <c r="AK348" s="131"/>
      <c r="AL348" s="138"/>
      <c r="AM348" s="138"/>
      <c r="AN348" s="138"/>
      <c r="AO348" s="138"/>
      <c r="AP348" s="138"/>
      <c r="AQ348" s="134"/>
      <c r="AS348" s="97">
        <v>15</v>
      </c>
      <c r="AT348" s="97" t="s">
        <v>164</v>
      </c>
    </row>
    <row r="349" spans="1:46" ht="9" customHeight="1" thickBot="1" x14ac:dyDescent="0.25">
      <c r="A349" s="135">
        <v>85</v>
      </c>
      <c r="B349" s="145">
        <v>19922</v>
      </c>
      <c r="C349" s="141" t="s">
        <v>166</v>
      </c>
      <c r="D349" s="140" t="s">
        <v>29</v>
      </c>
      <c r="E349" s="115" t="s">
        <v>22</v>
      </c>
      <c r="F349" s="116"/>
      <c r="G349" s="127"/>
      <c r="H349" s="117">
        <v>8</v>
      </c>
      <c r="I349" s="117">
        <v>8</v>
      </c>
      <c r="J349" s="117">
        <v>8</v>
      </c>
      <c r="K349" s="117"/>
      <c r="L349" s="117"/>
      <c r="M349" s="117">
        <v>8</v>
      </c>
      <c r="N349" s="117">
        <v>8</v>
      </c>
      <c r="O349" s="117">
        <v>8</v>
      </c>
      <c r="P349" s="117">
        <v>8</v>
      </c>
      <c r="Q349" s="117">
        <v>8</v>
      </c>
      <c r="R349" s="117"/>
      <c r="S349" s="117"/>
      <c r="T349" s="117">
        <v>8</v>
      </c>
      <c r="U349" s="117">
        <v>8</v>
      </c>
      <c r="V349" s="117">
        <v>8</v>
      </c>
      <c r="W349" s="117">
        <v>8</v>
      </c>
      <c r="X349" s="117">
        <v>8</v>
      </c>
      <c r="Y349" s="117"/>
      <c r="Z349" s="117"/>
      <c r="AA349" s="117">
        <v>8</v>
      </c>
      <c r="AB349" s="117">
        <v>8</v>
      </c>
      <c r="AC349" s="117">
        <v>8</v>
      </c>
      <c r="AD349" s="117">
        <v>8</v>
      </c>
      <c r="AE349" s="117">
        <v>8</v>
      </c>
      <c r="AF349" s="117"/>
      <c r="AG349" s="117"/>
      <c r="AH349" s="117">
        <v>8</v>
      </c>
      <c r="AI349" s="117">
        <v>8</v>
      </c>
      <c r="AJ349" s="118">
        <v>8</v>
      </c>
      <c r="AK349" s="139">
        <f>COUNTIF(F349:AJ349,"&gt;0")</f>
        <v>21</v>
      </c>
      <c r="AL349" s="136">
        <f>SUM(F349:AJ349)</f>
        <v>168</v>
      </c>
      <c r="AM349" s="136">
        <f>SUM(F351:AJ351)</f>
        <v>0</v>
      </c>
      <c r="AN349" s="136">
        <f>SUM(F352:AJ352)</f>
        <v>0</v>
      </c>
      <c r="AO349" s="136">
        <f>SUM(F350:AJ350)</f>
        <v>0</v>
      </c>
      <c r="AP349" s="136">
        <f>VLOOKUP($M$1&amp;" "&amp;$P$1&amp;" "&amp;AQ349,'Вспомогательная таблица'!A:AL,38,0)</f>
        <v>168</v>
      </c>
      <c r="AQ349" s="132" t="s">
        <v>23</v>
      </c>
      <c r="AS349" s="97">
        <v>15</v>
      </c>
      <c r="AT349" s="97" t="s">
        <v>164</v>
      </c>
    </row>
    <row r="350" spans="1:46" ht="9" customHeight="1" x14ac:dyDescent="0.2">
      <c r="A350" s="130"/>
      <c r="B350" s="130"/>
      <c r="C350" s="137"/>
      <c r="D350" s="133"/>
      <c r="E350" s="119" t="s">
        <v>25</v>
      </c>
      <c r="F350" s="120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  <c r="AA350" s="121"/>
      <c r="AB350" s="121"/>
      <c r="AC350" s="121"/>
      <c r="AD350" s="121"/>
      <c r="AE350" s="121"/>
      <c r="AF350" s="121"/>
      <c r="AG350" s="121"/>
      <c r="AH350" s="121"/>
      <c r="AI350" s="121"/>
      <c r="AJ350" s="122"/>
      <c r="AK350" s="130"/>
      <c r="AL350" s="137"/>
      <c r="AM350" s="137"/>
      <c r="AN350" s="137"/>
      <c r="AO350" s="137"/>
      <c r="AP350" s="137"/>
      <c r="AQ350" s="133"/>
      <c r="AS350" s="97">
        <v>15</v>
      </c>
      <c r="AT350" s="97" t="s">
        <v>164</v>
      </c>
    </row>
    <row r="351" spans="1:46" ht="9" customHeight="1" x14ac:dyDescent="0.2">
      <c r="A351" s="130"/>
      <c r="B351" s="130"/>
      <c r="C351" s="137"/>
      <c r="D351" s="133"/>
      <c r="E351" s="119" t="s">
        <v>26</v>
      </c>
      <c r="F351" s="120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  <c r="AA351" s="121"/>
      <c r="AB351" s="121"/>
      <c r="AC351" s="121"/>
      <c r="AD351" s="121"/>
      <c r="AE351" s="121"/>
      <c r="AF351" s="121"/>
      <c r="AG351" s="121"/>
      <c r="AH351" s="121"/>
      <c r="AI351" s="121"/>
      <c r="AJ351" s="122"/>
      <c r="AK351" s="130"/>
      <c r="AL351" s="137"/>
      <c r="AM351" s="137"/>
      <c r="AN351" s="137"/>
      <c r="AO351" s="137"/>
      <c r="AP351" s="137"/>
      <c r="AQ351" s="133"/>
      <c r="AS351" s="97">
        <v>15</v>
      </c>
      <c r="AT351" s="97" t="s">
        <v>164</v>
      </c>
    </row>
    <row r="352" spans="1:46" ht="9" customHeight="1" thickBot="1" x14ac:dyDescent="0.25">
      <c r="A352" s="131"/>
      <c r="B352" s="146"/>
      <c r="C352" s="142"/>
      <c r="D352" s="134"/>
      <c r="E352" s="123" t="s">
        <v>27</v>
      </c>
      <c r="F352" s="124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  <c r="AA352" s="125"/>
      <c r="AB352" s="125"/>
      <c r="AC352" s="125"/>
      <c r="AD352" s="125"/>
      <c r="AE352" s="125"/>
      <c r="AF352" s="125"/>
      <c r="AG352" s="125"/>
      <c r="AH352" s="125"/>
      <c r="AI352" s="125"/>
      <c r="AJ352" s="126"/>
      <c r="AK352" s="131"/>
      <c r="AL352" s="138"/>
      <c r="AM352" s="138"/>
      <c r="AN352" s="138"/>
      <c r="AO352" s="138"/>
      <c r="AP352" s="138"/>
      <c r="AQ352" s="134"/>
      <c r="AS352" s="97">
        <v>15</v>
      </c>
      <c r="AT352" s="97" t="s">
        <v>164</v>
      </c>
    </row>
    <row r="353" spans="1:46" ht="9" customHeight="1" thickBot="1" x14ac:dyDescent="0.25">
      <c r="A353" s="135">
        <v>86</v>
      </c>
      <c r="B353" s="145">
        <v>31547</v>
      </c>
      <c r="C353" s="141" t="s">
        <v>167</v>
      </c>
      <c r="D353" s="140" t="s">
        <v>88</v>
      </c>
      <c r="E353" s="115" t="s">
        <v>22</v>
      </c>
      <c r="F353" s="116"/>
      <c r="G353" s="117"/>
      <c r="H353" s="117">
        <v>8</v>
      </c>
      <c r="I353" s="117">
        <v>8</v>
      </c>
      <c r="J353" s="117">
        <v>8</v>
      </c>
      <c r="K353" s="117"/>
      <c r="L353" s="117"/>
      <c r="M353" s="117">
        <v>8</v>
      </c>
      <c r="N353" s="117">
        <v>8</v>
      </c>
      <c r="O353" s="117">
        <v>8</v>
      </c>
      <c r="P353" s="117">
        <v>8</v>
      </c>
      <c r="Q353" s="117">
        <v>8</v>
      </c>
      <c r="R353" s="117"/>
      <c r="S353" s="117"/>
      <c r="T353" s="117">
        <v>8</v>
      </c>
      <c r="U353" s="117">
        <v>8</v>
      </c>
      <c r="V353" s="117">
        <v>8</v>
      </c>
      <c r="W353" s="117">
        <v>8</v>
      </c>
      <c r="X353" s="117">
        <v>8</v>
      </c>
      <c r="Y353" s="117"/>
      <c r="Z353" s="117"/>
      <c r="AA353" s="117">
        <v>8</v>
      </c>
      <c r="AB353" s="117">
        <v>8</v>
      </c>
      <c r="AC353" s="117">
        <v>8</v>
      </c>
      <c r="AD353" s="117">
        <v>8</v>
      </c>
      <c r="AE353" s="117">
        <v>8</v>
      </c>
      <c r="AF353" s="117"/>
      <c r="AG353" s="117"/>
      <c r="AH353" s="117">
        <v>8</v>
      </c>
      <c r="AI353" s="117">
        <v>8</v>
      </c>
      <c r="AJ353" s="118">
        <v>8</v>
      </c>
      <c r="AK353" s="139">
        <f>COUNTIF(F353:AJ353,"&gt;0")</f>
        <v>21</v>
      </c>
      <c r="AL353" s="136">
        <f>SUM(F353:AJ353)</f>
        <v>168</v>
      </c>
      <c r="AM353" s="136">
        <f>SUM(F355:AJ355)</f>
        <v>0</v>
      </c>
      <c r="AN353" s="136">
        <f>SUM(F356:AJ356)</f>
        <v>0</v>
      </c>
      <c r="AO353" s="136">
        <f>SUM(F354:AJ354)</f>
        <v>0</v>
      </c>
      <c r="AP353" s="136">
        <f>VLOOKUP($M$1&amp;" "&amp;$P$1&amp;" "&amp;AQ353,'Вспомогательная таблица'!A:AL,38,0)</f>
        <v>168</v>
      </c>
      <c r="AQ353" s="132" t="s">
        <v>23</v>
      </c>
      <c r="AS353" s="97">
        <v>15</v>
      </c>
      <c r="AT353" s="97" t="s">
        <v>164</v>
      </c>
    </row>
    <row r="354" spans="1:46" ht="9" customHeight="1" x14ac:dyDescent="0.2">
      <c r="A354" s="130"/>
      <c r="B354" s="130"/>
      <c r="C354" s="137"/>
      <c r="D354" s="133"/>
      <c r="E354" s="119" t="s">
        <v>25</v>
      </c>
      <c r="F354" s="120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  <c r="AA354" s="121"/>
      <c r="AB354" s="121"/>
      <c r="AC354" s="121"/>
      <c r="AD354" s="121"/>
      <c r="AE354" s="121"/>
      <c r="AF354" s="121"/>
      <c r="AG354" s="121"/>
      <c r="AH354" s="121"/>
      <c r="AI354" s="121"/>
      <c r="AJ354" s="122"/>
      <c r="AK354" s="130"/>
      <c r="AL354" s="137"/>
      <c r="AM354" s="137"/>
      <c r="AN354" s="137"/>
      <c r="AO354" s="137"/>
      <c r="AP354" s="137"/>
      <c r="AQ354" s="133"/>
      <c r="AS354" s="97">
        <v>15</v>
      </c>
      <c r="AT354" s="97" t="s">
        <v>164</v>
      </c>
    </row>
    <row r="355" spans="1:46" ht="9" customHeight="1" x14ac:dyDescent="0.2">
      <c r="A355" s="130"/>
      <c r="B355" s="130"/>
      <c r="C355" s="137"/>
      <c r="D355" s="133"/>
      <c r="E355" s="119" t="s">
        <v>26</v>
      </c>
      <c r="F355" s="120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  <c r="AA355" s="121"/>
      <c r="AB355" s="121"/>
      <c r="AC355" s="121"/>
      <c r="AD355" s="121"/>
      <c r="AE355" s="121"/>
      <c r="AF355" s="121"/>
      <c r="AG355" s="121"/>
      <c r="AH355" s="121"/>
      <c r="AI355" s="121"/>
      <c r="AJ355" s="122"/>
      <c r="AK355" s="130"/>
      <c r="AL355" s="137"/>
      <c r="AM355" s="137"/>
      <c r="AN355" s="137"/>
      <c r="AO355" s="137"/>
      <c r="AP355" s="137"/>
      <c r="AQ355" s="133"/>
      <c r="AS355" s="97">
        <v>15</v>
      </c>
      <c r="AT355" s="97" t="s">
        <v>164</v>
      </c>
    </row>
    <row r="356" spans="1:46" ht="9" customHeight="1" thickBot="1" x14ac:dyDescent="0.25">
      <c r="A356" s="131"/>
      <c r="B356" s="146"/>
      <c r="C356" s="142"/>
      <c r="D356" s="134"/>
      <c r="E356" s="123" t="s">
        <v>27</v>
      </c>
      <c r="F356" s="124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  <c r="AA356" s="125"/>
      <c r="AB356" s="125"/>
      <c r="AC356" s="125"/>
      <c r="AD356" s="125"/>
      <c r="AE356" s="125"/>
      <c r="AF356" s="125"/>
      <c r="AG356" s="125"/>
      <c r="AH356" s="125"/>
      <c r="AI356" s="125"/>
      <c r="AJ356" s="126"/>
      <c r="AK356" s="131"/>
      <c r="AL356" s="138"/>
      <c r="AM356" s="138"/>
      <c r="AN356" s="138"/>
      <c r="AO356" s="138"/>
      <c r="AP356" s="138"/>
      <c r="AQ356" s="134"/>
      <c r="AS356" s="97">
        <v>15</v>
      </c>
      <c r="AT356" s="97" t="s">
        <v>164</v>
      </c>
    </row>
    <row r="357" spans="1:46" ht="9" customHeight="1" thickBot="1" x14ac:dyDescent="0.25">
      <c r="A357" s="135">
        <v>87</v>
      </c>
      <c r="B357" s="145">
        <v>23005</v>
      </c>
      <c r="C357" s="141" t="s">
        <v>168</v>
      </c>
      <c r="D357" s="140" t="s">
        <v>88</v>
      </c>
      <c r="E357" s="115" t="s">
        <v>22</v>
      </c>
      <c r="F357" s="116"/>
      <c r="G357" s="117"/>
      <c r="H357" s="117">
        <v>8</v>
      </c>
      <c r="I357" s="117">
        <v>8</v>
      </c>
      <c r="J357" s="117">
        <v>8</v>
      </c>
      <c r="K357" s="117"/>
      <c r="L357" s="117"/>
      <c r="M357" s="117">
        <v>8</v>
      </c>
      <c r="N357" s="117">
        <v>8</v>
      </c>
      <c r="O357" s="127">
        <v>8</v>
      </c>
      <c r="P357" s="117">
        <v>8</v>
      </c>
      <c r="Q357" s="127">
        <v>8</v>
      </c>
      <c r="R357" s="117"/>
      <c r="S357" s="117"/>
      <c r="T357" s="117">
        <v>8</v>
      </c>
      <c r="U357" s="117">
        <v>8</v>
      </c>
      <c r="V357" s="117">
        <v>8</v>
      </c>
      <c r="W357" s="117">
        <v>8</v>
      </c>
      <c r="X357" s="117">
        <v>8</v>
      </c>
      <c r="Y357" s="117"/>
      <c r="Z357" s="117"/>
      <c r="AA357" s="117">
        <v>8</v>
      </c>
      <c r="AB357" s="117">
        <v>8</v>
      </c>
      <c r="AC357" s="117">
        <v>8</v>
      </c>
      <c r="AD357" s="117">
        <v>8</v>
      </c>
      <c r="AE357" s="117">
        <v>8</v>
      </c>
      <c r="AF357" s="117"/>
      <c r="AG357" s="117"/>
      <c r="AH357" s="117">
        <v>8</v>
      </c>
      <c r="AI357" s="117">
        <v>8</v>
      </c>
      <c r="AJ357" s="118">
        <v>8</v>
      </c>
      <c r="AK357" s="139">
        <f>COUNTIF(F357:AJ357,"&gt;0")</f>
        <v>21</v>
      </c>
      <c r="AL357" s="136">
        <f>SUM(F357:AJ357)</f>
        <v>168</v>
      </c>
      <c r="AM357" s="136">
        <f>SUM(F359:AJ359)</f>
        <v>0</v>
      </c>
      <c r="AN357" s="136">
        <f>SUM(F360:AJ360)</f>
        <v>0</v>
      </c>
      <c r="AO357" s="136">
        <f>SUM(F358:AJ358)</f>
        <v>0</v>
      </c>
      <c r="AP357" s="136">
        <f>VLOOKUP($M$1&amp;" "&amp;$P$1&amp;" "&amp;AQ357,'Вспомогательная таблица'!A:AL,38,0)</f>
        <v>168</v>
      </c>
      <c r="AQ357" s="132" t="s">
        <v>23</v>
      </c>
      <c r="AS357" s="97">
        <v>15</v>
      </c>
      <c r="AT357" s="97" t="s">
        <v>164</v>
      </c>
    </row>
    <row r="358" spans="1:46" ht="9" customHeight="1" x14ac:dyDescent="0.2">
      <c r="A358" s="130"/>
      <c r="B358" s="130"/>
      <c r="C358" s="137"/>
      <c r="D358" s="133"/>
      <c r="E358" s="119" t="s">
        <v>25</v>
      </c>
      <c r="F358" s="120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  <c r="AA358" s="121"/>
      <c r="AB358" s="121"/>
      <c r="AC358" s="121"/>
      <c r="AD358" s="121"/>
      <c r="AE358" s="121"/>
      <c r="AF358" s="121"/>
      <c r="AG358" s="121"/>
      <c r="AH358" s="121"/>
      <c r="AI358" s="121"/>
      <c r="AJ358" s="122"/>
      <c r="AK358" s="130"/>
      <c r="AL358" s="137"/>
      <c r="AM358" s="137"/>
      <c r="AN358" s="137"/>
      <c r="AO358" s="137"/>
      <c r="AP358" s="137"/>
      <c r="AQ358" s="133"/>
      <c r="AS358" s="97">
        <v>15</v>
      </c>
      <c r="AT358" s="97" t="s">
        <v>164</v>
      </c>
    </row>
    <row r="359" spans="1:46" ht="9" customHeight="1" x14ac:dyDescent="0.2">
      <c r="A359" s="130"/>
      <c r="B359" s="130"/>
      <c r="C359" s="137"/>
      <c r="D359" s="133"/>
      <c r="E359" s="119" t="s">
        <v>26</v>
      </c>
      <c r="F359" s="120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  <c r="AA359" s="121"/>
      <c r="AB359" s="121"/>
      <c r="AC359" s="121"/>
      <c r="AD359" s="121"/>
      <c r="AE359" s="121"/>
      <c r="AF359" s="121"/>
      <c r="AG359" s="121"/>
      <c r="AH359" s="121"/>
      <c r="AI359" s="121"/>
      <c r="AJ359" s="122"/>
      <c r="AK359" s="130"/>
      <c r="AL359" s="137"/>
      <c r="AM359" s="137"/>
      <c r="AN359" s="137"/>
      <c r="AO359" s="137"/>
      <c r="AP359" s="137"/>
      <c r="AQ359" s="133"/>
      <c r="AS359" s="97">
        <v>15</v>
      </c>
      <c r="AT359" s="97" t="s">
        <v>164</v>
      </c>
    </row>
    <row r="360" spans="1:46" ht="9" customHeight="1" thickBot="1" x14ac:dyDescent="0.25">
      <c r="A360" s="131"/>
      <c r="B360" s="146"/>
      <c r="C360" s="142"/>
      <c r="D360" s="134"/>
      <c r="E360" s="123" t="s">
        <v>27</v>
      </c>
      <c r="F360" s="124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  <c r="AA360" s="125"/>
      <c r="AB360" s="125"/>
      <c r="AC360" s="125"/>
      <c r="AD360" s="125"/>
      <c r="AE360" s="125"/>
      <c r="AF360" s="125"/>
      <c r="AG360" s="125"/>
      <c r="AH360" s="125"/>
      <c r="AI360" s="125"/>
      <c r="AJ360" s="126"/>
      <c r="AK360" s="131"/>
      <c r="AL360" s="138"/>
      <c r="AM360" s="138"/>
      <c r="AN360" s="138"/>
      <c r="AO360" s="138"/>
      <c r="AP360" s="138"/>
      <c r="AQ360" s="134"/>
      <c r="AS360" s="97">
        <v>15</v>
      </c>
      <c r="AT360" s="97" t="s">
        <v>164</v>
      </c>
    </row>
    <row r="361" spans="1:46" ht="9" customHeight="1" thickBot="1" x14ac:dyDescent="0.25">
      <c r="A361" s="135">
        <v>88</v>
      </c>
      <c r="B361" s="145">
        <v>20008</v>
      </c>
      <c r="C361" s="141" t="s">
        <v>169</v>
      </c>
      <c r="D361" s="140" t="s">
        <v>170</v>
      </c>
      <c r="E361" s="115" t="s">
        <v>22</v>
      </c>
      <c r="F361" s="116"/>
      <c r="G361" s="117"/>
      <c r="H361" s="127">
        <v>8</v>
      </c>
      <c r="I361" s="127">
        <v>8</v>
      </c>
      <c r="J361" s="127">
        <v>8</v>
      </c>
      <c r="K361" s="117"/>
      <c r="L361" s="117"/>
      <c r="M361" s="117">
        <v>8</v>
      </c>
      <c r="N361" s="117">
        <v>8</v>
      </c>
      <c r="O361" s="117">
        <v>8</v>
      </c>
      <c r="P361" s="117">
        <v>8</v>
      </c>
      <c r="Q361" s="117">
        <v>8</v>
      </c>
      <c r="R361" s="117"/>
      <c r="S361" s="117"/>
      <c r="T361" s="117">
        <v>8</v>
      </c>
      <c r="U361" s="117">
        <v>8</v>
      </c>
      <c r="V361" s="117">
        <v>8</v>
      </c>
      <c r="W361" s="117">
        <v>8</v>
      </c>
      <c r="X361" s="117">
        <v>8</v>
      </c>
      <c r="Y361" s="117"/>
      <c r="Z361" s="117"/>
      <c r="AA361" s="117">
        <v>8</v>
      </c>
      <c r="AB361" s="117">
        <v>8</v>
      </c>
      <c r="AC361" s="117">
        <v>8</v>
      </c>
      <c r="AD361" s="117">
        <v>8</v>
      </c>
      <c r="AE361" s="117">
        <v>8</v>
      </c>
      <c r="AF361" s="117"/>
      <c r="AG361" s="117"/>
      <c r="AH361" s="117">
        <v>8</v>
      </c>
      <c r="AI361" s="117">
        <v>8</v>
      </c>
      <c r="AJ361" s="118">
        <v>8</v>
      </c>
      <c r="AK361" s="139">
        <f>COUNTIF(F361:AJ361,"&gt;0")</f>
        <v>21</v>
      </c>
      <c r="AL361" s="136">
        <f>SUM(F361:AJ361)</f>
        <v>168</v>
      </c>
      <c r="AM361" s="136">
        <f>SUM(F363:AJ363)</f>
        <v>0</v>
      </c>
      <c r="AN361" s="136">
        <f>SUM(F364:AJ364)</f>
        <v>0</v>
      </c>
      <c r="AO361" s="136">
        <f>SUM(F362:AJ362)</f>
        <v>0</v>
      </c>
      <c r="AP361" s="136">
        <f>VLOOKUP($M$1&amp;" "&amp;$P$1&amp;" "&amp;AQ361,'Вспомогательная таблица'!A:AL,38,0)</f>
        <v>168</v>
      </c>
      <c r="AQ361" s="132" t="s">
        <v>23</v>
      </c>
      <c r="AS361" s="97">
        <v>16</v>
      </c>
      <c r="AT361" s="97" t="s">
        <v>171</v>
      </c>
    </row>
    <row r="362" spans="1:46" ht="9" customHeight="1" x14ac:dyDescent="0.2">
      <c r="A362" s="130"/>
      <c r="B362" s="130"/>
      <c r="C362" s="137"/>
      <c r="D362" s="133"/>
      <c r="E362" s="119" t="s">
        <v>25</v>
      </c>
      <c r="F362" s="120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  <c r="AA362" s="121"/>
      <c r="AB362" s="121"/>
      <c r="AC362" s="121"/>
      <c r="AD362" s="121"/>
      <c r="AE362" s="121"/>
      <c r="AF362" s="121"/>
      <c r="AG362" s="121"/>
      <c r="AH362" s="121"/>
      <c r="AI362" s="121"/>
      <c r="AJ362" s="122"/>
      <c r="AK362" s="130"/>
      <c r="AL362" s="137"/>
      <c r="AM362" s="137"/>
      <c r="AN362" s="137"/>
      <c r="AO362" s="137"/>
      <c r="AP362" s="137"/>
      <c r="AQ362" s="133"/>
      <c r="AS362" s="97">
        <v>16</v>
      </c>
      <c r="AT362" s="97" t="s">
        <v>171</v>
      </c>
    </row>
    <row r="363" spans="1:46" ht="9" customHeight="1" x14ac:dyDescent="0.2">
      <c r="A363" s="130"/>
      <c r="B363" s="130"/>
      <c r="C363" s="137"/>
      <c r="D363" s="133"/>
      <c r="E363" s="119" t="s">
        <v>26</v>
      </c>
      <c r="F363" s="120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  <c r="AA363" s="121"/>
      <c r="AB363" s="121"/>
      <c r="AC363" s="121"/>
      <c r="AD363" s="121"/>
      <c r="AE363" s="121"/>
      <c r="AF363" s="121"/>
      <c r="AG363" s="121"/>
      <c r="AH363" s="121"/>
      <c r="AI363" s="121"/>
      <c r="AJ363" s="122"/>
      <c r="AK363" s="130"/>
      <c r="AL363" s="137"/>
      <c r="AM363" s="137"/>
      <c r="AN363" s="137"/>
      <c r="AO363" s="137"/>
      <c r="AP363" s="137"/>
      <c r="AQ363" s="133"/>
      <c r="AS363" s="97">
        <v>16</v>
      </c>
      <c r="AT363" s="97" t="s">
        <v>171</v>
      </c>
    </row>
    <row r="364" spans="1:46" ht="9" customHeight="1" thickBot="1" x14ac:dyDescent="0.25">
      <c r="A364" s="131"/>
      <c r="B364" s="146"/>
      <c r="C364" s="142"/>
      <c r="D364" s="134"/>
      <c r="E364" s="123" t="s">
        <v>27</v>
      </c>
      <c r="F364" s="124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  <c r="AA364" s="125"/>
      <c r="AB364" s="125"/>
      <c r="AC364" s="125"/>
      <c r="AD364" s="125"/>
      <c r="AE364" s="125"/>
      <c r="AF364" s="125"/>
      <c r="AG364" s="125"/>
      <c r="AH364" s="125"/>
      <c r="AI364" s="125"/>
      <c r="AJ364" s="126"/>
      <c r="AK364" s="131"/>
      <c r="AL364" s="138"/>
      <c r="AM364" s="138"/>
      <c r="AN364" s="138"/>
      <c r="AO364" s="138"/>
      <c r="AP364" s="138"/>
      <c r="AQ364" s="134"/>
      <c r="AS364" s="97">
        <v>16</v>
      </c>
      <c r="AT364" s="97" t="s">
        <v>171</v>
      </c>
    </row>
    <row r="365" spans="1:46" ht="9" customHeight="1" thickBot="1" x14ac:dyDescent="0.25">
      <c r="A365" s="135">
        <v>89</v>
      </c>
      <c r="B365" s="145">
        <v>20392</v>
      </c>
      <c r="C365" s="141" t="s">
        <v>172</v>
      </c>
      <c r="D365" s="140" t="s">
        <v>173</v>
      </c>
      <c r="E365" s="115" t="s">
        <v>22</v>
      </c>
      <c r="F365" s="128" t="s">
        <v>89</v>
      </c>
      <c r="G365" s="127" t="s">
        <v>89</v>
      </c>
      <c r="H365" s="127" t="s">
        <v>89</v>
      </c>
      <c r="I365" s="127" t="s">
        <v>89</v>
      </c>
      <c r="J365" s="127" t="s">
        <v>89</v>
      </c>
      <c r="K365" s="127" t="s">
        <v>89</v>
      </c>
      <c r="L365" s="127" t="s">
        <v>89</v>
      </c>
      <c r="M365" s="127" t="s">
        <v>89</v>
      </c>
      <c r="N365" s="127" t="s">
        <v>89</v>
      </c>
      <c r="O365" s="127" t="s">
        <v>89</v>
      </c>
      <c r="P365" s="127" t="s">
        <v>89</v>
      </c>
      <c r="Q365" s="127" t="s">
        <v>89</v>
      </c>
      <c r="R365" s="127" t="s">
        <v>89</v>
      </c>
      <c r="S365" s="117" t="s">
        <v>89</v>
      </c>
      <c r="T365" s="117" t="s">
        <v>89</v>
      </c>
      <c r="U365" s="117" t="s">
        <v>89</v>
      </c>
      <c r="V365" s="117" t="s">
        <v>89</v>
      </c>
      <c r="W365" s="117" t="s">
        <v>89</v>
      </c>
      <c r="X365" s="117" t="s">
        <v>89</v>
      </c>
      <c r="Y365" s="117" t="s">
        <v>89</v>
      </c>
      <c r="Z365" s="117" t="s">
        <v>89</v>
      </c>
      <c r="AA365" s="117" t="s">
        <v>89</v>
      </c>
      <c r="AB365" s="117" t="s">
        <v>89</v>
      </c>
      <c r="AC365" s="117" t="s">
        <v>89</v>
      </c>
      <c r="AD365" s="117" t="s">
        <v>89</v>
      </c>
      <c r="AE365" s="117" t="s">
        <v>89</v>
      </c>
      <c r="AF365" s="117" t="s">
        <v>89</v>
      </c>
      <c r="AG365" s="117" t="s">
        <v>89</v>
      </c>
      <c r="AH365" s="117" t="s">
        <v>89</v>
      </c>
      <c r="AI365" s="117" t="s">
        <v>89</v>
      </c>
      <c r="AJ365" s="118" t="s">
        <v>89</v>
      </c>
      <c r="AK365" s="139">
        <f>COUNTIF(F365:AJ365,"&gt;0")</f>
        <v>0</v>
      </c>
      <c r="AL365" s="136">
        <f>SUM(F365:AJ365)</f>
        <v>0</v>
      </c>
      <c r="AM365" s="136">
        <f>SUM(F367:AJ367)</f>
        <v>0</v>
      </c>
      <c r="AN365" s="136">
        <f>SUM(F368:AJ368)</f>
        <v>0</v>
      </c>
      <c r="AO365" s="136">
        <f>SUM(F366:AJ366)</f>
        <v>0</v>
      </c>
      <c r="AP365" s="136">
        <f>VLOOKUP($M$1&amp;" "&amp;$P$1&amp;" "&amp;AQ365,'Вспомогательная таблица'!A:AL,38,0)</f>
        <v>168</v>
      </c>
      <c r="AQ365" s="132" t="s">
        <v>23</v>
      </c>
      <c r="AS365" s="97">
        <v>16</v>
      </c>
      <c r="AT365" s="97" t="s">
        <v>171</v>
      </c>
    </row>
    <row r="366" spans="1:46" ht="9" customHeight="1" x14ac:dyDescent="0.2">
      <c r="A366" s="130"/>
      <c r="B366" s="130"/>
      <c r="C366" s="137"/>
      <c r="D366" s="133"/>
      <c r="E366" s="119" t="s">
        <v>25</v>
      </c>
      <c r="F366" s="120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  <c r="AA366" s="121"/>
      <c r="AB366" s="121"/>
      <c r="AC366" s="121"/>
      <c r="AD366" s="121"/>
      <c r="AE366" s="121"/>
      <c r="AF366" s="121"/>
      <c r="AG366" s="121"/>
      <c r="AH366" s="121"/>
      <c r="AI366" s="121"/>
      <c r="AJ366" s="122"/>
      <c r="AK366" s="130"/>
      <c r="AL366" s="137"/>
      <c r="AM366" s="137"/>
      <c r="AN366" s="137"/>
      <c r="AO366" s="137"/>
      <c r="AP366" s="137"/>
      <c r="AQ366" s="133"/>
      <c r="AS366" s="97">
        <v>16</v>
      </c>
      <c r="AT366" s="97" t="s">
        <v>171</v>
      </c>
    </row>
    <row r="367" spans="1:46" ht="9" customHeight="1" x14ac:dyDescent="0.2">
      <c r="A367" s="130"/>
      <c r="B367" s="130"/>
      <c r="C367" s="137"/>
      <c r="D367" s="133"/>
      <c r="E367" s="119" t="s">
        <v>26</v>
      </c>
      <c r="F367" s="120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  <c r="AA367" s="121"/>
      <c r="AB367" s="121"/>
      <c r="AC367" s="121"/>
      <c r="AD367" s="121"/>
      <c r="AE367" s="121"/>
      <c r="AF367" s="121"/>
      <c r="AG367" s="121"/>
      <c r="AH367" s="121"/>
      <c r="AI367" s="121"/>
      <c r="AJ367" s="122"/>
      <c r="AK367" s="130"/>
      <c r="AL367" s="137"/>
      <c r="AM367" s="137"/>
      <c r="AN367" s="137"/>
      <c r="AO367" s="137"/>
      <c r="AP367" s="137"/>
      <c r="AQ367" s="133"/>
      <c r="AS367" s="97">
        <v>16</v>
      </c>
      <c r="AT367" s="97" t="s">
        <v>171</v>
      </c>
    </row>
    <row r="368" spans="1:46" ht="9" customHeight="1" thickBot="1" x14ac:dyDescent="0.25">
      <c r="A368" s="131"/>
      <c r="B368" s="146"/>
      <c r="C368" s="142"/>
      <c r="D368" s="134"/>
      <c r="E368" s="123" t="s">
        <v>27</v>
      </c>
      <c r="F368" s="124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  <c r="AA368" s="125"/>
      <c r="AB368" s="125"/>
      <c r="AC368" s="125"/>
      <c r="AD368" s="125"/>
      <c r="AE368" s="125"/>
      <c r="AF368" s="125"/>
      <c r="AG368" s="125"/>
      <c r="AH368" s="125"/>
      <c r="AI368" s="125"/>
      <c r="AJ368" s="126"/>
      <c r="AK368" s="131"/>
      <c r="AL368" s="138"/>
      <c r="AM368" s="138"/>
      <c r="AN368" s="138"/>
      <c r="AO368" s="138"/>
      <c r="AP368" s="138"/>
      <c r="AQ368" s="134"/>
      <c r="AS368" s="97">
        <v>16</v>
      </c>
      <c r="AT368" s="97" t="s">
        <v>171</v>
      </c>
    </row>
    <row r="369" spans="1:46" ht="9" customHeight="1" thickBot="1" x14ac:dyDescent="0.25">
      <c r="A369" s="135">
        <v>90</v>
      </c>
      <c r="B369" s="145">
        <v>19689</v>
      </c>
      <c r="C369" s="141" t="s">
        <v>174</v>
      </c>
      <c r="D369" s="140" t="s">
        <v>175</v>
      </c>
      <c r="E369" s="115" t="s">
        <v>22</v>
      </c>
      <c r="F369" s="116"/>
      <c r="G369" s="117"/>
      <c r="H369" s="117">
        <v>8</v>
      </c>
      <c r="I369" s="117">
        <v>8</v>
      </c>
      <c r="J369" s="117">
        <v>8</v>
      </c>
      <c r="K369" s="117"/>
      <c r="L369" s="117"/>
      <c r="M369" s="117">
        <v>8</v>
      </c>
      <c r="N369" s="117">
        <v>8</v>
      </c>
      <c r="O369" s="117">
        <v>8</v>
      </c>
      <c r="P369" s="117">
        <v>8</v>
      </c>
      <c r="Q369" s="117">
        <v>8</v>
      </c>
      <c r="R369" s="117"/>
      <c r="S369" s="117"/>
      <c r="T369" s="117">
        <v>8</v>
      </c>
      <c r="U369" s="117">
        <v>8</v>
      </c>
      <c r="V369" s="117">
        <v>8</v>
      </c>
      <c r="W369" s="117">
        <v>8</v>
      </c>
      <c r="X369" s="117">
        <v>8</v>
      </c>
      <c r="Y369" s="117"/>
      <c r="Z369" s="117"/>
      <c r="AA369" s="117">
        <v>8</v>
      </c>
      <c r="AB369" s="117">
        <v>8</v>
      </c>
      <c r="AC369" s="117">
        <v>8</v>
      </c>
      <c r="AD369" s="117">
        <v>8</v>
      </c>
      <c r="AE369" s="117">
        <v>8</v>
      </c>
      <c r="AF369" s="117"/>
      <c r="AG369" s="117"/>
      <c r="AH369" s="117">
        <v>8</v>
      </c>
      <c r="AI369" s="117">
        <v>8</v>
      </c>
      <c r="AJ369" s="118">
        <v>8</v>
      </c>
      <c r="AK369" s="139">
        <f>COUNTIF(F369:AJ369,"&gt;0")</f>
        <v>21</v>
      </c>
      <c r="AL369" s="136">
        <f>SUM(F369:AJ369)</f>
        <v>168</v>
      </c>
      <c r="AM369" s="136">
        <f>SUM(F371:AJ371)</f>
        <v>0</v>
      </c>
      <c r="AN369" s="136">
        <f>SUM(F372:AJ372)</f>
        <v>0</v>
      </c>
      <c r="AO369" s="136">
        <f>SUM(F370:AJ370)</f>
        <v>0</v>
      </c>
      <c r="AP369" s="136">
        <f>VLOOKUP($M$1&amp;" "&amp;$P$1&amp;" "&amp;AQ369,'Вспомогательная таблица'!A:AL,38,0)</f>
        <v>168</v>
      </c>
      <c r="AQ369" s="132" t="s">
        <v>23</v>
      </c>
      <c r="AS369" s="97">
        <v>16</v>
      </c>
      <c r="AT369" s="97" t="s">
        <v>171</v>
      </c>
    </row>
    <row r="370" spans="1:46" ht="9" customHeight="1" x14ac:dyDescent="0.2">
      <c r="A370" s="130"/>
      <c r="B370" s="130"/>
      <c r="C370" s="137"/>
      <c r="D370" s="133"/>
      <c r="E370" s="119" t="s">
        <v>25</v>
      </c>
      <c r="F370" s="120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  <c r="AA370" s="121"/>
      <c r="AB370" s="121"/>
      <c r="AC370" s="121"/>
      <c r="AD370" s="121"/>
      <c r="AE370" s="121"/>
      <c r="AF370" s="121"/>
      <c r="AG370" s="121"/>
      <c r="AH370" s="121"/>
      <c r="AI370" s="121"/>
      <c r="AJ370" s="122"/>
      <c r="AK370" s="130"/>
      <c r="AL370" s="137"/>
      <c r="AM370" s="137"/>
      <c r="AN370" s="137"/>
      <c r="AO370" s="137"/>
      <c r="AP370" s="137"/>
      <c r="AQ370" s="133"/>
      <c r="AS370" s="97">
        <v>16</v>
      </c>
      <c r="AT370" s="97" t="s">
        <v>171</v>
      </c>
    </row>
    <row r="371" spans="1:46" ht="9" customHeight="1" x14ac:dyDescent="0.2">
      <c r="A371" s="130"/>
      <c r="B371" s="130"/>
      <c r="C371" s="137"/>
      <c r="D371" s="133"/>
      <c r="E371" s="119" t="s">
        <v>26</v>
      </c>
      <c r="F371" s="120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  <c r="AA371" s="121"/>
      <c r="AB371" s="121"/>
      <c r="AC371" s="121"/>
      <c r="AD371" s="121"/>
      <c r="AE371" s="121"/>
      <c r="AF371" s="121"/>
      <c r="AG371" s="121"/>
      <c r="AH371" s="121"/>
      <c r="AI371" s="121"/>
      <c r="AJ371" s="122"/>
      <c r="AK371" s="130"/>
      <c r="AL371" s="137"/>
      <c r="AM371" s="137"/>
      <c r="AN371" s="137"/>
      <c r="AO371" s="137"/>
      <c r="AP371" s="137"/>
      <c r="AQ371" s="133"/>
      <c r="AS371" s="97">
        <v>16</v>
      </c>
      <c r="AT371" s="97" t="s">
        <v>171</v>
      </c>
    </row>
    <row r="372" spans="1:46" ht="9" customHeight="1" thickBot="1" x14ac:dyDescent="0.25">
      <c r="A372" s="131"/>
      <c r="B372" s="146"/>
      <c r="C372" s="142"/>
      <c r="D372" s="134"/>
      <c r="E372" s="123" t="s">
        <v>27</v>
      </c>
      <c r="F372" s="124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  <c r="AA372" s="125"/>
      <c r="AB372" s="125"/>
      <c r="AC372" s="125"/>
      <c r="AD372" s="125"/>
      <c r="AE372" s="125"/>
      <c r="AF372" s="125"/>
      <c r="AG372" s="125"/>
      <c r="AH372" s="125"/>
      <c r="AI372" s="125"/>
      <c r="AJ372" s="126"/>
      <c r="AK372" s="131"/>
      <c r="AL372" s="138"/>
      <c r="AM372" s="138"/>
      <c r="AN372" s="138"/>
      <c r="AO372" s="138"/>
      <c r="AP372" s="138"/>
      <c r="AQ372" s="134"/>
      <c r="AS372" s="97">
        <v>16</v>
      </c>
      <c r="AT372" s="97" t="s">
        <v>171</v>
      </c>
    </row>
    <row r="373" spans="1:46" ht="9" customHeight="1" thickBot="1" x14ac:dyDescent="0.25">
      <c r="A373" s="135">
        <v>91</v>
      </c>
      <c r="B373" s="145">
        <v>19877</v>
      </c>
      <c r="C373" s="141" t="s">
        <v>176</v>
      </c>
      <c r="D373" s="140" t="s">
        <v>83</v>
      </c>
      <c r="E373" s="115" t="s">
        <v>22</v>
      </c>
      <c r="F373" s="116"/>
      <c r="G373" s="117"/>
      <c r="H373" s="117">
        <v>8</v>
      </c>
      <c r="I373" s="117">
        <v>8</v>
      </c>
      <c r="J373" s="117">
        <v>8</v>
      </c>
      <c r="K373" s="117"/>
      <c r="L373" s="117"/>
      <c r="M373" s="117">
        <v>8</v>
      </c>
      <c r="N373" s="117">
        <v>8</v>
      </c>
      <c r="O373" s="117">
        <v>8</v>
      </c>
      <c r="P373" s="117">
        <v>8</v>
      </c>
      <c r="Q373" s="127">
        <v>8</v>
      </c>
      <c r="R373" s="117"/>
      <c r="S373" s="117"/>
      <c r="T373" s="117">
        <v>8</v>
      </c>
      <c r="U373" s="117">
        <v>8</v>
      </c>
      <c r="V373" s="117">
        <v>8</v>
      </c>
      <c r="W373" s="117">
        <v>8</v>
      </c>
      <c r="X373" s="117">
        <v>8</v>
      </c>
      <c r="Y373" s="117"/>
      <c r="Z373" s="117"/>
      <c r="AA373" s="117">
        <v>8</v>
      </c>
      <c r="AB373" s="117">
        <v>8</v>
      </c>
      <c r="AC373" s="117">
        <v>8</v>
      </c>
      <c r="AD373" s="117">
        <v>8</v>
      </c>
      <c r="AE373" s="117">
        <v>8</v>
      </c>
      <c r="AF373" s="117"/>
      <c r="AG373" s="117"/>
      <c r="AH373" s="117">
        <v>8</v>
      </c>
      <c r="AI373" s="117">
        <v>8</v>
      </c>
      <c r="AJ373" s="118">
        <v>8</v>
      </c>
      <c r="AK373" s="139">
        <f>COUNTIF(F373:AJ373,"&gt;0")</f>
        <v>21</v>
      </c>
      <c r="AL373" s="136">
        <f>SUM(F373:AJ373)</f>
        <v>168</v>
      </c>
      <c r="AM373" s="136">
        <f>SUM(F375:AJ375)</f>
        <v>0</v>
      </c>
      <c r="AN373" s="136">
        <f>SUM(F376:AJ376)</f>
        <v>0</v>
      </c>
      <c r="AO373" s="136">
        <f>SUM(F374:AJ374)</f>
        <v>0</v>
      </c>
      <c r="AP373" s="136">
        <f>VLOOKUP($M$1&amp;" "&amp;$P$1&amp;" "&amp;AQ373,'Вспомогательная таблица'!A:AL,38,0)</f>
        <v>168</v>
      </c>
      <c r="AQ373" s="132" t="s">
        <v>23</v>
      </c>
      <c r="AS373" s="97">
        <v>17</v>
      </c>
      <c r="AT373" s="97" t="s">
        <v>177</v>
      </c>
    </row>
    <row r="374" spans="1:46" ht="9" customHeight="1" x14ac:dyDescent="0.2">
      <c r="A374" s="130"/>
      <c r="B374" s="130"/>
      <c r="C374" s="137"/>
      <c r="D374" s="133"/>
      <c r="E374" s="119" t="s">
        <v>25</v>
      </c>
      <c r="F374" s="120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  <c r="AA374" s="121"/>
      <c r="AB374" s="121"/>
      <c r="AC374" s="121"/>
      <c r="AD374" s="121"/>
      <c r="AE374" s="121"/>
      <c r="AF374" s="121"/>
      <c r="AG374" s="121"/>
      <c r="AH374" s="121"/>
      <c r="AI374" s="121"/>
      <c r="AJ374" s="122"/>
      <c r="AK374" s="130"/>
      <c r="AL374" s="137"/>
      <c r="AM374" s="137"/>
      <c r="AN374" s="137"/>
      <c r="AO374" s="137"/>
      <c r="AP374" s="137"/>
      <c r="AQ374" s="133"/>
      <c r="AS374" s="97">
        <v>17</v>
      </c>
      <c r="AT374" s="97" t="s">
        <v>177</v>
      </c>
    </row>
    <row r="375" spans="1:46" ht="9" customHeight="1" x14ac:dyDescent="0.2">
      <c r="A375" s="130"/>
      <c r="B375" s="130"/>
      <c r="C375" s="137"/>
      <c r="D375" s="133"/>
      <c r="E375" s="119" t="s">
        <v>26</v>
      </c>
      <c r="F375" s="120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  <c r="AA375" s="121"/>
      <c r="AB375" s="121"/>
      <c r="AC375" s="121"/>
      <c r="AD375" s="121"/>
      <c r="AE375" s="121"/>
      <c r="AF375" s="121"/>
      <c r="AG375" s="121"/>
      <c r="AH375" s="121"/>
      <c r="AI375" s="121"/>
      <c r="AJ375" s="122"/>
      <c r="AK375" s="130"/>
      <c r="AL375" s="137"/>
      <c r="AM375" s="137"/>
      <c r="AN375" s="137"/>
      <c r="AO375" s="137"/>
      <c r="AP375" s="137"/>
      <c r="AQ375" s="133"/>
      <c r="AS375" s="97">
        <v>17</v>
      </c>
      <c r="AT375" s="97" t="s">
        <v>177</v>
      </c>
    </row>
    <row r="376" spans="1:46" ht="9" customHeight="1" thickBot="1" x14ac:dyDescent="0.25">
      <c r="A376" s="131"/>
      <c r="B376" s="146"/>
      <c r="C376" s="142"/>
      <c r="D376" s="134"/>
      <c r="E376" s="123" t="s">
        <v>27</v>
      </c>
      <c r="F376" s="124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  <c r="AA376" s="125"/>
      <c r="AB376" s="125"/>
      <c r="AC376" s="125"/>
      <c r="AD376" s="125"/>
      <c r="AE376" s="125"/>
      <c r="AF376" s="125"/>
      <c r="AG376" s="125"/>
      <c r="AH376" s="125"/>
      <c r="AI376" s="125"/>
      <c r="AJ376" s="126"/>
      <c r="AK376" s="131"/>
      <c r="AL376" s="138"/>
      <c r="AM376" s="138"/>
      <c r="AN376" s="138"/>
      <c r="AO376" s="138"/>
      <c r="AP376" s="138"/>
      <c r="AQ376" s="134"/>
      <c r="AS376" s="97">
        <v>17</v>
      </c>
      <c r="AT376" s="97" t="s">
        <v>177</v>
      </c>
    </row>
    <row r="377" spans="1:46" ht="9" customHeight="1" thickBot="1" x14ac:dyDescent="0.25">
      <c r="A377" s="135">
        <v>92</v>
      </c>
      <c r="B377" s="145">
        <v>20285</v>
      </c>
      <c r="C377" s="141" t="s">
        <v>178</v>
      </c>
      <c r="D377" s="140" t="s">
        <v>96</v>
      </c>
      <c r="E377" s="115" t="s">
        <v>22</v>
      </c>
      <c r="F377" s="116"/>
      <c r="G377" s="117"/>
      <c r="H377" s="117">
        <v>8</v>
      </c>
      <c r="I377" s="117">
        <v>8</v>
      </c>
      <c r="J377" s="117">
        <v>8</v>
      </c>
      <c r="K377" s="117"/>
      <c r="L377" s="117"/>
      <c r="M377" s="117">
        <v>8</v>
      </c>
      <c r="N377" s="117">
        <v>8</v>
      </c>
      <c r="O377" s="117">
        <v>8</v>
      </c>
      <c r="P377" s="117">
        <v>8</v>
      </c>
      <c r="Q377" s="117">
        <v>8</v>
      </c>
      <c r="R377" s="117"/>
      <c r="S377" s="117"/>
      <c r="T377" s="117">
        <v>8</v>
      </c>
      <c r="U377" s="117">
        <v>8</v>
      </c>
      <c r="V377" s="117">
        <v>8</v>
      </c>
      <c r="W377" s="117">
        <v>8</v>
      </c>
      <c r="X377" s="117">
        <v>8</v>
      </c>
      <c r="Y377" s="117"/>
      <c r="Z377" s="117"/>
      <c r="AA377" s="117">
        <v>8</v>
      </c>
      <c r="AB377" s="117">
        <v>8</v>
      </c>
      <c r="AC377" s="117">
        <v>8</v>
      </c>
      <c r="AD377" s="117">
        <v>8</v>
      </c>
      <c r="AE377" s="117">
        <v>8</v>
      </c>
      <c r="AF377" s="117"/>
      <c r="AG377" s="117"/>
      <c r="AH377" s="117">
        <v>8</v>
      </c>
      <c r="AI377" s="117">
        <v>8</v>
      </c>
      <c r="AJ377" s="118">
        <v>8</v>
      </c>
      <c r="AK377" s="139">
        <f>COUNTIF(F377:AJ377,"&gt;0")</f>
        <v>21</v>
      </c>
      <c r="AL377" s="136">
        <f>SUM(F377:AJ377)</f>
        <v>168</v>
      </c>
      <c r="AM377" s="136">
        <f>SUM(F379:AJ379)</f>
        <v>0</v>
      </c>
      <c r="AN377" s="136">
        <f>SUM(F380:AJ380)</f>
        <v>0</v>
      </c>
      <c r="AO377" s="136">
        <f>SUM(F378:AJ378)</f>
        <v>0</v>
      </c>
      <c r="AP377" s="136">
        <f>VLOOKUP($M$1&amp;" "&amp;$P$1&amp;" "&amp;AQ377,'Вспомогательная таблица'!A:AL,38,0)</f>
        <v>168</v>
      </c>
      <c r="AQ377" s="132" t="s">
        <v>23</v>
      </c>
      <c r="AS377" s="97">
        <v>17</v>
      </c>
      <c r="AT377" s="97" t="s">
        <v>177</v>
      </c>
    </row>
    <row r="378" spans="1:46" ht="9" customHeight="1" x14ac:dyDescent="0.2">
      <c r="A378" s="130"/>
      <c r="B378" s="130"/>
      <c r="C378" s="137"/>
      <c r="D378" s="133"/>
      <c r="E378" s="119" t="s">
        <v>25</v>
      </c>
      <c r="F378" s="120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  <c r="AA378" s="121"/>
      <c r="AB378" s="121"/>
      <c r="AC378" s="121"/>
      <c r="AD378" s="121"/>
      <c r="AE378" s="121"/>
      <c r="AF378" s="121"/>
      <c r="AG378" s="121"/>
      <c r="AH378" s="121"/>
      <c r="AI378" s="121"/>
      <c r="AJ378" s="122"/>
      <c r="AK378" s="130"/>
      <c r="AL378" s="137"/>
      <c r="AM378" s="137"/>
      <c r="AN378" s="137"/>
      <c r="AO378" s="137"/>
      <c r="AP378" s="137"/>
      <c r="AQ378" s="133"/>
      <c r="AS378" s="97">
        <v>17</v>
      </c>
      <c r="AT378" s="97" t="s">
        <v>177</v>
      </c>
    </row>
    <row r="379" spans="1:46" ht="9" customHeight="1" x14ac:dyDescent="0.2">
      <c r="A379" s="130"/>
      <c r="B379" s="130"/>
      <c r="C379" s="137"/>
      <c r="D379" s="133"/>
      <c r="E379" s="119" t="s">
        <v>26</v>
      </c>
      <c r="F379" s="120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  <c r="AA379" s="121"/>
      <c r="AB379" s="121"/>
      <c r="AC379" s="121"/>
      <c r="AD379" s="121"/>
      <c r="AE379" s="121"/>
      <c r="AF379" s="121"/>
      <c r="AG379" s="121"/>
      <c r="AH379" s="121"/>
      <c r="AI379" s="121"/>
      <c r="AJ379" s="122"/>
      <c r="AK379" s="130"/>
      <c r="AL379" s="137"/>
      <c r="AM379" s="137"/>
      <c r="AN379" s="137"/>
      <c r="AO379" s="137"/>
      <c r="AP379" s="137"/>
      <c r="AQ379" s="133"/>
      <c r="AS379" s="97">
        <v>17</v>
      </c>
      <c r="AT379" s="97" t="s">
        <v>177</v>
      </c>
    </row>
    <row r="380" spans="1:46" ht="9" customHeight="1" thickBot="1" x14ac:dyDescent="0.25">
      <c r="A380" s="131"/>
      <c r="B380" s="146"/>
      <c r="C380" s="142"/>
      <c r="D380" s="134"/>
      <c r="E380" s="123" t="s">
        <v>27</v>
      </c>
      <c r="F380" s="124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125"/>
      <c r="AF380" s="125"/>
      <c r="AG380" s="125"/>
      <c r="AH380" s="125"/>
      <c r="AI380" s="125"/>
      <c r="AJ380" s="126"/>
      <c r="AK380" s="131"/>
      <c r="AL380" s="138"/>
      <c r="AM380" s="138"/>
      <c r="AN380" s="138"/>
      <c r="AO380" s="138"/>
      <c r="AP380" s="138"/>
      <c r="AQ380" s="134"/>
      <c r="AS380" s="97">
        <v>17</v>
      </c>
      <c r="AT380" s="97" t="s">
        <v>177</v>
      </c>
    </row>
    <row r="381" spans="1:46" ht="9" customHeight="1" thickBot="1" x14ac:dyDescent="0.25">
      <c r="A381" s="135">
        <v>93</v>
      </c>
      <c r="B381" s="145">
        <v>19813</v>
      </c>
      <c r="C381" s="141" t="s">
        <v>179</v>
      </c>
      <c r="D381" s="140" t="s">
        <v>180</v>
      </c>
      <c r="E381" s="115" t="s">
        <v>22</v>
      </c>
      <c r="F381" s="116"/>
      <c r="G381" s="117"/>
      <c r="H381" s="117">
        <v>8</v>
      </c>
      <c r="I381" s="117">
        <v>8</v>
      </c>
      <c r="J381" s="127">
        <v>8</v>
      </c>
      <c r="K381" s="117"/>
      <c r="L381" s="117"/>
      <c r="M381" s="117">
        <v>8</v>
      </c>
      <c r="N381" s="117">
        <v>8</v>
      </c>
      <c r="O381" s="117">
        <v>8</v>
      </c>
      <c r="P381" s="127">
        <v>8</v>
      </c>
      <c r="Q381" s="117">
        <v>8</v>
      </c>
      <c r="R381" s="117"/>
      <c r="S381" s="117"/>
      <c r="T381" s="117">
        <v>8</v>
      </c>
      <c r="U381" s="117">
        <v>8</v>
      </c>
      <c r="V381" s="117">
        <v>8</v>
      </c>
      <c r="W381" s="117">
        <v>8</v>
      </c>
      <c r="X381" s="117">
        <v>8</v>
      </c>
      <c r="Y381" s="117"/>
      <c r="Z381" s="117"/>
      <c r="AA381" s="117">
        <v>8</v>
      </c>
      <c r="AB381" s="117">
        <v>8</v>
      </c>
      <c r="AC381" s="117">
        <v>8</v>
      </c>
      <c r="AD381" s="117">
        <v>8</v>
      </c>
      <c r="AE381" s="117">
        <v>8</v>
      </c>
      <c r="AF381" s="117"/>
      <c r="AG381" s="117"/>
      <c r="AH381" s="117">
        <v>8</v>
      </c>
      <c r="AI381" s="117">
        <v>8</v>
      </c>
      <c r="AJ381" s="118">
        <v>8</v>
      </c>
      <c r="AK381" s="139">
        <f>COUNTIF(F381:AJ381,"&gt;0")</f>
        <v>21</v>
      </c>
      <c r="AL381" s="136">
        <f>SUM(F381:AJ381)</f>
        <v>168</v>
      </c>
      <c r="AM381" s="136">
        <f>SUM(F383:AJ383)</f>
        <v>0</v>
      </c>
      <c r="AN381" s="136">
        <f>SUM(F384:AJ384)</f>
        <v>0</v>
      </c>
      <c r="AO381" s="136">
        <f>SUM(F382:AJ382)</f>
        <v>0</v>
      </c>
      <c r="AP381" s="136">
        <f>VLOOKUP($M$1&amp;" "&amp;$P$1&amp;" "&amp;AQ381,'Вспомогательная таблица'!A:AL,38,0)</f>
        <v>168</v>
      </c>
      <c r="AQ381" s="132" t="s">
        <v>23</v>
      </c>
      <c r="AS381" s="97">
        <v>17</v>
      </c>
      <c r="AT381" s="97" t="s">
        <v>177</v>
      </c>
    </row>
    <row r="382" spans="1:46" ht="9" customHeight="1" x14ac:dyDescent="0.2">
      <c r="A382" s="130"/>
      <c r="B382" s="130"/>
      <c r="C382" s="137"/>
      <c r="D382" s="133"/>
      <c r="E382" s="119" t="s">
        <v>25</v>
      </c>
      <c r="F382" s="120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121"/>
      <c r="AB382" s="121"/>
      <c r="AC382" s="121"/>
      <c r="AD382" s="121"/>
      <c r="AE382" s="121"/>
      <c r="AF382" s="121"/>
      <c r="AG382" s="121"/>
      <c r="AH382" s="121"/>
      <c r="AI382" s="121"/>
      <c r="AJ382" s="122"/>
      <c r="AK382" s="130"/>
      <c r="AL382" s="137"/>
      <c r="AM382" s="137"/>
      <c r="AN382" s="137"/>
      <c r="AO382" s="137"/>
      <c r="AP382" s="137"/>
      <c r="AQ382" s="133"/>
      <c r="AS382" s="97">
        <v>17</v>
      </c>
      <c r="AT382" s="97" t="s">
        <v>177</v>
      </c>
    </row>
    <row r="383" spans="1:46" ht="9" customHeight="1" x14ac:dyDescent="0.2">
      <c r="A383" s="130"/>
      <c r="B383" s="130"/>
      <c r="C383" s="137"/>
      <c r="D383" s="133"/>
      <c r="E383" s="119" t="s">
        <v>26</v>
      </c>
      <c r="F383" s="120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  <c r="AA383" s="121"/>
      <c r="AB383" s="121"/>
      <c r="AC383" s="121"/>
      <c r="AD383" s="121"/>
      <c r="AE383" s="121"/>
      <c r="AF383" s="121"/>
      <c r="AG383" s="121"/>
      <c r="AH383" s="121"/>
      <c r="AI383" s="121"/>
      <c r="AJ383" s="122"/>
      <c r="AK383" s="130"/>
      <c r="AL383" s="137"/>
      <c r="AM383" s="137"/>
      <c r="AN383" s="137"/>
      <c r="AO383" s="137"/>
      <c r="AP383" s="137"/>
      <c r="AQ383" s="133"/>
      <c r="AS383" s="97">
        <v>17</v>
      </c>
      <c r="AT383" s="97" t="s">
        <v>177</v>
      </c>
    </row>
    <row r="384" spans="1:46" ht="9" customHeight="1" thickBot="1" x14ac:dyDescent="0.25">
      <c r="A384" s="131"/>
      <c r="B384" s="146"/>
      <c r="C384" s="142"/>
      <c r="D384" s="134"/>
      <c r="E384" s="123" t="s">
        <v>27</v>
      </c>
      <c r="F384" s="124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  <c r="AA384" s="125"/>
      <c r="AB384" s="125"/>
      <c r="AC384" s="125"/>
      <c r="AD384" s="125"/>
      <c r="AE384" s="125"/>
      <c r="AF384" s="125"/>
      <c r="AG384" s="125"/>
      <c r="AH384" s="125"/>
      <c r="AI384" s="125"/>
      <c r="AJ384" s="126"/>
      <c r="AK384" s="131"/>
      <c r="AL384" s="138"/>
      <c r="AM384" s="138"/>
      <c r="AN384" s="138"/>
      <c r="AO384" s="138"/>
      <c r="AP384" s="138"/>
      <c r="AQ384" s="134"/>
      <c r="AS384" s="97">
        <v>17</v>
      </c>
      <c r="AT384" s="97" t="s">
        <v>177</v>
      </c>
    </row>
    <row r="385" spans="1:46" ht="9" customHeight="1" thickBot="1" x14ac:dyDescent="0.25">
      <c r="A385" s="135">
        <v>94</v>
      </c>
      <c r="B385" s="145">
        <v>19662</v>
      </c>
      <c r="C385" s="141" t="s">
        <v>181</v>
      </c>
      <c r="D385" s="140" t="s">
        <v>180</v>
      </c>
      <c r="E385" s="115" t="s">
        <v>22</v>
      </c>
      <c r="F385" s="116"/>
      <c r="G385" s="117"/>
      <c r="H385" s="127" t="s">
        <v>37</v>
      </c>
      <c r="I385" s="127" t="s">
        <v>37</v>
      </c>
      <c r="J385" s="127" t="s">
        <v>37</v>
      </c>
      <c r="K385" s="127" t="s">
        <v>37</v>
      </c>
      <c r="L385" s="127" t="s">
        <v>37</v>
      </c>
      <c r="M385" s="127" t="s">
        <v>37</v>
      </c>
      <c r="N385" s="127" t="s">
        <v>37</v>
      </c>
      <c r="O385" s="117">
        <v>8</v>
      </c>
      <c r="P385" s="117">
        <v>8</v>
      </c>
      <c r="Q385" s="117">
        <v>8</v>
      </c>
      <c r="R385" s="117"/>
      <c r="S385" s="117"/>
      <c r="T385" s="117">
        <v>8</v>
      </c>
      <c r="U385" s="117">
        <v>8</v>
      </c>
      <c r="V385" s="117">
        <v>8</v>
      </c>
      <c r="W385" s="117">
        <v>8</v>
      </c>
      <c r="X385" s="117">
        <v>8</v>
      </c>
      <c r="Y385" s="117"/>
      <c r="Z385" s="117"/>
      <c r="AA385" s="117">
        <v>8</v>
      </c>
      <c r="AB385" s="117">
        <v>8</v>
      </c>
      <c r="AC385" s="117">
        <v>8</v>
      </c>
      <c r="AD385" s="117">
        <v>8</v>
      </c>
      <c r="AE385" s="117">
        <v>8</v>
      </c>
      <c r="AF385" s="117"/>
      <c r="AG385" s="117"/>
      <c r="AH385" s="117">
        <v>8</v>
      </c>
      <c r="AI385" s="117">
        <v>8</v>
      </c>
      <c r="AJ385" s="118">
        <v>8</v>
      </c>
      <c r="AK385" s="139">
        <f>COUNTIF(F385:AJ385,"&gt;0")</f>
        <v>16</v>
      </c>
      <c r="AL385" s="136">
        <f>SUM(F385:AJ385)</f>
        <v>128</v>
      </c>
      <c r="AM385" s="136">
        <f>SUM(F387:AJ387)</f>
        <v>0</v>
      </c>
      <c r="AN385" s="136">
        <f>SUM(F388:AJ388)</f>
        <v>0</v>
      </c>
      <c r="AO385" s="136">
        <f>SUM(F386:AJ386)</f>
        <v>0</v>
      </c>
      <c r="AP385" s="136">
        <f>VLOOKUP($M$1&amp;" "&amp;$P$1&amp;" "&amp;AQ385,'Вспомогательная таблица'!A:AL,38,0)</f>
        <v>168</v>
      </c>
      <c r="AQ385" s="132" t="s">
        <v>23</v>
      </c>
      <c r="AS385" s="97">
        <v>17</v>
      </c>
      <c r="AT385" s="97" t="s">
        <v>177</v>
      </c>
    </row>
    <row r="386" spans="1:46" ht="9" customHeight="1" x14ac:dyDescent="0.2">
      <c r="A386" s="130"/>
      <c r="B386" s="130"/>
      <c r="C386" s="137"/>
      <c r="D386" s="133"/>
      <c r="E386" s="119" t="s">
        <v>25</v>
      </c>
      <c r="F386" s="120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  <c r="AA386" s="121"/>
      <c r="AB386" s="121"/>
      <c r="AC386" s="121"/>
      <c r="AD386" s="121"/>
      <c r="AE386" s="121"/>
      <c r="AF386" s="121"/>
      <c r="AG386" s="121"/>
      <c r="AH386" s="121"/>
      <c r="AI386" s="121"/>
      <c r="AJ386" s="122"/>
      <c r="AK386" s="130"/>
      <c r="AL386" s="137"/>
      <c r="AM386" s="137"/>
      <c r="AN386" s="137"/>
      <c r="AO386" s="137"/>
      <c r="AP386" s="137"/>
      <c r="AQ386" s="133"/>
      <c r="AS386" s="97">
        <v>17</v>
      </c>
      <c r="AT386" s="97" t="s">
        <v>177</v>
      </c>
    </row>
    <row r="387" spans="1:46" ht="9" customHeight="1" x14ac:dyDescent="0.2">
      <c r="A387" s="130"/>
      <c r="B387" s="130"/>
      <c r="C387" s="137"/>
      <c r="D387" s="133"/>
      <c r="E387" s="119" t="s">
        <v>26</v>
      </c>
      <c r="F387" s="120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  <c r="AA387" s="121"/>
      <c r="AB387" s="121"/>
      <c r="AC387" s="121"/>
      <c r="AD387" s="121"/>
      <c r="AE387" s="121"/>
      <c r="AF387" s="121"/>
      <c r="AG387" s="121"/>
      <c r="AH387" s="121"/>
      <c r="AI387" s="121"/>
      <c r="AJ387" s="122"/>
      <c r="AK387" s="130"/>
      <c r="AL387" s="137"/>
      <c r="AM387" s="137"/>
      <c r="AN387" s="137"/>
      <c r="AO387" s="137"/>
      <c r="AP387" s="137"/>
      <c r="AQ387" s="133"/>
      <c r="AS387" s="97">
        <v>17</v>
      </c>
      <c r="AT387" s="97" t="s">
        <v>177</v>
      </c>
    </row>
    <row r="388" spans="1:46" ht="9" customHeight="1" thickBot="1" x14ac:dyDescent="0.25">
      <c r="A388" s="131"/>
      <c r="B388" s="146"/>
      <c r="C388" s="142"/>
      <c r="D388" s="134"/>
      <c r="E388" s="123" t="s">
        <v>27</v>
      </c>
      <c r="F388" s="124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  <c r="AA388" s="125"/>
      <c r="AB388" s="125"/>
      <c r="AC388" s="125"/>
      <c r="AD388" s="125"/>
      <c r="AE388" s="125"/>
      <c r="AF388" s="125"/>
      <c r="AG388" s="125"/>
      <c r="AH388" s="125"/>
      <c r="AI388" s="125"/>
      <c r="AJ388" s="126"/>
      <c r="AK388" s="131"/>
      <c r="AL388" s="138"/>
      <c r="AM388" s="138"/>
      <c r="AN388" s="138"/>
      <c r="AO388" s="138"/>
      <c r="AP388" s="138"/>
      <c r="AQ388" s="134"/>
      <c r="AS388" s="97">
        <v>17</v>
      </c>
      <c r="AT388" s="97" t="s">
        <v>177</v>
      </c>
    </row>
    <row r="389" spans="1:46" ht="9" customHeight="1" thickBot="1" x14ac:dyDescent="0.25">
      <c r="A389" s="135">
        <v>95</v>
      </c>
      <c r="B389" s="145">
        <v>20364</v>
      </c>
      <c r="C389" s="141" t="s">
        <v>182</v>
      </c>
      <c r="D389" s="140" t="s">
        <v>183</v>
      </c>
      <c r="E389" s="115" t="s">
        <v>22</v>
      </c>
      <c r="F389" s="116"/>
      <c r="G389" s="117"/>
      <c r="H389" s="117">
        <v>8</v>
      </c>
      <c r="I389" s="117">
        <v>8</v>
      </c>
      <c r="J389" s="117">
        <v>8</v>
      </c>
      <c r="K389" s="117"/>
      <c r="L389" s="117"/>
      <c r="M389" s="127">
        <v>8</v>
      </c>
      <c r="N389" s="127">
        <v>8</v>
      </c>
      <c r="O389" s="117">
        <v>8</v>
      </c>
      <c r="P389" s="117">
        <v>8</v>
      </c>
      <c r="Q389" s="117">
        <v>8</v>
      </c>
      <c r="R389" s="117"/>
      <c r="S389" s="117"/>
      <c r="T389" s="117">
        <v>8</v>
      </c>
      <c r="U389" s="117">
        <v>8</v>
      </c>
      <c r="V389" s="117">
        <v>8</v>
      </c>
      <c r="W389" s="117">
        <v>8</v>
      </c>
      <c r="X389" s="117">
        <v>8</v>
      </c>
      <c r="Y389" s="117"/>
      <c r="Z389" s="117"/>
      <c r="AA389" s="117">
        <v>8</v>
      </c>
      <c r="AB389" s="117">
        <v>8</v>
      </c>
      <c r="AC389" s="117">
        <v>8</v>
      </c>
      <c r="AD389" s="117">
        <v>8</v>
      </c>
      <c r="AE389" s="117">
        <v>8</v>
      </c>
      <c r="AF389" s="117"/>
      <c r="AG389" s="117"/>
      <c r="AH389" s="117">
        <v>8</v>
      </c>
      <c r="AI389" s="117">
        <v>8</v>
      </c>
      <c r="AJ389" s="118">
        <v>8</v>
      </c>
      <c r="AK389" s="139">
        <f>COUNTIF(F389:AJ389,"&gt;0")</f>
        <v>21</v>
      </c>
      <c r="AL389" s="136">
        <f>SUM(F389:AJ389)</f>
        <v>168</v>
      </c>
      <c r="AM389" s="136">
        <f>SUM(F391:AJ391)</f>
        <v>0</v>
      </c>
      <c r="AN389" s="136">
        <f>SUM(F392:AJ392)</f>
        <v>0</v>
      </c>
      <c r="AO389" s="136">
        <f>SUM(F390:AJ390)</f>
        <v>0</v>
      </c>
      <c r="AP389" s="136">
        <f>VLOOKUP($M$1&amp;" "&amp;$P$1&amp;" "&amp;AQ389,'Вспомогательная таблица'!A:AL,38,0)</f>
        <v>168</v>
      </c>
      <c r="AQ389" s="132" t="s">
        <v>23</v>
      </c>
      <c r="AS389" s="97">
        <v>17</v>
      </c>
      <c r="AT389" s="97" t="s">
        <v>177</v>
      </c>
    </row>
    <row r="390" spans="1:46" ht="9" customHeight="1" x14ac:dyDescent="0.2">
      <c r="A390" s="130"/>
      <c r="B390" s="130"/>
      <c r="C390" s="137"/>
      <c r="D390" s="133"/>
      <c r="E390" s="119" t="s">
        <v>25</v>
      </c>
      <c r="F390" s="120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  <c r="AA390" s="121"/>
      <c r="AB390" s="121"/>
      <c r="AC390" s="121"/>
      <c r="AD390" s="121"/>
      <c r="AE390" s="121"/>
      <c r="AF390" s="121"/>
      <c r="AG390" s="121"/>
      <c r="AH390" s="121"/>
      <c r="AI390" s="121"/>
      <c r="AJ390" s="122"/>
      <c r="AK390" s="130"/>
      <c r="AL390" s="137"/>
      <c r="AM390" s="137"/>
      <c r="AN390" s="137"/>
      <c r="AO390" s="137"/>
      <c r="AP390" s="137"/>
      <c r="AQ390" s="133"/>
      <c r="AS390" s="97">
        <v>17</v>
      </c>
      <c r="AT390" s="97" t="s">
        <v>177</v>
      </c>
    </row>
    <row r="391" spans="1:46" ht="9" customHeight="1" x14ac:dyDescent="0.2">
      <c r="A391" s="130"/>
      <c r="B391" s="130"/>
      <c r="C391" s="137"/>
      <c r="D391" s="133"/>
      <c r="E391" s="119" t="s">
        <v>26</v>
      </c>
      <c r="F391" s="120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  <c r="AA391" s="121"/>
      <c r="AB391" s="121"/>
      <c r="AC391" s="121"/>
      <c r="AD391" s="121"/>
      <c r="AE391" s="121"/>
      <c r="AF391" s="121"/>
      <c r="AG391" s="121"/>
      <c r="AH391" s="121"/>
      <c r="AI391" s="121"/>
      <c r="AJ391" s="122"/>
      <c r="AK391" s="130"/>
      <c r="AL391" s="137"/>
      <c r="AM391" s="137"/>
      <c r="AN391" s="137"/>
      <c r="AO391" s="137"/>
      <c r="AP391" s="137"/>
      <c r="AQ391" s="133"/>
      <c r="AS391" s="97">
        <v>17</v>
      </c>
      <c r="AT391" s="97" t="s">
        <v>177</v>
      </c>
    </row>
    <row r="392" spans="1:46" ht="9" customHeight="1" thickBot="1" x14ac:dyDescent="0.25">
      <c r="A392" s="131"/>
      <c r="B392" s="146"/>
      <c r="C392" s="142"/>
      <c r="D392" s="134"/>
      <c r="E392" s="123" t="s">
        <v>27</v>
      </c>
      <c r="F392" s="124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  <c r="AA392" s="125"/>
      <c r="AB392" s="125"/>
      <c r="AC392" s="125"/>
      <c r="AD392" s="125"/>
      <c r="AE392" s="125"/>
      <c r="AF392" s="125"/>
      <c r="AG392" s="125"/>
      <c r="AH392" s="125"/>
      <c r="AI392" s="125"/>
      <c r="AJ392" s="126"/>
      <c r="AK392" s="131"/>
      <c r="AL392" s="138"/>
      <c r="AM392" s="138"/>
      <c r="AN392" s="138"/>
      <c r="AO392" s="138"/>
      <c r="AP392" s="138"/>
      <c r="AQ392" s="134"/>
      <c r="AS392" s="97">
        <v>17</v>
      </c>
      <c r="AT392" s="97" t="s">
        <v>177</v>
      </c>
    </row>
    <row r="393" spans="1:46" ht="9" customHeight="1" thickBot="1" x14ac:dyDescent="0.25">
      <c r="A393" s="135">
        <v>96</v>
      </c>
      <c r="B393" s="145">
        <v>20046</v>
      </c>
      <c r="C393" s="141" t="s">
        <v>184</v>
      </c>
      <c r="D393" s="140" t="s">
        <v>96</v>
      </c>
      <c r="E393" s="115" t="s">
        <v>22</v>
      </c>
      <c r="F393" s="128" t="s">
        <v>89</v>
      </c>
      <c r="G393" s="127" t="s">
        <v>89</v>
      </c>
      <c r="H393" s="127" t="s">
        <v>89</v>
      </c>
      <c r="I393" s="127" t="s">
        <v>89</v>
      </c>
      <c r="J393" s="127" t="s">
        <v>89</v>
      </c>
      <c r="K393" s="127" t="s">
        <v>89</v>
      </c>
      <c r="L393" s="127" t="s">
        <v>89</v>
      </c>
      <c r="M393" s="127" t="s">
        <v>89</v>
      </c>
      <c r="N393" s="127" t="s">
        <v>89</v>
      </c>
      <c r="O393" s="127" t="s">
        <v>89</v>
      </c>
      <c r="P393" s="127" t="s">
        <v>89</v>
      </c>
      <c r="Q393" s="127" t="s">
        <v>89</v>
      </c>
      <c r="R393" s="127" t="s">
        <v>89</v>
      </c>
      <c r="S393" s="117" t="s">
        <v>89</v>
      </c>
      <c r="T393" s="117" t="s">
        <v>89</v>
      </c>
      <c r="U393" s="117" t="s">
        <v>89</v>
      </c>
      <c r="V393" s="117" t="s">
        <v>89</v>
      </c>
      <c r="W393" s="117" t="s">
        <v>89</v>
      </c>
      <c r="X393" s="117" t="s">
        <v>89</v>
      </c>
      <c r="Y393" s="117" t="s">
        <v>89</v>
      </c>
      <c r="Z393" s="117" t="s">
        <v>89</v>
      </c>
      <c r="AA393" s="117" t="s">
        <v>89</v>
      </c>
      <c r="AB393" s="117" t="s">
        <v>89</v>
      </c>
      <c r="AC393" s="117" t="s">
        <v>89</v>
      </c>
      <c r="AD393" s="117" t="s">
        <v>89</v>
      </c>
      <c r="AE393" s="117" t="s">
        <v>89</v>
      </c>
      <c r="AF393" s="117" t="s">
        <v>89</v>
      </c>
      <c r="AG393" s="117" t="s">
        <v>89</v>
      </c>
      <c r="AH393" s="117" t="s">
        <v>89</v>
      </c>
      <c r="AI393" s="117" t="s">
        <v>89</v>
      </c>
      <c r="AJ393" s="118" t="s">
        <v>89</v>
      </c>
      <c r="AK393" s="139">
        <f>COUNTIF(F393:AJ393,"&gt;0")</f>
        <v>0</v>
      </c>
      <c r="AL393" s="136">
        <f>SUM(F393:AJ393)</f>
        <v>0</v>
      </c>
      <c r="AM393" s="136">
        <f>SUM(F395:AJ395)</f>
        <v>0</v>
      </c>
      <c r="AN393" s="136">
        <f>SUM(F396:AJ396)</f>
        <v>0</v>
      </c>
      <c r="AO393" s="136">
        <f>SUM(F394:AJ394)</f>
        <v>0</v>
      </c>
      <c r="AP393" s="136">
        <f>VLOOKUP($M$1&amp;" "&amp;$P$1&amp;" "&amp;AQ393,'Вспомогательная таблица'!A:AL,38,0)</f>
        <v>168</v>
      </c>
      <c r="AQ393" s="132" t="s">
        <v>23</v>
      </c>
      <c r="AS393" s="97">
        <v>17</v>
      </c>
      <c r="AT393" s="97" t="s">
        <v>177</v>
      </c>
    </row>
    <row r="394" spans="1:46" ht="9" customHeight="1" x14ac:dyDescent="0.2">
      <c r="A394" s="130"/>
      <c r="B394" s="130"/>
      <c r="C394" s="137"/>
      <c r="D394" s="133"/>
      <c r="E394" s="119" t="s">
        <v>25</v>
      </c>
      <c r="F394" s="120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  <c r="AA394" s="121"/>
      <c r="AB394" s="121"/>
      <c r="AC394" s="121"/>
      <c r="AD394" s="121"/>
      <c r="AE394" s="121"/>
      <c r="AF394" s="121"/>
      <c r="AG394" s="121"/>
      <c r="AH394" s="121"/>
      <c r="AI394" s="121"/>
      <c r="AJ394" s="122"/>
      <c r="AK394" s="130"/>
      <c r="AL394" s="137"/>
      <c r="AM394" s="137"/>
      <c r="AN394" s="137"/>
      <c r="AO394" s="137"/>
      <c r="AP394" s="137"/>
      <c r="AQ394" s="133"/>
      <c r="AS394" s="97">
        <v>17</v>
      </c>
      <c r="AT394" s="97" t="s">
        <v>177</v>
      </c>
    </row>
    <row r="395" spans="1:46" ht="9" customHeight="1" x14ac:dyDescent="0.2">
      <c r="A395" s="130"/>
      <c r="B395" s="130"/>
      <c r="C395" s="137"/>
      <c r="D395" s="133"/>
      <c r="E395" s="119" t="s">
        <v>26</v>
      </c>
      <c r="F395" s="120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  <c r="AA395" s="121"/>
      <c r="AB395" s="121"/>
      <c r="AC395" s="121"/>
      <c r="AD395" s="121"/>
      <c r="AE395" s="121"/>
      <c r="AF395" s="121"/>
      <c r="AG395" s="121"/>
      <c r="AH395" s="121"/>
      <c r="AI395" s="121"/>
      <c r="AJ395" s="122"/>
      <c r="AK395" s="130"/>
      <c r="AL395" s="137"/>
      <c r="AM395" s="137"/>
      <c r="AN395" s="137"/>
      <c r="AO395" s="137"/>
      <c r="AP395" s="137"/>
      <c r="AQ395" s="133"/>
      <c r="AS395" s="97">
        <v>17</v>
      </c>
      <c r="AT395" s="97" t="s">
        <v>177</v>
      </c>
    </row>
    <row r="396" spans="1:46" ht="9" customHeight="1" thickBot="1" x14ac:dyDescent="0.25">
      <c r="A396" s="131"/>
      <c r="B396" s="146"/>
      <c r="C396" s="142"/>
      <c r="D396" s="134"/>
      <c r="E396" s="123" t="s">
        <v>27</v>
      </c>
      <c r="F396" s="124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  <c r="AA396" s="125"/>
      <c r="AB396" s="125"/>
      <c r="AC396" s="125"/>
      <c r="AD396" s="125"/>
      <c r="AE396" s="125"/>
      <c r="AF396" s="125"/>
      <c r="AG396" s="125"/>
      <c r="AH396" s="125"/>
      <c r="AI396" s="125"/>
      <c r="AJ396" s="126"/>
      <c r="AK396" s="131"/>
      <c r="AL396" s="138"/>
      <c r="AM396" s="138"/>
      <c r="AN396" s="138"/>
      <c r="AO396" s="138"/>
      <c r="AP396" s="138"/>
      <c r="AQ396" s="134"/>
      <c r="AS396" s="97">
        <v>17</v>
      </c>
      <c r="AT396" s="97" t="s">
        <v>177</v>
      </c>
    </row>
    <row r="397" spans="1:46" ht="9" customHeight="1" thickBot="1" x14ac:dyDescent="0.25">
      <c r="A397" s="135">
        <v>97</v>
      </c>
      <c r="B397" s="145">
        <v>26105</v>
      </c>
      <c r="C397" s="141" t="s">
        <v>185</v>
      </c>
      <c r="D397" s="140" t="s">
        <v>183</v>
      </c>
      <c r="E397" s="115" t="s">
        <v>22</v>
      </c>
      <c r="F397" s="116"/>
      <c r="G397" s="117"/>
      <c r="H397" s="117">
        <v>8</v>
      </c>
      <c r="I397" s="117">
        <v>8</v>
      </c>
      <c r="J397" s="117">
        <v>8</v>
      </c>
      <c r="K397" s="117"/>
      <c r="L397" s="117"/>
      <c r="M397" s="127" t="s">
        <v>37</v>
      </c>
      <c r="N397" s="127" t="s">
        <v>37</v>
      </c>
      <c r="O397" s="127" t="s">
        <v>37</v>
      </c>
      <c r="P397" s="127" t="s">
        <v>37</v>
      </c>
      <c r="Q397" s="127" t="s">
        <v>37</v>
      </c>
      <c r="R397" s="117"/>
      <c r="S397" s="117"/>
      <c r="T397" s="117">
        <v>8</v>
      </c>
      <c r="U397" s="117">
        <v>8</v>
      </c>
      <c r="V397" s="117">
        <v>8</v>
      </c>
      <c r="W397" s="117">
        <v>8</v>
      </c>
      <c r="X397" s="117">
        <v>8</v>
      </c>
      <c r="Y397" s="117"/>
      <c r="Z397" s="117"/>
      <c r="AA397" s="117">
        <v>8</v>
      </c>
      <c r="AB397" s="117">
        <v>8</v>
      </c>
      <c r="AC397" s="117">
        <v>8</v>
      </c>
      <c r="AD397" s="117">
        <v>8</v>
      </c>
      <c r="AE397" s="117">
        <v>8</v>
      </c>
      <c r="AF397" s="117"/>
      <c r="AG397" s="117"/>
      <c r="AH397" s="117">
        <v>8</v>
      </c>
      <c r="AI397" s="117">
        <v>8</v>
      </c>
      <c r="AJ397" s="118">
        <v>8</v>
      </c>
      <c r="AK397" s="139">
        <f>COUNTIF(F397:AJ397,"&gt;0")</f>
        <v>16</v>
      </c>
      <c r="AL397" s="136">
        <f>SUM(F397:AJ397)</f>
        <v>128</v>
      </c>
      <c r="AM397" s="136">
        <f>SUM(F399:AJ399)</f>
        <v>0</v>
      </c>
      <c r="AN397" s="136">
        <f>SUM(F400:AJ400)</f>
        <v>0</v>
      </c>
      <c r="AO397" s="136">
        <f>SUM(F398:AJ398)</f>
        <v>0</v>
      </c>
      <c r="AP397" s="136">
        <f>VLOOKUP($M$1&amp;" "&amp;$P$1&amp;" "&amp;AQ397,'Вспомогательная таблица'!A:AL,38,0)</f>
        <v>168</v>
      </c>
      <c r="AQ397" s="132" t="s">
        <v>23</v>
      </c>
      <c r="AS397" s="97">
        <v>17</v>
      </c>
      <c r="AT397" s="97" t="s">
        <v>177</v>
      </c>
    </row>
    <row r="398" spans="1:46" ht="9" customHeight="1" x14ac:dyDescent="0.2">
      <c r="A398" s="130"/>
      <c r="B398" s="130"/>
      <c r="C398" s="137"/>
      <c r="D398" s="133"/>
      <c r="E398" s="119" t="s">
        <v>25</v>
      </c>
      <c r="F398" s="120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  <c r="AA398" s="121"/>
      <c r="AB398" s="121"/>
      <c r="AC398" s="121"/>
      <c r="AD398" s="121"/>
      <c r="AE398" s="121"/>
      <c r="AF398" s="121"/>
      <c r="AG398" s="121"/>
      <c r="AH398" s="121"/>
      <c r="AI398" s="121"/>
      <c r="AJ398" s="122"/>
      <c r="AK398" s="130"/>
      <c r="AL398" s="137"/>
      <c r="AM398" s="137"/>
      <c r="AN398" s="137"/>
      <c r="AO398" s="137"/>
      <c r="AP398" s="137"/>
      <c r="AQ398" s="133"/>
      <c r="AS398" s="97">
        <v>17</v>
      </c>
      <c r="AT398" s="97" t="s">
        <v>177</v>
      </c>
    </row>
    <row r="399" spans="1:46" ht="9" customHeight="1" x14ac:dyDescent="0.2">
      <c r="A399" s="130"/>
      <c r="B399" s="130"/>
      <c r="C399" s="137"/>
      <c r="D399" s="133"/>
      <c r="E399" s="119" t="s">
        <v>26</v>
      </c>
      <c r="F399" s="120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  <c r="AA399" s="121"/>
      <c r="AB399" s="121"/>
      <c r="AC399" s="121"/>
      <c r="AD399" s="121"/>
      <c r="AE399" s="121"/>
      <c r="AF399" s="121"/>
      <c r="AG399" s="121"/>
      <c r="AH399" s="121"/>
      <c r="AI399" s="121"/>
      <c r="AJ399" s="122"/>
      <c r="AK399" s="130"/>
      <c r="AL399" s="137"/>
      <c r="AM399" s="137"/>
      <c r="AN399" s="137"/>
      <c r="AO399" s="137"/>
      <c r="AP399" s="137"/>
      <c r="AQ399" s="133"/>
      <c r="AS399" s="97">
        <v>17</v>
      </c>
      <c r="AT399" s="97" t="s">
        <v>177</v>
      </c>
    </row>
    <row r="400" spans="1:46" ht="9" customHeight="1" thickBot="1" x14ac:dyDescent="0.25">
      <c r="A400" s="131"/>
      <c r="B400" s="146"/>
      <c r="C400" s="142"/>
      <c r="D400" s="134"/>
      <c r="E400" s="123" t="s">
        <v>27</v>
      </c>
      <c r="F400" s="124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6"/>
      <c r="AK400" s="131"/>
      <c r="AL400" s="138"/>
      <c r="AM400" s="138"/>
      <c r="AN400" s="138"/>
      <c r="AO400" s="138"/>
      <c r="AP400" s="138"/>
      <c r="AQ400" s="134"/>
      <c r="AS400" s="97">
        <v>17</v>
      </c>
      <c r="AT400" s="97" t="s">
        <v>177</v>
      </c>
    </row>
    <row r="401" spans="1:46" ht="9" customHeight="1" thickBot="1" x14ac:dyDescent="0.25">
      <c r="A401" s="135">
        <v>98</v>
      </c>
      <c r="B401" s="145">
        <v>28073</v>
      </c>
      <c r="C401" s="141" t="s">
        <v>186</v>
      </c>
      <c r="D401" s="140" t="s">
        <v>180</v>
      </c>
      <c r="E401" s="115" t="s">
        <v>22</v>
      </c>
      <c r="F401" s="116"/>
      <c r="G401" s="117"/>
      <c r="H401" s="127" t="s">
        <v>118</v>
      </c>
      <c r="I401" s="117">
        <v>8</v>
      </c>
      <c r="J401" s="127">
        <v>8</v>
      </c>
      <c r="K401" s="117"/>
      <c r="L401" s="117"/>
      <c r="M401" s="117">
        <v>8</v>
      </c>
      <c r="N401" s="127">
        <v>8</v>
      </c>
      <c r="O401" s="117">
        <v>8</v>
      </c>
      <c r="P401" s="127">
        <v>8</v>
      </c>
      <c r="Q401" s="127">
        <v>8</v>
      </c>
      <c r="R401" s="117"/>
      <c r="S401" s="117"/>
      <c r="T401" s="117">
        <v>8</v>
      </c>
      <c r="U401" s="117">
        <v>8</v>
      </c>
      <c r="V401" s="117">
        <v>8</v>
      </c>
      <c r="W401" s="117">
        <v>8</v>
      </c>
      <c r="X401" s="117">
        <v>8</v>
      </c>
      <c r="Y401" s="117"/>
      <c r="Z401" s="117"/>
      <c r="AA401" s="117">
        <v>8</v>
      </c>
      <c r="AB401" s="117">
        <v>8</v>
      </c>
      <c r="AC401" s="117">
        <v>8</v>
      </c>
      <c r="AD401" s="117">
        <v>8</v>
      </c>
      <c r="AE401" s="117">
        <v>8</v>
      </c>
      <c r="AF401" s="117"/>
      <c r="AG401" s="117"/>
      <c r="AH401" s="117">
        <v>8</v>
      </c>
      <c r="AI401" s="117">
        <v>8</v>
      </c>
      <c r="AJ401" s="118">
        <v>8</v>
      </c>
      <c r="AK401" s="139">
        <f>COUNTIF(F401:AJ401,"&gt;0")</f>
        <v>20</v>
      </c>
      <c r="AL401" s="136">
        <f>SUM(F401:AJ401)</f>
        <v>160</v>
      </c>
      <c r="AM401" s="136">
        <f>SUM(F403:AJ403)</f>
        <v>0</v>
      </c>
      <c r="AN401" s="136">
        <f>SUM(F404:AJ404)</f>
        <v>0</v>
      </c>
      <c r="AO401" s="136">
        <f>SUM(F402:AJ402)</f>
        <v>0</v>
      </c>
      <c r="AP401" s="136">
        <f>VLOOKUP($M$1&amp;" "&amp;$P$1&amp;" "&amp;AQ401,'Вспомогательная таблица'!A:AL,38,0)</f>
        <v>168</v>
      </c>
      <c r="AQ401" s="132" t="s">
        <v>23</v>
      </c>
      <c r="AS401" s="97">
        <v>17</v>
      </c>
      <c r="AT401" s="97" t="s">
        <v>177</v>
      </c>
    </row>
    <row r="402" spans="1:46" ht="9" customHeight="1" x14ac:dyDescent="0.2">
      <c r="A402" s="130"/>
      <c r="B402" s="130"/>
      <c r="C402" s="137"/>
      <c r="D402" s="133"/>
      <c r="E402" s="119" t="s">
        <v>25</v>
      </c>
      <c r="F402" s="120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  <c r="AA402" s="121"/>
      <c r="AB402" s="121"/>
      <c r="AC402" s="121"/>
      <c r="AD402" s="121"/>
      <c r="AE402" s="121"/>
      <c r="AF402" s="121"/>
      <c r="AG402" s="121"/>
      <c r="AH402" s="121"/>
      <c r="AI402" s="121"/>
      <c r="AJ402" s="122"/>
      <c r="AK402" s="130"/>
      <c r="AL402" s="137"/>
      <c r="AM402" s="137"/>
      <c r="AN402" s="137"/>
      <c r="AO402" s="137"/>
      <c r="AP402" s="137"/>
      <c r="AQ402" s="133"/>
      <c r="AS402" s="97">
        <v>17</v>
      </c>
      <c r="AT402" s="97" t="s">
        <v>177</v>
      </c>
    </row>
    <row r="403" spans="1:46" ht="9" customHeight="1" x14ac:dyDescent="0.2">
      <c r="A403" s="130"/>
      <c r="B403" s="130"/>
      <c r="C403" s="137"/>
      <c r="D403" s="133"/>
      <c r="E403" s="119" t="s">
        <v>26</v>
      </c>
      <c r="F403" s="120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  <c r="AA403" s="121"/>
      <c r="AB403" s="121"/>
      <c r="AC403" s="121"/>
      <c r="AD403" s="121"/>
      <c r="AE403" s="121"/>
      <c r="AF403" s="121"/>
      <c r="AG403" s="121"/>
      <c r="AH403" s="121"/>
      <c r="AI403" s="121"/>
      <c r="AJ403" s="122"/>
      <c r="AK403" s="130"/>
      <c r="AL403" s="137"/>
      <c r="AM403" s="137"/>
      <c r="AN403" s="137"/>
      <c r="AO403" s="137"/>
      <c r="AP403" s="137"/>
      <c r="AQ403" s="133"/>
      <c r="AS403" s="97">
        <v>17</v>
      </c>
      <c r="AT403" s="97" t="s">
        <v>177</v>
      </c>
    </row>
    <row r="404" spans="1:46" ht="9" customHeight="1" thickBot="1" x14ac:dyDescent="0.25">
      <c r="A404" s="131"/>
      <c r="B404" s="146"/>
      <c r="C404" s="142"/>
      <c r="D404" s="134"/>
      <c r="E404" s="123" t="s">
        <v>27</v>
      </c>
      <c r="F404" s="124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  <c r="AA404" s="125"/>
      <c r="AB404" s="125"/>
      <c r="AC404" s="125"/>
      <c r="AD404" s="125"/>
      <c r="AE404" s="125"/>
      <c r="AF404" s="125"/>
      <c r="AG404" s="125"/>
      <c r="AH404" s="125"/>
      <c r="AI404" s="125"/>
      <c r="AJ404" s="126"/>
      <c r="AK404" s="131"/>
      <c r="AL404" s="138"/>
      <c r="AM404" s="138"/>
      <c r="AN404" s="138"/>
      <c r="AO404" s="138"/>
      <c r="AP404" s="138"/>
      <c r="AQ404" s="134"/>
      <c r="AS404" s="97">
        <v>17</v>
      </c>
      <c r="AT404" s="97" t="s">
        <v>177</v>
      </c>
    </row>
    <row r="405" spans="1:46" ht="9" customHeight="1" thickBot="1" x14ac:dyDescent="0.25">
      <c r="A405" s="135">
        <v>99</v>
      </c>
      <c r="B405" s="143">
        <v>19843</v>
      </c>
      <c r="C405" s="147" t="s">
        <v>187</v>
      </c>
      <c r="D405" s="140" t="s">
        <v>188</v>
      </c>
      <c r="E405" s="115" t="s">
        <v>22</v>
      </c>
      <c r="F405" s="128" t="s">
        <v>37</v>
      </c>
      <c r="G405" s="127" t="s">
        <v>37</v>
      </c>
      <c r="H405" s="127" t="s">
        <v>37</v>
      </c>
      <c r="I405" s="117" t="s">
        <v>37</v>
      </c>
      <c r="J405" s="117" t="s">
        <v>37</v>
      </c>
      <c r="K405" s="127" t="s">
        <v>37</v>
      </c>
      <c r="L405" s="127" t="s">
        <v>37</v>
      </c>
      <c r="M405" s="127" t="s">
        <v>37</v>
      </c>
      <c r="N405" s="117" t="s">
        <v>37</v>
      </c>
      <c r="O405" s="127">
        <v>8</v>
      </c>
      <c r="P405" s="117">
        <v>8</v>
      </c>
      <c r="Q405" s="117">
        <v>8</v>
      </c>
      <c r="R405" s="117"/>
      <c r="S405" s="117"/>
      <c r="T405" s="117">
        <v>8</v>
      </c>
      <c r="U405" s="117">
        <v>8</v>
      </c>
      <c r="V405" s="117">
        <v>8</v>
      </c>
      <c r="W405" s="117">
        <v>8</v>
      </c>
      <c r="X405" s="117">
        <v>8</v>
      </c>
      <c r="Y405" s="117"/>
      <c r="Z405" s="117"/>
      <c r="AA405" s="117">
        <v>8</v>
      </c>
      <c r="AB405" s="117">
        <v>8</v>
      </c>
      <c r="AC405" s="117">
        <v>8</v>
      </c>
      <c r="AD405" s="117">
        <v>8</v>
      </c>
      <c r="AE405" s="117">
        <v>8</v>
      </c>
      <c r="AF405" s="117"/>
      <c r="AG405" s="117"/>
      <c r="AH405" s="117">
        <v>8</v>
      </c>
      <c r="AI405" s="117">
        <v>8</v>
      </c>
      <c r="AJ405" s="118">
        <v>8</v>
      </c>
      <c r="AK405" s="139">
        <f>COUNTIF(F405:AJ405,"&gt;0")</f>
        <v>16</v>
      </c>
      <c r="AL405" s="136">
        <f>SUM(F405:AJ405)</f>
        <v>128</v>
      </c>
      <c r="AM405" s="136">
        <f>SUM(F407:AJ407)</f>
        <v>0</v>
      </c>
      <c r="AN405" s="136">
        <f>SUM(F408:AJ408)</f>
        <v>0</v>
      </c>
      <c r="AO405" s="136">
        <f>SUM(F406:AJ406)</f>
        <v>0</v>
      </c>
      <c r="AP405" s="136">
        <f>VLOOKUP($M$1&amp;" "&amp;$P$1&amp;" "&amp;AQ405,'Вспомогательная таблица'!A:AL,38,0)</f>
        <v>168</v>
      </c>
      <c r="AQ405" s="132" t="s">
        <v>23</v>
      </c>
      <c r="AS405" s="97">
        <v>18</v>
      </c>
      <c r="AT405" s="97" t="s">
        <v>189</v>
      </c>
    </row>
    <row r="406" spans="1:46" ht="9" customHeight="1" x14ac:dyDescent="0.2">
      <c r="A406" s="130"/>
      <c r="B406" s="130"/>
      <c r="C406" s="148"/>
      <c r="D406" s="133"/>
      <c r="E406" s="119" t="s">
        <v>25</v>
      </c>
      <c r="F406" s="120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  <c r="AA406" s="121"/>
      <c r="AB406" s="121"/>
      <c r="AC406" s="121"/>
      <c r="AD406" s="121"/>
      <c r="AE406" s="121"/>
      <c r="AF406" s="121"/>
      <c r="AG406" s="121"/>
      <c r="AH406" s="121"/>
      <c r="AI406" s="121"/>
      <c r="AJ406" s="122"/>
      <c r="AK406" s="130"/>
      <c r="AL406" s="137"/>
      <c r="AM406" s="137"/>
      <c r="AN406" s="137"/>
      <c r="AO406" s="137"/>
      <c r="AP406" s="137"/>
      <c r="AQ406" s="133"/>
      <c r="AS406" s="97">
        <v>18</v>
      </c>
      <c r="AT406" s="97" t="s">
        <v>189</v>
      </c>
    </row>
    <row r="407" spans="1:46" ht="9" customHeight="1" x14ac:dyDescent="0.2">
      <c r="A407" s="130"/>
      <c r="B407" s="130"/>
      <c r="C407" s="148"/>
      <c r="D407" s="133"/>
      <c r="E407" s="119" t="s">
        <v>26</v>
      </c>
      <c r="F407" s="120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  <c r="AA407" s="121"/>
      <c r="AB407" s="121"/>
      <c r="AC407" s="121"/>
      <c r="AD407" s="121"/>
      <c r="AE407" s="121"/>
      <c r="AF407" s="121"/>
      <c r="AG407" s="121"/>
      <c r="AH407" s="121"/>
      <c r="AI407" s="121"/>
      <c r="AJ407" s="122"/>
      <c r="AK407" s="130"/>
      <c r="AL407" s="137"/>
      <c r="AM407" s="137"/>
      <c r="AN407" s="137"/>
      <c r="AO407" s="137"/>
      <c r="AP407" s="137"/>
      <c r="AQ407" s="133"/>
      <c r="AS407" s="97">
        <v>18</v>
      </c>
      <c r="AT407" s="97" t="s">
        <v>189</v>
      </c>
    </row>
    <row r="408" spans="1:46" ht="9" customHeight="1" thickBot="1" x14ac:dyDescent="0.25">
      <c r="A408" s="131"/>
      <c r="B408" s="131"/>
      <c r="C408" s="149"/>
      <c r="D408" s="134"/>
      <c r="E408" s="123" t="s">
        <v>27</v>
      </c>
      <c r="F408" s="124"/>
      <c r="G408" s="125"/>
      <c r="H408" s="125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  <c r="AA408" s="125"/>
      <c r="AB408" s="125"/>
      <c r="AC408" s="125"/>
      <c r="AD408" s="125"/>
      <c r="AE408" s="125"/>
      <c r="AF408" s="125"/>
      <c r="AG408" s="125"/>
      <c r="AH408" s="125"/>
      <c r="AI408" s="125"/>
      <c r="AJ408" s="126"/>
      <c r="AK408" s="131"/>
      <c r="AL408" s="138"/>
      <c r="AM408" s="138"/>
      <c r="AN408" s="138"/>
      <c r="AO408" s="138"/>
      <c r="AP408" s="138"/>
      <c r="AQ408" s="134"/>
      <c r="AS408" s="97">
        <v>18</v>
      </c>
      <c r="AT408" s="97" t="s">
        <v>189</v>
      </c>
    </row>
    <row r="409" spans="1:46" ht="9" customHeight="1" thickBot="1" x14ac:dyDescent="0.25">
      <c r="A409" s="135">
        <v>100</v>
      </c>
      <c r="B409" s="143">
        <v>19470</v>
      </c>
      <c r="C409" s="147" t="s">
        <v>190</v>
      </c>
      <c r="D409" s="140" t="s">
        <v>191</v>
      </c>
      <c r="E409" s="115" t="s">
        <v>22</v>
      </c>
      <c r="F409" s="116"/>
      <c r="G409" s="117"/>
      <c r="H409" s="117">
        <v>8</v>
      </c>
      <c r="I409" s="117">
        <v>8</v>
      </c>
      <c r="J409" s="117">
        <v>8</v>
      </c>
      <c r="K409" s="117"/>
      <c r="L409" s="117"/>
      <c r="M409" s="117">
        <v>8</v>
      </c>
      <c r="N409" s="117">
        <v>8</v>
      </c>
      <c r="O409" s="127">
        <v>8</v>
      </c>
      <c r="P409" s="117">
        <v>8</v>
      </c>
      <c r="Q409" s="127">
        <v>8</v>
      </c>
      <c r="R409" s="117"/>
      <c r="S409" s="117"/>
      <c r="T409" s="117">
        <v>8</v>
      </c>
      <c r="U409" s="117">
        <v>8</v>
      </c>
      <c r="V409" s="117">
        <v>8</v>
      </c>
      <c r="W409" s="117">
        <v>8</v>
      </c>
      <c r="X409" s="117">
        <v>8</v>
      </c>
      <c r="Y409" s="117"/>
      <c r="Z409" s="117"/>
      <c r="AA409" s="117">
        <v>8</v>
      </c>
      <c r="AB409" s="117">
        <v>8</v>
      </c>
      <c r="AC409" s="117">
        <v>8</v>
      </c>
      <c r="AD409" s="117">
        <v>8</v>
      </c>
      <c r="AE409" s="117">
        <v>8</v>
      </c>
      <c r="AF409" s="117"/>
      <c r="AG409" s="117"/>
      <c r="AH409" s="117">
        <v>8</v>
      </c>
      <c r="AI409" s="117">
        <v>8</v>
      </c>
      <c r="AJ409" s="118">
        <v>8</v>
      </c>
      <c r="AK409" s="139">
        <f>COUNTIF(F409:AJ409,"&gt;0")</f>
        <v>21</v>
      </c>
      <c r="AL409" s="136">
        <f>SUM(F409:AJ409)</f>
        <v>168</v>
      </c>
      <c r="AM409" s="136">
        <f>SUM(F411:AJ411)</f>
        <v>0</v>
      </c>
      <c r="AN409" s="136">
        <f>SUM(F412:AJ412)</f>
        <v>0</v>
      </c>
      <c r="AO409" s="136">
        <f>SUM(F410:AJ410)</f>
        <v>0</v>
      </c>
      <c r="AP409" s="136">
        <f>VLOOKUP($M$1&amp;" "&amp;$P$1&amp;" "&amp;AQ409,'Вспомогательная таблица'!A:AL,38,0)</f>
        <v>168</v>
      </c>
      <c r="AQ409" s="132" t="s">
        <v>70</v>
      </c>
      <c r="AS409" s="97">
        <v>19</v>
      </c>
      <c r="AT409" s="97" t="s">
        <v>192</v>
      </c>
    </row>
    <row r="410" spans="1:46" ht="9" customHeight="1" x14ac:dyDescent="0.2">
      <c r="A410" s="130"/>
      <c r="B410" s="130"/>
      <c r="C410" s="148"/>
      <c r="D410" s="133"/>
      <c r="E410" s="119" t="s">
        <v>25</v>
      </c>
      <c r="F410" s="120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  <c r="AA410" s="121"/>
      <c r="AB410" s="121"/>
      <c r="AC410" s="121"/>
      <c r="AD410" s="121"/>
      <c r="AE410" s="121"/>
      <c r="AF410" s="121"/>
      <c r="AG410" s="121"/>
      <c r="AH410" s="121"/>
      <c r="AI410" s="121"/>
      <c r="AJ410" s="122"/>
      <c r="AK410" s="130"/>
      <c r="AL410" s="137"/>
      <c r="AM410" s="137"/>
      <c r="AN410" s="137"/>
      <c r="AO410" s="137"/>
      <c r="AP410" s="137"/>
      <c r="AQ410" s="133"/>
      <c r="AS410" s="97">
        <v>19</v>
      </c>
      <c r="AT410" s="97" t="s">
        <v>192</v>
      </c>
    </row>
    <row r="411" spans="1:46" ht="9" customHeight="1" x14ac:dyDescent="0.2">
      <c r="A411" s="130"/>
      <c r="B411" s="130"/>
      <c r="C411" s="148"/>
      <c r="D411" s="133"/>
      <c r="E411" s="119" t="s">
        <v>26</v>
      </c>
      <c r="F411" s="120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  <c r="AA411" s="121"/>
      <c r="AB411" s="121"/>
      <c r="AC411" s="121"/>
      <c r="AD411" s="121"/>
      <c r="AE411" s="121"/>
      <c r="AF411" s="121"/>
      <c r="AG411" s="121"/>
      <c r="AH411" s="121"/>
      <c r="AI411" s="121"/>
      <c r="AJ411" s="122"/>
      <c r="AK411" s="130"/>
      <c r="AL411" s="137"/>
      <c r="AM411" s="137"/>
      <c r="AN411" s="137"/>
      <c r="AO411" s="137"/>
      <c r="AP411" s="137"/>
      <c r="AQ411" s="133"/>
      <c r="AS411" s="97">
        <v>19</v>
      </c>
      <c r="AT411" s="97" t="s">
        <v>192</v>
      </c>
    </row>
    <row r="412" spans="1:46" ht="9" customHeight="1" thickBot="1" x14ac:dyDescent="0.25">
      <c r="A412" s="131"/>
      <c r="B412" s="131"/>
      <c r="C412" s="149"/>
      <c r="D412" s="134"/>
      <c r="E412" s="123" t="s">
        <v>27</v>
      </c>
      <c r="F412" s="124"/>
      <c r="G412" s="125"/>
      <c r="H412" s="125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125"/>
      <c r="AF412" s="125"/>
      <c r="AG412" s="125"/>
      <c r="AH412" s="125"/>
      <c r="AI412" s="125"/>
      <c r="AJ412" s="126"/>
      <c r="AK412" s="131"/>
      <c r="AL412" s="138"/>
      <c r="AM412" s="138"/>
      <c r="AN412" s="138"/>
      <c r="AO412" s="138"/>
      <c r="AP412" s="138"/>
      <c r="AQ412" s="134"/>
      <c r="AS412" s="97">
        <v>19</v>
      </c>
      <c r="AT412" s="97" t="s">
        <v>192</v>
      </c>
    </row>
    <row r="413" spans="1:46" ht="9" customHeight="1" thickBot="1" x14ac:dyDescent="0.25">
      <c r="A413" s="135">
        <v>101</v>
      </c>
      <c r="B413" s="143">
        <v>20397</v>
      </c>
      <c r="C413" s="147" t="s">
        <v>193</v>
      </c>
      <c r="D413" s="140" t="s">
        <v>194</v>
      </c>
      <c r="E413" s="115" t="s">
        <v>22</v>
      </c>
      <c r="F413" s="128" t="s">
        <v>195</v>
      </c>
      <c r="G413" s="127" t="s">
        <v>195</v>
      </c>
      <c r="H413" s="127" t="s">
        <v>195</v>
      </c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  <c r="AA413" s="117"/>
      <c r="AB413" s="117"/>
      <c r="AC413" s="117"/>
      <c r="AD413" s="117"/>
      <c r="AE413" s="117"/>
      <c r="AF413" s="117"/>
      <c r="AG413" s="117"/>
      <c r="AH413" s="117"/>
      <c r="AI413" s="117"/>
      <c r="AJ413" s="118"/>
      <c r="AK413" s="139">
        <f>COUNTIF(F413:AJ413,"&gt;0")</f>
        <v>0</v>
      </c>
      <c r="AL413" s="136">
        <f>SUM(F413:AJ413)</f>
        <v>0</v>
      </c>
      <c r="AM413" s="136">
        <f>SUM(F415:AJ415)</f>
        <v>0</v>
      </c>
      <c r="AN413" s="136">
        <f>SUM(F416:AJ416)</f>
        <v>0</v>
      </c>
      <c r="AO413" s="136">
        <f>SUM(F414:AJ414)</f>
        <v>0</v>
      </c>
      <c r="AP413" s="136">
        <f>VLOOKUP($M$1&amp;" "&amp;$P$1&amp;" "&amp;AQ413,'Вспомогательная таблица'!A:AL,38,0)</f>
        <v>168</v>
      </c>
      <c r="AQ413" s="132" t="s">
        <v>70</v>
      </c>
      <c r="AS413" s="97">
        <v>19</v>
      </c>
      <c r="AT413" s="97" t="s">
        <v>192</v>
      </c>
    </row>
    <row r="414" spans="1:46" ht="9" customHeight="1" x14ac:dyDescent="0.2">
      <c r="A414" s="130"/>
      <c r="B414" s="130"/>
      <c r="C414" s="148"/>
      <c r="D414" s="133"/>
      <c r="E414" s="119" t="s">
        <v>25</v>
      </c>
      <c r="F414" s="120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  <c r="AA414" s="121"/>
      <c r="AB414" s="121"/>
      <c r="AC414" s="121"/>
      <c r="AD414" s="121"/>
      <c r="AE414" s="121"/>
      <c r="AF414" s="121"/>
      <c r="AG414" s="121"/>
      <c r="AH414" s="121"/>
      <c r="AI414" s="121"/>
      <c r="AJ414" s="122"/>
      <c r="AK414" s="130"/>
      <c r="AL414" s="137"/>
      <c r="AM414" s="137"/>
      <c r="AN414" s="137"/>
      <c r="AO414" s="137"/>
      <c r="AP414" s="137"/>
      <c r="AQ414" s="133"/>
      <c r="AS414" s="97">
        <v>19</v>
      </c>
      <c r="AT414" s="97" t="s">
        <v>192</v>
      </c>
    </row>
    <row r="415" spans="1:46" ht="9" customHeight="1" x14ac:dyDescent="0.2">
      <c r="A415" s="130"/>
      <c r="B415" s="130"/>
      <c r="C415" s="148"/>
      <c r="D415" s="133"/>
      <c r="E415" s="119" t="s">
        <v>26</v>
      </c>
      <c r="F415" s="120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  <c r="AA415" s="121"/>
      <c r="AB415" s="121"/>
      <c r="AC415" s="121"/>
      <c r="AD415" s="121"/>
      <c r="AE415" s="121"/>
      <c r="AF415" s="121"/>
      <c r="AG415" s="121"/>
      <c r="AH415" s="121"/>
      <c r="AI415" s="121"/>
      <c r="AJ415" s="122"/>
      <c r="AK415" s="130"/>
      <c r="AL415" s="137"/>
      <c r="AM415" s="137"/>
      <c r="AN415" s="137"/>
      <c r="AO415" s="137"/>
      <c r="AP415" s="137"/>
      <c r="AQ415" s="133"/>
      <c r="AS415" s="97">
        <v>19</v>
      </c>
      <c r="AT415" s="97" t="s">
        <v>192</v>
      </c>
    </row>
    <row r="416" spans="1:46" ht="9" customHeight="1" thickBot="1" x14ac:dyDescent="0.25">
      <c r="A416" s="131"/>
      <c r="B416" s="131"/>
      <c r="C416" s="149"/>
      <c r="D416" s="134"/>
      <c r="E416" s="123" t="s">
        <v>27</v>
      </c>
      <c r="F416" s="124"/>
      <c r="G416" s="125"/>
      <c r="H416" s="125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  <c r="AA416" s="125"/>
      <c r="AB416" s="125"/>
      <c r="AC416" s="125"/>
      <c r="AD416" s="125"/>
      <c r="AE416" s="125"/>
      <c r="AF416" s="125"/>
      <c r="AG416" s="125"/>
      <c r="AH416" s="125"/>
      <c r="AI416" s="125"/>
      <c r="AJ416" s="126"/>
      <c r="AK416" s="131"/>
      <c r="AL416" s="138"/>
      <c r="AM416" s="138"/>
      <c r="AN416" s="138"/>
      <c r="AO416" s="138"/>
      <c r="AP416" s="138"/>
      <c r="AQ416" s="134"/>
      <c r="AS416" s="97">
        <v>19</v>
      </c>
      <c r="AT416" s="97" t="s">
        <v>192</v>
      </c>
    </row>
    <row r="417" spans="1:46" ht="9" customHeight="1" thickBot="1" x14ac:dyDescent="0.25">
      <c r="A417" s="135">
        <v>102</v>
      </c>
      <c r="B417" s="143">
        <v>19827</v>
      </c>
      <c r="C417" s="147" t="s">
        <v>196</v>
      </c>
      <c r="D417" s="140" t="s">
        <v>194</v>
      </c>
      <c r="E417" s="115" t="s">
        <v>22</v>
      </c>
      <c r="F417" s="116"/>
      <c r="G417" s="117"/>
      <c r="H417" s="127"/>
      <c r="I417" s="127"/>
      <c r="J417" s="117"/>
      <c r="K417" s="117"/>
      <c r="L417" s="117"/>
      <c r="M417" s="127"/>
      <c r="N417" s="127"/>
      <c r="O417" s="117"/>
      <c r="P417" s="127"/>
      <c r="Q417" s="127"/>
      <c r="R417" s="117"/>
      <c r="S417" s="117"/>
      <c r="T417" s="117">
        <v>8</v>
      </c>
      <c r="U417" s="117">
        <v>8</v>
      </c>
      <c r="V417" s="117">
        <v>8</v>
      </c>
      <c r="W417" s="117">
        <v>8</v>
      </c>
      <c r="X417" s="117">
        <v>8</v>
      </c>
      <c r="Y417" s="117"/>
      <c r="Z417" s="117"/>
      <c r="AA417" s="117">
        <v>8</v>
      </c>
      <c r="AB417" s="117">
        <v>8</v>
      </c>
      <c r="AC417" s="117">
        <v>8</v>
      </c>
      <c r="AD417" s="117">
        <v>8</v>
      </c>
      <c r="AE417" s="117">
        <v>8</v>
      </c>
      <c r="AF417" s="117"/>
      <c r="AG417" s="117"/>
      <c r="AH417" s="117">
        <v>8</v>
      </c>
      <c r="AI417" s="117">
        <v>8</v>
      </c>
      <c r="AJ417" s="118">
        <v>8</v>
      </c>
      <c r="AK417" s="139">
        <f>COUNTIF(F417:AJ417,"&gt;0")</f>
        <v>13</v>
      </c>
      <c r="AL417" s="136">
        <f>SUM(F417:AJ417)</f>
        <v>104</v>
      </c>
      <c r="AM417" s="136">
        <f>SUM(F419:AJ419)</f>
        <v>0</v>
      </c>
      <c r="AN417" s="136">
        <f>SUM(F420:AJ420)</f>
        <v>0</v>
      </c>
      <c r="AO417" s="136">
        <f>SUM(F418:AJ418)</f>
        <v>0</v>
      </c>
      <c r="AP417" s="136">
        <f>VLOOKUP($M$1&amp;" "&amp;$P$1&amp;" "&amp;AQ417,'Вспомогательная таблица'!A:AL,38,0)</f>
        <v>168</v>
      </c>
      <c r="AQ417" s="132" t="s">
        <v>70</v>
      </c>
      <c r="AS417" s="97">
        <v>19</v>
      </c>
      <c r="AT417" s="97" t="s">
        <v>192</v>
      </c>
    </row>
    <row r="418" spans="1:46" ht="9" customHeight="1" x14ac:dyDescent="0.2">
      <c r="A418" s="130"/>
      <c r="B418" s="130"/>
      <c r="C418" s="148"/>
      <c r="D418" s="133"/>
      <c r="E418" s="119" t="s">
        <v>25</v>
      </c>
      <c r="F418" s="120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  <c r="AA418" s="121"/>
      <c r="AB418" s="121"/>
      <c r="AC418" s="121"/>
      <c r="AD418" s="121"/>
      <c r="AE418" s="121"/>
      <c r="AF418" s="121"/>
      <c r="AG418" s="121"/>
      <c r="AH418" s="121"/>
      <c r="AI418" s="121"/>
      <c r="AJ418" s="122"/>
      <c r="AK418" s="130"/>
      <c r="AL418" s="137"/>
      <c r="AM418" s="137"/>
      <c r="AN418" s="137"/>
      <c r="AO418" s="137"/>
      <c r="AP418" s="137"/>
      <c r="AQ418" s="133"/>
      <c r="AS418" s="97">
        <v>19</v>
      </c>
      <c r="AT418" s="97" t="s">
        <v>192</v>
      </c>
    </row>
    <row r="419" spans="1:46" ht="9" customHeight="1" x14ac:dyDescent="0.2">
      <c r="A419" s="130"/>
      <c r="B419" s="130"/>
      <c r="C419" s="148"/>
      <c r="D419" s="133"/>
      <c r="E419" s="119" t="s">
        <v>26</v>
      </c>
      <c r="F419" s="120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  <c r="AA419" s="121"/>
      <c r="AB419" s="121"/>
      <c r="AC419" s="121"/>
      <c r="AD419" s="121"/>
      <c r="AE419" s="121"/>
      <c r="AF419" s="121"/>
      <c r="AG419" s="121"/>
      <c r="AH419" s="121"/>
      <c r="AI419" s="121"/>
      <c r="AJ419" s="122"/>
      <c r="AK419" s="130"/>
      <c r="AL419" s="137"/>
      <c r="AM419" s="137"/>
      <c r="AN419" s="137"/>
      <c r="AO419" s="137"/>
      <c r="AP419" s="137"/>
      <c r="AQ419" s="133"/>
      <c r="AS419" s="97">
        <v>19</v>
      </c>
      <c r="AT419" s="97" t="s">
        <v>192</v>
      </c>
    </row>
    <row r="420" spans="1:46" ht="9" customHeight="1" thickBot="1" x14ac:dyDescent="0.25">
      <c r="A420" s="131"/>
      <c r="B420" s="131"/>
      <c r="C420" s="149"/>
      <c r="D420" s="134"/>
      <c r="E420" s="123" t="s">
        <v>27</v>
      </c>
      <c r="F420" s="124"/>
      <c r="G420" s="125"/>
      <c r="H420" s="125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  <c r="AA420" s="125"/>
      <c r="AB420" s="125"/>
      <c r="AC420" s="125"/>
      <c r="AD420" s="125"/>
      <c r="AE420" s="125"/>
      <c r="AF420" s="125"/>
      <c r="AG420" s="125"/>
      <c r="AH420" s="125"/>
      <c r="AI420" s="125"/>
      <c r="AJ420" s="126"/>
      <c r="AK420" s="131"/>
      <c r="AL420" s="138"/>
      <c r="AM420" s="138"/>
      <c r="AN420" s="138"/>
      <c r="AO420" s="138"/>
      <c r="AP420" s="138"/>
      <c r="AQ420" s="134"/>
      <c r="AS420" s="97">
        <v>19</v>
      </c>
      <c r="AT420" s="97" t="s">
        <v>192</v>
      </c>
    </row>
    <row r="421" spans="1:46" ht="9" customHeight="1" thickBot="1" x14ac:dyDescent="0.25">
      <c r="A421" s="135">
        <v>103</v>
      </c>
      <c r="B421" s="143">
        <v>20526</v>
      </c>
      <c r="C421" s="147" t="s">
        <v>197</v>
      </c>
      <c r="D421" s="140" t="s">
        <v>198</v>
      </c>
      <c r="E421" s="115" t="s">
        <v>22</v>
      </c>
      <c r="F421" s="116"/>
      <c r="G421" s="117"/>
      <c r="H421" s="117">
        <v>8</v>
      </c>
      <c r="I421" s="117">
        <v>8</v>
      </c>
      <c r="J421" s="117">
        <v>8</v>
      </c>
      <c r="K421" s="117"/>
      <c r="L421" s="117"/>
      <c r="M421" s="117">
        <v>8</v>
      </c>
      <c r="N421" s="117">
        <v>8</v>
      </c>
      <c r="O421" s="117">
        <v>8</v>
      </c>
      <c r="P421" s="117">
        <v>8</v>
      </c>
      <c r="Q421" s="127">
        <v>8</v>
      </c>
      <c r="R421" s="117"/>
      <c r="S421" s="117"/>
      <c r="T421" s="117">
        <v>8</v>
      </c>
      <c r="U421" s="117">
        <v>8</v>
      </c>
      <c r="V421" s="117">
        <v>8</v>
      </c>
      <c r="W421" s="117">
        <v>8</v>
      </c>
      <c r="X421" s="117">
        <v>8</v>
      </c>
      <c r="Y421" s="117"/>
      <c r="Z421" s="117"/>
      <c r="AA421" s="117">
        <v>8</v>
      </c>
      <c r="AB421" s="117">
        <v>8</v>
      </c>
      <c r="AC421" s="117">
        <v>8</v>
      </c>
      <c r="AD421" s="117">
        <v>8</v>
      </c>
      <c r="AE421" s="117">
        <v>8</v>
      </c>
      <c r="AF421" s="117"/>
      <c r="AG421" s="117"/>
      <c r="AH421" s="117">
        <v>8</v>
      </c>
      <c r="AI421" s="117">
        <v>8</v>
      </c>
      <c r="AJ421" s="118">
        <v>8</v>
      </c>
      <c r="AK421" s="139">
        <f>COUNTIF(F421:AJ421,"&gt;0")</f>
        <v>21</v>
      </c>
      <c r="AL421" s="136">
        <f>SUM(F421:AJ421)</f>
        <v>168</v>
      </c>
      <c r="AM421" s="136">
        <f>SUM(F423:AJ423)</f>
        <v>0</v>
      </c>
      <c r="AN421" s="136">
        <f>SUM(F424:AJ424)</f>
        <v>0</v>
      </c>
      <c r="AO421" s="136">
        <f>SUM(F422:AJ422)</f>
        <v>0</v>
      </c>
      <c r="AP421" s="136">
        <f>VLOOKUP($M$1&amp;" "&amp;$P$1&amp;" "&amp;AQ421,'Вспомогательная таблица'!A:AL,38,0)</f>
        <v>168</v>
      </c>
      <c r="AQ421" s="132" t="s">
        <v>70</v>
      </c>
      <c r="AS421" s="97">
        <v>19</v>
      </c>
      <c r="AT421" s="97" t="s">
        <v>192</v>
      </c>
    </row>
    <row r="422" spans="1:46" ht="9" customHeight="1" x14ac:dyDescent="0.2">
      <c r="A422" s="130"/>
      <c r="B422" s="130"/>
      <c r="C422" s="148"/>
      <c r="D422" s="133"/>
      <c r="E422" s="119" t="s">
        <v>25</v>
      </c>
      <c r="F422" s="120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  <c r="AA422" s="121"/>
      <c r="AB422" s="121"/>
      <c r="AC422" s="121"/>
      <c r="AD422" s="121"/>
      <c r="AE422" s="121"/>
      <c r="AF422" s="121"/>
      <c r="AG422" s="121"/>
      <c r="AH422" s="121"/>
      <c r="AI422" s="121"/>
      <c r="AJ422" s="122"/>
      <c r="AK422" s="130"/>
      <c r="AL422" s="137"/>
      <c r="AM422" s="137"/>
      <c r="AN422" s="137"/>
      <c r="AO422" s="137"/>
      <c r="AP422" s="137"/>
      <c r="AQ422" s="133"/>
      <c r="AS422" s="97">
        <v>19</v>
      </c>
      <c r="AT422" s="97" t="s">
        <v>192</v>
      </c>
    </row>
    <row r="423" spans="1:46" ht="9" customHeight="1" x14ac:dyDescent="0.2">
      <c r="A423" s="130"/>
      <c r="B423" s="130"/>
      <c r="C423" s="148"/>
      <c r="D423" s="133"/>
      <c r="E423" s="119" t="s">
        <v>26</v>
      </c>
      <c r="F423" s="120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  <c r="AA423" s="121"/>
      <c r="AB423" s="121"/>
      <c r="AC423" s="121"/>
      <c r="AD423" s="121"/>
      <c r="AE423" s="121"/>
      <c r="AF423" s="121"/>
      <c r="AG423" s="121"/>
      <c r="AH423" s="121"/>
      <c r="AI423" s="121"/>
      <c r="AJ423" s="122"/>
      <c r="AK423" s="130"/>
      <c r="AL423" s="137"/>
      <c r="AM423" s="137"/>
      <c r="AN423" s="137"/>
      <c r="AO423" s="137"/>
      <c r="AP423" s="137"/>
      <c r="AQ423" s="133"/>
      <c r="AS423" s="97">
        <v>19</v>
      </c>
      <c r="AT423" s="97" t="s">
        <v>192</v>
      </c>
    </row>
    <row r="424" spans="1:46" ht="9" customHeight="1" thickBot="1" x14ac:dyDescent="0.25">
      <c r="A424" s="131"/>
      <c r="B424" s="131"/>
      <c r="C424" s="149"/>
      <c r="D424" s="134"/>
      <c r="E424" s="123" t="s">
        <v>27</v>
      </c>
      <c r="F424" s="124"/>
      <c r="G424" s="125"/>
      <c r="H424" s="125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6"/>
      <c r="AK424" s="131"/>
      <c r="AL424" s="138"/>
      <c r="AM424" s="138"/>
      <c r="AN424" s="138"/>
      <c r="AO424" s="138"/>
      <c r="AP424" s="138"/>
      <c r="AQ424" s="134"/>
      <c r="AS424" s="97">
        <v>19</v>
      </c>
      <c r="AT424" s="97" t="s">
        <v>192</v>
      </c>
    </row>
    <row r="425" spans="1:46" ht="9" customHeight="1" thickBot="1" x14ac:dyDescent="0.25">
      <c r="A425" s="135">
        <v>104</v>
      </c>
      <c r="B425" s="143">
        <v>19781</v>
      </c>
      <c r="C425" s="147" t="s">
        <v>199</v>
      </c>
      <c r="D425" s="140" t="s">
        <v>198</v>
      </c>
      <c r="E425" s="115" t="s">
        <v>22</v>
      </c>
      <c r="F425" s="116"/>
      <c r="G425" s="117"/>
      <c r="H425" s="127">
        <v>8</v>
      </c>
      <c r="I425" s="117">
        <v>8</v>
      </c>
      <c r="J425" s="127">
        <v>8</v>
      </c>
      <c r="K425" s="117"/>
      <c r="L425" s="117"/>
      <c r="M425" s="117">
        <v>8</v>
      </c>
      <c r="N425" s="127">
        <v>8</v>
      </c>
      <c r="O425" s="117">
        <v>8</v>
      </c>
      <c r="P425" s="127">
        <v>8</v>
      </c>
      <c r="Q425" s="127">
        <v>8</v>
      </c>
      <c r="R425" s="117"/>
      <c r="S425" s="117"/>
      <c r="T425" s="117">
        <v>8</v>
      </c>
      <c r="U425" s="117">
        <v>8</v>
      </c>
      <c r="V425" s="117">
        <v>8</v>
      </c>
      <c r="W425" s="117">
        <v>8</v>
      </c>
      <c r="X425" s="117">
        <v>8</v>
      </c>
      <c r="Y425" s="117"/>
      <c r="Z425" s="117"/>
      <c r="AA425" s="117">
        <v>8</v>
      </c>
      <c r="AB425" s="117">
        <v>8</v>
      </c>
      <c r="AC425" s="117">
        <v>8</v>
      </c>
      <c r="AD425" s="117">
        <v>8</v>
      </c>
      <c r="AE425" s="117">
        <v>8</v>
      </c>
      <c r="AF425" s="117"/>
      <c r="AG425" s="117"/>
      <c r="AH425" s="117">
        <v>8</v>
      </c>
      <c r="AI425" s="117">
        <v>8</v>
      </c>
      <c r="AJ425" s="118">
        <v>8</v>
      </c>
      <c r="AK425" s="139">
        <f>COUNTIF(F425:AJ425,"&gt;0")</f>
        <v>21</v>
      </c>
      <c r="AL425" s="136">
        <f>SUM(F425:AJ425)</f>
        <v>168</v>
      </c>
      <c r="AM425" s="136">
        <f>SUM(F427:AJ427)</f>
        <v>0</v>
      </c>
      <c r="AN425" s="136">
        <f>SUM(F428:AJ428)</f>
        <v>0</v>
      </c>
      <c r="AO425" s="136">
        <f>SUM(F426:AJ426)</f>
        <v>0</v>
      </c>
      <c r="AP425" s="136">
        <f>VLOOKUP($M$1&amp;" "&amp;$P$1&amp;" "&amp;AQ425,'Вспомогательная таблица'!A:AL,38,0)</f>
        <v>168</v>
      </c>
      <c r="AQ425" s="132" t="s">
        <v>70</v>
      </c>
      <c r="AS425" s="97">
        <v>19</v>
      </c>
      <c r="AT425" s="97" t="s">
        <v>192</v>
      </c>
    </row>
    <row r="426" spans="1:46" ht="9" customHeight="1" x14ac:dyDescent="0.2">
      <c r="A426" s="130"/>
      <c r="B426" s="130"/>
      <c r="C426" s="148"/>
      <c r="D426" s="133"/>
      <c r="E426" s="119" t="s">
        <v>25</v>
      </c>
      <c r="F426" s="120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  <c r="AA426" s="121"/>
      <c r="AB426" s="121"/>
      <c r="AC426" s="121"/>
      <c r="AD426" s="121"/>
      <c r="AE426" s="121"/>
      <c r="AF426" s="121"/>
      <c r="AG426" s="121"/>
      <c r="AH426" s="121"/>
      <c r="AI426" s="121"/>
      <c r="AJ426" s="122"/>
      <c r="AK426" s="130"/>
      <c r="AL426" s="137"/>
      <c r="AM426" s="137"/>
      <c r="AN426" s="137"/>
      <c r="AO426" s="137"/>
      <c r="AP426" s="137"/>
      <c r="AQ426" s="133"/>
      <c r="AS426" s="97">
        <v>19</v>
      </c>
      <c r="AT426" s="97" t="s">
        <v>192</v>
      </c>
    </row>
    <row r="427" spans="1:46" ht="9" customHeight="1" x14ac:dyDescent="0.2">
      <c r="A427" s="130"/>
      <c r="B427" s="130"/>
      <c r="C427" s="148"/>
      <c r="D427" s="133"/>
      <c r="E427" s="119" t="s">
        <v>26</v>
      </c>
      <c r="F427" s="120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  <c r="AA427" s="121"/>
      <c r="AB427" s="121"/>
      <c r="AC427" s="121"/>
      <c r="AD427" s="121"/>
      <c r="AE427" s="121"/>
      <c r="AF427" s="121"/>
      <c r="AG427" s="121"/>
      <c r="AH427" s="121"/>
      <c r="AI427" s="121"/>
      <c r="AJ427" s="122"/>
      <c r="AK427" s="130"/>
      <c r="AL427" s="137"/>
      <c r="AM427" s="137"/>
      <c r="AN427" s="137"/>
      <c r="AO427" s="137"/>
      <c r="AP427" s="137"/>
      <c r="AQ427" s="133"/>
      <c r="AS427" s="97">
        <v>19</v>
      </c>
      <c r="AT427" s="97" t="s">
        <v>192</v>
      </c>
    </row>
    <row r="428" spans="1:46" ht="9" customHeight="1" thickBot="1" x14ac:dyDescent="0.25">
      <c r="A428" s="131"/>
      <c r="B428" s="131"/>
      <c r="C428" s="149"/>
      <c r="D428" s="134"/>
      <c r="E428" s="123" t="s">
        <v>27</v>
      </c>
      <c r="F428" s="124"/>
      <c r="G428" s="125"/>
      <c r="H428" s="125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6"/>
      <c r="AK428" s="131"/>
      <c r="AL428" s="138"/>
      <c r="AM428" s="138"/>
      <c r="AN428" s="138"/>
      <c r="AO428" s="138"/>
      <c r="AP428" s="138"/>
      <c r="AQ428" s="134"/>
      <c r="AS428" s="97">
        <v>19</v>
      </c>
      <c r="AT428" s="97" t="s">
        <v>192</v>
      </c>
    </row>
    <row r="429" spans="1:46" ht="9" customHeight="1" thickBot="1" x14ac:dyDescent="0.25">
      <c r="A429" s="135">
        <v>105</v>
      </c>
      <c r="B429" s="145">
        <v>24977</v>
      </c>
      <c r="C429" s="141" t="s">
        <v>200</v>
      </c>
      <c r="D429" s="140" t="s">
        <v>83</v>
      </c>
      <c r="E429" s="115" t="s">
        <v>22</v>
      </c>
      <c r="F429" s="116"/>
      <c r="G429" s="117"/>
      <c r="H429" s="127" t="s">
        <v>54</v>
      </c>
      <c r="I429" s="127" t="s">
        <v>54</v>
      </c>
      <c r="J429" s="127" t="s">
        <v>54</v>
      </c>
      <c r="K429" s="117"/>
      <c r="L429" s="117"/>
      <c r="M429" s="127">
        <v>8</v>
      </c>
      <c r="N429" s="127">
        <v>8</v>
      </c>
      <c r="O429" s="127">
        <v>8</v>
      </c>
      <c r="P429" s="127">
        <v>8</v>
      </c>
      <c r="Q429" s="127">
        <v>8</v>
      </c>
      <c r="R429" s="117"/>
      <c r="S429" s="117"/>
      <c r="T429" s="117">
        <v>8</v>
      </c>
      <c r="U429" s="117">
        <v>8</v>
      </c>
      <c r="V429" s="117">
        <v>8</v>
      </c>
      <c r="W429" s="117">
        <v>8</v>
      </c>
      <c r="X429" s="117">
        <v>8</v>
      </c>
      <c r="Y429" s="117"/>
      <c r="Z429" s="117"/>
      <c r="AA429" s="117">
        <v>8</v>
      </c>
      <c r="AB429" s="117">
        <v>8</v>
      </c>
      <c r="AC429" s="117">
        <v>8</v>
      </c>
      <c r="AD429" s="117">
        <v>8</v>
      </c>
      <c r="AE429" s="117">
        <v>8</v>
      </c>
      <c r="AF429" s="117"/>
      <c r="AG429" s="117"/>
      <c r="AH429" s="117">
        <v>8</v>
      </c>
      <c r="AI429" s="117">
        <v>8</v>
      </c>
      <c r="AJ429" s="118">
        <v>8</v>
      </c>
      <c r="AK429" s="139">
        <f>COUNTIF(F429:AJ429,"&gt;0")</f>
        <v>18</v>
      </c>
      <c r="AL429" s="136">
        <f>SUM(F429:AJ429)</f>
        <v>144</v>
      </c>
      <c r="AM429" s="136">
        <f>SUM(F431:AJ431)</f>
        <v>0</v>
      </c>
      <c r="AN429" s="136">
        <f>SUM(F432:AJ432)</f>
        <v>0</v>
      </c>
      <c r="AO429" s="136">
        <f>SUM(F430:AJ430)</f>
        <v>0</v>
      </c>
      <c r="AP429" s="136">
        <f>VLOOKUP($M$1&amp;" "&amp;$P$1&amp;" "&amp;AQ429,'Вспомогательная таблица'!A:AL,38,0)</f>
        <v>168</v>
      </c>
      <c r="AQ429" s="132" t="s">
        <v>23</v>
      </c>
      <c r="AS429" s="97">
        <v>20</v>
      </c>
      <c r="AT429" s="97" t="s">
        <v>201</v>
      </c>
    </row>
    <row r="430" spans="1:46" ht="9" customHeight="1" x14ac:dyDescent="0.2">
      <c r="A430" s="130"/>
      <c r="B430" s="130"/>
      <c r="C430" s="137"/>
      <c r="D430" s="133"/>
      <c r="E430" s="119" t="s">
        <v>25</v>
      </c>
      <c r="F430" s="120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  <c r="AA430" s="121"/>
      <c r="AB430" s="121"/>
      <c r="AC430" s="121"/>
      <c r="AD430" s="121"/>
      <c r="AE430" s="121"/>
      <c r="AF430" s="121"/>
      <c r="AG430" s="121"/>
      <c r="AH430" s="121"/>
      <c r="AI430" s="121"/>
      <c r="AJ430" s="122"/>
      <c r="AK430" s="130"/>
      <c r="AL430" s="137"/>
      <c r="AM430" s="137"/>
      <c r="AN430" s="137"/>
      <c r="AO430" s="137"/>
      <c r="AP430" s="137"/>
      <c r="AQ430" s="133"/>
      <c r="AS430" s="97">
        <v>20</v>
      </c>
      <c r="AT430" s="97" t="s">
        <v>201</v>
      </c>
    </row>
    <row r="431" spans="1:46" ht="9" customHeight="1" x14ac:dyDescent="0.2">
      <c r="A431" s="130"/>
      <c r="B431" s="130"/>
      <c r="C431" s="137"/>
      <c r="D431" s="133"/>
      <c r="E431" s="119" t="s">
        <v>26</v>
      </c>
      <c r="F431" s="120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  <c r="AA431" s="121"/>
      <c r="AB431" s="121"/>
      <c r="AC431" s="121"/>
      <c r="AD431" s="121"/>
      <c r="AE431" s="121"/>
      <c r="AF431" s="121"/>
      <c r="AG431" s="121"/>
      <c r="AH431" s="121"/>
      <c r="AI431" s="121"/>
      <c r="AJ431" s="122"/>
      <c r="AK431" s="130"/>
      <c r="AL431" s="137"/>
      <c r="AM431" s="137"/>
      <c r="AN431" s="137"/>
      <c r="AO431" s="137"/>
      <c r="AP431" s="137"/>
      <c r="AQ431" s="133"/>
      <c r="AS431" s="97">
        <v>20</v>
      </c>
      <c r="AT431" s="97" t="s">
        <v>201</v>
      </c>
    </row>
    <row r="432" spans="1:46" ht="9" customHeight="1" thickBot="1" x14ac:dyDescent="0.25">
      <c r="A432" s="131"/>
      <c r="B432" s="146"/>
      <c r="C432" s="142"/>
      <c r="D432" s="134"/>
      <c r="E432" s="123" t="s">
        <v>27</v>
      </c>
      <c r="F432" s="124"/>
      <c r="G432" s="125"/>
      <c r="H432" s="125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  <c r="AA432" s="125"/>
      <c r="AB432" s="125"/>
      <c r="AC432" s="125"/>
      <c r="AD432" s="125"/>
      <c r="AE432" s="125"/>
      <c r="AF432" s="125"/>
      <c r="AG432" s="125"/>
      <c r="AH432" s="125"/>
      <c r="AI432" s="125"/>
      <c r="AJ432" s="126"/>
      <c r="AK432" s="131"/>
      <c r="AL432" s="138"/>
      <c r="AM432" s="138"/>
      <c r="AN432" s="138"/>
      <c r="AO432" s="138"/>
      <c r="AP432" s="138"/>
      <c r="AQ432" s="134"/>
      <c r="AS432" s="97">
        <v>20</v>
      </c>
      <c r="AT432" s="97" t="s">
        <v>201</v>
      </c>
    </row>
    <row r="433" spans="1:46" ht="9" customHeight="1" thickBot="1" x14ac:dyDescent="0.25">
      <c r="A433" s="135">
        <v>106</v>
      </c>
      <c r="B433" s="145">
        <v>20165</v>
      </c>
      <c r="C433" s="141" t="s">
        <v>202</v>
      </c>
      <c r="D433" s="140" t="s">
        <v>188</v>
      </c>
      <c r="E433" s="115" t="s">
        <v>22</v>
      </c>
      <c r="F433" s="116"/>
      <c r="G433" s="117"/>
      <c r="H433" s="127">
        <v>8</v>
      </c>
      <c r="I433" s="127">
        <v>8</v>
      </c>
      <c r="J433" s="127">
        <v>8</v>
      </c>
      <c r="K433" s="117"/>
      <c r="L433" s="117"/>
      <c r="M433" s="127">
        <v>8</v>
      </c>
      <c r="N433" s="127">
        <v>8</v>
      </c>
      <c r="O433" s="127">
        <v>8</v>
      </c>
      <c r="P433" s="127">
        <v>8</v>
      </c>
      <c r="Q433" s="127">
        <v>8</v>
      </c>
      <c r="R433" s="117"/>
      <c r="S433" s="117"/>
      <c r="T433" s="117">
        <v>8</v>
      </c>
      <c r="U433" s="117">
        <v>8</v>
      </c>
      <c r="V433" s="117">
        <v>8</v>
      </c>
      <c r="W433" s="117">
        <v>8</v>
      </c>
      <c r="X433" s="117">
        <v>8</v>
      </c>
      <c r="Y433" s="117"/>
      <c r="Z433" s="117"/>
      <c r="AA433" s="117" t="s">
        <v>37</v>
      </c>
      <c r="AB433" s="117" t="s">
        <v>37</v>
      </c>
      <c r="AC433" s="117" t="s">
        <v>37</v>
      </c>
      <c r="AD433" s="117" t="s">
        <v>37</v>
      </c>
      <c r="AE433" s="117" t="s">
        <v>37</v>
      </c>
      <c r="AF433" s="117"/>
      <c r="AG433" s="117"/>
      <c r="AH433" s="117">
        <v>8</v>
      </c>
      <c r="AI433" s="117">
        <v>8</v>
      </c>
      <c r="AJ433" s="118">
        <v>8</v>
      </c>
      <c r="AK433" s="139">
        <f>COUNTIF(F433:AJ433,"&gt;0")</f>
        <v>16</v>
      </c>
      <c r="AL433" s="136">
        <f>SUM(F433:AJ433)</f>
        <v>128</v>
      </c>
      <c r="AM433" s="136">
        <f>SUM(F435:AJ435)</f>
        <v>0</v>
      </c>
      <c r="AN433" s="136">
        <f>SUM(F436:AJ436)</f>
        <v>0</v>
      </c>
      <c r="AO433" s="136">
        <f>SUM(F434:AJ434)</f>
        <v>0</v>
      </c>
      <c r="AP433" s="136">
        <f>VLOOKUP($M$1&amp;" "&amp;$P$1&amp;" "&amp;AQ433,'Вспомогательная таблица'!A:AL,38,0)</f>
        <v>168</v>
      </c>
      <c r="AQ433" s="132" t="s">
        <v>23</v>
      </c>
      <c r="AS433" s="97">
        <v>20</v>
      </c>
      <c r="AT433" s="97" t="s">
        <v>201</v>
      </c>
    </row>
    <row r="434" spans="1:46" ht="9" customHeight="1" x14ac:dyDescent="0.2">
      <c r="A434" s="130"/>
      <c r="B434" s="130"/>
      <c r="C434" s="137"/>
      <c r="D434" s="133"/>
      <c r="E434" s="119" t="s">
        <v>25</v>
      </c>
      <c r="F434" s="120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  <c r="AA434" s="121"/>
      <c r="AB434" s="121"/>
      <c r="AC434" s="121"/>
      <c r="AD434" s="121"/>
      <c r="AE434" s="121"/>
      <c r="AF434" s="121"/>
      <c r="AG434" s="121"/>
      <c r="AH434" s="121"/>
      <c r="AI434" s="121"/>
      <c r="AJ434" s="122"/>
      <c r="AK434" s="130"/>
      <c r="AL434" s="137"/>
      <c r="AM434" s="137"/>
      <c r="AN434" s="137"/>
      <c r="AO434" s="137"/>
      <c r="AP434" s="137"/>
      <c r="AQ434" s="133"/>
      <c r="AS434" s="97">
        <v>20</v>
      </c>
      <c r="AT434" s="97" t="s">
        <v>201</v>
      </c>
    </row>
    <row r="435" spans="1:46" ht="9" customHeight="1" x14ac:dyDescent="0.2">
      <c r="A435" s="130"/>
      <c r="B435" s="130"/>
      <c r="C435" s="137"/>
      <c r="D435" s="133"/>
      <c r="E435" s="119" t="s">
        <v>26</v>
      </c>
      <c r="F435" s="120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  <c r="AA435" s="121"/>
      <c r="AB435" s="121"/>
      <c r="AC435" s="121"/>
      <c r="AD435" s="121"/>
      <c r="AE435" s="121"/>
      <c r="AF435" s="121"/>
      <c r="AG435" s="121"/>
      <c r="AH435" s="121"/>
      <c r="AI435" s="121"/>
      <c r="AJ435" s="122"/>
      <c r="AK435" s="130"/>
      <c r="AL435" s="137"/>
      <c r="AM435" s="137"/>
      <c r="AN435" s="137"/>
      <c r="AO435" s="137"/>
      <c r="AP435" s="137"/>
      <c r="AQ435" s="133"/>
      <c r="AS435" s="97">
        <v>20</v>
      </c>
      <c r="AT435" s="97" t="s">
        <v>201</v>
      </c>
    </row>
    <row r="436" spans="1:46" ht="9" customHeight="1" thickBot="1" x14ac:dyDescent="0.25">
      <c r="A436" s="131"/>
      <c r="B436" s="146"/>
      <c r="C436" s="142"/>
      <c r="D436" s="134"/>
      <c r="E436" s="123" t="s">
        <v>27</v>
      </c>
      <c r="F436" s="124"/>
      <c r="G436" s="125"/>
      <c r="H436" s="125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6"/>
      <c r="AK436" s="131"/>
      <c r="AL436" s="138"/>
      <c r="AM436" s="138"/>
      <c r="AN436" s="138"/>
      <c r="AO436" s="138"/>
      <c r="AP436" s="138"/>
      <c r="AQ436" s="134"/>
      <c r="AS436" s="97">
        <v>20</v>
      </c>
      <c r="AT436" s="97" t="s">
        <v>201</v>
      </c>
    </row>
    <row r="437" spans="1:46" ht="9" customHeight="1" thickBot="1" x14ac:dyDescent="0.25">
      <c r="A437" s="135">
        <v>107</v>
      </c>
      <c r="B437" s="145">
        <v>19773</v>
      </c>
      <c r="C437" s="141" t="s">
        <v>203</v>
      </c>
      <c r="D437" s="140" t="s">
        <v>83</v>
      </c>
      <c r="E437" s="115" t="s">
        <v>22</v>
      </c>
      <c r="F437" s="128" t="s">
        <v>54</v>
      </c>
      <c r="G437" s="127" t="s">
        <v>54</v>
      </c>
      <c r="H437" s="127" t="s">
        <v>54</v>
      </c>
      <c r="I437" s="127" t="s">
        <v>54</v>
      </c>
      <c r="J437" s="127" t="s">
        <v>54</v>
      </c>
      <c r="K437" s="117"/>
      <c r="L437" s="117"/>
      <c r="M437" s="127">
        <v>8</v>
      </c>
      <c r="N437" s="127">
        <v>8</v>
      </c>
      <c r="O437" s="127">
        <v>8</v>
      </c>
      <c r="P437" s="127">
        <v>8</v>
      </c>
      <c r="Q437" s="127">
        <v>8</v>
      </c>
      <c r="R437" s="117"/>
      <c r="S437" s="117"/>
      <c r="T437" s="117">
        <v>8</v>
      </c>
      <c r="U437" s="117">
        <v>8</v>
      </c>
      <c r="V437" s="117">
        <v>8</v>
      </c>
      <c r="W437" s="117">
        <v>8</v>
      </c>
      <c r="X437" s="117">
        <v>8</v>
      </c>
      <c r="Y437" s="117"/>
      <c r="Z437" s="117"/>
      <c r="AA437" s="117">
        <v>8</v>
      </c>
      <c r="AB437" s="117">
        <v>8</v>
      </c>
      <c r="AC437" s="117">
        <v>8</v>
      </c>
      <c r="AD437" s="117">
        <v>8</v>
      </c>
      <c r="AE437" s="117">
        <v>8</v>
      </c>
      <c r="AF437" s="117"/>
      <c r="AG437" s="117"/>
      <c r="AH437" s="117">
        <v>8</v>
      </c>
      <c r="AI437" s="117">
        <v>8</v>
      </c>
      <c r="AJ437" s="118">
        <v>8</v>
      </c>
      <c r="AK437" s="139">
        <f>COUNTIF(F437:AJ437,"&gt;0")</f>
        <v>18</v>
      </c>
      <c r="AL437" s="136">
        <f>SUM(F437:AJ437)</f>
        <v>144</v>
      </c>
      <c r="AM437" s="136">
        <f>SUM(F439:AJ439)</f>
        <v>0</v>
      </c>
      <c r="AN437" s="136">
        <f>SUM(F440:AJ440)</f>
        <v>0</v>
      </c>
      <c r="AO437" s="136">
        <f>SUM(F438:AJ438)</f>
        <v>0</v>
      </c>
      <c r="AP437" s="136">
        <f>VLOOKUP($M$1&amp;" "&amp;$P$1&amp;" "&amp;AQ437,'Вспомогательная таблица'!A:AL,38,0)</f>
        <v>168</v>
      </c>
      <c r="AQ437" s="132" t="s">
        <v>23</v>
      </c>
      <c r="AS437" s="97">
        <v>20</v>
      </c>
      <c r="AT437" s="97" t="s">
        <v>201</v>
      </c>
    </row>
    <row r="438" spans="1:46" ht="9" customHeight="1" x14ac:dyDescent="0.2">
      <c r="A438" s="130"/>
      <c r="B438" s="130"/>
      <c r="C438" s="137"/>
      <c r="D438" s="133"/>
      <c r="E438" s="119" t="s">
        <v>25</v>
      </c>
      <c r="F438" s="120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  <c r="AA438" s="121"/>
      <c r="AB438" s="121"/>
      <c r="AC438" s="121"/>
      <c r="AD438" s="121"/>
      <c r="AE438" s="121"/>
      <c r="AF438" s="121"/>
      <c r="AG438" s="121"/>
      <c r="AH438" s="121"/>
      <c r="AI438" s="121"/>
      <c r="AJ438" s="122"/>
      <c r="AK438" s="130"/>
      <c r="AL438" s="137"/>
      <c r="AM438" s="137"/>
      <c r="AN438" s="137"/>
      <c r="AO438" s="137"/>
      <c r="AP438" s="137"/>
      <c r="AQ438" s="133"/>
      <c r="AS438" s="97">
        <v>20</v>
      </c>
      <c r="AT438" s="97" t="s">
        <v>201</v>
      </c>
    </row>
    <row r="439" spans="1:46" ht="9" customHeight="1" x14ac:dyDescent="0.2">
      <c r="A439" s="130"/>
      <c r="B439" s="130"/>
      <c r="C439" s="137"/>
      <c r="D439" s="133"/>
      <c r="E439" s="119" t="s">
        <v>26</v>
      </c>
      <c r="F439" s="120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  <c r="AA439" s="121"/>
      <c r="AB439" s="121"/>
      <c r="AC439" s="121"/>
      <c r="AD439" s="121"/>
      <c r="AE439" s="121"/>
      <c r="AF439" s="121"/>
      <c r="AG439" s="121"/>
      <c r="AH439" s="121"/>
      <c r="AI439" s="121"/>
      <c r="AJ439" s="122"/>
      <c r="AK439" s="130"/>
      <c r="AL439" s="137"/>
      <c r="AM439" s="137"/>
      <c r="AN439" s="137"/>
      <c r="AO439" s="137"/>
      <c r="AP439" s="137"/>
      <c r="AQ439" s="133"/>
      <c r="AS439" s="97">
        <v>20</v>
      </c>
      <c r="AT439" s="97" t="s">
        <v>201</v>
      </c>
    </row>
    <row r="440" spans="1:46" ht="9" customHeight="1" thickBot="1" x14ac:dyDescent="0.25">
      <c r="A440" s="131"/>
      <c r="B440" s="146"/>
      <c r="C440" s="142"/>
      <c r="D440" s="134"/>
      <c r="E440" s="123" t="s">
        <v>27</v>
      </c>
      <c r="F440" s="124"/>
      <c r="G440" s="125"/>
      <c r="H440" s="125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  <c r="AA440" s="125"/>
      <c r="AB440" s="125"/>
      <c r="AC440" s="125"/>
      <c r="AD440" s="125"/>
      <c r="AE440" s="125"/>
      <c r="AF440" s="125"/>
      <c r="AG440" s="125"/>
      <c r="AH440" s="125"/>
      <c r="AI440" s="125"/>
      <c r="AJ440" s="126"/>
      <c r="AK440" s="131"/>
      <c r="AL440" s="138"/>
      <c r="AM440" s="138"/>
      <c r="AN440" s="138"/>
      <c r="AO440" s="138"/>
      <c r="AP440" s="138"/>
      <c r="AQ440" s="134"/>
      <c r="AS440" s="97">
        <v>20</v>
      </c>
      <c r="AT440" s="97" t="s">
        <v>201</v>
      </c>
    </row>
    <row r="441" spans="1:46" ht="9" customHeight="1" thickBot="1" x14ac:dyDescent="0.25">
      <c r="A441" s="135">
        <v>108</v>
      </c>
      <c r="B441" s="145">
        <v>24767</v>
      </c>
      <c r="C441" s="141" t="s">
        <v>204</v>
      </c>
      <c r="D441" s="140" t="s">
        <v>151</v>
      </c>
      <c r="E441" s="115" t="s">
        <v>22</v>
      </c>
      <c r="F441" s="116"/>
      <c r="G441" s="117"/>
      <c r="H441" s="127">
        <v>8</v>
      </c>
      <c r="I441" s="127">
        <v>8</v>
      </c>
      <c r="J441" s="127">
        <v>8</v>
      </c>
      <c r="K441" s="117"/>
      <c r="L441" s="117"/>
      <c r="M441" s="127" t="s">
        <v>118</v>
      </c>
      <c r="N441" s="127" t="s">
        <v>118</v>
      </c>
      <c r="O441" s="127" t="s">
        <v>118</v>
      </c>
      <c r="P441" s="127" t="s">
        <v>118</v>
      </c>
      <c r="Q441" s="127" t="s">
        <v>118</v>
      </c>
      <c r="R441" s="117"/>
      <c r="S441" s="117"/>
      <c r="T441" s="117">
        <v>8</v>
      </c>
      <c r="U441" s="117">
        <v>8</v>
      </c>
      <c r="V441" s="117">
        <v>8</v>
      </c>
      <c r="W441" s="117">
        <v>8</v>
      </c>
      <c r="X441" s="117">
        <v>8</v>
      </c>
      <c r="Y441" s="117"/>
      <c r="Z441" s="117"/>
      <c r="AA441" s="117">
        <v>8</v>
      </c>
      <c r="AB441" s="117">
        <v>8</v>
      </c>
      <c r="AC441" s="117">
        <v>8</v>
      </c>
      <c r="AD441" s="117">
        <v>8</v>
      </c>
      <c r="AE441" s="117">
        <v>8</v>
      </c>
      <c r="AF441" s="117"/>
      <c r="AG441" s="117"/>
      <c r="AH441" s="117">
        <v>8</v>
      </c>
      <c r="AI441" s="117">
        <v>8</v>
      </c>
      <c r="AJ441" s="118">
        <v>8</v>
      </c>
      <c r="AK441" s="139">
        <f>COUNTIF(F441:AJ441,"&gt;0")</f>
        <v>16</v>
      </c>
      <c r="AL441" s="136">
        <f>SUM(F441:AJ441)</f>
        <v>128</v>
      </c>
      <c r="AM441" s="136">
        <f>SUM(F443:AJ443)</f>
        <v>0</v>
      </c>
      <c r="AN441" s="136">
        <f>SUM(F444:AJ444)</f>
        <v>0</v>
      </c>
      <c r="AO441" s="136">
        <f>SUM(F442:AJ442)</f>
        <v>0</v>
      </c>
      <c r="AP441" s="136">
        <f>VLOOKUP($M$1&amp;" "&amp;$P$1&amp;" "&amp;AQ441,'Вспомогательная таблица'!A:AL,38,0)</f>
        <v>168</v>
      </c>
      <c r="AQ441" s="132" t="s">
        <v>23</v>
      </c>
      <c r="AS441" s="97">
        <v>21</v>
      </c>
      <c r="AT441" s="97" t="s">
        <v>205</v>
      </c>
    </row>
    <row r="442" spans="1:46" ht="9" customHeight="1" x14ac:dyDescent="0.2">
      <c r="A442" s="130"/>
      <c r="B442" s="130"/>
      <c r="C442" s="137"/>
      <c r="D442" s="133"/>
      <c r="E442" s="119" t="s">
        <v>25</v>
      </c>
      <c r="F442" s="120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  <c r="AA442" s="121"/>
      <c r="AB442" s="121"/>
      <c r="AC442" s="121"/>
      <c r="AD442" s="121"/>
      <c r="AE442" s="121"/>
      <c r="AF442" s="121"/>
      <c r="AG442" s="121"/>
      <c r="AH442" s="121"/>
      <c r="AI442" s="121"/>
      <c r="AJ442" s="122"/>
      <c r="AK442" s="130"/>
      <c r="AL442" s="137"/>
      <c r="AM442" s="137"/>
      <c r="AN442" s="137"/>
      <c r="AO442" s="137"/>
      <c r="AP442" s="137"/>
      <c r="AQ442" s="133"/>
      <c r="AS442" s="97">
        <v>21</v>
      </c>
      <c r="AT442" s="97" t="s">
        <v>205</v>
      </c>
    </row>
    <row r="443" spans="1:46" ht="9" customHeight="1" x14ac:dyDescent="0.2">
      <c r="A443" s="130"/>
      <c r="B443" s="130"/>
      <c r="C443" s="137"/>
      <c r="D443" s="133"/>
      <c r="E443" s="119" t="s">
        <v>26</v>
      </c>
      <c r="F443" s="120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  <c r="AA443" s="121"/>
      <c r="AB443" s="121"/>
      <c r="AC443" s="121"/>
      <c r="AD443" s="121"/>
      <c r="AE443" s="121"/>
      <c r="AF443" s="121"/>
      <c r="AG443" s="121"/>
      <c r="AH443" s="121"/>
      <c r="AI443" s="121"/>
      <c r="AJ443" s="122"/>
      <c r="AK443" s="130"/>
      <c r="AL443" s="137"/>
      <c r="AM443" s="137"/>
      <c r="AN443" s="137"/>
      <c r="AO443" s="137"/>
      <c r="AP443" s="137"/>
      <c r="AQ443" s="133"/>
      <c r="AS443" s="97">
        <v>21</v>
      </c>
      <c r="AT443" s="97" t="s">
        <v>205</v>
      </c>
    </row>
    <row r="444" spans="1:46" ht="9" customHeight="1" thickBot="1" x14ac:dyDescent="0.25">
      <c r="A444" s="131"/>
      <c r="B444" s="146"/>
      <c r="C444" s="142"/>
      <c r="D444" s="134"/>
      <c r="E444" s="123" t="s">
        <v>27</v>
      </c>
      <c r="F444" s="124"/>
      <c r="G444" s="125"/>
      <c r="H444" s="125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  <c r="AA444" s="125"/>
      <c r="AB444" s="125"/>
      <c r="AC444" s="125"/>
      <c r="AD444" s="125"/>
      <c r="AE444" s="125"/>
      <c r="AF444" s="125"/>
      <c r="AG444" s="125"/>
      <c r="AH444" s="125"/>
      <c r="AI444" s="125"/>
      <c r="AJ444" s="126"/>
      <c r="AK444" s="131"/>
      <c r="AL444" s="138"/>
      <c r="AM444" s="138"/>
      <c r="AN444" s="138"/>
      <c r="AO444" s="138"/>
      <c r="AP444" s="138"/>
      <c r="AQ444" s="134"/>
      <c r="AS444" s="97">
        <v>21</v>
      </c>
      <c r="AT444" s="97" t="s">
        <v>205</v>
      </c>
    </row>
    <row r="445" spans="1:46" ht="9" customHeight="1" thickBot="1" x14ac:dyDescent="0.25">
      <c r="A445" s="135">
        <v>109</v>
      </c>
      <c r="B445" s="145">
        <v>26371</v>
      </c>
      <c r="C445" s="141" t="s">
        <v>206</v>
      </c>
      <c r="D445" s="140" t="s">
        <v>207</v>
      </c>
      <c r="E445" s="115" t="s">
        <v>22</v>
      </c>
      <c r="F445" s="116"/>
      <c r="G445" s="117"/>
      <c r="H445" s="127">
        <v>8</v>
      </c>
      <c r="I445" s="127">
        <v>8</v>
      </c>
      <c r="J445" s="127">
        <v>8</v>
      </c>
      <c r="K445" s="117"/>
      <c r="L445" s="117"/>
      <c r="M445" s="127">
        <v>8</v>
      </c>
      <c r="N445" s="127">
        <v>8</v>
      </c>
      <c r="O445" s="127">
        <v>8</v>
      </c>
      <c r="P445" s="127">
        <v>8</v>
      </c>
      <c r="Q445" s="127">
        <v>8</v>
      </c>
      <c r="R445" s="117"/>
      <c r="S445" s="117"/>
      <c r="T445" s="117">
        <v>8</v>
      </c>
      <c r="U445" s="117">
        <v>8</v>
      </c>
      <c r="V445" s="117">
        <v>8</v>
      </c>
      <c r="W445" s="117">
        <v>8</v>
      </c>
      <c r="X445" s="117">
        <v>8</v>
      </c>
      <c r="Y445" s="117"/>
      <c r="Z445" s="117"/>
      <c r="AA445" s="117">
        <v>8</v>
      </c>
      <c r="AB445" s="117">
        <v>8</v>
      </c>
      <c r="AC445" s="117">
        <v>8</v>
      </c>
      <c r="AD445" s="117">
        <v>8</v>
      </c>
      <c r="AE445" s="117">
        <v>8</v>
      </c>
      <c r="AF445" s="117"/>
      <c r="AG445" s="117"/>
      <c r="AH445" s="117">
        <v>8</v>
      </c>
      <c r="AI445" s="117">
        <v>8</v>
      </c>
      <c r="AJ445" s="118">
        <v>8</v>
      </c>
      <c r="AK445" s="139">
        <f>COUNTIF(F445:AJ445,"&gt;0")</f>
        <v>21</v>
      </c>
      <c r="AL445" s="136">
        <f>SUM(F445:AJ445)</f>
        <v>168</v>
      </c>
      <c r="AM445" s="136">
        <f>SUM(F447:AJ447)</f>
        <v>0</v>
      </c>
      <c r="AN445" s="136">
        <f>SUM(F448:AJ448)</f>
        <v>0</v>
      </c>
      <c r="AO445" s="136">
        <f>SUM(F446:AJ446)</f>
        <v>0</v>
      </c>
      <c r="AP445" s="136">
        <f>VLOOKUP($M$1&amp;" "&amp;$P$1&amp;" "&amp;AQ445,'Вспомогательная таблица'!A:AL,38,0)</f>
        <v>168</v>
      </c>
      <c r="AQ445" s="132" t="s">
        <v>23</v>
      </c>
      <c r="AS445" s="97">
        <v>21</v>
      </c>
      <c r="AT445" s="97" t="s">
        <v>205</v>
      </c>
    </row>
    <row r="446" spans="1:46" ht="9" customHeight="1" x14ac:dyDescent="0.2">
      <c r="A446" s="130"/>
      <c r="B446" s="130"/>
      <c r="C446" s="137"/>
      <c r="D446" s="133"/>
      <c r="E446" s="119" t="s">
        <v>25</v>
      </c>
      <c r="F446" s="120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  <c r="AA446" s="121"/>
      <c r="AB446" s="121"/>
      <c r="AC446" s="121"/>
      <c r="AD446" s="121"/>
      <c r="AE446" s="121"/>
      <c r="AF446" s="121"/>
      <c r="AG446" s="121"/>
      <c r="AH446" s="121"/>
      <c r="AI446" s="121"/>
      <c r="AJ446" s="122"/>
      <c r="AK446" s="130"/>
      <c r="AL446" s="137"/>
      <c r="AM446" s="137"/>
      <c r="AN446" s="137"/>
      <c r="AO446" s="137"/>
      <c r="AP446" s="137"/>
      <c r="AQ446" s="133"/>
      <c r="AS446" s="97">
        <v>21</v>
      </c>
      <c r="AT446" s="97" t="s">
        <v>205</v>
      </c>
    </row>
    <row r="447" spans="1:46" ht="9" customHeight="1" x14ac:dyDescent="0.2">
      <c r="A447" s="130"/>
      <c r="B447" s="130"/>
      <c r="C447" s="137"/>
      <c r="D447" s="133"/>
      <c r="E447" s="119" t="s">
        <v>26</v>
      </c>
      <c r="F447" s="120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  <c r="AA447" s="121"/>
      <c r="AB447" s="121"/>
      <c r="AC447" s="121"/>
      <c r="AD447" s="121"/>
      <c r="AE447" s="121"/>
      <c r="AF447" s="121"/>
      <c r="AG447" s="121"/>
      <c r="AH447" s="121"/>
      <c r="AI447" s="121"/>
      <c r="AJ447" s="122"/>
      <c r="AK447" s="130"/>
      <c r="AL447" s="137"/>
      <c r="AM447" s="137"/>
      <c r="AN447" s="137"/>
      <c r="AO447" s="137"/>
      <c r="AP447" s="137"/>
      <c r="AQ447" s="133"/>
      <c r="AS447" s="97">
        <v>21</v>
      </c>
      <c r="AT447" s="97" t="s">
        <v>205</v>
      </c>
    </row>
    <row r="448" spans="1:46" ht="9" customHeight="1" thickBot="1" x14ac:dyDescent="0.25">
      <c r="A448" s="131"/>
      <c r="B448" s="146"/>
      <c r="C448" s="142"/>
      <c r="D448" s="134"/>
      <c r="E448" s="123" t="s">
        <v>27</v>
      </c>
      <c r="F448" s="124"/>
      <c r="G448" s="125"/>
      <c r="H448" s="125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  <c r="AA448" s="125"/>
      <c r="AB448" s="125"/>
      <c r="AC448" s="125"/>
      <c r="AD448" s="125"/>
      <c r="AE448" s="125"/>
      <c r="AF448" s="125"/>
      <c r="AG448" s="125"/>
      <c r="AH448" s="125"/>
      <c r="AI448" s="125"/>
      <c r="AJ448" s="126"/>
      <c r="AK448" s="131"/>
      <c r="AL448" s="138"/>
      <c r="AM448" s="138"/>
      <c r="AN448" s="138"/>
      <c r="AO448" s="138"/>
      <c r="AP448" s="138"/>
      <c r="AQ448" s="134"/>
      <c r="AS448" s="97">
        <v>21</v>
      </c>
      <c r="AT448" s="97" t="s">
        <v>205</v>
      </c>
    </row>
    <row r="449" spans="1:46" ht="9" customHeight="1" thickBot="1" x14ac:dyDescent="0.25">
      <c r="A449" s="135">
        <v>110</v>
      </c>
      <c r="B449" s="145">
        <v>20444</v>
      </c>
      <c r="C449" s="141" t="s">
        <v>208</v>
      </c>
      <c r="D449" s="140" t="s">
        <v>207</v>
      </c>
      <c r="E449" s="115" t="s">
        <v>22</v>
      </c>
      <c r="F449" s="116"/>
      <c r="G449" s="117"/>
      <c r="H449" s="127">
        <v>8</v>
      </c>
      <c r="I449" s="127">
        <v>8</v>
      </c>
      <c r="J449" s="127">
        <v>8</v>
      </c>
      <c r="K449" s="117"/>
      <c r="L449" s="117"/>
      <c r="M449" s="117">
        <v>8</v>
      </c>
      <c r="N449" s="127">
        <v>8</v>
      </c>
      <c r="O449" s="127">
        <v>8</v>
      </c>
      <c r="P449" s="127">
        <v>8</v>
      </c>
      <c r="Q449" s="127">
        <v>8</v>
      </c>
      <c r="R449" s="117"/>
      <c r="S449" s="117"/>
      <c r="T449" s="117">
        <v>8</v>
      </c>
      <c r="U449" s="117">
        <v>8</v>
      </c>
      <c r="V449" s="117">
        <v>8</v>
      </c>
      <c r="W449" s="117">
        <v>8</v>
      </c>
      <c r="X449" s="117">
        <v>8</v>
      </c>
      <c r="Y449" s="117"/>
      <c r="Z449" s="117"/>
      <c r="AA449" s="117">
        <v>8</v>
      </c>
      <c r="AB449" s="117">
        <v>8</v>
      </c>
      <c r="AC449" s="117">
        <v>8</v>
      </c>
      <c r="AD449" s="117">
        <v>8</v>
      </c>
      <c r="AE449" s="117">
        <v>8</v>
      </c>
      <c r="AF449" s="117"/>
      <c r="AG449" s="117"/>
      <c r="AH449" s="117">
        <v>8</v>
      </c>
      <c r="AI449" s="117">
        <v>8</v>
      </c>
      <c r="AJ449" s="118">
        <v>8</v>
      </c>
      <c r="AK449" s="139">
        <f>COUNTIF(F449:AJ449,"&gt;0")</f>
        <v>21</v>
      </c>
      <c r="AL449" s="136">
        <f>SUM(F449:AJ449)</f>
        <v>168</v>
      </c>
      <c r="AM449" s="136">
        <f>SUM(F451:AJ451)</f>
        <v>0</v>
      </c>
      <c r="AN449" s="136">
        <f>SUM(F452:AJ452)</f>
        <v>0</v>
      </c>
      <c r="AO449" s="136">
        <f>SUM(F450:AJ450)</f>
        <v>0</v>
      </c>
      <c r="AP449" s="136">
        <f>VLOOKUP($M$1&amp;" "&amp;$P$1&amp;" "&amp;AQ449,'Вспомогательная таблица'!A:AL,38,0)</f>
        <v>168</v>
      </c>
      <c r="AQ449" s="132" t="s">
        <v>23</v>
      </c>
      <c r="AS449" s="97">
        <v>21</v>
      </c>
      <c r="AT449" s="97" t="s">
        <v>205</v>
      </c>
    </row>
    <row r="450" spans="1:46" ht="9" customHeight="1" x14ac:dyDescent="0.2">
      <c r="A450" s="130"/>
      <c r="B450" s="130"/>
      <c r="C450" s="137"/>
      <c r="D450" s="133"/>
      <c r="E450" s="119" t="s">
        <v>25</v>
      </c>
      <c r="F450" s="120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  <c r="AA450" s="121"/>
      <c r="AB450" s="121"/>
      <c r="AC450" s="121"/>
      <c r="AD450" s="121"/>
      <c r="AE450" s="121"/>
      <c r="AF450" s="121"/>
      <c r="AG450" s="121"/>
      <c r="AH450" s="121"/>
      <c r="AI450" s="121"/>
      <c r="AJ450" s="122"/>
      <c r="AK450" s="130"/>
      <c r="AL450" s="137"/>
      <c r="AM450" s="137"/>
      <c r="AN450" s="137"/>
      <c r="AO450" s="137"/>
      <c r="AP450" s="137"/>
      <c r="AQ450" s="133"/>
      <c r="AS450" s="97">
        <v>21</v>
      </c>
      <c r="AT450" s="97" t="s">
        <v>205</v>
      </c>
    </row>
    <row r="451" spans="1:46" ht="9" customHeight="1" x14ac:dyDescent="0.2">
      <c r="A451" s="130"/>
      <c r="B451" s="130"/>
      <c r="C451" s="137"/>
      <c r="D451" s="133"/>
      <c r="E451" s="119" t="s">
        <v>26</v>
      </c>
      <c r="F451" s="120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  <c r="AA451" s="121"/>
      <c r="AB451" s="121"/>
      <c r="AC451" s="121"/>
      <c r="AD451" s="121"/>
      <c r="AE451" s="121"/>
      <c r="AF451" s="121"/>
      <c r="AG451" s="121"/>
      <c r="AH451" s="121"/>
      <c r="AI451" s="121"/>
      <c r="AJ451" s="122"/>
      <c r="AK451" s="130"/>
      <c r="AL451" s="137"/>
      <c r="AM451" s="137"/>
      <c r="AN451" s="137"/>
      <c r="AO451" s="137"/>
      <c r="AP451" s="137"/>
      <c r="AQ451" s="133"/>
      <c r="AS451" s="97">
        <v>21</v>
      </c>
      <c r="AT451" s="97" t="s">
        <v>205</v>
      </c>
    </row>
    <row r="452" spans="1:46" ht="9" customHeight="1" thickBot="1" x14ac:dyDescent="0.25">
      <c r="A452" s="131"/>
      <c r="B452" s="146"/>
      <c r="C452" s="142"/>
      <c r="D452" s="134"/>
      <c r="E452" s="123" t="s">
        <v>27</v>
      </c>
      <c r="F452" s="124"/>
      <c r="G452" s="125"/>
      <c r="H452" s="125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  <c r="AA452" s="125"/>
      <c r="AB452" s="125"/>
      <c r="AC452" s="125"/>
      <c r="AD452" s="125"/>
      <c r="AE452" s="125"/>
      <c r="AF452" s="125"/>
      <c r="AG452" s="125"/>
      <c r="AH452" s="125"/>
      <c r="AI452" s="125"/>
      <c r="AJ452" s="126"/>
      <c r="AK452" s="131"/>
      <c r="AL452" s="138"/>
      <c r="AM452" s="138"/>
      <c r="AN452" s="138"/>
      <c r="AO452" s="138"/>
      <c r="AP452" s="138"/>
      <c r="AQ452" s="134"/>
      <c r="AS452" s="97">
        <v>21</v>
      </c>
      <c r="AT452" s="97" t="s">
        <v>205</v>
      </c>
    </row>
    <row r="453" spans="1:46" ht="9" customHeight="1" thickBot="1" x14ac:dyDescent="0.25">
      <c r="A453" s="135">
        <v>111</v>
      </c>
      <c r="B453" s="145">
        <v>20324</v>
      </c>
      <c r="C453" s="141" t="s">
        <v>209</v>
      </c>
      <c r="D453" s="140" t="s">
        <v>210</v>
      </c>
      <c r="E453" s="115" t="s">
        <v>22</v>
      </c>
      <c r="F453" s="116"/>
      <c r="G453" s="117"/>
      <c r="H453" s="127">
        <v>8</v>
      </c>
      <c r="I453" s="117">
        <v>8</v>
      </c>
      <c r="J453" s="127">
        <v>8</v>
      </c>
      <c r="K453" s="117"/>
      <c r="L453" s="117"/>
      <c r="M453" s="127" t="s">
        <v>54</v>
      </c>
      <c r="N453" s="127" t="s">
        <v>54</v>
      </c>
      <c r="O453" s="127" t="s">
        <v>54</v>
      </c>
      <c r="P453" s="117">
        <v>8</v>
      </c>
      <c r="Q453" s="117">
        <v>8</v>
      </c>
      <c r="R453" s="117"/>
      <c r="S453" s="117"/>
      <c r="T453" s="117">
        <v>8</v>
      </c>
      <c r="U453" s="117">
        <v>8</v>
      </c>
      <c r="V453" s="117">
        <v>8</v>
      </c>
      <c r="W453" s="117">
        <v>8</v>
      </c>
      <c r="X453" s="117">
        <v>8</v>
      </c>
      <c r="Y453" s="117"/>
      <c r="Z453" s="117"/>
      <c r="AA453" s="117">
        <v>8</v>
      </c>
      <c r="AB453" s="117">
        <v>8</v>
      </c>
      <c r="AC453" s="117">
        <v>8</v>
      </c>
      <c r="AD453" s="117">
        <v>8</v>
      </c>
      <c r="AE453" s="117">
        <v>8</v>
      </c>
      <c r="AF453" s="117"/>
      <c r="AG453" s="117"/>
      <c r="AH453" s="117">
        <v>8</v>
      </c>
      <c r="AI453" s="117">
        <v>8</v>
      </c>
      <c r="AJ453" s="118">
        <v>8</v>
      </c>
      <c r="AK453" s="139">
        <f>COUNTIF(F453:AJ453,"&gt;0")</f>
        <v>18</v>
      </c>
      <c r="AL453" s="136">
        <f>SUM(F453:AJ453)</f>
        <v>144</v>
      </c>
      <c r="AM453" s="136">
        <f>SUM(F455:AJ455)</f>
        <v>0</v>
      </c>
      <c r="AN453" s="136">
        <f>SUM(F456:AJ456)</f>
        <v>0</v>
      </c>
      <c r="AO453" s="136">
        <f>SUM(F454:AJ454)</f>
        <v>0</v>
      </c>
      <c r="AP453" s="136">
        <f>VLOOKUP($M$1&amp;" "&amp;$P$1&amp;" "&amp;AQ453,'Вспомогательная таблица'!A:AL,38,0)</f>
        <v>168</v>
      </c>
      <c r="AQ453" s="132" t="s">
        <v>23</v>
      </c>
      <c r="AS453" s="97">
        <v>21</v>
      </c>
      <c r="AT453" s="97" t="s">
        <v>205</v>
      </c>
    </row>
    <row r="454" spans="1:46" ht="9" customHeight="1" x14ac:dyDescent="0.2">
      <c r="A454" s="130"/>
      <c r="B454" s="130"/>
      <c r="C454" s="137"/>
      <c r="D454" s="133"/>
      <c r="E454" s="119" t="s">
        <v>25</v>
      </c>
      <c r="F454" s="120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  <c r="AA454" s="121"/>
      <c r="AB454" s="121"/>
      <c r="AC454" s="121"/>
      <c r="AD454" s="121"/>
      <c r="AE454" s="121"/>
      <c r="AF454" s="121"/>
      <c r="AG454" s="121"/>
      <c r="AH454" s="121"/>
      <c r="AI454" s="121"/>
      <c r="AJ454" s="122"/>
      <c r="AK454" s="130"/>
      <c r="AL454" s="137"/>
      <c r="AM454" s="137"/>
      <c r="AN454" s="137"/>
      <c r="AO454" s="137"/>
      <c r="AP454" s="137"/>
      <c r="AQ454" s="133"/>
      <c r="AS454" s="97">
        <v>21</v>
      </c>
      <c r="AT454" s="97" t="s">
        <v>205</v>
      </c>
    </row>
    <row r="455" spans="1:46" ht="9" customHeight="1" x14ac:dyDescent="0.2">
      <c r="A455" s="130"/>
      <c r="B455" s="130"/>
      <c r="C455" s="137"/>
      <c r="D455" s="133"/>
      <c r="E455" s="119" t="s">
        <v>26</v>
      </c>
      <c r="F455" s="120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  <c r="AA455" s="121"/>
      <c r="AB455" s="121"/>
      <c r="AC455" s="121"/>
      <c r="AD455" s="121"/>
      <c r="AE455" s="121"/>
      <c r="AF455" s="121"/>
      <c r="AG455" s="121"/>
      <c r="AH455" s="121"/>
      <c r="AI455" s="121"/>
      <c r="AJ455" s="122"/>
      <c r="AK455" s="130"/>
      <c r="AL455" s="137"/>
      <c r="AM455" s="137"/>
      <c r="AN455" s="137"/>
      <c r="AO455" s="137"/>
      <c r="AP455" s="137"/>
      <c r="AQ455" s="133"/>
      <c r="AS455" s="97">
        <v>21</v>
      </c>
      <c r="AT455" s="97" t="s">
        <v>205</v>
      </c>
    </row>
    <row r="456" spans="1:46" ht="9" customHeight="1" thickBot="1" x14ac:dyDescent="0.25">
      <c r="A456" s="131"/>
      <c r="B456" s="146"/>
      <c r="C456" s="142"/>
      <c r="D456" s="134"/>
      <c r="E456" s="123" t="s">
        <v>27</v>
      </c>
      <c r="F456" s="124"/>
      <c r="G456" s="125"/>
      <c r="H456" s="125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  <c r="AA456" s="125"/>
      <c r="AB456" s="125"/>
      <c r="AC456" s="125"/>
      <c r="AD456" s="125"/>
      <c r="AE456" s="125"/>
      <c r="AF456" s="125"/>
      <c r="AG456" s="125"/>
      <c r="AH456" s="125"/>
      <c r="AI456" s="125"/>
      <c r="AJ456" s="126"/>
      <c r="AK456" s="131"/>
      <c r="AL456" s="138"/>
      <c r="AM456" s="138"/>
      <c r="AN456" s="138"/>
      <c r="AO456" s="138"/>
      <c r="AP456" s="138"/>
      <c r="AQ456" s="134"/>
      <c r="AS456" s="97">
        <v>21</v>
      </c>
      <c r="AT456" s="97" t="s">
        <v>205</v>
      </c>
    </row>
    <row r="457" spans="1:46" ht="9" customHeight="1" thickBot="1" x14ac:dyDescent="0.25">
      <c r="A457" s="135">
        <v>112</v>
      </c>
      <c r="B457" s="145">
        <v>25956</v>
      </c>
      <c r="C457" s="141" t="s">
        <v>211</v>
      </c>
      <c r="D457" s="140" t="s">
        <v>212</v>
      </c>
      <c r="E457" s="115" t="s">
        <v>22</v>
      </c>
      <c r="F457" s="116"/>
      <c r="G457" s="117"/>
      <c r="H457" s="117">
        <v>8</v>
      </c>
      <c r="I457" s="117">
        <v>8</v>
      </c>
      <c r="J457" s="117">
        <v>8</v>
      </c>
      <c r="K457" s="117"/>
      <c r="L457" s="117"/>
      <c r="M457" s="117">
        <v>8</v>
      </c>
      <c r="N457" s="117">
        <v>8</v>
      </c>
      <c r="O457" s="117">
        <v>8</v>
      </c>
      <c r="P457" s="117">
        <v>8</v>
      </c>
      <c r="Q457" s="127">
        <v>8</v>
      </c>
      <c r="R457" s="117"/>
      <c r="S457" s="117"/>
      <c r="T457" s="117">
        <v>8</v>
      </c>
      <c r="U457" s="117">
        <v>8</v>
      </c>
      <c r="V457" s="117">
        <v>8</v>
      </c>
      <c r="W457" s="117">
        <v>8</v>
      </c>
      <c r="X457" s="117">
        <v>8</v>
      </c>
      <c r="Y457" s="117"/>
      <c r="Z457" s="117"/>
      <c r="AA457" s="117">
        <v>8</v>
      </c>
      <c r="AB457" s="117">
        <v>8</v>
      </c>
      <c r="AC457" s="117">
        <v>8</v>
      </c>
      <c r="AD457" s="117">
        <v>8</v>
      </c>
      <c r="AE457" s="117">
        <v>8</v>
      </c>
      <c r="AF457" s="117"/>
      <c r="AG457" s="117"/>
      <c r="AH457" s="117">
        <v>8</v>
      </c>
      <c r="AI457" s="117">
        <v>8</v>
      </c>
      <c r="AJ457" s="118">
        <v>8</v>
      </c>
      <c r="AK457" s="139">
        <f>COUNTIF(F457:AJ457,"&gt;0")</f>
        <v>21</v>
      </c>
      <c r="AL457" s="136">
        <f>SUM(F457:AJ457)</f>
        <v>168</v>
      </c>
      <c r="AM457" s="136">
        <f>SUM(F459:AJ459)</f>
        <v>0</v>
      </c>
      <c r="AN457" s="136">
        <f>SUM(F460:AJ460)</f>
        <v>0</v>
      </c>
      <c r="AO457" s="136">
        <f>SUM(F458:AJ458)</f>
        <v>0</v>
      </c>
      <c r="AP457" s="136">
        <f>VLOOKUP($M$1&amp;" "&amp;$P$1&amp;" "&amp;AQ457,'Вспомогательная таблица'!A:AL,38,0)</f>
        <v>168</v>
      </c>
      <c r="AQ457" s="132" t="s">
        <v>70</v>
      </c>
      <c r="AS457" s="97">
        <v>22</v>
      </c>
      <c r="AT457" s="97" t="s">
        <v>213</v>
      </c>
    </row>
    <row r="458" spans="1:46" ht="9" customHeight="1" x14ac:dyDescent="0.2">
      <c r="A458" s="130"/>
      <c r="B458" s="130"/>
      <c r="C458" s="137"/>
      <c r="D458" s="133"/>
      <c r="E458" s="119" t="s">
        <v>25</v>
      </c>
      <c r="F458" s="120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  <c r="AA458" s="121"/>
      <c r="AB458" s="121"/>
      <c r="AC458" s="121"/>
      <c r="AD458" s="121"/>
      <c r="AE458" s="121"/>
      <c r="AF458" s="121"/>
      <c r="AG458" s="121"/>
      <c r="AH458" s="121"/>
      <c r="AI458" s="121"/>
      <c r="AJ458" s="122"/>
      <c r="AK458" s="130"/>
      <c r="AL458" s="137"/>
      <c r="AM458" s="137"/>
      <c r="AN458" s="137"/>
      <c r="AO458" s="137"/>
      <c r="AP458" s="137"/>
      <c r="AQ458" s="133"/>
      <c r="AS458" s="97">
        <v>22</v>
      </c>
      <c r="AT458" s="97" t="s">
        <v>213</v>
      </c>
    </row>
    <row r="459" spans="1:46" ht="9" customHeight="1" x14ac:dyDescent="0.2">
      <c r="A459" s="130"/>
      <c r="B459" s="130"/>
      <c r="C459" s="137"/>
      <c r="D459" s="133"/>
      <c r="E459" s="119" t="s">
        <v>26</v>
      </c>
      <c r="F459" s="120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  <c r="AA459" s="121"/>
      <c r="AB459" s="121"/>
      <c r="AC459" s="121"/>
      <c r="AD459" s="121"/>
      <c r="AE459" s="121"/>
      <c r="AF459" s="121"/>
      <c r="AG459" s="121"/>
      <c r="AH459" s="121"/>
      <c r="AI459" s="121"/>
      <c r="AJ459" s="122"/>
      <c r="AK459" s="130"/>
      <c r="AL459" s="137"/>
      <c r="AM459" s="137"/>
      <c r="AN459" s="137"/>
      <c r="AO459" s="137"/>
      <c r="AP459" s="137"/>
      <c r="AQ459" s="133"/>
      <c r="AS459" s="97">
        <v>22</v>
      </c>
      <c r="AT459" s="97" t="s">
        <v>213</v>
      </c>
    </row>
    <row r="460" spans="1:46" ht="9" customHeight="1" thickBot="1" x14ac:dyDescent="0.25">
      <c r="A460" s="131"/>
      <c r="B460" s="146"/>
      <c r="C460" s="142"/>
      <c r="D460" s="134"/>
      <c r="E460" s="123" t="s">
        <v>27</v>
      </c>
      <c r="F460" s="124"/>
      <c r="G460" s="125"/>
      <c r="H460" s="125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  <c r="AA460" s="125"/>
      <c r="AB460" s="125"/>
      <c r="AC460" s="125"/>
      <c r="AD460" s="125"/>
      <c r="AE460" s="125"/>
      <c r="AF460" s="125"/>
      <c r="AG460" s="125"/>
      <c r="AH460" s="125"/>
      <c r="AI460" s="125"/>
      <c r="AJ460" s="126"/>
      <c r="AK460" s="131"/>
      <c r="AL460" s="138"/>
      <c r="AM460" s="138"/>
      <c r="AN460" s="138"/>
      <c r="AO460" s="138"/>
      <c r="AP460" s="138"/>
      <c r="AQ460" s="134"/>
      <c r="AS460" s="97">
        <v>22</v>
      </c>
      <c r="AT460" s="97" t="s">
        <v>213</v>
      </c>
    </row>
    <row r="461" spans="1:46" ht="9" customHeight="1" thickBot="1" x14ac:dyDescent="0.25">
      <c r="A461" s="135">
        <v>113</v>
      </c>
      <c r="B461" s="145">
        <v>18931</v>
      </c>
      <c r="C461" s="141" t="s">
        <v>214</v>
      </c>
      <c r="D461" s="140" t="s">
        <v>83</v>
      </c>
      <c r="E461" s="115" t="s">
        <v>22</v>
      </c>
      <c r="F461" s="116"/>
      <c r="G461" s="117"/>
      <c r="H461" s="117">
        <v>8</v>
      </c>
      <c r="I461" s="117">
        <v>8</v>
      </c>
      <c r="J461" s="117">
        <v>8</v>
      </c>
      <c r="K461" s="117"/>
      <c r="L461" s="117"/>
      <c r="M461" s="117">
        <v>8</v>
      </c>
      <c r="N461" s="117">
        <v>8</v>
      </c>
      <c r="O461" s="117">
        <v>8</v>
      </c>
      <c r="P461" s="117">
        <v>8</v>
      </c>
      <c r="Q461" s="117">
        <v>8</v>
      </c>
      <c r="R461" s="117"/>
      <c r="S461" s="117"/>
      <c r="T461" s="117">
        <v>8</v>
      </c>
      <c r="U461" s="117">
        <v>8</v>
      </c>
      <c r="V461" s="117">
        <v>8</v>
      </c>
      <c r="W461" s="117">
        <v>8</v>
      </c>
      <c r="X461" s="117">
        <v>8</v>
      </c>
      <c r="Y461" s="117"/>
      <c r="Z461" s="117"/>
      <c r="AA461" s="117">
        <v>8</v>
      </c>
      <c r="AB461" s="117">
        <v>8</v>
      </c>
      <c r="AC461" s="117">
        <v>8</v>
      </c>
      <c r="AD461" s="117">
        <v>8</v>
      </c>
      <c r="AE461" s="117">
        <v>8</v>
      </c>
      <c r="AF461" s="117"/>
      <c r="AG461" s="117"/>
      <c r="AH461" s="117">
        <v>8</v>
      </c>
      <c r="AI461" s="117">
        <v>8</v>
      </c>
      <c r="AJ461" s="118">
        <v>8</v>
      </c>
      <c r="AK461" s="139">
        <f>COUNTIF(F461:AJ461,"&gt;0")</f>
        <v>21</v>
      </c>
      <c r="AL461" s="136">
        <f>SUM(F461:AJ461)</f>
        <v>168</v>
      </c>
      <c r="AM461" s="136">
        <f>SUM(F463:AJ463)</f>
        <v>0</v>
      </c>
      <c r="AN461" s="136">
        <f>SUM(F464:AJ464)</f>
        <v>0</v>
      </c>
      <c r="AO461" s="136">
        <f>SUM(F462:AJ462)</f>
        <v>0</v>
      </c>
      <c r="AP461" s="136">
        <f>VLOOKUP($M$1&amp;" "&amp;$P$1&amp;" "&amp;AQ461,'Вспомогательная таблица'!A:AL,38,0)</f>
        <v>168</v>
      </c>
      <c r="AQ461" s="132" t="s">
        <v>23</v>
      </c>
      <c r="AS461" s="97">
        <v>22</v>
      </c>
      <c r="AT461" s="97" t="s">
        <v>213</v>
      </c>
    </row>
    <row r="462" spans="1:46" ht="9" customHeight="1" x14ac:dyDescent="0.2">
      <c r="A462" s="130"/>
      <c r="B462" s="130"/>
      <c r="C462" s="137"/>
      <c r="D462" s="133"/>
      <c r="E462" s="119" t="s">
        <v>25</v>
      </c>
      <c r="F462" s="120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  <c r="AA462" s="121"/>
      <c r="AB462" s="121"/>
      <c r="AC462" s="121"/>
      <c r="AD462" s="121"/>
      <c r="AE462" s="121"/>
      <c r="AF462" s="121"/>
      <c r="AG462" s="121"/>
      <c r="AH462" s="121"/>
      <c r="AI462" s="121"/>
      <c r="AJ462" s="122"/>
      <c r="AK462" s="130"/>
      <c r="AL462" s="137"/>
      <c r="AM462" s="137"/>
      <c r="AN462" s="137"/>
      <c r="AO462" s="137"/>
      <c r="AP462" s="137"/>
      <c r="AQ462" s="133"/>
      <c r="AS462" s="97">
        <v>22</v>
      </c>
      <c r="AT462" s="97" t="s">
        <v>213</v>
      </c>
    </row>
    <row r="463" spans="1:46" ht="9" customHeight="1" x14ac:dyDescent="0.2">
      <c r="A463" s="130"/>
      <c r="B463" s="130"/>
      <c r="C463" s="137"/>
      <c r="D463" s="133"/>
      <c r="E463" s="119" t="s">
        <v>26</v>
      </c>
      <c r="F463" s="120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  <c r="AA463" s="121"/>
      <c r="AB463" s="121"/>
      <c r="AC463" s="121"/>
      <c r="AD463" s="121"/>
      <c r="AE463" s="121"/>
      <c r="AF463" s="121"/>
      <c r="AG463" s="121"/>
      <c r="AH463" s="121"/>
      <c r="AI463" s="121"/>
      <c r="AJ463" s="122"/>
      <c r="AK463" s="130"/>
      <c r="AL463" s="137"/>
      <c r="AM463" s="137"/>
      <c r="AN463" s="137"/>
      <c r="AO463" s="137"/>
      <c r="AP463" s="137"/>
      <c r="AQ463" s="133"/>
      <c r="AS463" s="97">
        <v>22</v>
      </c>
      <c r="AT463" s="97" t="s">
        <v>213</v>
      </c>
    </row>
    <row r="464" spans="1:46" ht="9" customHeight="1" thickBot="1" x14ac:dyDescent="0.25">
      <c r="A464" s="131"/>
      <c r="B464" s="146"/>
      <c r="C464" s="142"/>
      <c r="D464" s="134"/>
      <c r="E464" s="123" t="s">
        <v>27</v>
      </c>
      <c r="F464" s="124"/>
      <c r="G464" s="125"/>
      <c r="H464" s="125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125"/>
      <c r="AF464" s="125"/>
      <c r="AG464" s="125"/>
      <c r="AH464" s="125"/>
      <c r="AI464" s="125"/>
      <c r="AJ464" s="126"/>
      <c r="AK464" s="131"/>
      <c r="AL464" s="138"/>
      <c r="AM464" s="138"/>
      <c r="AN464" s="138"/>
      <c r="AO464" s="138"/>
      <c r="AP464" s="138"/>
      <c r="AQ464" s="134"/>
      <c r="AS464" s="97">
        <v>22</v>
      </c>
      <c r="AT464" s="97" t="s">
        <v>213</v>
      </c>
    </row>
    <row r="465" spans="1:46" ht="9" customHeight="1" thickBot="1" x14ac:dyDescent="0.25">
      <c r="A465" s="135">
        <v>114</v>
      </c>
      <c r="B465" s="145">
        <v>19635</v>
      </c>
      <c r="C465" s="141" t="s">
        <v>215</v>
      </c>
      <c r="D465" s="140" t="s">
        <v>216</v>
      </c>
      <c r="E465" s="115" t="s">
        <v>22</v>
      </c>
      <c r="F465" s="116"/>
      <c r="G465" s="117"/>
      <c r="H465" s="127">
        <v>8</v>
      </c>
      <c r="I465" s="127">
        <v>8</v>
      </c>
      <c r="J465" s="127">
        <v>8</v>
      </c>
      <c r="K465" s="117"/>
      <c r="L465" s="117"/>
      <c r="M465" s="127" t="s">
        <v>54</v>
      </c>
      <c r="N465" s="127" t="s">
        <v>54</v>
      </c>
      <c r="O465" s="127" t="s">
        <v>54</v>
      </c>
      <c r="P465" s="127" t="s">
        <v>54</v>
      </c>
      <c r="Q465" s="127" t="s">
        <v>54</v>
      </c>
      <c r="R465" s="117"/>
      <c r="S465" s="117"/>
      <c r="T465" s="117">
        <v>8</v>
      </c>
      <c r="U465" s="117">
        <v>8</v>
      </c>
      <c r="V465" s="117">
        <v>8</v>
      </c>
      <c r="W465" s="117">
        <v>8</v>
      </c>
      <c r="X465" s="117">
        <v>8</v>
      </c>
      <c r="Y465" s="117"/>
      <c r="Z465" s="117"/>
      <c r="AA465" s="117">
        <v>8</v>
      </c>
      <c r="AB465" s="117">
        <v>8</v>
      </c>
      <c r="AC465" s="117">
        <v>8</v>
      </c>
      <c r="AD465" s="117">
        <v>8</v>
      </c>
      <c r="AE465" s="117">
        <v>8</v>
      </c>
      <c r="AF465" s="117"/>
      <c r="AG465" s="117"/>
      <c r="AH465" s="117">
        <v>8</v>
      </c>
      <c r="AI465" s="117">
        <v>8</v>
      </c>
      <c r="AJ465" s="118">
        <v>8</v>
      </c>
      <c r="AK465" s="139">
        <f>COUNTIF(F465:AJ465,"&gt;0")</f>
        <v>16</v>
      </c>
      <c r="AL465" s="136">
        <f>SUM(F465:AJ465)</f>
        <v>128</v>
      </c>
      <c r="AM465" s="136">
        <f>SUM(F467:AJ467)</f>
        <v>0</v>
      </c>
      <c r="AN465" s="136">
        <f>SUM(F468:AJ468)</f>
        <v>0</v>
      </c>
      <c r="AO465" s="136">
        <f>SUM(F466:AJ466)</f>
        <v>0</v>
      </c>
      <c r="AP465" s="136">
        <f>VLOOKUP($M$1&amp;" "&amp;$P$1&amp;" "&amp;AQ465,'Вспомогательная таблица'!A:AL,38,0)</f>
        <v>168</v>
      </c>
      <c r="AQ465" s="132" t="s">
        <v>23</v>
      </c>
      <c r="AS465" s="97">
        <v>22</v>
      </c>
      <c r="AT465" s="97" t="s">
        <v>213</v>
      </c>
    </row>
    <row r="466" spans="1:46" ht="9" customHeight="1" x14ac:dyDescent="0.2">
      <c r="A466" s="130"/>
      <c r="B466" s="130"/>
      <c r="C466" s="137"/>
      <c r="D466" s="133"/>
      <c r="E466" s="119" t="s">
        <v>25</v>
      </c>
      <c r="F466" s="120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  <c r="AA466" s="121"/>
      <c r="AB466" s="121"/>
      <c r="AC466" s="121"/>
      <c r="AD466" s="121"/>
      <c r="AE466" s="121"/>
      <c r="AF466" s="121"/>
      <c r="AG466" s="121"/>
      <c r="AH466" s="121"/>
      <c r="AI466" s="121"/>
      <c r="AJ466" s="122"/>
      <c r="AK466" s="130"/>
      <c r="AL466" s="137"/>
      <c r="AM466" s="137"/>
      <c r="AN466" s="137"/>
      <c r="AO466" s="137"/>
      <c r="AP466" s="137"/>
      <c r="AQ466" s="133"/>
      <c r="AS466" s="97">
        <v>22</v>
      </c>
      <c r="AT466" s="97" t="s">
        <v>213</v>
      </c>
    </row>
    <row r="467" spans="1:46" ht="9" customHeight="1" x14ac:dyDescent="0.2">
      <c r="A467" s="130"/>
      <c r="B467" s="130"/>
      <c r="C467" s="137"/>
      <c r="D467" s="133"/>
      <c r="E467" s="119" t="s">
        <v>26</v>
      </c>
      <c r="F467" s="120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  <c r="AA467" s="121"/>
      <c r="AB467" s="121"/>
      <c r="AC467" s="121"/>
      <c r="AD467" s="121"/>
      <c r="AE467" s="121"/>
      <c r="AF467" s="121"/>
      <c r="AG467" s="121"/>
      <c r="AH467" s="121"/>
      <c r="AI467" s="121"/>
      <c r="AJ467" s="122"/>
      <c r="AK467" s="130"/>
      <c r="AL467" s="137"/>
      <c r="AM467" s="137"/>
      <c r="AN467" s="137"/>
      <c r="AO467" s="137"/>
      <c r="AP467" s="137"/>
      <c r="AQ467" s="133"/>
      <c r="AS467" s="97">
        <v>22</v>
      </c>
      <c r="AT467" s="97" t="s">
        <v>213</v>
      </c>
    </row>
    <row r="468" spans="1:46" ht="9" customHeight="1" thickBot="1" x14ac:dyDescent="0.25">
      <c r="A468" s="131"/>
      <c r="B468" s="146"/>
      <c r="C468" s="142"/>
      <c r="D468" s="134"/>
      <c r="E468" s="123" t="s">
        <v>27</v>
      </c>
      <c r="F468" s="124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125"/>
      <c r="AF468" s="125"/>
      <c r="AG468" s="125"/>
      <c r="AH468" s="125"/>
      <c r="AI468" s="125"/>
      <c r="AJ468" s="126"/>
      <c r="AK468" s="131"/>
      <c r="AL468" s="138"/>
      <c r="AM468" s="138"/>
      <c r="AN468" s="138"/>
      <c r="AO468" s="138"/>
      <c r="AP468" s="138"/>
      <c r="AQ468" s="134"/>
      <c r="AS468" s="97">
        <v>22</v>
      </c>
      <c r="AT468" s="97" t="s">
        <v>213</v>
      </c>
    </row>
    <row r="469" spans="1:46" ht="9" customHeight="1" thickBot="1" x14ac:dyDescent="0.25">
      <c r="A469" s="135">
        <v>115</v>
      </c>
      <c r="B469" s="145">
        <v>18875</v>
      </c>
      <c r="C469" s="141" t="s">
        <v>217</v>
      </c>
      <c r="D469" s="140" t="s">
        <v>175</v>
      </c>
      <c r="E469" s="115" t="s">
        <v>22</v>
      </c>
      <c r="F469" s="116"/>
      <c r="G469" s="117"/>
      <c r="H469" s="127">
        <v>8</v>
      </c>
      <c r="I469" s="127">
        <v>8</v>
      </c>
      <c r="J469" s="127">
        <v>8</v>
      </c>
      <c r="K469" s="117"/>
      <c r="L469" s="117"/>
      <c r="M469" s="127">
        <v>8</v>
      </c>
      <c r="N469" s="127">
        <v>8</v>
      </c>
      <c r="O469" s="117">
        <v>8</v>
      </c>
      <c r="P469" s="127">
        <v>8</v>
      </c>
      <c r="Q469" s="117">
        <v>8</v>
      </c>
      <c r="R469" s="117"/>
      <c r="S469" s="117"/>
      <c r="T469" s="117">
        <v>8</v>
      </c>
      <c r="U469" s="117">
        <v>8</v>
      </c>
      <c r="V469" s="117">
        <v>8</v>
      </c>
      <c r="W469" s="117">
        <v>8</v>
      </c>
      <c r="X469" s="117">
        <v>8</v>
      </c>
      <c r="Y469" s="117"/>
      <c r="Z469" s="117"/>
      <c r="AA469" s="117">
        <v>8</v>
      </c>
      <c r="AB469" s="117">
        <v>8</v>
      </c>
      <c r="AC469" s="117">
        <v>8</v>
      </c>
      <c r="AD469" s="117">
        <v>8</v>
      </c>
      <c r="AE469" s="117">
        <v>8</v>
      </c>
      <c r="AF469" s="117"/>
      <c r="AG469" s="117"/>
      <c r="AH469" s="117">
        <v>8</v>
      </c>
      <c r="AI469" s="117">
        <v>8</v>
      </c>
      <c r="AJ469" s="118">
        <v>8</v>
      </c>
      <c r="AK469" s="139">
        <f>COUNTIF(F469:AJ469,"&gt;0")</f>
        <v>21</v>
      </c>
      <c r="AL469" s="136">
        <f>SUM(F469:AJ469)</f>
        <v>168</v>
      </c>
      <c r="AM469" s="136">
        <f>SUM(F471:AJ471)</f>
        <v>0</v>
      </c>
      <c r="AN469" s="136">
        <f>SUM(F472:AJ472)</f>
        <v>0</v>
      </c>
      <c r="AO469" s="136">
        <f>SUM(F470:AJ470)</f>
        <v>0</v>
      </c>
      <c r="AP469" s="136">
        <f>VLOOKUP($M$1&amp;" "&amp;$P$1&amp;" "&amp;AQ469,'Вспомогательная таблица'!A:AL,38,0)</f>
        <v>168</v>
      </c>
      <c r="AQ469" s="132" t="s">
        <v>23</v>
      </c>
      <c r="AS469" s="97">
        <v>22</v>
      </c>
      <c r="AT469" s="97" t="s">
        <v>213</v>
      </c>
    </row>
    <row r="470" spans="1:46" ht="9" customHeight="1" x14ac:dyDescent="0.2">
      <c r="A470" s="130"/>
      <c r="B470" s="130"/>
      <c r="C470" s="137"/>
      <c r="D470" s="133"/>
      <c r="E470" s="119" t="s">
        <v>25</v>
      </c>
      <c r="F470" s="120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  <c r="AA470" s="121"/>
      <c r="AB470" s="121"/>
      <c r="AC470" s="121"/>
      <c r="AD470" s="121"/>
      <c r="AE470" s="121"/>
      <c r="AF470" s="121"/>
      <c r="AG470" s="121"/>
      <c r="AH470" s="121"/>
      <c r="AI470" s="121"/>
      <c r="AJ470" s="122"/>
      <c r="AK470" s="130"/>
      <c r="AL470" s="137"/>
      <c r="AM470" s="137"/>
      <c r="AN470" s="137"/>
      <c r="AO470" s="137"/>
      <c r="AP470" s="137"/>
      <c r="AQ470" s="133"/>
      <c r="AS470" s="97">
        <v>22</v>
      </c>
      <c r="AT470" s="97" t="s">
        <v>213</v>
      </c>
    </row>
    <row r="471" spans="1:46" ht="9" customHeight="1" x14ac:dyDescent="0.2">
      <c r="A471" s="130"/>
      <c r="B471" s="130"/>
      <c r="C471" s="137"/>
      <c r="D471" s="133"/>
      <c r="E471" s="119" t="s">
        <v>26</v>
      </c>
      <c r="F471" s="120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  <c r="AA471" s="121"/>
      <c r="AB471" s="121"/>
      <c r="AC471" s="121"/>
      <c r="AD471" s="121"/>
      <c r="AE471" s="121"/>
      <c r="AF471" s="121"/>
      <c r="AG471" s="121"/>
      <c r="AH471" s="121"/>
      <c r="AI471" s="121"/>
      <c r="AJ471" s="122"/>
      <c r="AK471" s="130"/>
      <c r="AL471" s="137"/>
      <c r="AM471" s="137"/>
      <c r="AN471" s="137"/>
      <c r="AO471" s="137"/>
      <c r="AP471" s="137"/>
      <c r="AQ471" s="133"/>
      <c r="AS471" s="97">
        <v>22</v>
      </c>
      <c r="AT471" s="97" t="s">
        <v>213</v>
      </c>
    </row>
    <row r="472" spans="1:46" ht="9" customHeight="1" thickBot="1" x14ac:dyDescent="0.25">
      <c r="A472" s="131"/>
      <c r="B472" s="146"/>
      <c r="C472" s="142"/>
      <c r="D472" s="134"/>
      <c r="E472" s="123" t="s">
        <v>27</v>
      </c>
      <c r="F472" s="124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  <c r="AA472" s="125"/>
      <c r="AB472" s="125"/>
      <c r="AC472" s="125"/>
      <c r="AD472" s="125"/>
      <c r="AE472" s="125"/>
      <c r="AF472" s="125"/>
      <c r="AG472" s="125"/>
      <c r="AH472" s="125"/>
      <c r="AI472" s="125"/>
      <c r="AJ472" s="126"/>
      <c r="AK472" s="131"/>
      <c r="AL472" s="138"/>
      <c r="AM472" s="138"/>
      <c r="AN472" s="138"/>
      <c r="AO472" s="138"/>
      <c r="AP472" s="138"/>
      <c r="AQ472" s="134"/>
      <c r="AS472" s="97">
        <v>22</v>
      </c>
      <c r="AT472" s="97" t="s">
        <v>213</v>
      </c>
    </row>
    <row r="473" spans="1:46" ht="9" customHeight="1" thickBot="1" x14ac:dyDescent="0.25">
      <c r="A473" s="135">
        <v>116</v>
      </c>
      <c r="B473" s="145">
        <v>30760</v>
      </c>
      <c r="C473" s="141" t="s">
        <v>218</v>
      </c>
      <c r="D473" s="140" t="s">
        <v>219</v>
      </c>
      <c r="E473" s="115" t="s">
        <v>22</v>
      </c>
      <c r="F473" s="116"/>
      <c r="G473" s="117"/>
      <c r="H473" s="127">
        <v>8</v>
      </c>
      <c r="I473" s="127">
        <v>8</v>
      </c>
      <c r="J473" s="127">
        <v>8</v>
      </c>
      <c r="K473" s="117"/>
      <c r="L473" s="117"/>
      <c r="M473" s="127">
        <v>8</v>
      </c>
      <c r="N473" s="127">
        <v>8</v>
      </c>
      <c r="O473" s="127">
        <v>8</v>
      </c>
      <c r="P473" s="127">
        <v>8</v>
      </c>
      <c r="Q473" s="127">
        <v>8</v>
      </c>
      <c r="R473" s="117"/>
      <c r="S473" s="117"/>
      <c r="T473" s="117">
        <v>8</v>
      </c>
      <c r="U473" s="117">
        <v>8</v>
      </c>
      <c r="V473" s="117">
        <v>8</v>
      </c>
      <c r="W473" s="117">
        <v>8</v>
      </c>
      <c r="X473" s="117">
        <v>8</v>
      </c>
      <c r="Y473" s="117"/>
      <c r="Z473" s="117"/>
      <c r="AA473" s="117">
        <v>8</v>
      </c>
      <c r="AB473" s="117">
        <v>8</v>
      </c>
      <c r="AC473" s="117">
        <v>8</v>
      </c>
      <c r="AD473" s="117">
        <v>8</v>
      </c>
      <c r="AE473" s="117">
        <v>8</v>
      </c>
      <c r="AF473" s="117"/>
      <c r="AG473" s="117"/>
      <c r="AH473" s="117">
        <v>8</v>
      </c>
      <c r="AI473" s="117">
        <v>8</v>
      </c>
      <c r="AJ473" s="118">
        <v>8</v>
      </c>
      <c r="AK473" s="139">
        <f>COUNTIF(F473:AJ473,"&gt;0")</f>
        <v>21</v>
      </c>
      <c r="AL473" s="136">
        <f>SUM(F473:AJ473)</f>
        <v>168</v>
      </c>
      <c r="AM473" s="136">
        <f>SUM(F475:AJ475)</f>
        <v>0</v>
      </c>
      <c r="AN473" s="136">
        <f>SUM(F476:AJ476)</f>
        <v>0</v>
      </c>
      <c r="AO473" s="136">
        <f>SUM(F474:AJ474)</f>
        <v>0</v>
      </c>
      <c r="AP473" s="136">
        <f>VLOOKUP($M$1&amp;" "&amp;$P$1&amp;" "&amp;AQ473,'Вспомогательная таблица'!A:AL,38,0)</f>
        <v>168</v>
      </c>
      <c r="AQ473" s="132" t="s">
        <v>23</v>
      </c>
      <c r="AS473" s="97">
        <v>22</v>
      </c>
      <c r="AT473" s="97" t="s">
        <v>213</v>
      </c>
    </row>
    <row r="474" spans="1:46" ht="9" customHeight="1" x14ac:dyDescent="0.2">
      <c r="A474" s="130"/>
      <c r="B474" s="130"/>
      <c r="C474" s="137"/>
      <c r="D474" s="133"/>
      <c r="E474" s="119" t="s">
        <v>25</v>
      </c>
      <c r="F474" s="120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  <c r="AA474" s="121"/>
      <c r="AB474" s="121"/>
      <c r="AC474" s="121"/>
      <c r="AD474" s="121"/>
      <c r="AE474" s="121"/>
      <c r="AF474" s="121"/>
      <c r="AG474" s="121"/>
      <c r="AH474" s="121"/>
      <c r="AI474" s="121"/>
      <c r="AJ474" s="122"/>
      <c r="AK474" s="130"/>
      <c r="AL474" s="137"/>
      <c r="AM474" s="137"/>
      <c r="AN474" s="137"/>
      <c r="AO474" s="137"/>
      <c r="AP474" s="137"/>
      <c r="AQ474" s="133"/>
      <c r="AS474" s="97">
        <v>22</v>
      </c>
      <c r="AT474" s="97" t="s">
        <v>213</v>
      </c>
    </row>
    <row r="475" spans="1:46" ht="9" customHeight="1" x14ac:dyDescent="0.2">
      <c r="A475" s="130"/>
      <c r="B475" s="130"/>
      <c r="C475" s="137"/>
      <c r="D475" s="133"/>
      <c r="E475" s="119" t="s">
        <v>26</v>
      </c>
      <c r="F475" s="120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  <c r="AA475" s="121"/>
      <c r="AB475" s="121"/>
      <c r="AC475" s="121"/>
      <c r="AD475" s="121"/>
      <c r="AE475" s="121"/>
      <c r="AF475" s="121"/>
      <c r="AG475" s="121"/>
      <c r="AH475" s="121"/>
      <c r="AI475" s="121"/>
      <c r="AJ475" s="122"/>
      <c r="AK475" s="130"/>
      <c r="AL475" s="137"/>
      <c r="AM475" s="137"/>
      <c r="AN475" s="137"/>
      <c r="AO475" s="137"/>
      <c r="AP475" s="137"/>
      <c r="AQ475" s="133"/>
      <c r="AS475" s="97">
        <v>22</v>
      </c>
      <c r="AT475" s="97" t="s">
        <v>213</v>
      </c>
    </row>
    <row r="476" spans="1:46" ht="9" customHeight="1" thickBot="1" x14ac:dyDescent="0.25">
      <c r="A476" s="131"/>
      <c r="B476" s="146"/>
      <c r="C476" s="142"/>
      <c r="D476" s="134"/>
      <c r="E476" s="123" t="s">
        <v>27</v>
      </c>
      <c r="F476" s="124"/>
      <c r="G476" s="125"/>
      <c r="H476" s="125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  <c r="AA476" s="125"/>
      <c r="AB476" s="125"/>
      <c r="AC476" s="125"/>
      <c r="AD476" s="125"/>
      <c r="AE476" s="125"/>
      <c r="AF476" s="125"/>
      <c r="AG476" s="125"/>
      <c r="AH476" s="125"/>
      <c r="AI476" s="125"/>
      <c r="AJ476" s="126"/>
      <c r="AK476" s="131"/>
      <c r="AL476" s="138"/>
      <c r="AM476" s="138"/>
      <c r="AN476" s="138"/>
      <c r="AO476" s="138"/>
      <c r="AP476" s="138"/>
      <c r="AQ476" s="134"/>
      <c r="AS476" s="97">
        <v>22</v>
      </c>
      <c r="AT476" s="97" t="s">
        <v>213</v>
      </c>
    </row>
    <row r="477" spans="1:46" ht="9" customHeight="1" thickBot="1" x14ac:dyDescent="0.25">
      <c r="A477" s="135">
        <v>117</v>
      </c>
      <c r="B477" s="129">
        <v>30008</v>
      </c>
      <c r="C477" s="150" t="s">
        <v>220</v>
      </c>
      <c r="D477" s="140" t="s">
        <v>221</v>
      </c>
      <c r="E477" s="115" t="s">
        <v>22</v>
      </c>
      <c r="F477" s="116"/>
      <c r="G477" s="117"/>
      <c r="H477" s="117">
        <v>8</v>
      </c>
      <c r="I477" s="117">
        <v>8</v>
      </c>
      <c r="J477" s="117">
        <v>8</v>
      </c>
      <c r="K477" s="117"/>
      <c r="L477" s="117"/>
      <c r="M477" s="117">
        <v>8</v>
      </c>
      <c r="N477" s="117">
        <v>8</v>
      </c>
      <c r="O477" s="127">
        <v>8</v>
      </c>
      <c r="P477" s="127" t="s">
        <v>54</v>
      </c>
      <c r="Q477" s="127" t="s">
        <v>54</v>
      </c>
      <c r="R477" s="127" t="s">
        <v>54</v>
      </c>
      <c r="S477" s="117" t="s">
        <v>54</v>
      </c>
      <c r="T477" s="117" t="s">
        <v>54</v>
      </c>
      <c r="U477" s="117" t="s">
        <v>54</v>
      </c>
      <c r="V477" s="117" t="s">
        <v>54</v>
      </c>
      <c r="W477" s="117" t="s">
        <v>54</v>
      </c>
      <c r="X477" s="117" t="s">
        <v>54</v>
      </c>
      <c r="Y477" s="117" t="s">
        <v>54</v>
      </c>
      <c r="Z477" s="117" t="s">
        <v>54</v>
      </c>
      <c r="AA477" s="117" t="s">
        <v>54</v>
      </c>
      <c r="AB477" s="117" t="s">
        <v>54</v>
      </c>
      <c r="AC477" s="117" t="s">
        <v>54</v>
      </c>
      <c r="AD477" s="117" t="s">
        <v>54</v>
      </c>
      <c r="AE477" s="117" t="s">
        <v>54</v>
      </c>
      <c r="AF477" s="117" t="s">
        <v>54</v>
      </c>
      <c r="AG477" s="117" t="s">
        <v>54</v>
      </c>
      <c r="AH477" s="117" t="s">
        <v>54</v>
      </c>
      <c r="AI477" s="117" t="s">
        <v>54</v>
      </c>
      <c r="AJ477" s="118" t="s">
        <v>54</v>
      </c>
      <c r="AK477" s="139">
        <f>COUNTIF(F477:AJ477,"&gt;0")</f>
        <v>6</v>
      </c>
      <c r="AL477" s="136">
        <f>SUM(F477:AJ477)</f>
        <v>48</v>
      </c>
      <c r="AM477" s="136">
        <f>SUM(F479:AJ479)</f>
        <v>0</v>
      </c>
      <c r="AN477" s="136">
        <f>SUM(F480:AJ480)</f>
        <v>0</v>
      </c>
      <c r="AO477" s="136">
        <f>SUM(F478:AJ478)</f>
        <v>0</v>
      </c>
      <c r="AP477" s="136">
        <f>VLOOKUP($M$1&amp;" "&amp;$P$1&amp;" "&amp;AQ477,'Вспомогательная таблица'!A:AL,38,0)</f>
        <v>168</v>
      </c>
      <c r="AQ477" s="132" t="s">
        <v>70</v>
      </c>
      <c r="AS477" s="97">
        <v>23</v>
      </c>
      <c r="AT477" s="97" t="s">
        <v>222</v>
      </c>
    </row>
    <row r="478" spans="1:46" ht="9" customHeight="1" x14ac:dyDescent="0.2">
      <c r="A478" s="130"/>
      <c r="B478" s="130"/>
      <c r="C478" s="137"/>
      <c r="D478" s="133"/>
      <c r="E478" s="119" t="s">
        <v>25</v>
      </c>
      <c r="F478" s="120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  <c r="AA478" s="121"/>
      <c r="AB478" s="121"/>
      <c r="AC478" s="121"/>
      <c r="AD478" s="121"/>
      <c r="AE478" s="121"/>
      <c r="AF478" s="121"/>
      <c r="AG478" s="121"/>
      <c r="AH478" s="121"/>
      <c r="AI478" s="121"/>
      <c r="AJ478" s="122"/>
      <c r="AK478" s="130"/>
      <c r="AL478" s="137"/>
      <c r="AM478" s="137"/>
      <c r="AN478" s="137"/>
      <c r="AO478" s="137"/>
      <c r="AP478" s="137"/>
      <c r="AQ478" s="133"/>
      <c r="AS478" s="97">
        <v>23</v>
      </c>
      <c r="AT478" s="97" t="s">
        <v>222</v>
      </c>
    </row>
    <row r="479" spans="1:46" ht="9" customHeight="1" x14ac:dyDescent="0.2">
      <c r="A479" s="130"/>
      <c r="B479" s="130"/>
      <c r="C479" s="137"/>
      <c r="D479" s="133"/>
      <c r="E479" s="119" t="s">
        <v>26</v>
      </c>
      <c r="F479" s="120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  <c r="AA479" s="121"/>
      <c r="AB479" s="121"/>
      <c r="AC479" s="121"/>
      <c r="AD479" s="121"/>
      <c r="AE479" s="121"/>
      <c r="AF479" s="121"/>
      <c r="AG479" s="121"/>
      <c r="AH479" s="121"/>
      <c r="AI479" s="121"/>
      <c r="AJ479" s="122"/>
      <c r="AK479" s="130"/>
      <c r="AL479" s="137"/>
      <c r="AM479" s="137"/>
      <c r="AN479" s="137"/>
      <c r="AO479" s="137"/>
      <c r="AP479" s="137"/>
      <c r="AQ479" s="133"/>
      <c r="AS479" s="97">
        <v>23</v>
      </c>
      <c r="AT479" s="97" t="s">
        <v>222</v>
      </c>
    </row>
    <row r="480" spans="1:46" ht="9" customHeight="1" thickBot="1" x14ac:dyDescent="0.25">
      <c r="A480" s="131"/>
      <c r="B480" s="131"/>
      <c r="C480" s="138"/>
      <c r="D480" s="134"/>
      <c r="E480" s="123" t="s">
        <v>27</v>
      </c>
      <c r="F480" s="124"/>
      <c r="G480" s="125"/>
      <c r="H480" s="125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  <c r="AA480" s="125"/>
      <c r="AB480" s="125"/>
      <c r="AC480" s="125"/>
      <c r="AD480" s="125"/>
      <c r="AE480" s="125"/>
      <c r="AF480" s="125"/>
      <c r="AG480" s="125"/>
      <c r="AH480" s="125"/>
      <c r="AI480" s="125"/>
      <c r="AJ480" s="126"/>
      <c r="AK480" s="131"/>
      <c r="AL480" s="138"/>
      <c r="AM480" s="138"/>
      <c r="AN480" s="138"/>
      <c r="AO480" s="138"/>
      <c r="AP480" s="138"/>
      <c r="AQ480" s="134"/>
      <c r="AS480" s="97">
        <v>23</v>
      </c>
      <c r="AT480" s="97" t="s">
        <v>222</v>
      </c>
    </row>
    <row r="481" spans="1:46" ht="9" customHeight="1" thickBot="1" x14ac:dyDescent="0.25">
      <c r="A481" s="135">
        <v>118</v>
      </c>
      <c r="B481" s="129">
        <v>19586</v>
      </c>
      <c r="C481" s="150" t="s">
        <v>223</v>
      </c>
      <c r="D481" s="140" t="s">
        <v>224</v>
      </c>
      <c r="E481" s="115" t="s">
        <v>22</v>
      </c>
      <c r="F481" s="116"/>
      <c r="G481" s="117"/>
      <c r="H481" s="117">
        <v>8</v>
      </c>
      <c r="I481" s="117">
        <v>8</v>
      </c>
      <c r="J481" s="127">
        <v>8</v>
      </c>
      <c r="K481" s="117"/>
      <c r="L481" s="117"/>
      <c r="M481" s="117">
        <v>8</v>
      </c>
      <c r="N481" s="127">
        <v>8</v>
      </c>
      <c r="O481" s="117">
        <v>8</v>
      </c>
      <c r="P481" s="117">
        <v>8</v>
      </c>
      <c r="Q481" s="117">
        <v>8</v>
      </c>
      <c r="R481" s="117"/>
      <c r="S481" s="117"/>
      <c r="T481" s="117">
        <v>8</v>
      </c>
      <c r="U481" s="117">
        <v>8</v>
      </c>
      <c r="V481" s="117">
        <v>8</v>
      </c>
      <c r="W481" s="117">
        <v>8</v>
      </c>
      <c r="X481" s="117">
        <v>8</v>
      </c>
      <c r="Y481" s="117"/>
      <c r="Z481" s="117"/>
      <c r="AA481" s="117">
        <v>8</v>
      </c>
      <c r="AB481" s="117">
        <v>8</v>
      </c>
      <c r="AC481" s="117">
        <v>8</v>
      </c>
      <c r="AD481" s="117">
        <v>8</v>
      </c>
      <c r="AE481" s="117">
        <v>8</v>
      </c>
      <c r="AF481" s="117"/>
      <c r="AG481" s="117"/>
      <c r="AH481" s="117">
        <v>8</v>
      </c>
      <c r="AI481" s="117">
        <v>8</v>
      </c>
      <c r="AJ481" s="118">
        <v>8</v>
      </c>
      <c r="AK481" s="139">
        <f>COUNTIF(F481:AJ481,"&gt;0")</f>
        <v>21</v>
      </c>
      <c r="AL481" s="136">
        <f>SUM(F481:AJ481)</f>
        <v>168</v>
      </c>
      <c r="AM481" s="136">
        <f>SUM(F483:AJ483)</f>
        <v>0</v>
      </c>
      <c r="AN481" s="136">
        <f>SUM(F484:AJ484)</f>
        <v>0</v>
      </c>
      <c r="AO481" s="136">
        <f>SUM(F482:AJ482)</f>
        <v>0</v>
      </c>
      <c r="AP481" s="136">
        <f>VLOOKUP($M$1&amp;" "&amp;$P$1&amp;" "&amp;AQ481,'Вспомогательная таблица'!A:AL,38,0)</f>
        <v>168</v>
      </c>
      <c r="AQ481" s="132" t="s">
        <v>70</v>
      </c>
      <c r="AS481" s="97">
        <v>23</v>
      </c>
      <c r="AT481" s="97" t="s">
        <v>222</v>
      </c>
    </row>
    <row r="482" spans="1:46" ht="9" customHeight="1" x14ac:dyDescent="0.2">
      <c r="A482" s="130"/>
      <c r="B482" s="130"/>
      <c r="C482" s="137"/>
      <c r="D482" s="133"/>
      <c r="E482" s="119" t="s">
        <v>25</v>
      </c>
      <c r="F482" s="120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  <c r="AA482" s="121"/>
      <c r="AB482" s="121"/>
      <c r="AC482" s="121"/>
      <c r="AD482" s="121"/>
      <c r="AE482" s="121"/>
      <c r="AF482" s="121"/>
      <c r="AG482" s="121"/>
      <c r="AH482" s="121"/>
      <c r="AI482" s="121"/>
      <c r="AJ482" s="122"/>
      <c r="AK482" s="130"/>
      <c r="AL482" s="137"/>
      <c r="AM482" s="137"/>
      <c r="AN482" s="137"/>
      <c r="AO482" s="137"/>
      <c r="AP482" s="137"/>
      <c r="AQ482" s="133"/>
      <c r="AS482" s="97">
        <v>23</v>
      </c>
      <c r="AT482" s="97" t="s">
        <v>222</v>
      </c>
    </row>
    <row r="483" spans="1:46" ht="9" customHeight="1" x14ac:dyDescent="0.2">
      <c r="A483" s="130"/>
      <c r="B483" s="130"/>
      <c r="C483" s="137"/>
      <c r="D483" s="133"/>
      <c r="E483" s="119" t="s">
        <v>26</v>
      </c>
      <c r="F483" s="120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  <c r="AA483" s="121"/>
      <c r="AB483" s="121"/>
      <c r="AC483" s="121"/>
      <c r="AD483" s="121"/>
      <c r="AE483" s="121"/>
      <c r="AF483" s="121"/>
      <c r="AG483" s="121"/>
      <c r="AH483" s="121"/>
      <c r="AI483" s="121"/>
      <c r="AJ483" s="122"/>
      <c r="AK483" s="130"/>
      <c r="AL483" s="137"/>
      <c r="AM483" s="137"/>
      <c r="AN483" s="137"/>
      <c r="AO483" s="137"/>
      <c r="AP483" s="137"/>
      <c r="AQ483" s="133"/>
      <c r="AS483" s="97">
        <v>23</v>
      </c>
      <c r="AT483" s="97" t="s">
        <v>222</v>
      </c>
    </row>
    <row r="484" spans="1:46" ht="9" customHeight="1" thickBot="1" x14ac:dyDescent="0.25">
      <c r="A484" s="131"/>
      <c r="B484" s="131"/>
      <c r="C484" s="138"/>
      <c r="D484" s="134"/>
      <c r="E484" s="123" t="s">
        <v>27</v>
      </c>
      <c r="F484" s="124"/>
      <c r="G484" s="125"/>
      <c r="H484" s="125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  <c r="AA484" s="125"/>
      <c r="AB484" s="125"/>
      <c r="AC484" s="125"/>
      <c r="AD484" s="125"/>
      <c r="AE484" s="125"/>
      <c r="AF484" s="125"/>
      <c r="AG484" s="125"/>
      <c r="AH484" s="125"/>
      <c r="AI484" s="125"/>
      <c r="AJ484" s="126"/>
      <c r="AK484" s="131"/>
      <c r="AL484" s="138"/>
      <c r="AM484" s="138"/>
      <c r="AN484" s="138"/>
      <c r="AO484" s="138"/>
      <c r="AP484" s="138"/>
      <c r="AQ484" s="134"/>
      <c r="AS484" s="97">
        <v>23</v>
      </c>
      <c r="AT484" s="97" t="s">
        <v>222</v>
      </c>
    </row>
    <row r="485" spans="1:46" ht="9" customHeight="1" thickBot="1" x14ac:dyDescent="0.25">
      <c r="A485" s="135">
        <v>119</v>
      </c>
      <c r="B485" s="129">
        <v>19886</v>
      </c>
      <c r="C485" s="150" t="s">
        <v>225</v>
      </c>
      <c r="D485" s="140" t="s">
        <v>221</v>
      </c>
      <c r="E485" s="115" t="s">
        <v>22</v>
      </c>
      <c r="F485" s="128" t="s">
        <v>89</v>
      </c>
      <c r="G485" s="127" t="s">
        <v>89</v>
      </c>
      <c r="H485" s="127" t="s">
        <v>89</v>
      </c>
      <c r="I485" s="127" t="s">
        <v>89</v>
      </c>
      <c r="J485" s="127" t="s">
        <v>89</v>
      </c>
      <c r="K485" s="127" t="s">
        <v>89</v>
      </c>
      <c r="L485" s="127" t="s">
        <v>89</v>
      </c>
      <c r="M485" s="127" t="s">
        <v>89</v>
      </c>
      <c r="N485" s="127" t="s">
        <v>89</v>
      </c>
      <c r="O485" s="127" t="s">
        <v>89</v>
      </c>
      <c r="P485" s="127" t="s">
        <v>89</v>
      </c>
      <c r="Q485" s="127" t="s">
        <v>89</v>
      </c>
      <c r="R485" s="127" t="s">
        <v>89</v>
      </c>
      <c r="S485" s="117" t="s">
        <v>89</v>
      </c>
      <c r="T485" s="117" t="s">
        <v>89</v>
      </c>
      <c r="U485" s="117" t="s">
        <v>89</v>
      </c>
      <c r="V485" s="117" t="s">
        <v>89</v>
      </c>
      <c r="W485" s="117" t="s">
        <v>89</v>
      </c>
      <c r="X485" s="117" t="s">
        <v>89</v>
      </c>
      <c r="Y485" s="117" t="s">
        <v>89</v>
      </c>
      <c r="Z485" s="117" t="s">
        <v>89</v>
      </c>
      <c r="AA485" s="117" t="s">
        <v>89</v>
      </c>
      <c r="AB485" s="117" t="s">
        <v>89</v>
      </c>
      <c r="AC485" s="117" t="s">
        <v>89</v>
      </c>
      <c r="AD485" s="117" t="s">
        <v>89</v>
      </c>
      <c r="AE485" s="117" t="s">
        <v>89</v>
      </c>
      <c r="AF485" s="117" t="s">
        <v>89</v>
      </c>
      <c r="AG485" s="117" t="s">
        <v>89</v>
      </c>
      <c r="AH485" s="117" t="s">
        <v>89</v>
      </c>
      <c r="AI485" s="117" t="s">
        <v>89</v>
      </c>
      <c r="AJ485" s="118" t="s">
        <v>89</v>
      </c>
      <c r="AK485" s="139">
        <f>COUNTIF(F485:AJ485,"&gt;0")</f>
        <v>0</v>
      </c>
      <c r="AL485" s="136">
        <f>SUM(F485:AJ485)</f>
        <v>0</v>
      </c>
      <c r="AM485" s="136">
        <f>SUM(F487:AJ487)</f>
        <v>0</v>
      </c>
      <c r="AN485" s="136">
        <f>SUM(F488:AJ488)</f>
        <v>0</v>
      </c>
      <c r="AO485" s="136">
        <f>SUM(F486:AJ486)</f>
        <v>0</v>
      </c>
      <c r="AP485" s="136">
        <f>VLOOKUP($M$1&amp;" "&amp;$P$1&amp;" "&amp;AQ485,'Вспомогательная таблица'!A:AL,38,0)</f>
        <v>168</v>
      </c>
      <c r="AQ485" s="132" t="s">
        <v>23</v>
      </c>
      <c r="AS485" s="97">
        <v>23</v>
      </c>
      <c r="AT485" s="97" t="s">
        <v>222</v>
      </c>
    </row>
    <row r="486" spans="1:46" ht="9" customHeight="1" x14ac:dyDescent="0.2">
      <c r="A486" s="130"/>
      <c r="B486" s="130"/>
      <c r="C486" s="137"/>
      <c r="D486" s="133"/>
      <c r="E486" s="119" t="s">
        <v>25</v>
      </c>
      <c r="F486" s="120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  <c r="AA486" s="121"/>
      <c r="AB486" s="121"/>
      <c r="AC486" s="121"/>
      <c r="AD486" s="121"/>
      <c r="AE486" s="121"/>
      <c r="AF486" s="121"/>
      <c r="AG486" s="121"/>
      <c r="AH486" s="121"/>
      <c r="AI486" s="121"/>
      <c r="AJ486" s="122"/>
      <c r="AK486" s="130"/>
      <c r="AL486" s="137"/>
      <c r="AM486" s="137"/>
      <c r="AN486" s="137"/>
      <c r="AO486" s="137"/>
      <c r="AP486" s="137"/>
      <c r="AQ486" s="133"/>
      <c r="AS486" s="97">
        <v>23</v>
      </c>
      <c r="AT486" s="97" t="s">
        <v>222</v>
      </c>
    </row>
    <row r="487" spans="1:46" ht="9" customHeight="1" x14ac:dyDescent="0.2">
      <c r="A487" s="130"/>
      <c r="B487" s="130"/>
      <c r="C487" s="137"/>
      <c r="D487" s="133"/>
      <c r="E487" s="119" t="s">
        <v>26</v>
      </c>
      <c r="F487" s="120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  <c r="AA487" s="121"/>
      <c r="AB487" s="121"/>
      <c r="AC487" s="121"/>
      <c r="AD487" s="121"/>
      <c r="AE487" s="121"/>
      <c r="AF487" s="121"/>
      <c r="AG487" s="121"/>
      <c r="AH487" s="121"/>
      <c r="AI487" s="121"/>
      <c r="AJ487" s="122"/>
      <c r="AK487" s="130"/>
      <c r="AL487" s="137"/>
      <c r="AM487" s="137"/>
      <c r="AN487" s="137"/>
      <c r="AO487" s="137"/>
      <c r="AP487" s="137"/>
      <c r="AQ487" s="133"/>
      <c r="AS487" s="97">
        <v>23</v>
      </c>
      <c r="AT487" s="97" t="s">
        <v>222</v>
      </c>
    </row>
    <row r="488" spans="1:46" ht="9" customHeight="1" thickBot="1" x14ac:dyDescent="0.25">
      <c r="A488" s="131"/>
      <c r="B488" s="131"/>
      <c r="C488" s="138"/>
      <c r="D488" s="134"/>
      <c r="E488" s="123" t="s">
        <v>27</v>
      </c>
      <c r="F488" s="124"/>
      <c r="G488" s="125"/>
      <c r="H488" s="125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  <c r="AA488" s="125"/>
      <c r="AB488" s="125"/>
      <c r="AC488" s="125"/>
      <c r="AD488" s="125"/>
      <c r="AE488" s="125"/>
      <c r="AF488" s="125"/>
      <c r="AG488" s="125"/>
      <c r="AH488" s="125"/>
      <c r="AI488" s="125"/>
      <c r="AJ488" s="126"/>
      <c r="AK488" s="131"/>
      <c r="AL488" s="138"/>
      <c r="AM488" s="138"/>
      <c r="AN488" s="138"/>
      <c r="AO488" s="138"/>
      <c r="AP488" s="138"/>
      <c r="AQ488" s="134"/>
      <c r="AS488" s="97">
        <v>23</v>
      </c>
      <c r="AT488" s="97" t="s">
        <v>222</v>
      </c>
    </row>
    <row r="489" spans="1:46" ht="9" customHeight="1" thickBot="1" x14ac:dyDescent="0.25">
      <c r="A489" s="135">
        <v>120</v>
      </c>
      <c r="B489" s="129">
        <v>20148</v>
      </c>
      <c r="C489" s="150" t="s">
        <v>226</v>
      </c>
      <c r="D489" s="140" t="s">
        <v>221</v>
      </c>
      <c r="E489" s="115" t="s">
        <v>22</v>
      </c>
      <c r="F489" s="116"/>
      <c r="G489" s="117"/>
      <c r="H489" s="117">
        <v>8</v>
      </c>
      <c r="I489" s="117">
        <v>8</v>
      </c>
      <c r="J489" s="117">
        <v>8</v>
      </c>
      <c r="K489" s="117"/>
      <c r="L489" s="117"/>
      <c r="M489" s="117">
        <v>8</v>
      </c>
      <c r="N489" s="117">
        <v>8</v>
      </c>
      <c r="O489" s="117">
        <v>8</v>
      </c>
      <c r="P489" s="117">
        <v>8</v>
      </c>
      <c r="Q489" s="117">
        <v>8</v>
      </c>
      <c r="R489" s="127"/>
      <c r="S489" s="117"/>
      <c r="T489" s="117">
        <v>8</v>
      </c>
      <c r="U489" s="117">
        <v>8</v>
      </c>
      <c r="V489" s="117">
        <v>8</v>
      </c>
      <c r="W489" s="117">
        <v>8</v>
      </c>
      <c r="X489" s="117">
        <v>8</v>
      </c>
      <c r="Y489" s="117"/>
      <c r="Z489" s="117"/>
      <c r="AA489" s="117">
        <v>8</v>
      </c>
      <c r="AB489" s="117">
        <v>8</v>
      </c>
      <c r="AC489" s="117">
        <v>8</v>
      </c>
      <c r="AD489" s="117">
        <v>8</v>
      </c>
      <c r="AE489" s="117">
        <v>8</v>
      </c>
      <c r="AF489" s="117"/>
      <c r="AG489" s="117"/>
      <c r="AH489" s="117">
        <v>8</v>
      </c>
      <c r="AI489" s="117">
        <v>8</v>
      </c>
      <c r="AJ489" s="118">
        <v>8</v>
      </c>
      <c r="AK489" s="139">
        <f>COUNTIF(F489:AJ489,"&gt;0")</f>
        <v>21</v>
      </c>
      <c r="AL489" s="136">
        <f>SUM(F489:AJ489)</f>
        <v>168</v>
      </c>
      <c r="AM489" s="136">
        <f>SUM(F491:AJ491)</f>
        <v>0</v>
      </c>
      <c r="AN489" s="136">
        <f>SUM(F492:AJ492)</f>
        <v>0</v>
      </c>
      <c r="AO489" s="136">
        <f>SUM(F490:AJ490)</f>
        <v>0</v>
      </c>
      <c r="AP489" s="136">
        <f>VLOOKUP($M$1&amp;" "&amp;$P$1&amp;" "&amp;AQ489,'Вспомогательная таблица'!A:AL,38,0)</f>
        <v>168</v>
      </c>
      <c r="AQ489" s="132" t="s">
        <v>70</v>
      </c>
      <c r="AS489" s="97">
        <v>23</v>
      </c>
      <c r="AT489" s="97" t="s">
        <v>222</v>
      </c>
    </row>
    <row r="490" spans="1:46" ht="9" customHeight="1" x14ac:dyDescent="0.2">
      <c r="A490" s="130"/>
      <c r="B490" s="130"/>
      <c r="C490" s="137"/>
      <c r="D490" s="133"/>
      <c r="E490" s="119" t="s">
        <v>25</v>
      </c>
      <c r="F490" s="120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  <c r="AA490" s="121"/>
      <c r="AB490" s="121"/>
      <c r="AC490" s="121"/>
      <c r="AD490" s="121"/>
      <c r="AE490" s="121"/>
      <c r="AF490" s="121"/>
      <c r="AG490" s="121"/>
      <c r="AH490" s="121"/>
      <c r="AI490" s="121"/>
      <c r="AJ490" s="122"/>
      <c r="AK490" s="130"/>
      <c r="AL490" s="137"/>
      <c r="AM490" s="137"/>
      <c r="AN490" s="137"/>
      <c r="AO490" s="137"/>
      <c r="AP490" s="137"/>
      <c r="AQ490" s="133"/>
      <c r="AS490" s="97">
        <v>23</v>
      </c>
      <c r="AT490" s="97" t="s">
        <v>222</v>
      </c>
    </row>
    <row r="491" spans="1:46" ht="9" customHeight="1" x14ac:dyDescent="0.2">
      <c r="A491" s="130"/>
      <c r="B491" s="130"/>
      <c r="C491" s="137"/>
      <c r="D491" s="133"/>
      <c r="E491" s="119" t="s">
        <v>26</v>
      </c>
      <c r="F491" s="120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  <c r="AA491" s="121"/>
      <c r="AB491" s="121"/>
      <c r="AC491" s="121"/>
      <c r="AD491" s="121"/>
      <c r="AE491" s="121"/>
      <c r="AF491" s="121"/>
      <c r="AG491" s="121"/>
      <c r="AH491" s="121"/>
      <c r="AI491" s="121"/>
      <c r="AJ491" s="122"/>
      <c r="AK491" s="130"/>
      <c r="AL491" s="137"/>
      <c r="AM491" s="137"/>
      <c r="AN491" s="137"/>
      <c r="AO491" s="137"/>
      <c r="AP491" s="137"/>
      <c r="AQ491" s="133"/>
      <c r="AS491" s="97">
        <v>23</v>
      </c>
      <c r="AT491" s="97" t="s">
        <v>222</v>
      </c>
    </row>
    <row r="492" spans="1:46" ht="9" customHeight="1" thickBot="1" x14ac:dyDescent="0.25">
      <c r="A492" s="131"/>
      <c r="B492" s="131"/>
      <c r="C492" s="138"/>
      <c r="D492" s="134"/>
      <c r="E492" s="123" t="s">
        <v>27</v>
      </c>
      <c r="F492" s="124"/>
      <c r="G492" s="125"/>
      <c r="H492" s="125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  <c r="AA492" s="125"/>
      <c r="AB492" s="125"/>
      <c r="AC492" s="125"/>
      <c r="AD492" s="125"/>
      <c r="AE492" s="125"/>
      <c r="AF492" s="125"/>
      <c r="AG492" s="125"/>
      <c r="AH492" s="125"/>
      <c r="AI492" s="125"/>
      <c r="AJ492" s="126"/>
      <c r="AK492" s="131"/>
      <c r="AL492" s="138"/>
      <c r="AM492" s="138"/>
      <c r="AN492" s="138"/>
      <c r="AO492" s="138"/>
      <c r="AP492" s="138"/>
      <c r="AQ492" s="134"/>
      <c r="AS492" s="97">
        <v>23</v>
      </c>
      <c r="AT492" s="97" t="s">
        <v>222</v>
      </c>
    </row>
    <row r="493" spans="1:46" ht="9" customHeight="1" thickBot="1" x14ac:dyDescent="0.25">
      <c r="A493" s="135">
        <v>121</v>
      </c>
      <c r="B493" s="129">
        <v>20391</v>
      </c>
      <c r="C493" s="150" t="s">
        <v>227</v>
      </c>
      <c r="D493" s="140" t="s">
        <v>221</v>
      </c>
      <c r="E493" s="115" t="s">
        <v>22</v>
      </c>
      <c r="F493" s="116"/>
      <c r="G493" s="117"/>
      <c r="H493" s="127" t="s">
        <v>228</v>
      </c>
      <c r="I493" s="117">
        <v>8</v>
      </c>
      <c r="J493" s="127" t="s">
        <v>54</v>
      </c>
      <c r="K493" s="117"/>
      <c r="L493" s="117"/>
      <c r="M493" s="117">
        <v>8</v>
      </c>
      <c r="N493" s="117">
        <v>8</v>
      </c>
      <c r="O493" s="127" t="s">
        <v>229</v>
      </c>
      <c r="P493" s="117">
        <v>8</v>
      </c>
      <c r="Q493" s="127">
        <v>8</v>
      </c>
      <c r="R493" s="117"/>
      <c r="S493" s="117"/>
      <c r="T493" s="117">
        <v>8</v>
      </c>
      <c r="U493" s="117">
        <v>8</v>
      </c>
      <c r="V493" s="117">
        <v>8</v>
      </c>
      <c r="W493" s="117">
        <v>8</v>
      </c>
      <c r="X493" s="117">
        <v>8</v>
      </c>
      <c r="Y493" s="117"/>
      <c r="Z493" s="117"/>
      <c r="AA493" s="117">
        <v>8</v>
      </c>
      <c r="AB493" s="117">
        <v>8</v>
      </c>
      <c r="AC493" s="117">
        <v>8</v>
      </c>
      <c r="AD493" s="117">
        <v>8</v>
      </c>
      <c r="AE493" s="117">
        <v>8</v>
      </c>
      <c r="AF493" s="117"/>
      <c r="AG493" s="117"/>
      <c r="AH493" s="117">
        <v>8</v>
      </c>
      <c r="AI493" s="117">
        <v>8</v>
      </c>
      <c r="AJ493" s="118">
        <v>8</v>
      </c>
      <c r="AK493" s="139">
        <f>COUNTIF(F493:AJ493,"&gt;0")</f>
        <v>18</v>
      </c>
      <c r="AL493" s="136">
        <f>SUM(F493:AJ493)</f>
        <v>144</v>
      </c>
      <c r="AM493" s="136">
        <f>SUM(F495:AJ495)</f>
        <v>0</v>
      </c>
      <c r="AN493" s="136">
        <f>SUM(F496:AJ496)</f>
        <v>0</v>
      </c>
      <c r="AO493" s="136">
        <f>SUM(F494:AJ494)</f>
        <v>0</v>
      </c>
      <c r="AP493" s="136">
        <f>VLOOKUP($M$1&amp;" "&amp;$P$1&amp;" "&amp;AQ493,'Вспомогательная таблица'!A:AL,38,0)</f>
        <v>168</v>
      </c>
      <c r="AQ493" s="132" t="s">
        <v>70</v>
      </c>
      <c r="AS493" s="97">
        <v>23</v>
      </c>
      <c r="AT493" s="97" t="s">
        <v>222</v>
      </c>
    </row>
    <row r="494" spans="1:46" ht="9" customHeight="1" x14ac:dyDescent="0.2">
      <c r="A494" s="130"/>
      <c r="B494" s="130"/>
      <c r="C494" s="137"/>
      <c r="D494" s="133"/>
      <c r="E494" s="119" t="s">
        <v>25</v>
      </c>
      <c r="F494" s="120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  <c r="AA494" s="121"/>
      <c r="AB494" s="121"/>
      <c r="AC494" s="121"/>
      <c r="AD494" s="121"/>
      <c r="AE494" s="121"/>
      <c r="AF494" s="121"/>
      <c r="AG494" s="121"/>
      <c r="AH494" s="121"/>
      <c r="AI494" s="121"/>
      <c r="AJ494" s="122"/>
      <c r="AK494" s="130"/>
      <c r="AL494" s="137"/>
      <c r="AM494" s="137"/>
      <c r="AN494" s="137"/>
      <c r="AO494" s="137"/>
      <c r="AP494" s="137"/>
      <c r="AQ494" s="133"/>
      <c r="AS494" s="97">
        <v>23</v>
      </c>
      <c r="AT494" s="97" t="s">
        <v>222</v>
      </c>
    </row>
    <row r="495" spans="1:46" ht="9" customHeight="1" x14ac:dyDescent="0.2">
      <c r="A495" s="130"/>
      <c r="B495" s="130"/>
      <c r="C495" s="137"/>
      <c r="D495" s="133"/>
      <c r="E495" s="119" t="s">
        <v>26</v>
      </c>
      <c r="F495" s="120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  <c r="AA495" s="121"/>
      <c r="AB495" s="121"/>
      <c r="AC495" s="121"/>
      <c r="AD495" s="121"/>
      <c r="AE495" s="121"/>
      <c r="AF495" s="121"/>
      <c r="AG495" s="121"/>
      <c r="AH495" s="121"/>
      <c r="AI495" s="121"/>
      <c r="AJ495" s="122"/>
      <c r="AK495" s="130"/>
      <c r="AL495" s="137"/>
      <c r="AM495" s="137"/>
      <c r="AN495" s="137"/>
      <c r="AO495" s="137"/>
      <c r="AP495" s="137"/>
      <c r="AQ495" s="133"/>
      <c r="AS495" s="97">
        <v>23</v>
      </c>
      <c r="AT495" s="97" t="s">
        <v>222</v>
      </c>
    </row>
    <row r="496" spans="1:46" ht="9" customHeight="1" thickBot="1" x14ac:dyDescent="0.25">
      <c r="A496" s="131"/>
      <c r="B496" s="131"/>
      <c r="C496" s="138"/>
      <c r="D496" s="134"/>
      <c r="E496" s="123" t="s">
        <v>27</v>
      </c>
      <c r="F496" s="124"/>
      <c r="G496" s="125"/>
      <c r="H496" s="125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  <c r="AA496" s="125"/>
      <c r="AB496" s="125"/>
      <c r="AC496" s="125"/>
      <c r="AD496" s="125"/>
      <c r="AE496" s="125"/>
      <c r="AF496" s="125"/>
      <c r="AG496" s="125"/>
      <c r="AH496" s="125"/>
      <c r="AI496" s="125"/>
      <c r="AJ496" s="126"/>
      <c r="AK496" s="131"/>
      <c r="AL496" s="138"/>
      <c r="AM496" s="138"/>
      <c r="AN496" s="138"/>
      <c r="AO496" s="138"/>
      <c r="AP496" s="138"/>
      <c r="AQ496" s="134"/>
      <c r="AS496" s="97">
        <v>23</v>
      </c>
      <c r="AT496" s="97" t="s">
        <v>222</v>
      </c>
    </row>
    <row r="497" spans="1:46" ht="9" customHeight="1" thickBot="1" x14ac:dyDescent="0.25">
      <c r="A497" s="135">
        <v>122</v>
      </c>
      <c r="B497" s="129">
        <v>30485</v>
      </c>
      <c r="C497" s="150" t="s">
        <v>230</v>
      </c>
      <c r="D497" s="140" t="s">
        <v>221</v>
      </c>
      <c r="E497" s="115" t="s">
        <v>22</v>
      </c>
      <c r="F497" s="116"/>
      <c r="G497" s="117"/>
      <c r="H497" s="117">
        <v>8</v>
      </c>
      <c r="I497" s="117">
        <v>8</v>
      </c>
      <c r="J497" s="117">
        <v>8</v>
      </c>
      <c r="K497" s="117"/>
      <c r="L497" s="117"/>
      <c r="M497" s="117">
        <v>8</v>
      </c>
      <c r="N497" s="117">
        <v>8</v>
      </c>
      <c r="O497" s="117">
        <v>8</v>
      </c>
      <c r="P497" s="127">
        <v>8</v>
      </c>
      <c r="Q497" s="117"/>
      <c r="R497" s="127"/>
      <c r="S497" s="117"/>
      <c r="T497" s="117"/>
      <c r="U497" s="117"/>
      <c r="V497" s="117"/>
      <c r="W497" s="117"/>
      <c r="X497" s="117"/>
      <c r="Y497" s="117"/>
      <c r="Z497" s="117"/>
      <c r="AA497" s="117"/>
      <c r="AB497" s="117"/>
      <c r="AC497" s="117"/>
      <c r="AD497" s="117"/>
      <c r="AE497" s="117"/>
      <c r="AF497" s="117"/>
      <c r="AG497" s="117"/>
      <c r="AH497" s="117"/>
      <c r="AI497" s="117"/>
      <c r="AJ497" s="118"/>
      <c r="AK497" s="139">
        <f>COUNTIF(F497:AJ497,"&gt;0")</f>
        <v>7</v>
      </c>
      <c r="AL497" s="136">
        <f>SUM(F497:AJ497)</f>
        <v>56</v>
      </c>
      <c r="AM497" s="136">
        <f>SUM(F499:AJ499)</f>
        <v>0</v>
      </c>
      <c r="AN497" s="136">
        <f>SUM(F500:AJ500)</f>
        <v>0</v>
      </c>
      <c r="AO497" s="136">
        <f>SUM(F498:AJ498)</f>
        <v>0</v>
      </c>
      <c r="AP497" s="136">
        <f>VLOOKUP($M$1&amp;" "&amp;$P$1&amp;" "&amp;AQ497,'Вспомогательная таблица'!A:AL,38,0)</f>
        <v>168</v>
      </c>
      <c r="AQ497" s="132" t="s">
        <v>70</v>
      </c>
      <c r="AS497" s="97">
        <v>23</v>
      </c>
      <c r="AT497" s="97" t="s">
        <v>222</v>
      </c>
    </row>
    <row r="498" spans="1:46" ht="9" customHeight="1" x14ac:dyDescent="0.2">
      <c r="A498" s="130"/>
      <c r="B498" s="130"/>
      <c r="C498" s="137"/>
      <c r="D498" s="133"/>
      <c r="E498" s="119" t="s">
        <v>25</v>
      </c>
      <c r="F498" s="120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  <c r="AA498" s="121"/>
      <c r="AB498" s="121"/>
      <c r="AC498" s="121"/>
      <c r="AD498" s="121"/>
      <c r="AE498" s="121"/>
      <c r="AF498" s="121"/>
      <c r="AG498" s="121"/>
      <c r="AH498" s="121"/>
      <c r="AI498" s="121"/>
      <c r="AJ498" s="122"/>
      <c r="AK498" s="130"/>
      <c r="AL498" s="137"/>
      <c r="AM498" s="137"/>
      <c r="AN498" s="137"/>
      <c r="AO498" s="137"/>
      <c r="AP498" s="137"/>
      <c r="AQ498" s="133"/>
      <c r="AS498" s="97">
        <v>23</v>
      </c>
      <c r="AT498" s="97" t="s">
        <v>222</v>
      </c>
    </row>
    <row r="499" spans="1:46" ht="9" customHeight="1" x14ac:dyDescent="0.2">
      <c r="A499" s="130"/>
      <c r="B499" s="130"/>
      <c r="C499" s="137"/>
      <c r="D499" s="133"/>
      <c r="E499" s="119" t="s">
        <v>26</v>
      </c>
      <c r="F499" s="120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  <c r="AA499" s="121"/>
      <c r="AB499" s="121"/>
      <c r="AC499" s="121"/>
      <c r="AD499" s="121"/>
      <c r="AE499" s="121"/>
      <c r="AF499" s="121"/>
      <c r="AG499" s="121"/>
      <c r="AH499" s="121"/>
      <c r="AI499" s="121"/>
      <c r="AJ499" s="122"/>
      <c r="AK499" s="130"/>
      <c r="AL499" s="137"/>
      <c r="AM499" s="137"/>
      <c r="AN499" s="137"/>
      <c r="AO499" s="137"/>
      <c r="AP499" s="137"/>
      <c r="AQ499" s="133"/>
      <c r="AS499" s="97">
        <v>23</v>
      </c>
      <c r="AT499" s="97" t="s">
        <v>222</v>
      </c>
    </row>
    <row r="500" spans="1:46" ht="9" customHeight="1" thickBot="1" x14ac:dyDescent="0.25">
      <c r="A500" s="131"/>
      <c r="B500" s="131"/>
      <c r="C500" s="138"/>
      <c r="D500" s="134"/>
      <c r="E500" s="123" t="s">
        <v>27</v>
      </c>
      <c r="F500" s="124"/>
      <c r="G500" s="125"/>
      <c r="H500" s="125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  <c r="AA500" s="125"/>
      <c r="AB500" s="125"/>
      <c r="AC500" s="125"/>
      <c r="AD500" s="125"/>
      <c r="AE500" s="125"/>
      <c r="AF500" s="125"/>
      <c r="AG500" s="125"/>
      <c r="AH500" s="125"/>
      <c r="AI500" s="125"/>
      <c r="AJ500" s="126"/>
      <c r="AK500" s="131"/>
      <c r="AL500" s="138"/>
      <c r="AM500" s="138"/>
      <c r="AN500" s="138"/>
      <c r="AO500" s="138"/>
      <c r="AP500" s="138"/>
      <c r="AQ500" s="134"/>
      <c r="AS500" s="97">
        <v>23</v>
      </c>
      <c r="AT500" s="97" t="s">
        <v>222</v>
      </c>
    </row>
    <row r="501" spans="1:46" ht="9" customHeight="1" thickBot="1" x14ac:dyDescent="0.25">
      <c r="A501" s="135">
        <v>123</v>
      </c>
      <c r="B501" s="129">
        <v>30485</v>
      </c>
      <c r="C501" s="150" t="s">
        <v>230</v>
      </c>
      <c r="D501" s="140" t="s">
        <v>221</v>
      </c>
      <c r="E501" s="115" t="s">
        <v>22</v>
      </c>
      <c r="F501" s="116"/>
      <c r="G501" s="117"/>
      <c r="H501" s="127"/>
      <c r="I501" s="127"/>
      <c r="J501" s="127"/>
      <c r="K501" s="117"/>
      <c r="L501" s="117"/>
      <c r="M501" s="127"/>
      <c r="N501" s="127"/>
      <c r="O501" s="127"/>
      <c r="P501" s="127"/>
      <c r="Q501" s="117"/>
      <c r="R501" s="117">
        <v>11</v>
      </c>
      <c r="S501" s="117">
        <v>11</v>
      </c>
      <c r="T501" s="117"/>
      <c r="U501" s="117"/>
      <c r="V501" s="117">
        <v>11</v>
      </c>
      <c r="W501" s="117">
        <v>11</v>
      </c>
      <c r="X501" s="117"/>
      <c r="Y501" s="117"/>
      <c r="Z501" s="117">
        <v>11</v>
      </c>
      <c r="AA501" s="117">
        <v>11</v>
      </c>
      <c r="AB501" s="117"/>
      <c r="AC501" s="117"/>
      <c r="AD501" s="117">
        <v>11</v>
      </c>
      <c r="AE501" s="117">
        <v>11</v>
      </c>
      <c r="AF501" s="117"/>
      <c r="AG501" s="117"/>
      <c r="AH501" s="117">
        <v>11</v>
      </c>
      <c r="AI501" s="117">
        <v>11</v>
      </c>
      <c r="AJ501" s="118"/>
      <c r="AK501" s="139">
        <f>COUNTIF(F501:AJ501,"&gt;0")</f>
        <v>10</v>
      </c>
      <c r="AL501" s="136">
        <f>SUM(F501:AJ501)</f>
        <v>110</v>
      </c>
      <c r="AM501" s="136">
        <f>SUM(F503:AJ503)</f>
        <v>0</v>
      </c>
      <c r="AN501" s="136">
        <f>SUM(F504:AJ504)</f>
        <v>0</v>
      </c>
      <c r="AO501" s="136">
        <f>SUM(F502:AJ502)</f>
        <v>40</v>
      </c>
      <c r="AP501" s="136">
        <f>VLOOKUP($M$1&amp;" "&amp;$P$1&amp;" "&amp;AQ501,'Вспомогательная таблица'!A:AL,38,0)</f>
        <v>176</v>
      </c>
      <c r="AQ501" s="132" t="s">
        <v>35</v>
      </c>
      <c r="AS501" s="97">
        <v>23</v>
      </c>
      <c r="AT501" s="97" t="s">
        <v>222</v>
      </c>
    </row>
    <row r="502" spans="1:46" ht="9" customHeight="1" x14ac:dyDescent="0.2">
      <c r="A502" s="130"/>
      <c r="B502" s="130"/>
      <c r="C502" s="137"/>
      <c r="D502" s="133"/>
      <c r="E502" s="119" t="s">
        <v>25</v>
      </c>
      <c r="F502" s="120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>
        <v>8</v>
      </c>
      <c r="T502" s="121"/>
      <c r="U502" s="121"/>
      <c r="V502" s="121"/>
      <c r="W502" s="121">
        <v>8</v>
      </c>
      <c r="X502" s="121"/>
      <c r="Y502" s="121"/>
      <c r="Z502" s="121"/>
      <c r="AA502" s="121">
        <v>8</v>
      </c>
      <c r="AB502" s="121"/>
      <c r="AC502" s="121"/>
      <c r="AD502" s="121"/>
      <c r="AE502" s="121">
        <v>8</v>
      </c>
      <c r="AF502" s="121"/>
      <c r="AG502" s="121"/>
      <c r="AH502" s="121"/>
      <c r="AI502" s="121">
        <v>8</v>
      </c>
      <c r="AJ502" s="122"/>
      <c r="AK502" s="130"/>
      <c r="AL502" s="137"/>
      <c r="AM502" s="137"/>
      <c r="AN502" s="137"/>
      <c r="AO502" s="137"/>
      <c r="AP502" s="137"/>
      <c r="AQ502" s="133"/>
      <c r="AS502" s="97">
        <v>23</v>
      </c>
      <c r="AT502" s="97" t="s">
        <v>222</v>
      </c>
    </row>
    <row r="503" spans="1:46" ht="9" customHeight="1" x14ac:dyDescent="0.2">
      <c r="A503" s="130"/>
      <c r="B503" s="130"/>
      <c r="C503" s="137"/>
      <c r="D503" s="133"/>
      <c r="E503" s="119" t="s">
        <v>26</v>
      </c>
      <c r="F503" s="120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  <c r="AA503" s="121"/>
      <c r="AB503" s="121"/>
      <c r="AC503" s="121"/>
      <c r="AD503" s="121"/>
      <c r="AE503" s="121"/>
      <c r="AF503" s="121"/>
      <c r="AG503" s="121"/>
      <c r="AH503" s="121"/>
      <c r="AI503" s="121"/>
      <c r="AJ503" s="122"/>
      <c r="AK503" s="130"/>
      <c r="AL503" s="137"/>
      <c r="AM503" s="137"/>
      <c r="AN503" s="137"/>
      <c r="AO503" s="137"/>
      <c r="AP503" s="137"/>
      <c r="AQ503" s="133"/>
      <c r="AS503" s="97">
        <v>23</v>
      </c>
      <c r="AT503" s="97" t="s">
        <v>222</v>
      </c>
    </row>
    <row r="504" spans="1:46" ht="9" customHeight="1" thickBot="1" x14ac:dyDescent="0.25">
      <c r="A504" s="131"/>
      <c r="B504" s="131"/>
      <c r="C504" s="138"/>
      <c r="D504" s="134"/>
      <c r="E504" s="123" t="s">
        <v>27</v>
      </c>
      <c r="F504" s="124"/>
      <c r="G504" s="125"/>
      <c r="H504" s="125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  <c r="AA504" s="125"/>
      <c r="AB504" s="125"/>
      <c r="AC504" s="125"/>
      <c r="AD504" s="125"/>
      <c r="AE504" s="125"/>
      <c r="AF504" s="125"/>
      <c r="AG504" s="125"/>
      <c r="AH504" s="125"/>
      <c r="AI504" s="125"/>
      <c r="AJ504" s="126"/>
      <c r="AK504" s="131"/>
      <c r="AL504" s="138"/>
      <c r="AM504" s="138"/>
      <c r="AN504" s="138"/>
      <c r="AO504" s="138"/>
      <c r="AP504" s="138"/>
      <c r="AQ504" s="134"/>
      <c r="AS504" s="97">
        <v>23</v>
      </c>
      <c r="AT504" s="97" t="s">
        <v>222</v>
      </c>
    </row>
    <row r="505" spans="1:46" ht="9" customHeight="1" thickBot="1" x14ac:dyDescent="0.25">
      <c r="A505" s="135">
        <v>124</v>
      </c>
      <c r="B505" s="129">
        <v>19464</v>
      </c>
      <c r="C505" s="150" t="s">
        <v>231</v>
      </c>
      <c r="D505" s="140" t="s">
        <v>232</v>
      </c>
      <c r="E505" s="115" t="s">
        <v>22</v>
      </c>
      <c r="F505" s="128" t="s">
        <v>37</v>
      </c>
      <c r="G505" s="127" t="s">
        <v>37</v>
      </c>
      <c r="H505" s="127" t="s">
        <v>37</v>
      </c>
      <c r="I505" s="127" t="s">
        <v>37</v>
      </c>
      <c r="J505" s="127" t="s">
        <v>37</v>
      </c>
      <c r="K505" s="127" t="s">
        <v>37</v>
      </c>
      <c r="L505" s="127" t="s">
        <v>37</v>
      </c>
      <c r="M505" s="127" t="s">
        <v>37</v>
      </c>
      <c r="N505" s="127" t="s">
        <v>37</v>
      </c>
      <c r="O505" s="127" t="s">
        <v>37</v>
      </c>
      <c r="P505" s="127" t="s">
        <v>37</v>
      </c>
      <c r="Q505" s="127" t="s">
        <v>37</v>
      </c>
      <c r="R505" s="127" t="s">
        <v>37</v>
      </c>
      <c r="S505" s="117"/>
      <c r="T505" s="117">
        <v>8</v>
      </c>
      <c r="U505" s="117">
        <v>8</v>
      </c>
      <c r="V505" s="117">
        <v>8</v>
      </c>
      <c r="W505" s="117">
        <v>8</v>
      </c>
      <c r="X505" s="117">
        <v>8</v>
      </c>
      <c r="Y505" s="117"/>
      <c r="Z505" s="117"/>
      <c r="AA505" s="117">
        <v>8</v>
      </c>
      <c r="AB505" s="117">
        <v>8</v>
      </c>
      <c r="AC505" s="117">
        <v>8</v>
      </c>
      <c r="AD505" s="117">
        <v>8</v>
      </c>
      <c r="AE505" s="117">
        <v>8</v>
      </c>
      <c r="AF505" s="117"/>
      <c r="AG505" s="117"/>
      <c r="AH505" s="117">
        <v>8</v>
      </c>
      <c r="AI505" s="117">
        <v>8</v>
      </c>
      <c r="AJ505" s="118">
        <v>8</v>
      </c>
      <c r="AK505" s="139">
        <f>COUNTIF(F505:AJ505,"&gt;0")</f>
        <v>13</v>
      </c>
      <c r="AL505" s="136">
        <f>SUM(F505:AJ505)</f>
        <v>104</v>
      </c>
      <c r="AM505" s="136">
        <f>SUM(F507:AJ507)</f>
        <v>0</v>
      </c>
      <c r="AN505" s="136">
        <f>SUM(F508:AJ508)</f>
        <v>0</v>
      </c>
      <c r="AO505" s="136">
        <f>SUM(F506:AJ506)</f>
        <v>0</v>
      </c>
      <c r="AP505" s="136">
        <f>VLOOKUP($M$1&amp;" "&amp;$P$1&amp;" "&amp;AQ505,'Вспомогательная таблица'!A:AL,38,0)</f>
        <v>168</v>
      </c>
      <c r="AQ505" s="132" t="s">
        <v>70</v>
      </c>
      <c r="AS505" s="97">
        <v>23</v>
      </c>
      <c r="AT505" s="97" t="s">
        <v>222</v>
      </c>
    </row>
    <row r="506" spans="1:46" ht="9" customHeight="1" x14ac:dyDescent="0.2">
      <c r="A506" s="130"/>
      <c r="B506" s="130"/>
      <c r="C506" s="137"/>
      <c r="D506" s="133"/>
      <c r="E506" s="119" t="s">
        <v>25</v>
      </c>
      <c r="F506" s="120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  <c r="AA506" s="121"/>
      <c r="AB506" s="121"/>
      <c r="AC506" s="121"/>
      <c r="AD506" s="121"/>
      <c r="AE506" s="121"/>
      <c r="AF506" s="121"/>
      <c r="AG506" s="121"/>
      <c r="AH506" s="121"/>
      <c r="AI506" s="121"/>
      <c r="AJ506" s="122"/>
      <c r="AK506" s="130"/>
      <c r="AL506" s="137"/>
      <c r="AM506" s="137"/>
      <c r="AN506" s="137"/>
      <c r="AO506" s="137"/>
      <c r="AP506" s="137"/>
      <c r="AQ506" s="133"/>
      <c r="AS506" s="97">
        <v>23</v>
      </c>
      <c r="AT506" s="97" t="s">
        <v>222</v>
      </c>
    </row>
    <row r="507" spans="1:46" ht="9" customHeight="1" x14ac:dyDescent="0.2">
      <c r="A507" s="130"/>
      <c r="B507" s="130"/>
      <c r="C507" s="137"/>
      <c r="D507" s="133"/>
      <c r="E507" s="119" t="s">
        <v>26</v>
      </c>
      <c r="F507" s="120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  <c r="AA507" s="121"/>
      <c r="AB507" s="121"/>
      <c r="AC507" s="121"/>
      <c r="AD507" s="121"/>
      <c r="AE507" s="121"/>
      <c r="AF507" s="121"/>
      <c r="AG507" s="121"/>
      <c r="AH507" s="121"/>
      <c r="AI507" s="121"/>
      <c r="AJ507" s="122"/>
      <c r="AK507" s="130"/>
      <c r="AL507" s="137"/>
      <c r="AM507" s="137"/>
      <c r="AN507" s="137"/>
      <c r="AO507" s="137"/>
      <c r="AP507" s="137"/>
      <c r="AQ507" s="133"/>
      <c r="AS507" s="97">
        <v>23</v>
      </c>
      <c r="AT507" s="97" t="s">
        <v>222</v>
      </c>
    </row>
    <row r="508" spans="1:46" ht="9" customHeight="1" thickBot="1" x14ac:dyDescent="0.25">
      <c r="A508" s="131"/>
      <c r="B508" s="131"/>
      <c r="C508" s="138"/>
      <c r="D508" s="134"/>
      <c r="E508" s="123" t="s">
        <v>27</v>
      </c>
      <c r="F508" s="124"/>
      <c r="G508" s="125"/>
      <c r="H508" s="125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  <c r="AA508" s="125"/>
      <c r="AB508" s="125"/>
      <c r="AC508" s="125"/>
      <c r="AD508" s="125"/>
      <c r="AE508" s="125"/>
      <c r="AF508" s="125"/>
      <c r="AG508" s="125"/>
      <c r="AH508" s="125"/>
      <c r="AI508" s="125"/>
      <c r="AJ508" s="126"/>
      <c r="AK508" s="131"/>
      <c r="AL508" s="138"/>
      <c r="AM508" s="138"/>
      <c r="AN508" s="138"/>
      <c r="AO508" s="138"/>
      <c r="AP508" s="138"/>
      <c r="AQ508" s="134"/>
      <c r="AS508" s="97">
        <v>23</v>
      </c>
      <c r="AT508" s="97" t="s">
        <v>222</v>
      </c>
    </row>
    <row r="509" spans="1:46" ht="9" customHeight="1" thickBot="1" x14ac:dyDescent="0.25">
      <c r="A509" s="135">
        <v>125</v>
      </c>
      <c r="B509" s="129">
        <v>20053</v>
      </c>
      <c r="C509" s="150" t="s">
        <v>233</v>
      </c>
      <c r="D509" s="140" t="s">
        <v>221</v>
      </c>
      <c r="E509" s="115" t="s">
        <v>22</v>
      </c>
      <c r="F509" s="116"/>
      <c r="G509" s="117">
        <v>11</v>
      </c>
      <c r="H509" s="117">
        <v>11</v>
      </c>
      <c r="I509" s="117"/>
      <c r="J509" s="117"/>
      <c r="K509" s="117">
        <v>11</v>
      </c>
      <c r="L509" s="117">
        <v>11</v>
      </c>
      <c r="M509" s="117"/>
      <c r="N509" s="117"/>
      <c r="O509" s="117">
        <v>11</v>
      </c>
      <c r="P509" s="117">
        <v>11</v>
      </c>
      <c r="Q509" s="117"/>
      <c r="R509" s="117"/>
      <c r="S509" s="117">
        <v>11</v>
      </c>
      <c r="T509" s="117">
        <v>11</v>
      </c>
      <c r="U509" s="117"/>
      <c r="V509" s="117"/>
      <c r="W509" s="117">
        <v>11</v>
      </c>
      <c r="X509" s="117">
        <v>11</v>
      </c>
      <c r="Y509" s="117"/>
      <c r="Z509" s="117"/>
      <c r="AA509" s="117">
        <v>11</v>
      </c>
      <c r="AB509" s="117">
        <v>11</v>
      </c>
      <c r="AC509" s="117"/>
      <c r="AD509" s="117"/>
      <c r="AE509" s="117">
        <v>11</v>
      </c>
      <c r="AF509" s="117">
        <v>11</v>
      </c>
      <c r="AG509" s="117"/>
      <c r="AH509" s="117"/>
      <c r="AI509" s="117">
        <v>11</v>
      </c>
      <c r="AJ509" s="118">
        <v>11</v>
      </c>
      <c r="AK509" s="139">
        <f>COUNTIF(F509:AJ509,"&gt;0")</f>
        <v>16</v>
      </c>
      <c r="AL509" s="136">
        <f>SUM(F509:AJ509)</f>
        <v>176</v>
      </c>
      <c r="AM509" s="136">
        <f>SUM(F511:AJ511)</f>
        <v>14</v>
      </c>
      <c r="AN509" s="136">
        <f>SUM(F512:AJ512)</f>
        <v>0</v>
      </c>
      <c r="AO509" s="136">
        <f>SUM(F510:AJ510)</f>
        <v>64</v>
      </c>
      <c r="AP509" s="136">
        <f>VLOOKUP($M$1&amp;" "&amp;$P$1&amp;" "&amp;AQ509,'Вспомогательная таблица'!A:AL,38,0)</f>
        <v>176</v>
      </c>
      <c r="AQ509" s="132" t="s">
        <v>38</v>
      </c>
      <c r="AS509" s="97">
        <v>23</v>
      </c>
      <c r="AT509" s="97" t="s">
        <v>222</v>
      </c>
    </row>
    <row r="510" spans="1:46" ht="9" customHeight="1" x14ac:dyDescent="0.2">
      <c r="A510" s="130"/>
      <c r="B510" s="130"/>
      <c r="C510" s="137"/>
      <c r="D510" s="133"/>
      <c r="E510" s="119" t="s">
        <v>25</v>
      </c>
      <c r="F510" s="120"/>
      <c r="G510" s="121"/>
      <c r="H510" s="121">
        <v>8</v>
      </c>
      <c r="I510" s="121"/>
      <c r="J510" s="121"/>
      <c r="K510" s="121"/>
      <c r="L510" s="121">
        <v>8</v>
      </c>
      <c r="M510" s="121"/>
      <c r="N510" s="121"/>
      <c r="O510" s="121"/>
      <c r="P510" s="121">
        <v>8</v>
      </c>
      <c r="Q510" s="121"/>
      <c r="R510" s="121"/>
      <c r="S510" s="121"/>
      <c r="T510" s="121">
        <v>8</v>
      </c>
      <c r="U510" s="121"/>
      <c r="V510" s="121"/>
      <c r="W510" s="121"/>
      <c r="X510" s="121">
        <v>8</v>
      </c>
      <c r="Y510" s="121"/>
      <c r="Z510" s="121"/>
      <c r="AA510" s="121"/>
      <c r="AB510" s="121">
        <v>8</v>
      </c>
      <c r="AC510" s="121"/>
      <c r="AD510" s="121"/>
      <c r="AE510" s="121"/>
      <c r="AF510" s="121">
        <v>8</v>
      </c>
      <c r="AG510" s="121"/>
      <c r="AH510" s="121"/>
      <c r="AI510" s="121"/>
      <c r="AJ510" s="122">
        <v>8</v>
      </c>
      <c r="AK510" s="130"/>
      <c r="AL510" s="137"/>
      <c r="AM510" s="137"/>
      <c r="AN510" s="137"/>
      <c r="AO510" s="137"/>
      <c r="AP510" s="137"/>
      <c r="AQ510" s="133"/>
      <c r="AS510" s="97">
        <v>23</v>
      </c>
      <c r="AT510" s="97" t="s">
        <v>222</v>
      </c>
    </row>
    <row r="511" spans="1:46" ht="9" customHeight="1" x14ac:dyDescent="0.2">
      <c r="A511" s="130"/>
      <c r="B511" s="130"/>
      <c r="C511" s="137"/>
      <c r="D511" s="133"/>
      <c r="E511" s="119" t="s">
        <v>26</v>
      </c>
      <c r="F511" s="120"/>
      <c r="G511" s="121">
        <v>11</v>
      </c>
      <c r="H511" s="121"/>
      <c r="I511" s="121"/>
      <c r="J511" s="121"/>
      <c r="K511" s="121"/>
      <c r="L511" s="121">
        <v>3</v>
      </c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  <c r="AA511" s="121"/>
      <c r="AB511" s="121"/>
      <c r="AC511" s="121"/>
      <c r="AD511" s="121"/>
      <c r="AE511" s="121"/>
      <c r="AF511" s="121"/>
      <c r="AG511" s="121"/>
      <c r="AH511" s="121"/>
      <c r="AI511" s="121"/>
      <c r="AJ511" s="122"/>
      <c r="AK511" s="130"/>
      <c r="AL511" s="137"/>
      <c r="AM511" s="137"/>
      <c r="AN511" s="137"/>
      <c r="AO511" s="137"/>
      <c r="AP511" s="137"/>
      <c r="AQ511" s="133"/>
      <c r="AS511" s="97">
        <v>23</v>
      </c>
      <c r="AT511" s="97" t="s">
        <v>222</v>
      </c>
    </row>
    <row r="512" spans="1:46" ht="9" customHeight="1" thickBot="1" x14ac:dyDescent="0.25">
      <c r="A512" s="131"/>
      <c r="B512" s="131"/>
      <c r="C512" s="138"/>
      <c r="D512" s="134"/>
      <c r="E512" s="123" t="s">
        <v>27</v>
      </c>
      <c r="F512" s="124"/>
      <c r="G512" s="125"/>
      <c r="H512" s="125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  <c r="AA512" s="125"/>
      <c r="AB512" s="125"/>
      <c r="AC512" s="125"/>
      <c r="AD512" s="125"/>
      <c r="AE512" s="125"/>
      <c r="AF512" s="125"/>
      <c r="AG512" s="125"/>
      <c r="AH512" s="125"/>
      <c r="AI512" s="125"/>
      <c r="AJ512" s="126"/>
      <c r="AK512" s="131"/>
      <c r="AL512" s="138"/>
      <c r="AM512" s="138"/>
      <c r="AN512" s="138"/>
      <c r="AO512" s="138"/>
      <c r="AP512" s="138"/>
      <c r="AQ512" s="134"/>
      <c r="AS512" s="97">
        <v>23</v>
      </c>
      <c r="AT512" s="97" t="s">
        <v>222</v>
      </c>
    </row>
    <row r="513" spans="1:46" ht="9" customHeight="1" thickBot="1" x14ac:dyDescent="0.25">
      <c r="A513" s="135">
        <v>126</v>
      </c>
      <c r="B513" s="129">
        <v>20640</v>
      </c>
      <c r="C513" s="150" t="s">
        <v>234</v>
      </c>
      <c r="D513" s="140" t="s">
        <v>221</v>
      </c>
      <c r="E513" s="115" t="s">
        <v>22</v>
      </c>
      <c r="F513" s="116"/>
      <c r="G513" s="117"/>
      <c r="H513" s="117">
        <v>8</v>
      </c>
      <c r="I513" s="117">
        <v>8</v>
      </c>
      <c r="J513" s="117">
        <v>8</v>
      </c>
      <c r="K513" s="117"/>
      <c r="L513" s="117"/>
      <c r="M513" s="127" t="s">
        <v>229</v>
      </c>
      <c r="N513" s="117">
        <v>8</v>
      </c>
      <c r="O513" s="117">
        <v>8</v>
      </c>
      <c r="P513" s="117">
        <v>8</v>
      </c>
      <c r="Q513" s="117">
        <v>8</v>
      </c>
      <c r="R513" s="117"/>
      <c r="S513" s="117"/>
      <c r="T513" s="117">
        <v>8</v>
      </c>
      <c r="U513" s="117">
        <v>8</v>
      </c>
      <c r="V513" s="117">
        <v>8</v>
      </c>
      <c r="W513" s="117">
        <v>8</v>
      </c>
      <c r="X513" s="117">
        <v>8</v>
      </c>
      <c r="Y513" s="117"/>
      <c r="Z513" s="117"/>
      <c r="AA513" s="117">
        <v>8</v>
      </c>
      <c r="AB513" s="117">
        <v>8</v>
      </c>
      <c r="AC513" s="117">
        <v>8</v>
      </c>
      <c r="AD513" s="117">
        <v>8</v>
      </c>
      <c r="AE513" s="117">
        <v>8</v>
      </c>
      <c r="AF513" s="117"/>
      <c r="AG513" s="117"/>
      <c r="AH513" s="117">
        <v>8</v>
      </c>
      <c r="AI513" s="117">
        <v>8</v>
      </c>
      <c r="AJ513" s="118">
        <v>8</v>
      </c>
      <c r="AK513" s="139">
        <f>COUNTIF(F513:AJ513,"&gt;0")</f>
        <v>20</v>
      </c>
      <c r="AL513" s="136">
        <f>SUM(F513:AJ513)</f>
        <v>160</v>
      </c>
      <c r="AM513" s="136">
        <f>SUM(F515:AJ515)</f>
        <v>0</v>
      </c>
      <c r="AN513" s="136">
        <f>SUM(F516:AJ516)</f>
        <v>0</v>
      </c>
      <c r="AO513" s="136">
        <f>SUM(F514:AJ514)</f>
        <v>0</v>
      </c>
      <c r="AP513" s="136">
        <f>VLOOKUP($M$1&amp;" "&amp;$P$1&amp;" "&amp;AQ513,'Вспомогательная таблица'!A:AL,38,0)</f>
        <v>168</v>
      </c>
      <c r="AQ513" s="132" t="s">
        <v>70</v>
      </c>
      <c r="AS513" s="97">
        <v>23</v>
      </c>
      <c r="AT513" s="97" t="s">
        <v>222</v>
      </c>
    </row>
    <row r="514" spans="1:46" ht="9" customHeight="1" x14ac:dyDescent="0.2">
      <c r="A514" s="130"/>
      <c r="B514" s="130"/>
      <c r="C514" s="137"/>
      <c r="D514" s="133"/>
      <c r="E514" s="119" t="s">
        <v>25</v>
      </c>
      <c r="F514" s="120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  <c r="AA514" s="121"/>
      <c r="AB514" s="121"/>
      <c r="AC514" s="121"/>
      <c r="AD514" s="121"/>
      <c r="AE514" s="121"/>
      <c r="AF514" s="121"/>
      <c r="AG514" s="121"/>
      <c r="AH514" s="121"/>
      <c r="AI514" s="121"/>
      <c r="AJ514" s="122"/>
      <c r="AK514" s="130"/>
      <c r="AL514" s="137"/>
      <c r="AM514" s="137"/>
      <c r="AN514" s="137"/>
      <c r="AO514" s="137"/>
      <c r="AP514" s="137"/>
      <c r="AQ514" s="133"/>
      <c r="AS514" s="97">
        <v>23</v>
      </c>
      <c r="AT514" s="97" t="s">
        <v>222</v>
      </c>
    </row>
    <row r="515" spans="1:46" ht="9" customHeight="1" x14ac:dyDescent="0.2">
      <c r="A515" s="130"/>
      <c r="B515" s="130"/>
      <c r="C515" s="137"/>
      <c r="D515" s="133"/>
      <c r="E515" s="119" t="s">
        <v>26</v>
      </c>
      <c r="F515" s="120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  <c r="AA515" s="121"/>
      <c r="AB515" s="121"/>
      <c r="AC515" s="121"/>
      <c r="AD515" s="121"/>
      <c r="AE515" s="121"/>
      <c r="AF515" s="121"/>
      <c r="AG515" s="121"/>
      <c r="AH515" s="121"/>
      <c r="AI515" s="121"/>
      <c r="AJ515" s="122"/>
      <c r="AK515" s="130"/>
      <c r="AL515" s="137"/>
      <c r="AM515" s="137"/>
      <c r="AN515" s="137"/>
      <c r="AO515" s="137"/>
      <c r="AP515" s="137"/>
      <c r="AQ515" s="133"/>
      <c r="AS515" s="97">
        <v>23</v>
      </c>
      <c r="AT515" s="97" t="s">
        <v>222</v>
      </c>
    </row>
    <row r="516" spans="1:46" ht="9" customHeight="1" thickBot="1" x14ac:dyDescent="0.25">
      <c r="A516" s="131"/>
      <c r="B516" s="131"/>
      <c r="C516" s="138"/>
      <c r="D516" s="134"/>
      <c r="E516" s="123" t="s">
        <v>27</v>
      </c>
      <c r="F516" s="124"/>
      <c r="G516" s="125"/>
      <c r="H516" s="125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  <c r="AA516" s="125"/>
      <c r="AB516" s="125"/>
      <c r="AC516" s="125"/>
      <c r="AD516" s="125"/>
      <c r="AE516" s="125"/>
      <c r="AF516" s="125"/>
      <c r="AG516" s="125"/>
      <c r="AH516" s="125"/>
      <c r="AI516" s="125"/>
      <c r="AJ516" s="126"/>
      <c r="AK516" s="131"/>
      <c r="AL516" s="138"/>
      <c r="AM516" s="138"/>
      <c r="AN516" s="138"/>
      <c r="AO516" s="138"/>
      <c r="AP516" s="138"/>
      <c r="AQ516" s="134"/>
      <c r="AS516" s="97">
        <v>23</v>
      </c>
      <c r="AT516" s="97" t="s">
        <v>222</v>
      </c>
    </row>
    <row r="517" spans="1:46" ht="9" customHeight="1" thickBot="1" x14ac:dyDescent="0.25">
      <c r="A517" s="135">
        <v>127</v>
      </c>
      <c r="B517" s="129">
        <v>20544</v>
      </c>
      <c r="C517" s="150" t="s">
        <v>235</v>
      </c>
      <c r="D517" s="140" t="s">
        <v>221</v>
      </c>
      <c r="E517" s="115" t="s">
        <v>22</v>
      </c>
      <c r="F517" s="116">
        <v>11</v>
      </c>
      <c r="G517" s="117">
        <v>11</v>
      </c>
      <c r="H517" s="117"/>
      <c r="I517" s="117"/>
      <c r="J517" s="117">
        <v>11</v>
      </c>
      <c r="K517" s="117">
        <v>11</v>
      </c>
      <c r="L517" s="117"/>
      <c r="M517" s="117"/>
      <c r="N517" s="117">
        <v>11</v>
      </c>
      <c r="O517" s="127">
        <v>11</v>
      </c>
      <c r="P517" s="117"/>
      <c r="Q517" s="117"/>
      <c r="R517" s="127" t="s">
        <v>54</v>
      </c>
      <c r="S517" s="117" t="s">
        <v>54</v>
      </c>
      <c r="T517" s="117" t="s">
        <v>54</v>
      </c>
      <c r="U517" s="117" t="s">
        <v>54</v>
      </c>
      <c r="V517" s="117" t="s">
        <v>54</v>
      </c>
      <c r="W517" s="117" t="s">
        <v>54</v>
      </c>
      <c r="X517" s="117" t="s">
        <v>54</v>
      </c>
      <c r="Y517" s="117" t="s">
        <v>54</v>
      </c>
      <c r="Z517" s="117" t="s">
        <v>54</v>
      </c>
      <c r="AA517" s="117" t="s">
        <v>54</v>
      </c>
      <c r="AB517" s="117" t="s">
        <v>54</v>
      </c>
      <c r="AC517" s="117" t="s">
        <v>54</v>
      </c>
      <c r="AD517" s="117" t="s">
        <v>54</v>
      </c>
      <c r="AE517" s="117" t="s">
        <v>54</v>
      </c>
      <c r="AF517" s="117" t="s">
        <v>54</v>
      </c>
      <c r="AG517" s="117" t="s">
        <v>54</v>
      </c>
      <c r="AH517" s="117" t="s">
        <v>54</v>
      </c>
      <c r="AI517" s="117" t="s">
        <v>54</v>
      </c>
      <c r="AJ517" s="118" t="s">
        <v>54</v>
      </c>
      <c r="AK517" s="139">
        <f>COUNTIF(F517:AJ517,"&gt;0")</f>
        <v>6</v>
      </c>
      <c r="AL517" s="136">
        <f>SUM(F517:AJ517)</f>
        <v>66</v>
      </c>
      <c r="AM517" s="136">
        <f>SUM(F519:AJ519)</f>
        <v>22</v>
      </c>
      <c r="AN517" s="136">
        <f>SUM(F520:AJ520)</f>
        <v>0</v>
      </c>
      <c r="AO517" s="136">
        <f>SUM(F518:AJ518)</f>
        <v>24</v>
      </c>
      <c r="AP517" s="136">
        <f>VLOOKUP($M$1&amp;" "&amp;$P$1&amp;" "&amp;AQ517,'Вспомогательная таблица'!A:AL,38,0)</f>
        <v>176</v>
      </c>
      <c r="AQ517" s="132" t="s">
        <v>35</v>
      </c>
      <c r="AS517" s="97">
        <v>23</v>
      </c>
      <c r="AT517" s="97" t="s">
        <v>222</v>
      </c>
    </row>
    <row r="518" spans="1:46" ht="9" customHeight="1" x14ac:dyDescent="0.2">
      <c r="A518" s="130"/>
      <c r="B518" s="130"/>
      <c r="C518" s="137"/>
      <c r="D518" s="133"/>
      <c r="E518" s="119" t="s">
        <v>25</v>
      </c>
      <c r="F518" s="120"/>
      <c r="G518" s="121">
        <v>8</v>
      </c>
      <c r="H518" s="121"/>
      <c r="I518" s="121"/>
      <c r="J518" s="121"/>
      <c r="K518" s="121">
        <v>8</v>
      </c>
      <c r="L518" s="121"/>
      <c r="M518" s="121"/>
      <c r="N518" s="121"/>
      <c r="O518" s="121">
        <v>8</v>
      </c>
      <c r="P518" s="121"/>
      <c r="Q518" s="121"/>
      <c r="R518" s="121"/>
      <c r="S518" s="121" t="s">
        <v>54</v>
      </c>
      <c r="T518" s="121"/>
      <c r="U518" s="121"/>
      <c r="V518" s="121"/>
      <c r="W518" s="121" t="s">
        <v>54</v>
      </c>
      <c r="X518" s="121"/>
      <c r="Y518" s="121"/>
      <c r="Z518" s="121"/>
      <c r="AA518" s="121" t="s">
        <v>54</v>
      </c>
      <c r="AB518" s="121"/>
      <c r="AC518" s="121"/>
      <c r="AD518" s="121"/>
      <c r="AE518" s="121" t="s">
        <v>54</v>
      </c>
      <c r="AF518" s="121"/>
      <c r="AG518" s="121"/>
      <c r="AH518" s="121"/>
      <c r="AI518" s="121" t="s">
        <v>54</v>
      </c>
      <c r="AJ518" s="122"/>
      <c r="AK518" s="130"/>
      <c r="AL518" s="137"/>
      <c r="AM518" s="137"/>
      <c r="AN518" s="137"/>
      <c r="AO518" s="137"/>
      <c r="AP518" s="137"/>
      <c r="AQ518" s="133"/>
      <c r="AS518" s="97">
        <v>23</v>
      </c>
      <c r="AT518" s="97" t="s">
        <v>222</v>
      </c>
    </row>
    <row r="519" spans="1:46" ht="9" customHeight="1" x14ac:dyDescent="0.2">
      <c r="A519" s="130"/>
      <c r="B519" s="130"/>
      <c r="C519" s="137"/>
      <c r="D519" s="133"/>
      <c r="E519" s="119" t="s">
        <v>26</v>
      </c>
      <c r="F519" s="120">
        <v>11</v>
      </c>
      <c r="G519" s="121">
        <v>3</v>
      </c>
      <c r="H519" s="121"/>
      <c r="I519" s="121"/>
      <c r="J519" s="121"/>
      <c r="K519" s="121">
        <v>8</v>
      </c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  <c r="AA519" s="121"/>
      <c r="AB519" s="121"/>
      <c r="AC519" s="121"/>
      <c r="AD519" s="121"/>
      <c r="AE519" s="121"/>
      <c r="AF519" s="121"/>
      <c r="AG519" s="121"/>
      <c r="AH519" s="121"/>
      <c r="AI519" s="121"/>
      <c r="AJ519" s="122"/>
      <c r="AK519" s="130"/>
      <c r="AL519" s="137"/>
      <c r="AM519" s="137"/>
      <c r="AN519" s="137"/>
      <c r="AO519" s="137"/>
      <c r="AP519" s="137"/>
      <c r="AQ519" s="133"/>
      <c r="AS519" s="97">
        <v>23</v>
      </c>
      <c r="AT519" s="97" t="s">
        <v>222</v>
      </c>
    </row>
    <row r="520" spans="1:46" ht="9" customHeight="1" thickBot="1" x14ac:dyDescent="0.25">
      <c r="A520" s="131"/>
      <c r="B520" s="131"/>
      <c r="C520" s="138"/>
      <c r="D520" s="134"/>
      <c r="E520" s="123" t="s">
        <v>27</v>
      </c>
      <c r="F520" s="124"/>
      <c r="G520" s="125"/>
      <c r="H520" s="125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  <c r="AA520" s="125"/>
      <c r="AB520" s="125"/>
      <c r="AC520" s="125"/>
      <c r="AD520" s="125"/>
      <c r="AE520" s="125"/>
      <c r="AF520" s="125"/>
      <c r="AG520" s="125"/>
      <c r="AH520" s="125"/>
      <c r="AI520" s="125"/>
      <c r="AJ520" s="126"/>
      <c r="AK520" s="131"/>
      <c r="AL520" s="138"/>
      <c r="AM520" s="138"/>
      <c r="AN520" s="138"/>
      <c r="AO520" s="138"/>
      <c r="AP520" s="138"/>
      <c r="AQ520" s="134"/>
      <c r="AS520" s="97">
        <v>23</v>
      </c>
      <c r="AT520" s="97" t="s">
        <v>222</v>
      </c>
    </row>
    <row r="521" spans="1:46" ht="9" customHeight="1" thickBot="1" x14ac:dyDescent="0.25">
      <c r="A521" s="135">
        <v>128</v>
      </c>
      <c r="B521" s="129">
        <v>20066</v>
      </c>
      <c r="C521" s="150" t="s">
        <v>236</v>
      </c>
      <c r="D521" s="140" t="s">
        <v>232</v>
      </c>
      <c r="E521" s="115" t="s">
        <v>22</v>
      </c>
      <c r="F521" s="116"/>
      <c r="G521" s="117"/>
      <c r="H521" s="117">
        <v>8</v>
      </c>
      <c r="I521" s="127" t="s">
        <v>54</v>
      </c>
      <c r="J521" s="127" t="s">
        <v>54</v>
      </c>
      <c r="K521" s="127" t="s">
        <v>54</v>
      </c>
      <c r="L521" s="127" t="s">
        <v>54</v>
      </c>
      <c r="M521" s="127" t="s">
        <v>54</v>
      </c>
      <c r="N521" s="127" t="s">
        <v>54</v>
      </c>
      <c r="O521" s="117">
        <v>8</v>
      </c>
      <c r="P521" s="117">
        <v>8</v>
      </c>
      <c r="Q521" s="117">
        <v>8</v>
      </c>
      <c r="R521" s="117"/>
      <c r="S521" s="117"/>
      <c r="T521" s="117">
        <v>8</v>
      </c>
      <c r="U521" s="117">
        <v>8</v>
      </c>
      <c r="V521" s="117">
        <v>8</v>
      </c>
      <c r="W521" s="117">
        <v>8</v>
      </c>
      <c r="X521" s="117">
        <v>8</v>
      </c>
      <c r="Y521" s="117"/>
      <c r="Z521" s="117"/>
      <c r="AA521" s="117">
        <v>8</v>
      </c>
      <c r="AB521" s="117">
        <v>8</v>
      </c>
      <c r="AC521" s="117">
        <v>8</v>
      </c>
      <c r="AD521" s="117">
        <v>8</v>
      </c>
      <c r="AE521" s="117">
        <v>8</v>
      </c>
      <c r="AF521" s="117"/>
      <c r="AG521" s="117"/>
      <c r="AH521" s="117">
        <v>8</v>
      </c>
      <c r="AI521" s="117">
        <v>8</v>
      </c>
      <c r="AJ521" s="118">
        <v>8</v>
      </c>
      <c r="AK521" s="139">
        <f>COUNTIF(F521:AJ521,"&gt;0")</f>
        <v>17</v>
      </c>
      <c r="AL521" s="136">
        <f>SUM(F521:AJ521)</f>
        <v>136</v>
      </c>
      <c r="AM521" s="136">
        <f>SUM(F523:AJ523)</f>
        <v>0</v>
      </c>
      <c r="AN521" s="136">
        <f>SUM(F524:AJ524)</f>
        <v>0</v>
      </c>
      <c r="AO521" s="136">
        <f>SUM(F522:AJ522)</f>
        <v>0</v>
      </c>
      <c r="AP521" s="136">
        <f>VLOOKUP($M$1&amp;" "&amp;$P$1&amp;" "&amp;AQ521,'Вспомогательная таблица'!A:AL,38,0)</f>
        <v>168</v>
      </c>
      <c r="AQ521" s="132" t="s">
        <v>70</v>
      </c>
      <c r="AS521" s="97">
        <v>23</v>
      </c>
      <c r="AT521" s="97" t="s">
        <v>222</v>
      </c>
    </row>
    <row r="522" spans="1:46" ht="9" customHeight="1" x14ac:dyDescent="0.2">
      <c r="A522" s="130"/>
      <c r="B522" s="130"/>
      <c r="C522" s="137"/>
      <c r="D522" s="133"/>
      <c r="E522" s="119" t="s">
        <v>25</v>
      </c>
      <c r="F522" s="120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  <c r="AA522" s="121"/>
      <c r="AB522" s="121"/>
      <c r="AC522" s="121"/>
      <c r="AD522" s="121"/>
      <c r="AE522" s="121"/>
      <c r="AF522" s="121"/>
      <c r="AG522" s="121"/>
      <c r="AH522" s="121"/>
      <c r="AI522" s="121"/>
      <c r="AJ522" s="122"/>
      <c r="AK522" s="130"/>
      <c r="AL522" s="137"/>
      <c r="AM522" s="137"/>
      <c r="AN522" s="137"/>
      <c r="AO522" s="137"/>
      <c r="AP522" s="137"/>
      <c r="AQ522" s="133"/>
      <c r="AS522" s="97">
        <v>23</v>
      </c>
      <c r="AT522" s="97" t="s">
        <v>222</v>
      </c>
    </row>
    <row r="523" spans="1:46" ht="9" customHeight="1" x14ac:dyDescent="0.2">
      <c r="A523" s="130"/>
      <c r="B523" s="130"/>
      <c r="C523" s="137"/>
      <c r="D523" s="133"/>
      <c r="E523" s="119" t="s">
        <v>26</v>
      </c>
      <c r="F523" s="120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  <c r="AA523" s="121"/>
      <c r="AB523" s="121"/>
      <c r="AC523" s="121"/>
      <c r="AD523" s="121"/>
      <c r="AE523" s="121"/>
      <c r="AF523" s="121"/>
      <c r="AG523" s="121"/>
      <c r="AH523" s="121"/>
      <c r="AI523" s="121"/>
      <c r="AJ523" s="122"/>
      <c r="AK523" s="130"/>
      <c r="AL523" s="137"/>
      <c r="AM523" s="137"/>
      <c r="AN523" s="137"/>
      <c r="AO523" s="137"/>
      <c r="AP523" s="137"/>
      <c r="AQ523" s="133"/>
      <c r="AS523" s="97">
        <v>23</v>
      </c>
      <c r="AT523" s="97" t="s">
        <v>222</v>
      </c>
    </row>
    <row r="524" spans="1:46" ht="9" customHeight="1" thickBot="1" x14ac:dyDescent="0.25">
      <c r="A524" s="131"/>
      <c r="B524" s="131"/>
      <c r="C524" s="138"/>
      <c r="D524" s="134"/>
      <c r="E524" s="123" t="s">
        <v>27</v>
      </c>
      <c r="F524" s="124"/>
      <c r="G524" s="125"/>
      <c r="H524" s="125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  <c r="AA524" s="125"/>
      <c r="AB524" s="125"/>
      <c r="AC524" s="125"/>
      <c r="AD524" s="125"/>
      <c r="AE524" s="125"/>
      <c r="AF524" s="125"/>
      <c r="AG524" s="125"/>
      <c r="AH524" s="125"/>
      <c r="AI524" s="125"/>
      <c r="AJ524" s="126"/>
      <c r="AK524" s="131"/>
      <c r="AL524" s="138"/>
      <c r="AM524" s="138"/>
      <c r="AN524" s="138"/>
      <c r="AO524" s="138"/>
      <c r="AP524" s="138"/>
      <c r="AQ524" s="134"/>
      <c r="AS524" s="97">
        <v>23</v>
      </c>
      <c r="AT524" s="97" t="s">
        <v>222</v>
      </c>
    </row>
    <row r="525" spans="1:46" ht="9" customHeight="1" thickBot="1" x14ac:dyDescent="0.25">
      <c r="A525" s="135">
        <v>129</v>
      </c>
      <c r="B525" s="129">
        <v>19457</v>
      </c>
      <c r="C525" s="150" t="s">
        <v>237</v>
      </c>
      <c r="D525" s="140" t="s">
        <v>221</v>
      </c>
      <c r="E525" s="115" t="s">
        <v>22</v>
      </c>
      <c r="F525" s="116" t="s">
        <v>54</v>
      </c>
      <c r="G525" s="117" t="s">
        <v>54</v>
      </c>
      <c r="H525" s="117" t="s">
        <v>54</v>
      </c>
      <c r="I525" s="117" t="s">
        <v>54</v>
      </c>
      <c r="J525" s="117" t="s">
        <v>54</v>
      </c>
      <c r="K525" s="117" t="s">
        <v>54</v>
      </c>
      <c r="L525" s="117" t="s">
        <v>54</v>
      </c>
      <c r="M525" s="117" t="s">
        <v>54</v>
      </c>
      <c r="N525" s="117" t="s">
        <v>54</v>
      </c>
      <c r="O525" s="117" t="s">
        <v>54</v>
      </c>
      <c r="P525" s="117" t="s">
        <v>54</v>
      </c>
      <c r="Q525" s="117" t="s">
        <v>54</v>
      </c>
      <c r="R525" s="117" t="s">
        <v>54</v>
      </c>
      <c r="S525" s="117" t="s">
        <v>54</v>
      </c>
      <c r="T525" s="117" t="s">
        <v>54</v>
      </c>
      <c r="U525" s="117" t="s">
        <v>54</v>
      </c>
      <c r="V525" s="117" t="s">
        <v>54</v>
      </c>
      <c r="W525" s="117" t="s">
        <v>54</v>
      </c>
      <c r="X525" s="117" t="s">
        <v>54</v>
      </c>
      <c r="Y525" s="117" t="s">
        <v>54</v>
      </c>
      <c r="Z525" s="117" t="s">
        <v>54</v>
      </c>
      <c r="AA525" s="117" t="s">
        <v>54</v>
      </c>
      <c r="AB525" s="117" t="s">
        <v>54</v>
      </c>
      <c r="AC525" s="117" t="s">
        <v>54</v>
      </c>
      <c r="AD525" s="117" t="s">
        <v>54</v>
      </c>
      <c r="AE525" s="117" t="s">
        <v>54</v>
      </c>
      <c r="AF525" s="117" t="s">
        <v>54</v>
      </c>
      <c r="AG525" s="117" t="s">
        <v>54</v>
      </c>
      <c r="AH525" s="117" t="s">
        <v>54</v>
      </c>
      <c r="AI525" s="117" t="s">
        <v>54</v>
      </c>
      <c r="AJ525" s="118" t="s">
        <v>54</v>
      </c>
      <c r="AK525" s="139">
        <f>COUNTIF(F525:AJ525,"&gt;0")</f>
        <v>0</v>
      </c>
      <c r="AL525" s="136">
        <f>SUM(F525:AJ525)</f>
        <v>0</v>
      </c>
      <c r="AM525" s="136">
        <f>SUM(F527:AJ527)</f>
        <v>0</v>
      </c>
      <c r="AN525" s="136">
        <f>SUM(F528:AJ528)</f>
        <v>0</v>
      </c>
      <c r="AO525" s="136">
        <f>SUM(F526:AJ526)</f>
        <v>0</v>
      </c>
      <c r="AP525" s="136">
        <f>VLOOKUP($M$1&amp;" "&amp;$P$1&amp;" "&amp;AQ525,'Вспомогательная таблица'!A:AL,38,0)</f>
        <v>168</v>
      </c>
      <c r="AQ525" s="132" t="s">
        <v>70</v>
      </c>
      <c r="AS525" s="97">
        <v>23</v>
      </c>
      <c r="AT525" s="97" t="s">
        <v>222</v>
      </c>
    </row>
    <row r="526" spans="1:46" ht="9" customHeight="1" x14ac:dyDescent="0.2">
      <c r="A526" s="130"/>
      <c r="B526" s="130"/>
      <c r="C526" s="137"/>
      <c r="D526" s="133"/>
      <c r="E526" s="119" t="s">
        <v>25</v>
      </c>
      <c r="F526" s="120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  <c r="AA526" s="121"/>
      <c r="AB526" s="121"/>
      <c r="AC526" s="121"/>
      <c r="AD526" s="121"/>
      <c r="AE526" s="121"/>
      <c r="AF526" s="121"/>
      <c r="AG526" s="121"/>
      <c r="AH526" s="121"/>
      <c r="AI526" s="121"/>
      <c r="AJ526" s="122"/>
      <c r="AK526" s="130"/>
      <c r="AL526" s="137"/>
      <c r="AM526" s="137"/>
      <c r="AN526" s="137"/>
      <c r="AO526" s="137"/>
      <c r="AP526" s="137"/>
      <c r="AQ526" s="133"/>
      <c r="AS526" s="97">
        <v>23</v>
      </c>
      <c r="AT526" s="97" t="s">
        <v>222</v>
      </c>
    </row>
    <row r="527" spans="1:46" ht="9" customHeight="1" x14ac:dyDescent="0.2">
      <c r="A527" s="130"/>
      <c r="B527" s="130"/>
      <c r="C527" s="137"/>
      <c r="D527" s="133"/>
      <c r="E527" s="119" t="s">
        <v>26</v>
      </c>
      <c r="F527" s="120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  <c r="AA527" s="121"/>
      <c r="AB527" s="121"/>
      <c r="AC527" s="121"/>
      <c r="AD527" s="121"/>
      <c r="AE527" s="121"/>
      <c r="AF527" s="121"/>
      <c r="AG527" s="121"/>
      <c r="AH527" s="121"/>
      <c r="AI527" s="121"/>
      <c r="AJ527" s="122"/>
      <c r="AK527" s="130"/>
      <c r="AL527" s="137"/>
      <c r="AM527" s="137"/>
      <c r="AN527" s="137"/>
      <c r="AO527" s="137"/>
      <c r="AP527" s="137"/>
      <c r="AQ527" s="133"/>
      <c r="AS527" s="97">
        <v>23</v>
      </c>
      <c r="AT527" s="97" t="s">
        <v>222</v>
      </c>
    </row>
    <row r="528" spans="1:46" ht="9" customHeight="1" thickBot="1" x14ac:dyDescent="0.25">
      <c r="A528" s="131"/>
      <c r="B528" s="131"/>
      <c r="C528" s="138"/>
      <c r="D528" s="134"/>
      <c r="E528" s="123" t="s">
        <v>27</v>
      </c>
      <c r="F528" s="124"/>
      <c r="G528" s="125"/>
      <c r="H528" s="125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  <c r="AA528" s="125"/>
      <c r="AB528" s="125"/>
      <c r="AC528" s="125"/>
      <c r="AD528" s="125"/>
      <c r="AE528" s="125"/>
      <c r="AF528" s="125"/>
      <c r="AG528" s="125"/>
      <c r="AH528" s="125"/>
      <c r="AI528" s="125"/>
      <c r="AJ528" s="126"/>
      <c r="AK528" s="131"/>
      <c r="AL528" s="138"/>
      <c r="AM528" s="138"/>
      <c r="AN528" s="138"/>
      <c r="AO528" s="138"/>
      <c r="AP528" s="138"/>
      <c r="AQ528" s="134"/>
      <c r="AS528" s="97">
        <v>23</v>
      </c>
      <c r="AT528" s="97" t="s">
        <v>222</v>
      </c>
    </row>
    <row r="529" spans="1:46" ht="9" customHeight="1" thickBot="1" x14ac:dyDescent="0.25">
      <c r="A529" s="135">
        <v>130</v>
      </c>
      <c r="B529" s="129">
        <v>19614</v>
      </c>
      <c r="C529" s="150" t="s">
        <v>238</v>
      </c>
      <c r="D529" s="140" t="s">
        <v>221</v>
      </c>
      <c r="E529" s="115" t="s">
        <v>22</v>
      </c>
      <c r="F529" s="116"/>
      <c r="G529" s="117"/>
      <c r="H529" s="117">
        <v>11</v>
      </c>
      <c r="I529" s="117">
        <v>11</v>
      </c>
      <c r="J529" s="117"/>
      <c r="K529" s="117"/>
      <c r="L529" s="117">
        <v>11</v>
      </c>
      <c r="M529" s="117">
        <v>11</v>
      </c>
      <c r="N529" s="117"/>
      <c r="O529" s="117"/>
      <c r="P529" s="117">
        <v>11</v>
      </c>
      <c r="Q529" s="117">
        <v>11</v>
      </c>
      <c r="R529" s="117"/>
      <c r="S529" s="117"/>
      <c r="T529" s="117">
        <v>11</v>
      </c>
      <c r="U529" s="117">
        <v>11</v>
      </c>
      <c r="V529" s="117"/>
      <c r="W529" s="117"/>
      <c r="X529" s="117">
        <v>11</v>
      </c>
      <c r="Y529" s="117">
        <v>11</v>
      </c>
      <c r="Z529" s="117"/>
      <c r="AA529" s="117"/>
      <c r="AB529" s="117">
        <v>11</v>
      </c>
      <c r="AC529" s="117">
        <v>11</v>
      </c>
      <c r="AD529" s="117"/>
      <c r="AE529" s="117"/>
      <c r="AF529" s="117">
        <v>11</v>
      </c>
      <c r="AG529" s="117">
        <v>11</v>
      </c>
      <c r="AH529" s="117"/>
      <c r="AI529" s="117"/>
      <c r="AJ529" s="118">
        <v>11</v>
      </c>
      <c r="AK529" s="139">
        <f>COUNTIF(F529:AJ529,"&gt;0")</f>
        <v>15</v>
      </c>
      <c r="AL529" s="136">
        <f>SUM(F529:AJ529)</f>
        <v>165</v>
      </c>
      <c r="AM529" s="136">
        <f>SUM(F531:AJ531)</f>
        <v>11</v>
      </c>
      <c r="AN529" s="136">
        <f>SUM(F532:AJ532)</f>
        <v>0</v>
      </c>
      <c r="AO529" s="136">
        <f>SUM(F530:AJ530)</f>
        <v>56</v>
      </c>
      <c r="AP529" s="136">
        <f>VLOOKUP($M$1&amp;" "&amp;$P$1&amp;" "&amp;AQ529,'Вспомогательная таблица'!A:AL,38,0)</f>
        <v>165</v>
      </c>
      <c r="AQ529" s="132" t="s">
        <v>41</v>
      </c>
      <c r="AS529" s="97">
        <v>23</v>
      </c>
      <c r="AT529" s="97" t="s">
        <v>222</v>
      </c>
    </row>
    <row r="530" spans="1:46" ht="9" customHeight="1" x14ac:dyDescent="0.2">
      <c r="A530" s="130"/>
      <c r="B530" s="130"/>
      <c r="C530" s="137"/>
      <c r="D530" s="133"/>
      <c r="E530" s="119" t="s">
        <v>25</v>
      </c>
      <c r="F530" s="120"/>
      <c r="G530" s="121"/>
      <c r="H530" s="121"/>
      <c r="I530" s="121">
        <v>8</v>
      </c>
      <c r="J530" s="121"/>
      <c r="K530" s="121"/>
      <c r="L530" s="121"/>
      <c r="M530" s="121">
        <v>8</v>
      </c>
      <c r="N530" s="121"/>
      <c r="O530" s="121"/>
      <c r="P530" s="121"/>
      <c r="Q530" s="121">
        <v>8</v>
      </c>
      <c r="R530" s="121"/>
      <c r="S530" s="121"/>
      <c r="T530" s="121"/>
      <c r="U530" s="121">
        <v>8</v>
      </c>
      <c r="V530" s="121"/>
      <c r="W530" s="121"/>
      <c r="X530" s="121"/>
      <c r="Y530" s="121">
        <v>8</v>
      </c>
      <c r="Z530" s="121"/>
      <c r="AA530" s="121"/>
      <c r="AB530" s="121"/>
      <c r="AC530" s="121">
        <v>8</v>
      </c>
      <c r="AD530" s="121"/>
      <c r="AE530" s="121"/>
      <c r="AF530" s="121"/>
      <c r="AG530" s="121">
        <v>8</v>
      </c>
      <c r="AH530" s="121"/>
      <c r="AI530" s="121"/>
      <c r="AJ530" s="122"/>
      <c r="AK530" s="130"/>
      <c r="AL530" s="137"/>
      <c r="AM530" s="137"/>
      <c r="AN530" s="137"/>
      <c r="AO530" s="137"/>
      <c r="AP530" s="137"/>
      <c r="AQ530" s="133"/>
      <c r="AS530" s="97">
        <v>23</v>
      </c>
      <c r="AT530" s="97" t="s">
        <v>222</v>
      </c>
    </row>
    <row r="531" spans="1:46" ht="9" customHeight="1" x14ac:dyDescent="0.2">
      <c r="A531" s="130"/>
      <c r="B531" s="130"/>
      <c r="C531" s="137"/>
      <c r="D531" s="133"/>
      <c r="E531" s="119" t="s">
        <v>26</v>
      </c>
      <c r="F531" s="120"/>
      <c r="G531" s="121"/>
      <c r="H531" s="121"/>
      <c r="I531" s="121"/>
      <c r="J531" s="121"/>
      <c r="K531" s="121"/>
      <c r="L531" s="121">
        <v>11</v>
      </c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  <c r="AA531" s="121"/>
      <c r="AB531" s="121"/>
      <c r="AC531" s="121"/>
      <c r="AD531" s="121"/>
      <c r="AE531" s="121"/>
      <c r="AF531" s="121"/>
      <c r="AG531" s="121"/>
      <c r="AH531" s="121"/>
      <c r="AI531" s="121"/>
      <c r="AJ531" s="122"/>
      <c r="AK531" s="130"/>
      <c r="AL531" s="137"/>
      <c r="AM531" s="137"/>
      <c r="AN531" s="137"/>
      <c r="AO531" s="137"/>
      <c r="AP531" s="137"/>
      <c r="AQ531" s="133"/>
      <c r="AS531" s="97">
        <v>23</v>
      </c>
      <c r="AT531" s="97" t="s">
        <v>222</v>
      </c>
    </row>
    <row r="532" spans="1:46" ht="9" customHeight="1" thickBot="1" x14ac:dyDescent="0.25">
      <c r="A532" s="131"/>
      <c r="B532" s="131"/>
      <c r="C532" s="138"/>
      <c r="D532" s="134"/>
      <c r="E532" s="123" t="s">
        <v>27</v>
      </c>
      <c r="F532" s="124"/>
      <c r="G532" s="125"/>
      <c r="H532" s="125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  <c r="AA532" s="125"/>
      <c r="AB532" s="125"/>
      <c r="AC532" s="125"/>
      <c r="AD532" s="125"/>
      <c r="AE532" s="125"/>
      <c r="AF532" s="125"/>
      <c r="AG532" s="125"/>
      <c r="AH532" s="125"/>
      <c r="AI532" s="125"/>
      <c r="AJ532" s="126"/>
      <c r="AK532" s="131"/>
      <c r="AL532" s="138"/>
      <c r="AM532" s="138"/>
      <c r="AN532" s="138"/>
      <c r="AO532" s="138"/>
      <c r="AP532" s="138"/>
      <c r="AQ532" s="134"/>
      <c r="AS532" s="97">
        <v>23</v>
      </c>
      <c r="AT532" s="97" t="s">
        <v>222</v>
      </c>
    </row>
    <row r="533" spans="1:46" ht="9" customHeight="1" thickBot="1" x14ac:dyDescent="0.25">
      <c r="A533" s="135">
        <v>131</v>
      </c>
      <c r="B533" s="129">
        <v>20602</v>
      </c>
      <c r="C533" s="150" t="s">
        <v>239</v>
      </c>
      <c r="D533" s="140" t="s">
        <v>221</v>
      </c>
      <c r="E533" s="115" t="s">
        <v>22</v>
      </c>
      <c r="F533" s="116"/>
      <c r="G533" s="117"/>
      <c r="H533" s="127">
        <v>8</v>
      </c>
      <c r="I533" s="117">
        <v>8</v>
      </c>
      <c r="J533" s="127">
        <v>8</v>
      </c>
      <c r="K533" s="117"/>
      <c r="L533" s="117"/>
      <c r="M533" s="117">
        <v>8</v>
      </c>
      <c r="N533" s="117">
        <v>8</v>
      </c>
      <c r="O533" s="117">
        <v>8</v>
      </c>
      <c r="P533" s="117">
        <v>8</v>
      </c>
      <c r="Q533" s="117">
        <v>8</v>
      </c>
      <c r="R533" s="127"/>
      <c r="S533" s="117"/>
      <c r="T533" s="117">
        <v>8</v>
      </c>
      <c r="U533" s="117">
        <v>8</v>
      </c>
      <c r="V533" s="117">
        <v>8</v>
      </c>
      <c r="W533" s="117">
        <v>8</v>
      </c>
      <c r="X533" s="117">
        <v>8</v>
      </c>
      <c r="Y533" s="117"/>
      <c r="Z533" s="117"/>
      <c r="AA533" s="117">
        <v>8</v>
      </c>
      <c r="AB533" s="117">
        <v>8</v>
      </c>
      <c r="AC533" s="117">
        <v>8</v>
      </c>
      <c r="AD533" s="117">
        <v>8</v>
      </c>
      <c r="AE533" s="117">
        <v>8</v>
      </c>
      <c r="AF533" s="117"/>
      <c r="AG533" s="117"/>
      <c r="AH533" s="117">
        <v>8</v>
      </c>
      <c r="AI533" s="117">
        <v>8</v>
      </c>
      <c r="AJ533" s="118">
        <v>8</v>
      </c>
      <c r="AK533" s="139">
        <f>COUNTIF(F533:AJ533,"&gt;0")</f>
        <v>21</v>
      </c>
      <c r="AL533" s="136">
        <f>SUM(F533:AJ533)</f>
        <v>168</v>
      </c>
      <c r="AM533" s="136">
        <f>SUM(F535:AJ535)</f>
        <v>0</v>
      </c>
      <c r="AN533" s="136">
        <f>SUM(F536:AJ536)</f>
        <v>0</v>
      </c>
      <c r="AO533" s="136">
        <f>SUM(F534:AJ534)</f>
        <v>0</v>
      </c>
      <c r="AP533" s="136">
        <f>VLOOKUP($M$1&amp;" "&amp;$P$1&amp;" "&amp;AQ533,'Вспомогательная таблица'!A:AL,38,0)</f>
        <v>168</v>
      </c>
      <c r="AQ533" s="132" t="s">
        <v>70</v>
      </c>
      <c r="AS533" s="97">
        <v>23</v>
      </c>
      <c r="AT533" s="97" t="s">
        <v>222</v>
      </c>
    </row>
    <row r="534" spans="1:46" ht="9" customHeight="1" x14ac:dyDescent="0.2">
      <c r="A534" s="130"/>
      <c r="B534" s="130"/>
      <c r="C534" s="137"/>
      <c r="D534" s="133"/>
      <c r="E534" s="119" t="s">
        <v>25</v>
      </c>
      <c r="F534" s="120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  <c r="AA534" s="121"/>
      <c r="AB534" s="121"/>
      <c r="AC534" s="121"/>
      <c r="AD534" s="121"/>
      <c r="AE534" s="121"/>
      <c r="AF534" s="121"/>
      <c r="AG534" s="121"/>
      <c r="AH534" s="121"/>
      <c r="AI534" s="121"/>
      <c r="AJ534" s="122"/>
      <c r="AK534" s="130"/>
      <c r="AL534" s="137"/>
      <c r="AM534" s="137"/>
      <c r="AN534" s="137"/>
      <c r="AO534" s="137"/>
      <c r="AP534" s="137"/>
      <c r="AQ534" s="133"/>
      <c r="AS534" s="97">
        <v>23</v>
      </c>
      <c r="AT534" s="97" t="s">
        <v>222</v>
      </c>
    </row>
    <row r="535" spans="1:46" ht="9" customHeight="1" x14ac:dyDescent="0.2">
      <c r="A535" s="130"/>
      <c r="B535" s="130"/>
      <c r="C535" s="137"/>
      <c r="D535" s="133"/>
      <c r="E535" s="119" t="s">
        <v>26</v>
      </c>
      <c r="F535" s="120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  <c r="AA535" s="121"/>
      <c r="AB535" s="121"/>
      <c r="AC535" s="121"/>
      <c r="AD535" s="121"/>
      <c r="AE535" s="121"/>
      <c r="AF535" s="121"/>
      <c r="AG535" s="121"/>
      <c r="AH535" s="121"/>
      <c r="AI535" s="121"/>
      <c r="AJ535" s="122"/>
      <c r="AK535" s="130"/>
      <c r="AL535" s="137"/>
      <c r="AM535" s="137"/>
      <c r="AN535" s="137"/>
      <c r="AO535" s="137"/>
      <c r="AP535" s="137"/>
      <c r="AQ535" s="133"/>
      <c r="AS535" s="97">
        <v>23</v>
      </c>
      <c r="AT535" s="97" t="s">
        <v>222</v>
      </c>
    </row>
    <row r="536" spans="1:46" ht="9" customHeight="1" thickBot="1" x14ac:dyDescent="0.25">
      <c r="A536" s="131"/>
      <c r="B536" s="131"/>
      <c r="C536" s="138"/>
      <c r="D536" s="134"/>
      <c r="E536" s="123" t="s">
        <v>27</v>
      </c>
      <c r="F536" s="124"/>
      <c r="G536" s="125"/>
      <c r="H536" s="125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  <c r="AA536" s="125"/>
      <c r="AB536" s="125"/>
      <c r="AC536" s="125"/>
      <c r="AD536" s="125"/>
      <c r="AE536" s="125"/>
      <c r="AF536" s="125"/>
      <c r="AG536" s="125"/>
      <c r="AH536" s="125"/>
      <c r="AI536" s="125"/>
      <c r="AJ536" s="126"/>
      <c r="AK536" s="131"/>
      <c r="AL536" s="138"/>
      <c r="AM536" s="138"/>
      <c r="AN536" s="138"/>
      <c r="AO536" s="138"/>
      <c r="AP536" s="138"/>
      <c r="AQ536" s="134"/>
      <c r="AS536" s="97">
        <v>23</v>
      </c>
      <c r="AT536" s="97" t="s">
        <v>222</v>
      </c>
    </row>
    <row r="537" spans="1:46" ht="9" customHeight="1" thickBot="1" x14ac:dyDescent="0.25">
      <c r="A537" s="135">
        <v>132</v>
      </c>
      <c r="B537" s="129">
        <v>26833</v>
      </c>
      <c r="C537" s="150" t="s">
        <v>240</v>
      </c>
      <c r="D537" s="140" t="s">
        <v>221</v>
      </c>
      <c r="E537" s="115" t="s">
        <v>22</v>
      </c>
      <c r="F537" s="116"/>
      <c r="G537" s="117"/>
      <c r="H537" s="117">
        <v>8</v>
      </c>
      <c r="I537" s="117">
        <v>8</v>
      </c>
      <c r="J537" s="117">
        <v>8</v>
      </c>
      <c r="K537" s="117"/>
      <c r="L537" s="117"/>
      <c r="M537" s="117">
        <v>8</v>
      </c>
      <c r="N537" s="117">
        <v>8</v>
      </c>
      <c r="O537" s="117">
        <v>8</v>
      </c>
      <c r="P537" s="117">
        <v>8</v>
      </c>
      <c r="Q537" s="117">
        <v>8</v>
      </c>
      <c r="R537" s="117"/>
      <c r="S537" s="117"/>
      <c r="T537" s="117">
        <v>8</v>
      </c>
      <c r="U537" s="117">
        <v>8</v>
      </c>
      <c r="V537" s="117">
        <v>8</v>
      </c>
      <c r="W537" s="117">
        <v>8</v>
      </c>
      <c r="X537" s="117">
        <v>8</v>
      </c>
      <c r="Y537" s="117"/>
      <c r="Z537" s="117"/>
      <c r="AA537" s="117">
        <v>8</v>
      </c>
      <c r="AB537" s="117">
        <v>8</v>
      </c>
      <c r="AC537" s="117">
        <v>8</v>
      </c>
      <c r="AD537" s="117">
        <v>8</v>
      </c>
      <c r="AE537" s="117">
        <v>8</v>
      </c>
      <c r="AF537" s="117"/>
      <c r="AG537" s="117"/>
      <c r="AH537" s="117">
        <v>8</v>
      </c>
      <c r="AI537" s="117">
        <v>8</v>
      </c>
      <c r="AJ537" s="118">
        <v>8</v>
      </c>
      <c r="AK537" s="139">
        <f>COUNTIF(F537:AJ537,"&gt;0")</f>
        <v>21</v>
      </c>
      <c r="AL537" s="136">
        <f>SUM(F537:AJ537)</f>
        <v>168</v>
      </c>
      <c r="AM537" s="136">
        <f>SUM(F539:AJ539)</f>
        <v>0</v>
      </c>
      <c r="AN537" s="136">
        <f>SUM(F540:AJ540)</f>
        <v>0</v>
      </c>
      <c r="AO537" s="136">
        <f>SUM(F538:AJ538)</f>
        <v>0</v>
      </c>
      <c r="AP537" s="136">
        <f>VLOOKUP($M$1&amp;" "&amp;$P$1&amp;" "&amp;AQ537,'Вспомогательная таблица'!A:AL,38,0)</f>
        <v>168</v>
      </c>
      <c r="AQ537" s="132" t="s">
        <v>70</v>
      </c>
      <c r="AS537" s="97">
        <v>23</v>
      </c>
      <c r="AT537" s="97" t="s">
        <v>222</v>
      </c>
    </row>
    <row r="538" spans="1:46" ht="9" customHeight="1" x14ac:dyDescent="0.2">
      <c r="A538" s="130"/>
      <c r="B538" s="130"/>
      <c r="C538" s="137"/>
      <c r="D538" s="133"/>
      <c r="E538" s="119" t="s">
        <v>25</v>
      </c>
      <c r="F538" s="120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  <c r="AA538" s="121"/>
      <c r="AB538" s="121"/>
      <c r="AC538" s="121"/>
      <c r="AD538" s="121"/>
      <c r="AE538" s="121"/>
      <c r="AF538" s="121"/>
      <c r="AG538" s="121"/>
      <c r="AH538" s="121"/>
      <c r="AI538" s="121"/>
      <c r="AJ538" s="122"/>
      <c r="AK538" s="130"/>
      <c r="AL538" s="137"/>
      <c r="AM538" s="137"/>
      <c r="AN538" s="137"/>
      <c r="AO538" s="137"/>
      <c r="AP538" s="137"/>
      <c r="AQ538" s="133"/>
      <c r="AS538" s="97">
        <v>23</v>
      </c>
      <c r="AT538" s="97" t="s">
        <v>222</v>
      </c>
    </row>
    <row r="539" spans="1:46" ht="9" customHeight="1" x14ac:dyDescent="0.2">
      <c r="A539" s="130"/>
      <c r="B539" s="130"/>
      <c r="C539" s="137"/>
      <c r="D539" s="133"/>
      <c r="E539" s="119" t="s">
        <v>26</v>
      </c>
      <c r="F539" s="120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  <c r="AA539" s="121"/>
      <c r="AB539" s="121"/>
      <c r="AC539" s="121"/>
      <c r="AD539" s="121"/>
      <c r="AE539" s="121"/>
      <c r="AF539" s="121"/>
      <c r="AG539" s="121"/>
      <c r="AH539" s="121"/>
      <c r="AI539" s="121"/>
      <c r="AJ539" s="122"/>
      <c r="AK539" s="130"/>
      <c r="AL539" s="137"/>
      <c r="AM539" s="137"/>
      <c r="AN539" s="137"/>
      <c r="AO539" s="137"/>
      <c r="AP539" s="137"/>
      <c r="AQ539" s="133"/>
      <c r="AS539" s="97">
        <v>23</v>
      </c>
      <c r="AT539" s="97" t="s">
        <v>222</v>
      </c>
    </row>
    <row r="540" spans="1:46" ht="9" customHeight="1" thickBot="1" x14ac:dyDescent="0.25">
      <c r="A540" s="131"/>
      <c r="B540" s="131"/>
      <c r="C540" s="138"/>
      <c r="D540" s="134"/>
      <c r="E540" s="123" t="s">
        <v>27</v>
      </c>
      <c r="F540" s="124"/>
      <c r="G540" s="125"/>
      <c r="H540" s="125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  <c r="AA540" s="125"/>
      <c r="AB540" s="125"/>
      <c r="AC540" s="125"/>
      <c r="AD540" s="125"/>
      <c r="AE540" s="125"/>
      <c r="AF540" s="125"/>
      <c r="AG540" s="125"/>
      <c r="AH540" s="125"/>
      <c r="AI540" s="125"/>
      <c r="AJ540" s="126"/>
      <c r="AK540" s="131"/>
      <c r="AL540" s="138"/>
      <c r="AM540" s="138"/>
      <c r="AN540" s="138"/>
      <c r="AO540" s="138"/>
      <c r="AP540" s="138"/>
      <c r="AQ540" s="134"/>
      <c r="AS540" s="97">
        <v>23</v>
      </c>
      <c r="AT540" s="97" t="s">
        <v>222</v>
      </c>
    </row>
    <row r="541" spans="1:46" ht="9" customHeight="1" thickBot="1" x14ac:dyDescent="0.25">
      <c r="A541" s="135">
        <v>133</v>
      </c>
      <c r="B541" s="129">
        <v>30344</v>
      </c>
      <c r="C541" s="150" t="s">
        <v>241</v>
      </c>
      <c r="D541" s="140" t="s">
        <v>221</v>
      </c>
      <c r="E541" s="115" t="s">
        <v>22</v>
      </c>
      <c r="F541" s="116"/>
      <c r="G541" s="117"/>
      <c r="H541" s="127" t="s">
        <v>54</v>
      </c>
      <c r="I541" s="127" t="s">
        <v>54</v>
      </c>
      <c r="J541" s="127" t="s">
        <v>54</v>
      </c>
      <c r="K541" s="127" t="s">
        <v>54</v>
      </c>
      <c r="L541" s="127" t="s">
        <v>54</v>
      </c>
      <c r="M541" s="127" t="s">
        <v>54</v>
      </c>
      <c r="N541" s="127" t="s">
        <v>54</v>
      </c>
      <c r="O541" s="127" t="s">
        <v>54</v>
      </c>
      <c r="P541" s="127">
        <v>8</v>
      </c>
      <c r="Q541" s="117">
        <v>8</v>
      </c>
      <c r="R541" s="127"/>
      <c r="S541" s="117"/>
      <c r="T541" s="117">
        <v>8</v>
      </c>
      <c r="U541" s="117">
        <v>8</v>
      </c>
      <c r="V541" s="117">
        <v>8</v>
      </c>
      <c r="W541" s="117">
        <v>8</v>
      </c>
      <c r="X541" s="117">
        <v>8</v>
      </c>
      <c r="Y541" s="117"/>
      <c r="Z541" s="117"/>
      <c r="AA541" s="117">
        <v>8</v>
      </c>
      <c r="AB541" s="117">
        <v>8</v>
      </c>
      <c r="AC541" s="117">
        <v>8</v>
      </c>
      <c r="AD541" s="117">
        <v>8</v>
      </c>
      <c r="AE541" s="117">
        <v>8</v>
      </c>
      <c r="AF541" s="117"/>
      <c r="AG541" s="117"/>
      <c r="AH541" s="117">
        <v>8</v>
      </c>
      <c r="AI541" s="117">
        <v>8</v>
      </c>
      <c r="AJ541" s="118">
        <v>8</v>
      </c>
      <c r="AK541" s="139">
        <f>COUNTIF(F541:AJ541,"&gt;0")</f>
        <v>15</v>
      </c>
      <c r="AL541" s="136">
        <f>SUM(F541:AJ541)</f>
        <v>120</v>
      </c>
      <c r="AM541" s="136">
        <f>SUM(F543:AJ543)</f>
        <v>0</v>
      </c>
      <c r="AN541" s="136">
        <f>SUM(F544:AJ544)</f>
        <v>0</v>
      </c>
      <c r="AO541" s="136">
        <f>SUM(F542:AJ542)</f>
        <v>0</v>
      </c>
      <c r="AP541" s="136">
        <f>VLOOKUP($M$1&amp;" "&amp;$P$1&amp;" "&amp;AQ541,'Вспомогательная таблица'!A:AL,38,0)</f>
        <v>168</v>
      </c>
      <c r="AQ541" s="132" t="s">
        <v>70</v>
      </c>
      <c r="AS541" s="97">
        <v>23</v>
      </c>
      <c r="AT541" s="97" t="s">
        <v>222</v>
      </c>
    </row>
    <row r="542" spans="1:46" ht="9" customHeight="1" x14ac:dyDescent="0.2">
      <c r="A542" s="130"/>
      <c r="B542" s="130"/>
      <c r="C542" s="137"/>
      <c r="D542" s="133"/>
      <c r="E542" s="119" t="s">
        <v>25</v>
      </c>
      <c r="F542" s="120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  <c r="AA542" s="121"/>
      <c r="AB542" s="121"/>
      <c r="AC542" s="121"/>
      <c r="AD542" s="121"/>
      <c r="AE542" s="121"/>
      <c r="AF542" s="121"/>
      <c r="AG542" s="121"/>
      <c r="AH542" s="121"/>
      <c r="AI542" s="121"/>
      <c r="AJ542" s="122"/>
      <c r="AK542" s="130"/>
      <c r="AL542" s="137"/>
      <c r="AM542" s="137"/>
      <c r="AN542" s="137"/>
      <c r="AO542" s="137"/>
      <c r="AP542" s="137"/>
      <c r="AQ542" s="133"/>
      <c r="AS542" s="97">
        <v>23</v>
      </c>
      <c r="AT542" s="97" t="s">
        <v>222</v>
      </c>
    </row>
    <row r="543" spans="1:46" ht="9" customHeight="1" x14ac:dyDescent="0.2">
      <c r="A543" s="130"/>
      <c r="B543" s="130"/>
      <c r="C543" s="137"/>
      <c r="D543" s="133"/>
      <c r="E543" s="119" t="s">
        <v>26</v>
      </c>
      <c r="F543" s="120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  <c r="AA543" s="121"/>
      <c r="AB543" s="121"/>
      <c r="AC543" s="121"/>
      <c r="AD543" s="121"/>
      <c r="AE543" s="121"/>
      <c r="AF543" s="121"/>
      <c r="AG543" s="121"/>
      <c r="AH543" s="121"/>
      <c r="AI543" s="121"/>
      <c r="AJ543" s="122"/>
      <c r="AK543" s="130"/>
      <c r="AL543" s="137"/>
      <c r="AM543" s="137"/>
      <c r="AN543" s="137"/>
      <c r="AO543" s="137"/>
      <c r="AP543" s="137"/>
      <c r="AQ543" s="133"/>
      <c r="AS543" s="97">
        <v>23</v>
      </c>
      <c r="AT543" s="97" t="s">
        <v>222</v>
      </c>
    </row>
    <row r="544" spans="1:46" ht="9" customHeight="1" thickBot="1" x14ac:dyDescent="0.25">
      <c r="A544" s="131"/>
      <c r="B544" s="131"/>
      <c r="C544" s="138"/>
      <c r="D544" s="134"/>
      <c r="E544" s="123" t="s">
        <v>27</v>
      </c>
      <c r="F544" s="124"/>
      <c r="G544" s="125"/>
      <c r="H544" s="125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125"/>
      <c r="AF544" s="125"/>
      <c r="AG544" s="125"/>
      <c r="AH544" s="125"/>
      <c r="AI544" s="125"/>
      <c r="AJ544" s="126"/>
      <c r="AK544" s="131"/>
      <c r="AL544" s="138"/>
      <c r="AM544" s="138"/>
      <c r="AN544" s="138"/>
      <c r="AO544" s="138"/>
      <c r="AP544" s="138"/>
      <c r="AQ544" s="134"/>
      <c r="AS544" s="97">
        <v>23</v>
      </c>
      <c r="AT544" s="97" t="s">
        <v>222</v>
      </c>
    </row>
    <row r="545" spans="1:46" ht="9" customHeight="1" thickBot="1" x14ac:dyDescent="0.25">
      <c r="A545" s="135">
        <v>134</v>
      </c>
      <c r="B545" s="129">
        <v>28439</v>
      </c>
      <c r="C545" s="150" t="s">
        <v>242</v>
      </c>
      <c r="D545" s="140" t="s">
        <v>221</v>
      </c>
      <c r="E545" s="115" t="s">
        <v>22</v>
      </c>
      <c r="F545" s="116"/>
      <c r="G545" s="117"/>
      <c r="H545" s="117">
        <v>8</v>
      </c>
      <c r="I545" s="117">
        <v>8</v>
      </c>
      <c r="J545" s="117">
        <v>8</v>
      </c>
      <c r="K545" s="117"/>
      <c r="L545" s="117"/>
      <c r="M545" s="117">
        <v>8</v>
      </c>
      <c r="N545" s="117">
        <v>8</v>
      </c>
      <c r="O545" s="117">
        <v>8</v>
      </c>
      <c r="P545" s="117">
        <v>8</v>
      </c>
      <c r="Q545" s="127">
        <v>8</v>
      </c>
      <c r="R545" s="117"/>
      <c r="S545" s="117"/>
      <c r="T545" s="117">
        <v>8</v>
      </c>
      <c r="U545" s="117">
        <v>8</v>
      </c>
      <c r="V545" s="117">
        <v>8</v>
      </c>
      <c r="W545" s="117">
        <v>8</v>
      </c>
      <c r="X545" s="117">
        <v>8</v>
      </c>
      <c r="Y545" s="117"/>
      <c r="Z545" s="117"/>
      <c r="AA545" s="117">
        <v>8</v>
      </c>
      <c r="AB545" s="117">
        <v>8</v>
      </c>
      <c r="AC545" s="117">
        <v>8</v>
      </c>
      <c r="AD545" s="117">
        <v>8</v>
      </c>
      <c r="AE545" s="117">
        <v>8</v>
      </c>
      <c r="AF545" s="117"/>
      <c r="AG545" s="117"/>
      <c r="AH545" s="117">
        <v>8</v>
      </c>
      <c r="AI545" s="117">
        <v>8</v>
      </c>
      <c r="AJ545" s="118">
        <v>8</v>
      </c>
      <c r="AK545" s="139">
        <f>COUNTIF(F545:AJ545,"&gt;0")</f>
        <v>21</v>
      </c>
      <c r="AL545" s="136">
        <f>SUM(F545:AJ545)</f>
        <v>168</v>
      </c>
      <c r="AM545" s="136">
        <f>SUM(F547:AJ547)</f>
        <v>0</v>
      </c>
      <c r="AN545" s="136">
        <f>SUM(F548:AJ548)</f>
        <v>0</v>
      </c>
      <c r="AO545" s="136">
        <f>SUM(F546:AJ546)</f>
        <v>0</v>
      </c>
      <c r="AP545" s="136">
        <f>VLOOKUP($M$1&amp;" "&amp;$P$1&amp;" "&amp;AQ545,'Вспомогательная таблица'!A:AL,38,0)</f>
        <v>168</v>
      </c>
      <c r="AQ545" s="132" t="s">
        <v>70</v>
      </c>
      <c r="AS545" s="97">
        <v>23</v>
      </c>
      <c r="AT545" s="97" t="s">
        <v>222</v>
      </c>
    </row>
    <row r="546" spans="1:46" ht="9" customHeight="1" x14ac:dyDescent="0.2">
      <c r="A546" s="130"/>
      <c r="B546" s="130"/>
      <c r="C546" s="137"/>
      <c r="D546" s="133"/>
      <c r="E546" s="119" t="s">
        <v>25</v>
      </c>
      <c r="F546" s="120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  <c r="AA546" s="121"/>
      <c r="AB546" s="121"/>
      <c r="AC546" s="121"/>
      <c r="AD546" s="121"/>
      <c r="AE546" s="121"/>
      <c r="AF546" s="121"/>
      <c r="AG546" s="121"/>
      <c r="AH546" s="121"/>
      <c r="AI546" s="121"/>
      <c r="AJ546" s="122"/>
      <c r="AK546" s="130"/>
      <c r="AL546" s="137"/>
      <c r="AM546" s="137"/>
      <c r="AN546" s="137"/>
      <c r="AO546" s="137"/>
      <c r="AP546" s="137"/>
      <c r="AQ546" s="133"/>
      <c r="AS546" s="97">
        <v>23</v>
      </c>
      <c r="AT546" s="97" t="s">
        <v>222</v>
      </c>
    </row>
    <row r="547" spans="1:46" ht="9" customHeight="1" x14ac:dyDescent="0.2">
      <c r="A547" s="130"/>
      <c r="B547" s="130"/>
      <c r="C547" s="137"/>
      <c r="D547" s="133"/>
      <c r="E547" s="119" t="s">
        <v>26</v>
      </c>
      <c r="F547" s="120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  <c r="AA547" s="121"/>
      <c r="AB547" s="121"/>
      <c r="AC547" s="121"/>
      <c r="AD547" s="121"/>
      <c r="AE547" s="121"/>
      <c r="AF547" s="121"/>
      <c r="AG547" s="121"/>
      <c r="AH547" s="121"/>
      <c r="AI547" s="121"/>
      <c r="AJ547" s="122"/>
      <c r="AK547" s="130"/>
      <c r="AL547" s="137"/>
      <c r="AM547" s="137"/>
      <c r="AN547" s="137"/>
      <c r="AO547" s="137"/>
      <c r="AP547" s="137"/>
      <c r="AQ547" s="133"/>
      <c r="AS547" s="97">
        <v>23</v>
      </c>
      <c r="AT547" s="97" t="s">
        <v>222</v>
      </c>
    </row>
    <row r="548" spans="1:46" ht="9" customHeight="1" thickBot="1" x14ac:dyDescent="0.25">
      <c r="A548" s="131"/>
      <c r="B548" s="131"/>
      <c r="C548" s="138"/>
      <c r="D548" s="134"/>
      <c r="E548" s="123" t="s">
        <v>27</v>
      </c>
      <c r="F548" s="124"/>
      <c r="G548" s="125"/>
      <c r="H548" s="125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  <c r="AA548" s="125"/>
      <c r="AB548" s="125"/>
      <c r="AC548" s="125"/>
      <c r="AD548" s="125"/>
      <c r="AE548" s="125"/>
      <c r="AF548" s="125"/>
      <c r="AG548" s="125"/>
      <c r="AH548" s="125"/>
      <c r="AI548" s="125"/>
      <c r="AJ548" s="126"/>
      <c r="AK548" s="131"/>
      <c r="AL548" s="138"/>
      <c r="AM548" s="138"/>
      <c r="AN548" s="138"/>
      <c r="AO548" s="138"/>
      <c r="AP548" s="138"/>
      <c r="AQ548" s="134"/>
      <c r="AS548" s="97">
        <v>23</v>
      </c>
      <c r="AT548" s="97" t="s">
        <v>222</v>
      </c>
    </row>
    <row r="549" spans="1:46" ht="9" customHeight="1" thickBot="1" x14ac:dyDescent="0.25">
      <c r="A549" s="135">
        <v>135</v>
      </c>
      <c r="B549" s="129">
        <v>20418</v>
      </c>
      <c r="C549" s="150" t="s">
        <v>243</v>
      </c>
      <c r="D549" s="140" t="s">
        <v>221</v>
      </c>
      <c r="E549" s="115" t="s">
        <v>22</v>
      </c>
      <c r="F549" s="116">
        <v>11</v>
      </c>
      <c r="G549" s="117"/>
      <c r="H549" s="117"/>
      <c r="I549" s="117">
        <v>11</v>
      </c>
      <c r="J549" s="117">
        <v>11</v>
      </c>
      <c r="K549" s="117"/>
      <c r="L549" s="117"/>
      <c r="M549" s="117">
        <v>11</v>
      </c>
      <c r="N549" s="117">
        <v>11</v>
      </c>
      <c r="O549" s="117"/>
      <c r="P549" s="117"/>
      <c r="Q549" s="117">
        <v>11</v>
      </c>
      <c r="R549" s="117">
        <v>11</v>
      </c>
      <c r="S549" s="117"/>
      <c r="T549" s="117"/>
      <c r="U549" s="117">
        <v>11</v>
      </c>
      <c r="V549" s="117">
        <v>11</v>
      </c>
      <c r="W549" s="117"/>
      <c r="X549" s="117"/>
      <c r="Y549" s="117">
        <v>11</v>
      </c>
      <c r="Z549" s="117">
        <v>11</v>
      </c>
      <c r="AA549" s="117"/>
      <c r="AB549" s="117"/>
      <c r="AC549" s="117">
        <v>11</v>
      </c>
      <c r="AD549" s="117">
        <v>11</v>
      </c>
      <c r="AE549" s="117"/>
      <c r="AF549" s="117"/>
      <c r="AG549" s="117">
        <v>11</v>
      </c>
      <c r="AH549" s="117">
        <v>11</v>
      </c>
      <c r="AI549" s="117"/>
      <c r="AJ549" s="118"/>
      <c r="AK549" s="139">
        <f>COUNTIF(F549:AJ549,"&gt;0")</f>
        <v>15</v>
      </c>
      <c r="AL549" s="136">
        <f>SUM(F549:AJ549)</f>
        <v>165</v>
      </c>
      <c r="AM549" s="136">
        <f>SUM(F551:AJ551)</f>
        <v>11</v>
      </c>
      <c r="AN549" s="136">
        <f>SUM(F552:AJ552)</f>
        <v>0</v>
      </c>
      <c r="AO549" s="136">
        <f>SUM(F550:AJ550)</f>
        <v>64</v>
      </c>
      <c r="AP549" s="136">
        <f>VLOOKUP($M$1&amp;" "&amp;$P$1&amp;" "&amp;AQ549,'Вспомогательная таблица'!A:AL,38,0)</f>
        <v>165</v>
      </c>
      <c r="AQ549" s="132" t="s">
        <v>39</v>
      </c>
      <c r="AS549" s="97">
        <v>23</v>
      </c>
      <c r="AT549" s="97" t="s">
        <v>222</v>
      </c>
    </row>
    <row r="550" spans="1:46" ht="9" customHeight="1" x14ac:dyDescent="0.2">
      <c r="A550" s="130"/>
      <c r="B550" s="130"/>
      <c r="C550" s="137"/>
      <c r="D550" s="133"/>
      <c r="E550" s="119" t="s">
        <v>25</v>
      </c>
      <c r="F550" s="120">
        <v>8</v>
      </c>
      <c r="G550" s="121"/>
      <c r="H550" s="121"/>
      <c r="I550" s="121"/>
      <c r="J550" s="121">
        <v>8</v>
      </c>
      <c r="K550" s="121"/>
      <c r="L550" s="121"/>
      <c r="M550" s="121"/>
      <c r="N550" s="121">
        <v>8</v>
      </c>
      <c r="O550" s="121"/>
      <c r="P550" s="121"/>
      <c r="Q550" s="121"/>
      <c r="R550" s="121">
        <v>8</v>
      </c>
      <c r="S550" s="121"/>
      <c r="T550" s="121"/>
      <c r="U550" s="121"/>
      <c r="V550" s="121">
        <v>8</v>
      </c>
      <c r="W550" s="121"/>
      <c r="X550" s="121"/>
      <c r="Y550" s="121"/>
      <c r="Z550" s="121">
        <v>8</v>
      </c>
      <c r="AA550" s="121"/>
      <c r="AB550" s="121"/>
      <c r="AC550" s="121"/>
      <c r="AD550" s="121">
        <v>8</v>
      </c>
      <c r="AE550" s="121"/>
      <c r="AF550" s="121"/>
      <c r="AG550" s="121"/>
      <c r="AH550" s="121">
        <v>8</v>
      </c>
      <c r="AI550" s="121"/>
      <c r="AJ550" s="122"/>
      <c r="AK550" s="130"/>
      <c r="AL550" s="137"/>
      <c r="AM550" s="137"/>
      <c r="AN550" s="137"/>
      <c r="AO550" s="137"/>
      <c r="AP550" s="137"/>
      <c r="AQ550" s="133"/>
      <c r="AS550" s="97">
        <v>23</v>
      </c>
      <c r="AT550" s="97" t="s">
        <v>222</v>
      </c>
    </row>
    <row r="551" spans="1:46" ht="9" customHeight="1" x14ac:dyDescent="0.2">
      <c r="A551" s="130"/>
      <c r="B551" s="130"/>
      <c r="C551" s="137"/>
      <c r="D551" s="133"/>
      <c r="E551" s="119" t="s">
        <v>26</v>
      </c>
      <c r="F551" s="120">
        <v>11</v>
      </c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  <c r="AA551" s="121"/>
      <c r="AB551" s="121"/>
      <c r="AC551" s="121"/>
      <c r="AD551" s="121"/>
      <c r="AE551" s="121"/>
      <c r="AF551" s="121"/>
      <c r="AG551" s="121"/>
      <c r="AH551" s="121"/>
      <c r="AI551" s="121"/>
      <c r="AJ551" s="122"/>
      <c r="AK551" s="130"/>
      <c r="AL551" s="137"/>
      <c r="AM551" s="137"/>
      <c r="AN551" s="137"/>
      <c r="AO551" s="137"/>
      <c r="AP551" s="137"/>
      <c r="AQ551" s="133"/>
      <c r="AS551" s="97">
        <v>23</v>
      </c>
      <c r="AT551" s="97" t="s">
        <v>222</v>
      </c>
    </row>
    <row r="552" spans="1:46" ht="9" customHeight="1" thickBot="1" x14ac:dyDescent="0.25">
      <c r="A552" s="131"/>
      <c r="B552" s="131"/>
      <c r="C552" s="138"/>
      <c r="D552" s="134"/>
      <c r="E552" s="123" t="s">
        <v>27</v>
      </c>
      <c r="F552" s="124"/>
      <c r="G552" s="125"/>
      <c r="H552" s="125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  <c r="AA552" s="125"/>
      <c r="AB552" s="125"/>
      <c r="AC552" s="125"/>
      <c r="AD552" s="125"/>
      <c r="AE552" s="125"/>
      <c r="AF552" s="125"/>
      <c r="AG552" s="125"/>
      <c r="AH552" s="125"/>
      <c r="AI552" s="125"/>
      <c r="AJ552" s="126"/>
      <c r="AK552" s="131"/>
      <c r="AL552" s="138"/>
      <c r="AM552" s="138"/>
      <c r="AN552" s="138"/>
      <c r="AO552" s="138"/>
      <c r="AP552" s="138"/>
      <c r="AQ552" s="134"/>
      <c r="AS552" s="97">
        <v>23</v>
      </c>
      <c r="AT552" s="97" t="s">
        <v>222</v>
      </c>
    </row>
    <row r="553" spans="1:46" ht="9" customHeight="1" thickBot="1" x14ac:dyDescent="0.25">
      <c r="A553" s="135">
        <v>136</v>
      </c>
      <c r="B553" s="129">
        <v>20150</v>
      </c>
      <c r="C553" s="150" t="s">
        <v>244</v>
      </c>
      <c r="D553" s="140" t="s">
        <v>224</v>
      </c>
      <c r="E553" s="115" t="s">
        <v>22</v>
      </c>
      <c r="F553" s="116"/>
      <c r="G553" s="117"/>
      <c r="H553" s="117">
        <v>8</v>
      </c>
      <c r="I553" s="117">
        <v>8</v>
      </c>
      <c r="J553" s="117">
        <v>8</v>
      </c>
      <c r="K553" s="117"/>
      <c r="L553" s="117"/>
      <c r="M553" s="117">
        <v>8</v>
      </c>
      <c r="N553" s="117">
        <v>8</v>
      </c>
      <c r="O553" s="117">
        <v>8</v>
      </c>
      <c r="P553" s="117">
        <v>8</v>
      </c>
      <c r="Q553" s="117">
        <v>8</v>
      </c>
      <c r="R553" s="127"/>
      <c r="S553" s="117"/>
      <c r="T553" s="117">
        <v>8</v>
      </c>
      <c r="U553" s="117">
        <v>8</v>
      </c>
      <c r="V553" s="117">
        <v>8</v>
      </c>
      <c r="W553" s="117">
        <v>8</v>
      </c>
      <c r="X553" s="117">
        <v>8</v>
      </c>
      <c r="Y553" s="117"/>
      <c r="Z553" s="117"/>
      <c r="AA553" s="117">
        <v>8</v>
      </c>
      <c r="AB553" s="117">
        <v>8</v>
      </c>
      <c r="AC553" s="117">
        <v>8</v>
      </c>
      <c r="AD553" s="117">
        <v>8</v>
      </c>
      <c r="AE553" s="117">
        <v>8</v>
      </c>
      <c r="AF553" s="117"/>
      <c r="AG553" s="117"/>
      <c r="AH553" s="117">
        <v>8</v>
      </c>
      <c r="AI553" s="117">
        <v>8</v>
      </c>
      <c r="AJ553" s="118">
        <v>8</v>
      </c>
      <c r="AK553" s="139">
        <f>COUNTIF(F553:AJ553,"&gt;0")</f>
        <v>21</v>
      </c>
      <c r="AL553" s="136">
        <f>SUM(F553:AJ553)</f>
        <v>168</v>
      </c>
      <c r="AM553" s="136">
        <f>SUM(F555:AJ555)</f>
        <v>0</v>
      </c>
      <c r="AN553" s="136">
        <f>SUM(F556:AJ556)</f>
        <v>0</v>
      </c>
      <c r="AO553" s="136">
        <f>SUM(F554:AJ554)</f>
        <v>0</v>
      </c>
      <c r="AP553" s="136">
        <f>VLOOKUP($M$1&amp;" "&amp;$P$1&amp;" "&amp;AQ553,'Вспомогательная таблица'!A:AL,38,0)</f>
        <v>168</v>
      </c>
      <c r="AQ553" s="132" t="s">
        <v>70</v>
      </c>
      <c r="AS553" s="97">
        <v>23</v>
      </c>
      <c r="AT553" s="97" t="s">
        <v>222</v>
      </c>
    </row>
    <row r="554" spans="1:46" ht="9" customHeight="1" x14ac:dyDescent="0.2">
      <c r="A554" s="130"/>
      <c r="B554" s="130"/>
      <c r="C554" s="137"/>
      <c r="D554" s="133"/>
      <c r="E554" s="119" t="s">
        <v>25</v>
      </c>
      <c r="F554" s="120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  <c r="AA554" s="121"/>
      <c r="AB554" s="121"/>
      <c r="AC554" s="121"/>
      <c r="AD554" s="121"/>
      <c r="AE554" s="121"/>
      <c r="AF554" s="121"/>
      <c r="AG554" s="121"/>
      <c r="AH554" s="121"/>
      <c r="AI554" s="121"/>
      <c r="AJ554" s="122"/>
      <c r="AK554" s="130"/>
      <c r="AL554" s="137"/>
      <c r="AM554" s="137"/>
      <c r="AN554" s="137"/>
      <c r="AO554" s="137"/>
      <c r="AP554" s="137"/>
      <c r="AQ554" s="133"/>
      <c r="AS554" s="97">
        <v>23</v>
      </c>
      <c r="AT554" s="97" t="s">
        <v>222</v>
      </c>
    </row>
    <row r="555" spans="1:46" ht="9" customHeight="1" x14ac:dyDescent="0.2">
      <c r="A555" s="130"/>
      <c r="B555" s="130"/>
      <c r="C555" s="137"/>
      <c r="D555" s="133"/>
      <c r="E555" s="119" t="s">
        <v>26</v>
      </c>
      <c r="F555" s="120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  <c r="AA555" s="121"/>
      <c r="AB555" s="121"/>
      <c r="AC555" s="121"/>
      <c r="AD555" s="121"/>
      <c r="AE555" s="121"/>
      <c r="AF555" s="121"/>
      <c r="AG555" s="121"/>
      <c r="AH555" s="121"/>
      <c r="AI555" s="121"/>
      <c r="AJ555" s="122"/>
      <c r="AK555" s="130"/>
      <c r="AL555" s="137"/>
      <c r="AM555" s="137"/>
      <c r="AN555" s="137"/>
      <c r="AO555" s="137"/>
      <c r="AP555" s="137"/>
      <c r="AQ555" s="133"/>
      <c r="AS555" s="97">
        <v>23</v>
      </c>
      <c r="AT555" s="97" t="s">
        <v>222</v>
      </c>
    </row>
    <row r="556" spans="1:46" ht="9" customHeight="1" thickBot="1" x14ac:dyDescent="0.25">
      <c r="A556" s="131"/>
      <c r="B556" s="131"/>
      <c r="C556" s="138"/>
      <c r="D556" s="134"/>
      <c r="E556" s="123" t="s">
        <v>27</v>
      </c>
      <c r="F556" s="124"/>
      <c r="G556" s="125"/>
      <c r="H556" s="125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  <c r="AA556" s="125"/>
      <c r="AB556" s="125"/>
      <c r="AC556" s="125"/>
      <c r="AD556" s="125"/>
      <c r="AE556" s="125"/>
      <c r="AF556" s="125"/>
      <c r="AG556" s="125"/>
      <c r="AH556" s="125"/>
      <c r="AI556" s="125"/>
      <c r="AJ556" s="126"/>
      <c r="AK556" s="131"/>
      <c r="AL556" s="138"/>
      <c r="AM556" s="138"/>
      <c r="AN556" s="138"/>
      <c r="AO556" s="138"/>
      <c r="AP556" s="138"/>
      <c r="AQ556" s="134"/>
      <c r="AS556" s="97">
        <v>23</v>
      </c>
      <c r="AT556" s="97" t="s">
        <v>222</v>
      </c>
    </row>
    <row r="557" spans="1:46" ht="9" customHeight="1" thickBot="1" x14ac:dyDescent="0.25">
      <c r="A557" s="135">
        <v>137</v>
      </c>
      <c r="B557" s="129">
        <v>20659</v>
      </c>
      <c r="C557" s="150" t="s">
        <v>245</v>
      </c>
      <c r="D557" s="140" t="s">
        <v>221</v>
      </c>
      <c r="E557" s="115" t="s">
        <v>22</v>
      </c>
      <c r="F557" s="116"/>
      <c r="G557" s="117"/>
      <c r="H557" s="127" t="s">
        <v>54</v>
      </c>
      <c r="I557" s="127" t="s">
        <v>54</v>
      </c>
      <c r="J557" s="127" t="s">
        <v>54</v>
      </c>
      <c r="K557" s="117"/>
      <c r="L557" s="117"/>
      <c r="M557" s="117">
        <v>8</v>
      </c>
      <c r="N557" s="117">
        <v>8</v>
      </c>
      <c r="O557" s="117">
        <v>8</v>
      </c>
      <c r="P557" s="117">
        <v>8</v>
      </c>
      <c r="Q557" s="127" t="s">
        <v>54</v>
      </c>
      <c r="R557" s="127" t="s">
        <v>54</v>
      </c>
      <c r="S557" s="117" t="s">
        <v>54</v>
      </c>
      <c r="T557" s="117" t="s">
        <v>54</v>
      </c>
      <c r="U557" s="117" t="s">
        <v>54</v>
      </c>
      <c r="V557" s="117" t="s">
        <v>54</v>
      </c>
      <c r="W557" s="117" t="s">
        <v>54</v>
      </c>
      <c r="X557" s="117" t="s">
        <v>54</v>
      </c>
      <c r="Y557" s="117" t="s">
        <v>54</v>
      </c>
      <c r="Z557" s="117" t="s">
        <v>54</v>
      </c>
      <c r="AA557" s="117" t="s">
        <v>54</v>
      </c>
      <c r="AB557" s="117" t="s">
        <v>54</v>
      </c>
      <c r="AC557" s="117" t="s">
        <v>54</v>
      </c>
      <c r="AD557" s="117" t="s">
        <v>54</v>
      </c>
      <c r="AE557" s="117" t="s">
        <v>54</v>
      </c>
      <c r="AF557" s="117" t="s">
        <v>54</v>
      </c>
      <c r="AG557" s="117" t="s">
        <v>54</v>
      </c>
      <c r="AH557" s="117" t="s">
        <v>54</v>
      </c>
      <c r="AI557" s="117" t="s">
        <v>54</v>
      </c>
      <c r="AJ557" s="118" t="s">
        <v>54</v>
      </c>
      <c r="AK557" s="139">
        <f>COUNTIF(F557:AJ557,"&gt;0")</f>
        <v>4</v>
      </c>
      <c r="AL557" s="136">
        <f>SUM(F557:AJ557)</f>
        <v>32</v>
      </c>
      <c r="AM557" s="136">
        <f>SUM(F559:AJ559)</f>
        <v>0</v>
      </c>
      <c r="AN557" s="136">
        <f>SUM(F560:AJ560)</f>
        <v>0</v>
      </c>
      <c r="AO557" s="136">
        <f>SUM(F558:AJ558)</f>
        <v>0</v>
      </c>
      <c r="AP557" s="136">
        <f>VLOOKUP($M$1&amp;" "&amp;$P$1&amp;" "&amp;AQ557,'Вспомогательная таблица'!A:AL,38,0)</f>
        <v>168</v>
      </c>
      <c r="AQ557" s="132" t="s">
        <v>70</v>
      </c>
      <c r="AS557" s="97">
        <v>23</v>
      </c>
      <c r="AT557" s="97" t="s">
        <v>222</v>
      </c>
    </row>
    <row r="558" spans="1:46" ht="9" customHeight="1" x14ac:dyDescent="0.2">
      <c r="A558" s="130"/>
      <c r="B558" s="130"/>
      <c r="C558" s="137"/>
      <c r="D558" s="133"/>
      <c r="E558" s="119" t="s">
        <v>25</v>
      </c>
      <c r="F558" s="120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  <c r="AA558" s="121"/>
      <c r="AB558" s="121"/>
      <c r="AC558" s="121"/>
      <c r="AD558" s="121"/>
      <c r="AE558" s="121"/>
      <c r="AF558" s="121"/>
      <c r="AG558" s="121"/>
      <c r="AH558" s="121"/>
      <c r="AI558" s="121"/>
      <c r="AJ558" s="122"/>
      <c r="AK558" s="130"/>
      <c r="AL558" s="137"/>
      <c r="AM558" s="137"/>
      <c r="AN558" s="137"/>
      <c r="AO558" s="137"/>
      <c r="AP558" s="137"/>
      <c r="AQ558" s="133"/>
      <c r="AS558" s="97">
        <v>23</v>
      </c>
      <c r="AT558" s="97" t="s">
        <v>222</v>
      </c>
    </row>
    <row r="559" spans="1:46" ht="9" customHeight="1" x14ac:dyDescent="0.2">
      <c r="A559" s="130"/>
      <c r="B559" s="130"/>
      <c r="C559" s="137"/>
      <c r="D559" s="133"/>
      <c r="E559" s="119" t="s">
        <v>26</v>
      </c>
      <c r="F559" s="120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  <c r="AA559" s="121"/>
      <c r="AB559" s="121"/>
      <c r="AC559" s="121"/>
      <c r="AD559" s="121"/>
      <c r="AE559" s="121"/>
      <c r="AF559" s="121"/>
      <c r="AG559" s="121"/>
      <c r="AH559" s="121"/>
      <c r="AI559" s="121"/>
      <c r="AJ559" s="122"/>
      <c r="AK559" s="130"/>
      <c r="AL559" s="137"/>
      <c r="AM559" s="137"/>
      <c r="AN559" s="137"/>
      <c r="AO559" s="137"/>
      <c r="AP559" s="137"/>
      <c r="AQ559" s="133"/>
      <c r="AS559" s="97">
        <v>23</v>
      </c>
      <c r="AT559" s="97" t="s">
        <v>222</v>
      </c>
    </row>
    <row r="560" spans="1:46" ht="9" customHeight="1" thickBot="1" x14ac:dyDescent="0.25">
      <c r="A560" s="131"/>
      <c r="B560" s="131"/>
      <c r="C560" s="138"/>
      <c r="D560" s="134"/>
      <c r="E560" s="123" t="s">
        <v>27</v>
      </c>
      <c r="F560" s="124"/>
      <c r="G560" s="125"/>
      <c r="H560" s="125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  <c r="AA560" s="125"/>
      <c r="AB560" s="125"/>
      <c r="AC560" s="125"/>
      <c r="AD560" s="125"/>
      <c r="AE560" s="125"/>
      <c r="AF560" s="125"/>
      <c r="AG560" s="125"/>
      <c r="AH560" s="125"/>
      <c r="AI560" s="125"/>
      <c r="AJ560" s="126"/>
      <c r="AK560" s="131"/>
      <c r="AL560" s="138"/>
      <c r="AM560" s="138"/>
      <c r="AN560" s="138"/>
      <c r="AO560" s="138"/>
      <c r="AP560" s="138"/>
      <c r="AQ560" s="134"/>
      <c r="AS560" s="97">
        <v>23</v>
      </c>
      <c r="AT560" s="97" t="s">
        <v>222</v>
      </c>
    </row>
    <row r="561" spans="1:46" ht="9" customHeight="1" thickBot="1" x14ac:dyDescent="0.25">
      <c r="A561" s="135">
        <v>138</v>
      </c>
      <c r="B561" s="129">
        <v>28863</v>
      </c>
      <c r="C561" s="150" t="s">
        <v>246</v>
      </c>
      <c r="D561" s="140" t="s">
        <v>221</v>
      </c>
      <c r="E561" s="115" t="s">
        <v>22</v>
      </c>
      <c r="F561" s="116"/>
      <c r="G561" s="117"/>
      <c r="H561" s="127" t="s">
        <v>54</v>
      </c>
      <c r="I561" s="127" t="s">
        <v>54</v>
      </c>
      <c r="J561" s="127" t="s">
        <v>54</v>
      </c>
      <c r="K561" s="117"/>
      <c r="L561" s="117"/>
      <c r="M561" s="117">
        <v>8</v>
      </c>
      <c r="N561" s="117">
        <v>8</v>
      </c>
      <c r="O561" s="117">
        <v>8</v>
      </c>
      <c r="P561" s="117">
        <v>8</v>
      </c>
      <c r="Q561" s="117">
        <v>8</v>
      </c>
      <c r="R561" s="117"/>
      <c r="S561" s="117"/>
      <c r="T561" s="117">
        <v>8</v>
      </c>
      <c r="U561" s="117">
        <v>8</v>
      </c>
      <c r="V561" s="117">
        <v>8</v>
      </c>
      <c r="W561" s="117">
        <v>8</v>
      </c>
      <c r="X561" s="117">
        <v>8</v>
      </c>
      <c r="Y561" s="117"/>
      <c r="Z561" s="117"/>
      <c r="AA561" s="117">
        <v>8</v>
      </c>
      <c r="AB561" s="117">
        <v>8</v>
      </c>
      <c r="AC561" s="117">
        <v>8</v>
      </c>
      <c r="AD561" s="117">
        <v>8</v>
      </c>
      <c r="AE561" s="117">
        <v>8</v>
      </c>
      <c r="AF561" s="117"/>
      <c r="AG561" s="117"/>
      <c r="AH561" s="117">
        <v>8</v>
      </c>
      <c r="AI561" s="117">
        <v>8</v>
      </c>
      <c r="AJ561" s="118">
        <v>8</v>
      </c>
      <c r="AK561" s="139">
        <f>COUNTIF(F561:AJ561,"&gt;0")</f>
        <v>18</v>
      </c>
      <c r="AL561" s="136">
        <f>SUM(F561:AJ561)</f>
        <v>144</v>
      </c>
      <c r="AM561" s="136">
        <f>SUM(F563:AJ563)</f>
        <v>0</v>
      </c>
      <c r="AN561" s="136">
        <f>SUM(F564:AJ564)</f>
        <v>0</v>
      </c>
      <c r="AO561" s="136">
        <f>SUM(F562:AJ562)</f>
        <v>0</v>
      </c>
      <c r="AP561" s="136">
        <f>VLOOKUP($M$1&amp;" "&amp;$P$1&amp;" "&amp;AQ561,'Вспомогательная таблица'!A:AL,38,0)</f>
        <v>168</v>
      </c>
      <c r="AQ561" s="132" t="s">
        <v>70</v>
      </c>
      <c r="AS561" s="97">
        <v>23</v>
      </c>
      <c r="AT561" s="97" t="s">
        <v>222</v>
      </c>
    </row>
    <row r="562" spans="1:46" ht="9" customHeight="1" x14ac:dyDescent="0.2">
      <c r="A562" s="130"/>
      <c r="B562" s="130"/>
      <c r="C562" s="137"/>
      <c r="D562" s="133"/>
      <c r="E562" s="119" t="s">
        <v>25</v>
      </c>
      <c r="F562" s="120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  <c r="AA562" s="121"/>
      <c r="AB562" s="121"/>
      <c r="AC562" s="121"/>
      <c r="AD562" s="121"/>
      <c r="AE562" s="121"/>
      <c r="AF562" s="121"/>
      <c r="AG562" s="121"/>
      <c r="AH562" s="121"/>
      <c r="AI562" s="121"/>
      <c r="AJ562" s="122"/>
      <c r="AK562" s="130"/>
      <c r="AL562" s="137"/>
      <c r="AM562" s="137"/>
      <c r="AN562" s="137"/>
      <c r="AO562" s="137"/>
      <c r="AP562" s="137"/>
      <c r="AQ562" s="133"/>
      <c r="AS562" s="97">
        <v>23</v>
      </c>
      <c r="AT562" s="97" t="s">
        <v>222</v>
      </c>
    </row>
    <row r="563" spans="1:46" ht="9" customHeight="1" x14ac:dyDescent="0.2">
      <c r="A563" s="130"/>
      <c r="B563" s="130"/>
      <c r="C563" s="137"/>
      <c r="D563" s="133"/>
      <c r="E563" s="119" t="s">
        <v>26</v>
      </c>
      <c r="F563" s="120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  <c r="AA563" s="121"/>
      <c r="AB563" s="121"/>
      <c r="AC563" s="121"/>
      <c r="AD563" s="121"/>
      <c r="AE563" s="121"/>
      <c r="AF563" s="121"/>
      <c r="AG563" s="121"/>
      <c r="AH563" s="121"/>
      <c r="AI563" s="121"/>
      <c r="AJ563" s="122"/>
      <c r="AK563" s="130"/>
      <c r="AL563" s="137"/>
      <c r="AM563" s="137"/>
      <c r="AN563" s="137"/>
      <c r="AO563" s="137"/>
      <c r="AP563" s="137"/>
      <c r="AQ563" s="133"/>
      <c r="AS563" s="97">
        <v>23</v>
      </c>
      <c r="AT563" s="97" t="s">
        <v>222</v>
      </c>
    </row>
    <row r="564" spans="1:46" ht="9" customHeight="1" thickBot="1" x14ac:dyDescent="0.25">
      <c r="A564" s="131"/>
      <c r="B564" s="131"/>
      <c r="C564" s="138"/>
      <c r="D564" s="134"/>
      <c r="E564" s="123" t="s">
        <v>27</v>
      </c>
      <c r="F564" s="124"/>
      <c r="G564" s="125"/>
      <c r="H564" s="125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  <c r="AA564" s="125"/>
      <c r="AB564" s="125"/>
      <c r="AC564" s="125"/>
      <c r="AD564" s="125"/>
      <c r="AE564" s="125"/>
      <c r="AF564" s="125"/>
      <c r="AG564" s="125"/>
      <c r="AH564" s="125"/>
      <c r="AI564" s="125"/>
      <c r="AJ564" s="126"/>
      <c r="AK564" s="131"/>
      <c r="AL564" s="138"/>
      <c r="AM564" s="138"/>
      <c r="AN564" s="138"/>
      <c r="AO564" s="138"/>
      <c r="AP564" s="138"/>
      <c r="AQ564" s="134"/>
      <c r="AS564" s="97">
        <v>23</v>
      </c>
      <c r="AT564" s="97" t="s">
        <v>222</v>
      </c>
    </row>
    <row r="565" spans="1:46" ht="9" customHeight="1" thickBot="1" x14ac:dyDescent="0.25">
      <c r="A565" s="135">
        <v>139</v>
      </c>
      <c r="B565" s="129">
        <v>19282</v>
      </c>
      <c r="C565" s="150" t="s">
        <v>247</v>
      </c>
      <c r="D565" s="140" t="s">
        <v>191</v>
      </c>
      <c r="E565" s="115" t="s">
        <v>22</v>
      </c>
      <c r="F565" s="116"/>
      <c r="G565" s="117"/>
      <c r="H565" s="127">
        <v>8</v>
      </c>
      <c r="I565" s="117">
        <v>8</v>
      </c>
      <c r="J565" s="117">
        <v>8</v>
      </c>
      <c r="K565" s="117"/>
      <c r="L565" s="117"/>
      <c r="M565" s="117">
        <v>8</v>
      </c>
      <c r="N565" s="117">
        <v>8</v>
      </c>
      <c r="O565" s="117">
        <v>8</v>
      </c>
      <c r="P565" s="117">
        <v>8</v>
      </c>
      <c r="Q565" s="117">
        <v>8</v>
      </c>
      <c r="R565" s="127"/>
      <c r="S565" s="117"/>
      <c r="T565" s="117">
        <v>8</v>
      </c>
      <c r="U565" s="117">
        <v>8</v>
      </c>
      <c r="V565" s="117">
        <v>8</v>
      </c>
      <c r="W565" s="117">
        <v>8</v>
      </c>
      <c r="X565" s="117">
        <v>8</v>
      </c>
      <c r="Y565" s="117"/>
      <c r="Z565" s="117"/>
      <c r="AA565" s="117">
        <v>8</v>
      </c>
      <c r="AB565" s="117">
        <v>8</v>
      </c>
      <c r="AC565" s="117">
        <v>8</v>
      </c>
      <c r="AD565" s="117">
        <v>8</v>
      </c>
      <c r="AE565" s="117">
        <v>8</v>
      </c>
      <c r="AF565" s="117"/>
      <c r="AG565" s="117"/>
      <c r="AH565" s="117">
        <v>8</v>
      </c>
      <c r="AI565" s="117">
        <v>8</v>
      </c>
      <c r="AJ565" s="118">
        <v>8</v>
      </c>
      <c r="AK565" s="139">
        <f>COUNTIF(F565:AJ565,"&gt;0")</f>
        <v>21</v>
      </c>
      <c r="AL565" s="136">
        <f>SUM(F565:AJ565)</f>
        <v>168</v>
      </c>
      <c r="AM565" s="136">
        <f>SUM(F567:AJ567)</f>
        <v>0</v>
      </c>
      <c r="AN565" s="136">
        <f>SUM(F568:AJ568)</f>
        <v>0</v>
      </c>
      <c r="AO565" s="136">
        <f>SUM(F566:AJ566)</f>
        <v>0</v>
      </c>
      <c r="AP565" s="136">
        <f>VLOOKUP($M$1&amp;" "&amp;$P$1&amp;" "&amp;AQ565,'Вспомогательная таблица'!A:AL,38,0)</f>
        <v>168</v>
      </c>
      <c r="AQ565" s="132" t="s">
        <v>70</v>
      </c>
      <c r="AS565" s="97">
        <v>23</v>
      </c>
      <c r="AT565" s="97" t="s">
        <v>222</v>
      </c>
    </row>
    <row r="566" spans="1:46" ht="9" customHeight="1" x14ac:dyDescent="0.2">
      <c r="A566" s="130"/>
      <c r="B566" s="130"/>
      <c r="C566" s="137"/>
      <c r="D566" s="133"/>
      <c r="E566" s="119" t="s">
        <v>25</v>
      </c>
      <c r="F566" s="120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  <c r="AA566" s="121"/>
      <c r="AB566" s="121"/>
      <c r="AC566" s="121"/>
      <c r="AD566" s="121"/>
      <c r="AE566" s="121"/>
      <c r="AF566" s="121"/>
      <c r="AG566" s="121"/>
      <c r="AH566" s="121"/>
      <c r="AI566" s="121"/>
      <c r="AJ566" s="122"/>
      <c r="AK566" s="130"/>
      <c r="AL566" s="137"/>
      <c r="AM566" s="137"/>
      <c r="AN566" s="137"/>
      <c r="AO566" s="137"/>
      <c r="AP566" s="137"/>
      <c r="AQ566" s="133"/>
      <c r="AS566" s="97">
        <v>23</v>
      </c>
      <c r="AT566" s="97" t="s">
        <v>222</v>
      </c>
    </row>
    <row r="567" spans="1:46" ht="9" customHeight="1" x14ac:dyDescent="0.2">
      <c r="A567" s="130"/>
      <c r="B567" s="130"/>
      <c r="C567" s="137"/>
      <c r="D567" s="133"/>
      <c r="E567" s="119" t="s">
        <v>26</v>
      </c>
      <c r="F567" s="120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  <c r="AA567" s="121"/>
      <c r="AB567" s="121"/>
      <c r="AC567" s="121"/>
      <c r="AD567" s="121"/>
      <c r="AE567" s="121"/>
      <c r="AF567" s="121"/>
      <c r="AG567" s="121"/>
      <c r="AH567" s="121"/>
      <c r="AI567" s="121"/>
      <c r="AJ567" s="122"/>
      <c r="AK567" s="130"/>
      <c r="AL567" s="137"/>
      <c r="AM567" s="137"/>
      <c r="AN567" s="137"/>
      <c r="AO567" s="137"/>
      <c r="AP567" s="137"/>
      <c r="AQ567" s="133"/>
      <c r="AS567" s="97">
        <v>23</v>
      </c>
      <c r="AT567" s="97" t="s">
        <v>222</v>
      </c>
    </row>
    <row r="568" spans="1:46" ht="9" customHeight="1" thickBot="1" x14ac:dyDescent="0.25">
      <c r="A568" s="131"/>
      <c r="B568" s="131"/>
      <c r="C568" s="138"/>
      <c r="D568" s="134"/>
      <c r="E568" s="123" t="s">
        <v>27</v>
      </c>
      <c r="F568" s="124"/>
      <c r="G568" s="125"/>
      <c r="H568" s="125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125"/>
      <c r="AF568" s="125"/>
      <c r="AG568" s="125"/>
      <c r="AH568" s="125"/>
      <c r="AI568" s="125"/>
      <c r="AJ568" s="126"/>
      <c r="AK568" s="131"/>
      <c r="AL568" s="138"/>
      <c r="AM568" s="138"/>
      <c r="AN568" s="138"/>
      <c r="AO568" s="138"/>
      <c r="AP568" s="138"/>
      <c r="AQ568" s="134"/>
      <c r="AS568" s="97">
        <v>23</v>
      </c>
      <c r="AT568" s="97" t="s">
        <v>222</v>
      </c>
    </row>
    <row r="569" spans="1:46" ht="9" customHeight="1" thickBot="1" x14ac:dyDescent="0.25">
      <c r="A569" s="135">
        <v>140</v>
      </c>
      <c r="B569" s="129">
        <v>20235</v>
      </c>
      <c r="C569" s="150" t="s">
        <v>248</v>
      </c>
      <c r="D569" s="140" t="s">
        <v>221</v>
      </c>
      <c r="E569" s="115" t="s">
        <v>22</v>
      </c>
      <c r="F569" s="116"/>
      <c r="G569" s="117"/>
      <c r="H569" s="117" t="s">
        <v>54</v>
      </c>
      <c r="I569" s="117" t="s">
        <v>54</v>
      </c>
      <c r="J569" s="117" t="s">
        <v>54</v>
      </c>
      <c r="K569" s="117" t="s">
        <v>54</v>
      </c>
      <c r="L569" s="117" t="s">
        <v>54</v>
      </c>
      <c r="M569" s="127" t="s">
        <v>37</v>
      </c>
      <c r="N569" s="127" t="s">
        <v>37</v>
      </c>
      <c r="O569" s="127" t="s">
        <v>37</v>
      </c>
      <c r="P569" s="127" t="s">
        <v>37</v>
      </c>
      <c r="Q569" s="127" t="s">
        <v>37</v>
      </c>
      <c r="R569" s="127" t="s">
        <v>37</v>
      </c>
      <c r="S569" s="117" t="s">
        <v>37</v>
      </c>
      <c r="T569" s="117" t="s">
        <v>37</v>
      </c>
      <c r="U569" s="117" t="s">
        <v>37</v>
      </c>
      <c r="V569" s="117" t="s">
        <v>37</v>
      </c>
      <c r="W569" s="117" t="s">
        <v>37</v>
      </c>
      <c r="X569" s="117" t="s">
        <v>37</v>
      </c>
      <c r="Y569" s="117"/>
      <c r="Z569" s="117"/>
      <c r="AA569" s="117">
        <v>8</v>
      </c>
      <c r="AB569" s="117">
        <v>8</v>
      </c>
      <c r="AC569" s="117">
        <v>8</v>
      </c>
      <c r="AD569" s="117">
        <v>8</v>
      </c>
      <c r="AE569" s="117">
        <v>8</v>
      </c>
      <c r="AF569" s="117"/>
      <c r="AG569" s="117"/>
      <c r="AH569" s="117">
        <v>8</v>
      </c>
      <c r="AI569" s="117">
        <v>8</v>
      </c>
      <c r="AJ569" s="118">
        <v>8</v>
      </c>
      <c r="AK569" s="139">
        <f>COUNTIF(F569:AJ569,"&gt;0")</f>
        <v>8</v>
      </c>
      <c r="AL569" s="136">
        <f>SUM(F569:AJ569)</f>
        <v>64</v>
      </c>
      <c r="AM569" s="136">
        <f>SUM(F571:AJ571)</f>
        <v>0</v>
      </c>
      <c r="AN569" s="136">
        <f>SUM(F572:AJ572)</f>
        <v>0</v>
      </c>
      <c r="AO569" s="136">
        <f>SUM(F570:AJ570)</f>
        <v>0</v>
      </c>
      <c r="AP569" s="136">
        <f>VLOOKUP($M$1&amp;" "&amp;$P$1&amp;" "&amp;AQ569,'Вспомогательная таблица'!A:AL,38,0)</f>
        <v>168</v>
      </c>
      <c r="AQ569" s="132" t="s">
        <v>70</v>
      </c>
      <c r="AS569" s="97">
        <v>23</v>
      </c>
      <c r="AT569" s="97" t="s">
        <v>222</v>
      </c>
    </row>
    <row r="570" spans="1:46" ht="9" customHeight="1" x14ac:dyDescent="0.2">
      <c r="A570" s="130"/>
      <c r="B570" s="130"/>
      <c r="C570" s="137"/>
      <c r="D570" s="133"/>
      <c r="E570" s="119" t="s">
        <v>25</v>
      </c>
      <c r="F570" s="120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  <c r="AA570" s="121"/>
      <c r="AB570" s="121"/>
      <c r="AC570" s="121"/>
      <c r="AD570" s="121"/>
      <c r="AE570" s="121"/>
      <c r="AF570" s="121"/>
      <c r="AG570" s="121"/>
      <c r="AH570" s="121"/>
      <c r="AI570" s="121"/>
      <c r="AJ570" s="122"/>
      <c r="AK570" s="130"/>
      <c r="AL570" s="137"/>
      <c r="AM570" s="137"/>
      <c r="AN570" s="137"/>
      <c r="AO570" s="137"/>
      <c r="AP570" s="137"/>
      <c r="AQ570" s="133"/>
      <c r="AS570" s="97">
        <v>23</v>
      </c>
      <c r="AT570" s="97" t="s">
        <v>222</v>
      </c>
    </row>
    <row r="571" spans="1:46" ht="9" customHeight="1" x14ac:dyDescent="0.2">
      <c r="A571" s="130"/>
      <c r="B571" s="130"/>
      <c r="C571" s="137"/>
      <c r="D571" s="133"/>
      <c r="E571" s="119" t="s">
        <v>26</v>
      </c>
      <c r="F571" s="120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  <c r="AA571" s="121"/>
      <c r="AB571" s="121"/>
      <c r="AC571" s="121"/>
      <c r="AD571" s="121"/>
      <c r="AE571" s="121"/>
      <c r="AF571" s="121"/>
      <c r="AG571" s="121"/>
      <c r="AH571" s="121"/>
      <c r="AI571" s="121"/>
      <c r="AJ571" s="122"/>
      <c r="AK571" s="130"/>
      <c r="AL571" s="137"/>
      <c r="AM571" s="137"/>
      <c r="AN571" s="137"/>
      <c r="AO571" s="137"/>
      <c r="AP571" s="137"/>
      <c r="AQ571" s="133"/>
      <c r="AS571" s="97">
        <v>23</v>
      </c>
      <c r="AT571" s="97" t="s">
        <v>222</v>
      </c>
    </row>
    <row r="572" spans="1:46" ht="9" customHeight="1" thickBot="1" x14ac:dyDescent="0.25">
      <c r="A572" s="131"/>
      <c r="B572" s="131"/>
      <c r="C572" s="138"/>
      <c r="D572" s="134"/>
      <c r="E572" s="123" t="s">
        <v>27</v>
      </c>
      <c r="F572" s="124"/>
      <c r="G572" s="125"/>
      <c r="H572" s="125"/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5"/>
      <c r="AA572" s="125"/>
      <c r="AB572" s="125"/>
      <c r="AC572" s="125"/>
      <c r="AD572" s="125"/>
      <c r="AE572" s="125"/>
      <c r="AF572" s="125"/>
      <c r="AG572" s="125"/>
      <c r="AH572" s="125"/>
      <c r="AI572" s="125"/>
      <c r="AJ572" s="126"/>
      <c r="AK572" s="131"/>
      <c r="AL572" s="138"/>
      <c r="AM572" s="138"/>
      <c r="AN572" s="138"/>
      <c r="AO572" s="138"/>
      <c r="AP572" s="138"/>
      <c r="AQ572" s="134"/>
      <c r="AS572" s="97">
        <v>23</v>
      </c>
      <c r="AT572" s="97" t="s">
        <v>222</v>
      </c>
    </row>
    <row r="573" spans="1:46" ht="9" customHeight="1" thickBot="1" x14ac:dyDescent="0.25">
      <c r="A573" s="135">
        <v>141</v>
      </c>
      <c r="B573" s="129">
        <v>19279</v>
      </c>
      <c r="C573" s="150" t="s">
        <v>249</v>
      </c>
      <c r="D573" s="140" t="s">
        <v>221</v>
      </c>
      <c r="E573" s="115" t="s">
        <v>22</v>
      </c>
      <c r="F573" s="116"/>
      <c r="G573" s="117"/>
      <c r="H573" s="117">
        <v>8</v>
      </c>
      <c r="I573" s="117">
        <v>8</v>
      </c>
      <c r="J573" s="117">
        <v>8</v>
      </c>
      <c r="K573" s="117"/>
      <c r="L573" s="117"/>
      <c r="M573" s="117">
        <v>8</v>
      </c>
      <c r="N573" s="117">
        <v>8</v>
      </c>
      <c r="O573" s="127">
        <v>8</v>
      </c>
      <c r="P573" s="117">
        <v>8</v>
      </c>
      <c r="Q573" s="117">
        <v>8</v>
      </c>
      <c r="R573" s="117"/>
      <c r="S573" s="117"/>
      <c r="T573" s="117">
        <v>8</v>
      </c>
      <c r="U573" s="117">
        <v>8</v>
      </c>
      <c r="V573" s="117">
        <v>8</v>
      </c>
      <c r="W573" s="117">
        <v>8</v>
      </c>
      <c r="X573" s="117">
        <v>8</v>
      </c>
      <c r="Y573" s="117"/>
      <c r="Z573" s="117"/>
      <c r="AA573" s="117">
        <v>8</v>
      </c>
      <c r="AB573" s="117">
        <v>8</v>
      </c>
      <c r="AC573" s="117">
        <v>8</v>
      </c>
      <c r="AD573" s="117">
        <v>8</v>
      </c>
      <c r="AE573" s="117">
        <v>8</v>
      </c>
      <c r="AF573" s="117"/>
      <c r="AG573" s="117"/>
      <c r="AH573" s="117">
        <v>8</v>
      </c>
      <c r="AI573" s="117">
        <v>8</v>
      </c>
      <c r="AJ573" s="118">
        <v>8</v>
      </c>
      <c r="AK573" s="139">
        <f>COUNTIF(F573:AJ573,"&gt;0")</f>
        <v>21</v>
      </c>
      <c r="AL573" s="136">
        <f>SUM(F573:AJ573)</f>
        <v>168</v>
      </c>
      <c r="AM573" s="136">
        <f>SUM(F575:AJ575)</f>
        <v>0</v>
      </c>
      <c r="AN573" s="136">
        <f>SUM(F576:AJ576)</f>
        <v>0</v>
      </c>
      <c r="AO573" s="136">
        <f>SUM(F574:AJ574)</f>
        <v>0</v>
      </c>
      <c r="AP573" s="136">
        <f>VLOOKUP($M$1&amp;" "&amp;$P$1&amp;" "&amp;AQ573,'Вспомогательная таблица'!A:AL,38,0)</f>
        <v>168</v>
      </c>
      <c r="AQ573" s="132" t="s">
        <v>70</v>
      </c>
      <c r="AS573" s="97">
        <v>23</v>
      </c>
      <c r="AT573" s="97" t="s">
        <v>222</v>
      </c>
    </row>
    <row r="574" spans="1:46" ht="9" customHeight="1" x14ac:dyDescent="0.2">
      <c r="A574" s="130"/>
      <c r="B574" s="130"/>
      <c r="C574" s="137"/>
      <c r="D574" s="133"/>
      <c r="E574" s="119" t="s">
        <v>25</v>
      </c>
      <c r="F574" s="120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  <c r="AA574" s="121"/>
      <c r="AB574" s="121"/>
      <c r="AC574" s="121"/>
      <c r="AD574" s="121"/>
      <c r="AE574" s="121"/>
      <c r="AF574" s="121"/>
      <c r="AG574" s="121"/>
      <c r="AH574" s="121"/>
      <c r="AI574" s="121"/>
      <c r="AJ574" s="122"/>
      <c r="AK574" s="130"/>
      <c r="AL574" s="137"/>
      <c r="AM574" s="137"/>
      <c r="AN574" s="137"/>
      <c r="AO574" s="137"/>
      <c r="AP574" s="137"/>
      <c r="AQ574" s="133"/>
      <c r="AS574" s="97">
        <v>23</v>
      </c>
      <c r="AT574" s="97" t="s">
        <v>222</v>
      </c>
    </row>
    <row r="575" spans="1:46" ht="9" customHeight="1" x14ac:dyDescent="0.2">
      <c r="A575" s="130"/>
      <c r="B575" s="130"/>
      <c r="C575" s="137"/>
      <c r="D575" s="133"/>
      <c r="E575" s="119" t="s">
        <v>26</v>
      </c>
      <c r="F575" s="120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  <c r="AA575" s="121"/>
      <c r="AB575" s="121"/>
      <c r="AC575" s="121"/>
      <c r="AD575" s="121"/>
      <c r="AE575" s="121"/>
      <c r="AF575" s="121"/>
      <c r="AG575" s="121"/>
      <c r="AH575" s="121"/>
      <c r="AI575" s="121"/>
      <c r="AJ575" s="122"/>
      <c r="AK575" s="130"/>
      <c r="AL575" s="137"/>
      <c r="AM575" s="137"/>
      <c r="AN575" s="137"/>
      <c r="AO575" s="137"/>
      <c r="AP575" s="137"/>
      <c r="AQ575" s="133"/>
      <c r="AS575" s="97">
        <v>23</v>
      </c>
      <c r="AT575" s="97" t="s">
        <v>222</v>
      </c>
    </row>
    <row r="576" spans="1:46" ht="9" customHeight="1" thickBot="1" x14ac:dyDescent="0.25">
      <c r="A576" s="131"/>
      <c r="B576" s="131"/>
      <c r="C576" s="138"/>
      <c r="D576" s="134"/>
      <c r="E576" s="123" t="s">
        <v>27</v>
      </c>
      <c r="F576" s="124"/>
      <c r="G576" s="125"/>
      <c r="H576" s="125"/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5"/>
      <c r="AA576" s="125"/>
      <c r="AB576" s="125"/>
      <c r="AC576" s="125"/>
      <c r="AD576" s="125"/>
      <c r="AE576" s="125"/>
      <c r="AF576" s="125"/>
      <c r="AG576" s="125"/>
      <c r="AH576" s="125"/>
      <c r="AI576" s="125"/>
      <c r="AJ576" s="126"/>
      <c r="AK576" s="131"/>
      <c r="AL576" s="138"/>
      <c r="AM576" s="138"/>
      <c r="AN576" s="138"/>
      <c r="AO576" s="138"/>
      <c r="AP576" s="138"/>
      <c r="AQ576" s="134"/>
      <c r="AS576" s="97">
        <v>23</v>
      </c>
      <c r="AT576" s="97" t="s">
        <v>222</v>
      </c>
    </row>
    <row r="577" spans="1:46" ht="9" customHeight="1" thickBot="1" x14ac:dyDescent="0.25">
      <c r="A577" s="135">
        <v>142</v>
      </c>
      <c r="B577" s="129">
        <v>29732</v>
      </c>
      <c r="C577" s="150" t="s">
        <v>250</v>
      </c>
      <c r="D577" s="140" t="s">
        <v>221</v>
      </c>
      <c r="E577" s="115" t="s">
        <v>22</v>
      </c>
      <c r="F577" s="116">
        <v>11</v>
      </c>
      <c r="G577" s="117"/>
      <c r="H577" s="117"/>
      <c r="I577" s="127" t="s">
        <v>54</v>
      </c>
      <c r="J577" s="127" t="s">
        <v>54</v>
      </c>
      <c r="K577" s="127" t="s">
        <v>54</v>
      </c>
      <c r="L577" s="117"/>
      <c r="M577" s="117">
        <v>11</v>
      </c>
      <c r="N577" s="127">
        <v>11</v>
      </c>
      <c r="O577" s="127" t="s">
        <v>37</v>
      </c>
      <c r="P577" s="127" t="s">
        <v>37</v>
      </c>
      <c r="Q577" s="127" t="s">
        <v>37</v>
      </c>
      <c r="R577" s="127" t="s">
        <v>37</v>
      </c>
      <c r="S577" s="117" t="s">
        <v>37</v>
      </c>
      <c r="T577" s="117" t="s">
        <v>37</v>
      </c>
      <c r="U577" s="117" t="s">
        <v>37</v>
      </c>
      <c r="V577" s="117" t="s">
        <v>37</v>
      </c>
      <c r="W577" s="117" t="s">
        <v>37</v>
      </c>
      <c r="X577" s="117" t="s">
        <v>37</v>
      </c>
      <c r="Y577" s="117" t="s">
        <v>37</v>
      </c>
      <c r="Z577" s="117" t="s">
        <v>37</v>
      </c>
      <c r="AA577" s="117" t="s">
        <v>37</v>
      </c>
      <c r="AB577" s="117" t="s">
        <v>37</v>
      </c>
      <c r="AC577" s="117" t="s">
        <v>37</v>
      </c>
      <c r="AD577" s="117" t="s">
        <v>37</v>
      </c>
      <c r="AE577" s="117" t="s">
        <v>37</v>
      </c>
      <c r="AF577" s="117" t="s">
        <v>37</v>
      </c>
      <c r="AG577" s="117" t="s">
        <v>37</v>
      </c>
      <c r="AH577" s="117" t="s">
        <v>37</v>
      </c>
      <c r="AI577" s="117" t="s">
        <v>37</v>
      </c>
      <c r="AJ577" s="118" t="s">
        <v>37</v>
      </c>
      <c r="AK577" s="139">
        <f>COUNTIF(F577:AJ577,"&gt;0")</f>
        <v>3</v>
      </c>
      <c r="AL577" s="136">
        <f>SUM(F577:AJ577)</f>
        <v>33</v>
      </c>
      <c r="AM577" s="136">
        <f>SUM(F579:AJ579)</f>
        <v>11</v>
      </c>
      <c r="AN577" s="136">
        <f>SUM(F580:AJ580)</f>
        <v>0</v>
      </c>
      <c r="AO577" s="136">
        <f>SUM(F578:AJ578)</f>
        <v>16</v>
      </c>
      <c r="AP577" s="136">
        <f>VLOOKUP($M$1&amp;" "&amp;$P$1&amp;" "&amp;AQ577,'Вспомогательная таблица'!A:AL,38,0)</f>
        <v>165</v>
      </c>
      <c r="AQ577" s="132" t="s">
        <v>39</v>
      </c>
      <c r="AS577" s="97">
        <v>23</v>
      </c>
      <c r="AT577" s="97" t="s">
        <v>222</v>
      </c>
    </row>
    <row r="578" spans="1:46" ht="9" customHeight="1" x14ac:dyDescent="0.2">
      <c r="A578" s="130"/>
      <c r="B578" s="130"/>
      <c r="C578" s="137"/>
      <c r="D578" s="133"/>
      <c r="E578" s="119" t="s">
        <v>25</v>
      </c>
      <c r="F578" s="120">
        <v>8</v>
      </c>
      <c r="G578" s="121"/>
      <c r="H578" s="121"/>
      <c r="I578" s="121"/>
      <c r="J578" s="121" t="s">
        <v>54</v>
      </c>
      <c r="K578" s="121"/>
      <c r="L578" s="121"/>
      <c r="M578" s="121"/>
      <c r="N578" s="121">
        <v>8</v>
      </c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  <c r="AA578" s="121"/>
      <c r="AB578" s="121"/>
      <c r="AC578" s="121"/>
      <c r="AD578" s="121"/>
      <c r="AE578" s="121"/>
      <c r="AF578" s="121"/>
      <c r="AG578" s="121"/>
      <c r="AH578" s="121"/>
      <c r="AI578" s="121"/>
      <c r="AJ578" s="122"/>
      <c r="AK578" s="130"/>
      <c r="AL578" s="137"/>
      <c r="AM578" s="137"/>
      <c r="AN578" s="137"/>
      <c r="AO578" s="137"/>
      <c r="AP578" s="137"/>
      <c r="AQ578" s="133"/>
      <c r="AS578" s="97">
        <v>23</v>
      </c>
      <c r="AT578" s="97" t="s">
        <v>222</v>
      </c>
    </row>
    <row r="579" spans="1:46" ht="9" customHeight="1" x14ac:dyDescent="0.2">
      <c r="A579" s="130"/>
      <c r="B579" s="130"/>
      <c r="C579" s="137"/>
      <c r="D579" s="133"/>
      <c r="E579" s="119" t="s">
        <v>26</v>
      </c>
      <c r="F579" s="120">
        <v>11</v>
      </c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  <c r="AA579" s="121"/>
      <c r="AB579" s="121"/>
      <c r="AC579" s="121"/>
      <c r="AD579" s="121"/>
      <c r="AE579" s="121"/>
      <c r="AF579" s="121"/>
      <c r="AG579" s="121"/>
      <c r="AH579" s="121"/>
      <c r="AI579" s="121"/>
      <c r="AJ579" s="122"/>
      <c r="AK579" s="130"/>
      <c r="AL579" s="137"/>
      <c r="AM579" s="137"/>
      <c r="AN579" s="137"/>
      <c r="AO579" s="137"/>
      <c r="AP579" s="137"/>
      <c r="AQ579" s="133"/>
      <c r="AS579" s="97">
        <v>23</v>
      </c>
      <c r="AT579" s="97" t="s">
        <v>222</v>
      </c>
    </row>
    <row r="580" spans="1:46" ht="9" customHeight="1" thickBot="1" x14ac:dyDescent="0.25">
      <c r="A580" s="131"/>
      <c r="B580" s="131"/>
      <c r="C580" s="138"/>
      <c r="D580" s="134"/>
      <c r="E580" s="123" t="s">
        <v>27</v>
      </c>
      <c r="F580" s="124"/>
      <c r="G580" s="125"/>
      <c r="H580" s="125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5"/>
      <c r="AA580" s="125"/>
      <c r="AB580" s="125"/>
      <c r="AC580" s="125"/>
      <c r="AD580" s="125"/>
      <c r="AE580" s="125"/>
      <c r="AF580" s="125"/>
      <c r="AG580" s="125"/>
      <c r="AH580" s="125"/>
      <c r="AI580" s="125"/>
      <c r="AJ580" s="126"/>
      <c r="AK580" s="131"/>
      <c r="AL580" s="138"/>
      <c r="AM580" s="138"/>
      <c r="AN580" s="138"/>
      <c r="AO580" s="138"/>
      <c r="AP580" s="138"/>
      <c r="AQ580" s="134"/>
      <c r="AS580" s="97">
        <v>23</v>
      </c>
      <c r="AT580" s="97" t="s">
        <v>222</v>
      </c>
    </row>
    <row r="581" spans="1:46" ht="9" customHeight="1" thickBot="1" x14ac:dyDescent="0.25">
      <c r="A581" s="135">
        <v>143</v>
      </c>
      <c r="B581" s="129">
        <v>31140</v>
      </c>
      <c r="C581" s="150" t="s">
        <v>251</v>
      </c>
      <c r="D581" s="140" t="s">
        <v>221</v>
      </c>
      <c r="E581" s="115" t="s">
        <v>22</v>
      </c>
      <c r="F581" s="116"/>
      <c r="G581" s="117"/>
      <c r="H581" s="127" t="s">
        <v>54</v>
      </c>
      <c r="I581" s="127" t="s">
        <v>54</v>
      </c>
      <c r="J581" s="127" t="s">
        <v>54</v>
      </c>
      <c r="K581" s="117"/>
      <c r="L581" s="117"/>
      <c r="M581" s="127">
        <v>8</v>
      </c>
      <c r="N581" s="117">
        <v>8</v>
      </c>
      <c r="O581" s="117">
        <v>8</v>
      </c>
      <c r="P581" s="117">
        <v>8</v>
      </c>
      <c r="Q581" s="117">
        <v>8</v>
      </c>
      <c r="R581" s="117"/>
      <c r="S581" s="117"/>
      <c r="T581" s="117">
        <v>8</v>
      </c>
      <c r="U581" s="117">
        <v>8</v>
      </c>
      <c r="V581" s="117">
        <v>8</v>
      </c>
      <c r="W581" s="117">
        <v>8</v>
      </c>
      <c r="X581" s="117">
        <v>8</v>
      </c>
      <c r="Y581" s="117"/>
      <c r="Z581" s="117"/>
      <c r="AA581" s="117">
        <v>8</v>
      </c>
      <c r="AB581" s="117">
        <v>8</v>
      </c>
      <c r="AC581" s="117">
        <v>8</v>
      </c>
      <c r="AD581" s="117">
        <v>8</v>
      </c>
      <c r="AE581" s="117">
        <v>8</v>
      </c>
      <c r="AF581" s="117"/>
      <c r="AG581" s="117"/>
      <c r="AH581" s="117">
        <v>8</v>
      </c>
      <c r="AI581" s="117">
        <v>8</v>
      </c>
      <c r="AJ581" s="118">
        <v>8</v>
      </c>
      <c r="AK581" s="139">
        <f>COUNTIF(F581:AJ581,"&gt;0")</f>
        <v>18</v>
      </c>
      <c r="AL581" s="136">
        <f>SUM(F581:AJ581)</f>
        <v>144</v>
      </c>
      <c r="AM581" s="136">
        <f>SUM(F583:AJ583)</f>
        <v>0</v>
      </c>
      <c r="AN581" s="136">
        <f>SUM(F584:AJ584)</f>
        <v>0</v>
      </c>
      <c r="AO581" s="136">
        <f>SUM(F582:AJ582)</f>
        <v>0</v>
      </c>
      <c r="AP581" s="136">
        <f>VLOOKUP($M$1&amp;" "&amp;$P$1&amp;" "&amp;AQ581,'Вспомогательная таблица'!A:AL,38,0)</f>
        <v>168</v>
      </c>
      <c r="AQ581" s="132" t="s">
        <v>70</v>
      </c>
      <c r="AS581" s="97">
        <v>23</v>
      </c>
      <c r="AT581" s="97" t="s">
        <v>222</v>
      </c>
    </row>
    <row r="582" spans="1:46" ht="9" customHeight="1" x14ac:dyDescent="0.2">
      <c r="A582" s="130"/>
      <c r="B582" s="130"/>
      <c r="C582" s="137"/>
      <c r="D582" s="133"/>
      <c r="E582" s="119" t="s">
        <v>25</v>
      </c>
      <c r="F582" s="120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  <c r="AA582" s="121"/>
      <c r="AB582" s="121"/>
      <c r="AC582" s="121"/>
      <c r="AD582" s="121"/>
      <c r="AE582" s="121"/>
      <c r="AF582" s="121"/>
      <c r="AG582" s="121"/>
      <c r="AH582" s="121"/>
      <c r="AI582" s="121"/>
      <c r="AJ582" s="122"/>
      <c r="AK582" s="130"/>
      <c r="AL582" s="137"/>
      <c r="AM582" s="137"/>
      <c r="AN582" s="137"/>
      <c r="AO582" s="137"/>
      <c r="AP582" s="137"/>
      <c r="AQ582" s="133"/>
      <c r="AS582" s="97">
        <v>23</v>
      </c>
      <c r="AT582" s="97" t="s">
        <v>222</v>
      </c>
    </row>
    <row r="583" spans="1:46" ht="9" customHeight="1" x14ac:dyDescent="0.2">
      <c r="A583" s="130"/>
      <c r="B583" s="130"/>
      <c r="C583" s="137"/>
      <c r="D583" s="133"/>
      <c r="E583" s="119" t="s">
        <v>26</v>
      </c>
      <c r="F583" s="120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  <c r="AA583" s="121"/>
      <c r="AB583" s="121"/>
      <c r="AC583" s="121"/>
      <c r="AD583" s="121"/>
      <c r="AE583" s="121"/>
      <c r="AF583" s="121"/>
      <c r="AG583" s="121"/>
      <c r="AH583" s="121"/>
      <c r="AI583" s="121"/>
      <c r="AJ583" s="122"/>
      <c r="AK583" s="130"/>
      <c r="AL583" s="137"/>
      <c r="AM583" s="137"/>
      <c r="AN583" s="137"/>
      <c r="AO583" s="137"/>
      <c r="AP583" s="137"/>
      <c r="AQ583" s="133"/>
      <c r="AS583" s="97">
        <v>23</v>
      </c>
      <c r="AT583" s="97" t="s">
        <v>222</v>
      </c>
    </row>
    <row r="584" spans="1:46" ht="9" customHeight="1" thickBot="1" x14ac:dyDescent="0.25">
      <c r="A584" s="131"/>
      <c r="B584" s="131"/>
      <c r="C584" s="138"/>
      <c r="D584" s="134"/>
      <c r="E584" s="123" t="s">
        <v>27</v>
      </c>
      <c r="F584" s="124"/>
      <c r="G584" s="125"/>
      <c r="H584" s="125"/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125"/>
      <c r="AF584" s="125"/>
      <c r="AG584" s="125"/>
      <c r="AH584" s="125"/>
      <c r="AI584" s="125"/>
      <c r="AJ584" s="126"/>
      <c r="AK584" s="131"/>
      <c r="AL584" s="138"/>
      <c r="AM584" s="138"/>
      <c r="AN584" s="138"/>
      <c r="AO584" s="138"/>
      <c r="AP584" s="138"/>
      <c r="AQ584" s="134"/>
      <c r="AS584" s="97">
        <v>23</v>
      </c>
      <c r="AT584" s="97" t="s">
        <v>222</v>
      </c>
    </row>
    <row r="585" spans="1:46" ht="9" customHeight="1" thickBot="1" x14ac:dyDescent="0.25">
      <c r="A585" s="135">
        <v>144</v>
      </c>
      <c r="B585" s="129">
        <v>20583</v>
      </c>
      <c r="C585" s="150" t="s">
        <v>252</v>
      </c>
      <c r="D585" s="140" t="s">
        <v>221</v>
      </c>
      <c r="E585" s="115" t="s">
        <v>22</v>
      </c>
      <c r="F585" s="116"/>
      <c r="G585" s="117"/>
      <c r="H585" s="117">
        <v>8</v>
      </c>
      <c r="I585" s="117">
        <v>8</v>
      </c>
      <c r="J585" s="117">
        <v>8</v>
      </c>
      <c r="K585" s="117"/>
      <c r="L585" s="117"/>
      <c r="M585" s="117">
        <v>8</v>
      </c>
      <c r="N585" s="117">
        <v>8</v>
      </c>
      <c r="O585" s="117">
        <v>8</v>
      </c>
      <c r="P585" s="117">
        <v>8</v>
      </c>
      <c r="Q585" s="127">
        <v>8</v>
      </c>
      <c r="R585" s="117"/>
      <c r="S585" s="117"/>
      <c r="T585" s="117">
        <v>8</v>
      </c>
      <c r="U585" s="117">
        <v>8</v>
      </c>
      <c r="V585" s="117">
        <v>8</v>
      </c>
      <c r="W585" s="117">
        <v>8</v>
      </c>
      <c r="X585" s="117">
        <v>8</v>
      </c>
      <c r="Y585" s="117"/>
      <c r="Z585" s="117"/>
      <c r="AA585" s="117">
        <v>8</v>
      </c>
      <c r="AB585" s="117">
        <v>8</v>
      </c>
      <c r="AC585" s="117">
        <v>8</v>
      </c>
      <c r="AD585" s="117">
        <v>8</v>
      </c>
      <c r="AE585" s="117">
        <v>8</v>
      </c>
      <c r="AF585" s="117"/>
      <c r="AG585" s="117"/>
      <c r="AH585" s="117">
        <v>8</v>
      </c>
      <c r="AI585" s="117">
        <v>8</v>
      </c>
      <c r="AJ585" s="118">
        <v>8</v>
      </c>
      <c r="AK585" s="139">
        <f>COUNTIF(F585:AJ585,"&gt;0")</f>
        <v>21</v>
      </c>
      <c r="AL585" s="136">
        <f>SUM(F585:AJ585)</f>
        <v>168</v>
      </c>
      <c r="AM585" s="136">
        <f>SUM(F587:AJ587)</f>
        <v>0</v>
      </c>
      <c r="AN585" s="136">
        <f>SUM(F588:AJ588)</f>
        <v>0</v>
      </c>
      <c r="AO585" s="136">
        <f>SUM(F586:AJ586)</f>
        <v>0</v>
      </c>
      <c r="AP585" s="136">
        <f>VLOOKUP($M$1&amp;" "&amp;$P$1&amp;" "&amp;AQ585,'Вспомогательная таблица'!A:AL,38,0)</f>
        <v>168</v>
      </c>
      <c r="AQ585" s="132" t="s">
        <v>70</v>
      </c>
      <c r="AS585" s="97">
        <v>23</v>
      </c>
      <c r="AT585" s="97" t="s">
        <v>222</v>
      </c>
    </row>
    <row r="586" spans="1:46" ht="9" customHeight="1" x14ac:dyDescent="0.2">
      <c r="A586" s="130"/>
      <c r="B586" s="130"/>
      <c r="C586" s="137"/>
      <c r="D586" s="133"/>
      <c r="E586" s="119" t="s">
        <v>25</v>
      </c>
      <c r="F586" s="120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  <c r="AA586" s="121"/>
      <c r="AB586" s="121"/>
      <c r="AC586" s="121"/>
      <c r="AD586" s="121"/>
      <c r="AE586" s="121"/>
      <c r="AF586" s="121"/>
      <c r="AG586" s="121"/>
      <c r="AH586" s="121"/>
      <c r="AI586" s="121"/>
      <c r="AJ586" s="122"/>
      <c r="AK586" s="130"/>
      <c r="AL586" s="137"/>
      <c r="AM586" s="137"/>
      <c r="AN586" s="137"/>
      <c r="AO586" s="137"/>
      <c r="AP586" s="137"/>
      <c r="AQ586" s="133"/>
      <c r="AS586" s="97">
        <v>23</v>
      </c>
      <c r="AT586" s="97" t="s">
        <v>222</v>
      </c>
    </row>
    <row r="587" spans="1:46" ht="9" customHeight="1" x14ac:dyDescent="0.2">
      <c r="A587" s="130"/>
      <c r="B587" s="130"/>
      <c r="C587" s="137"/>
      <c r="D587" s="133"/>
      <c r="E587" s="119" t="s">
        <v>26</v>
      </c>
      <c r="F587" s="120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  <c r="AA587" s="121"/>
      <c r="AB587" s="121"/>
      <c r="AC587" s="121"/>
      <c r="AD587" s="121"/>
      <c r="AE587" s="121"/>
      <c r="AF587" s="121"/>
      <c r="AG587" s="121"/>
      <c r="AH587" s="121"/>
      <c r="AI587" s="121"/>
      <c r="AJ587" s="122"/>
      <c r="AK587" s="130"/>
      <c r="AL587" s="137"/>
      <c r="AM587" s="137"/>
      <c r="AN587" s="137"/>
      <c r="AO587" s="137"/>
      <c r="AP587" s="137"/>
      <c r="AQ587" s="133"/>
      <c r="AS587" s="97">
        <v>23</v>
      </c>
      <c r="AT587" s="97" t="s">
        <v>222</v>
      </c>
    </row>
    <row r="588" spans="1:46" ht="9" customHeight="1" thickBot="1" x14ac:dyDescent="0.25">
      <c r="A588" s="131"/>
      <c r="B588" s="131"/>
      <c r="C588" s="138"/>
      <c r="D588" s="134"/>
      <c r="E588" s="123" t="s">
        <v>27</v>
      </c>
      <c r="F588" s="124"/>
      <c r="G588" s="125"/>
      <c r="H588" s="125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  <c r="AA588" s="125"/>
      <c r="AB588" s="125"/>
      <c r="AC588" s="125"/>
      <c r="AD588" s="125"/>
      <c r="AE588" s="125"/>
      <c r="AF588" s="125"/>
      <c r="AG588" s="125"/>
      <c r="AH588" s="125"/>
      <c r="AI588" s="125"/>
      <c r="AJ588" s="126"/>
      <c r="AK588" s="131"/>
      <c r="AL588" s="138"/>
      <c r="AM588" s="138"/>
      <c r="AN588" s="138"/>
      <c r="AO588" s="138"/>
      <c r="AP588" s="138"/>
      <c r="AQ588" s="134"/>
      <c r="AS588" s="97">
        <v>23</v>
      </c>
      <c r="AT588" s="97" t="s">
        <v>222</v>
      </c>
    </row>
    <row r="589" spans="1:46" ht="9" customHeight="1" thickBot="1" x14ac:dyDescent="0.25">
      <c r="A589" s="135">
        <v>145</v>
      </c>
      <c r="B589" s="129">
        <v>28644</v>
      </c>
      <c r="C589" s="150" t="s">
        <v>253</v>
      </c>
      <c r="D589" s="140" t="s">
        <v>221</v>
      </c>
      <c r="E589" s="115" t="s">
        <v>22</v>
      </c>
      <c r="F589" s="128" t="s">
        <v>37</v>
      </c>
      <c r="G589" s="127" t="s">
        <v>37</v>
      </c>
      <c r="H589" s="127" t="s">
        <v>37</v>
      </c>
      <c r="I589" s="127" t="s">
        <v>37</v>
      </c>
      <c r="J589" s="127" t="s">
        <v>37</v>
      </c>
      <c r="K589" s="127" t="s">
        <v>37</v>
      </c>
      <c r="L589" s="117"/>
      <c r="M589" s="127"/>
      <c r="N589" s="127"/>
      <c r="O589" s="117"/>
      <c r="P589" s="117"/>
      <c r="Q589" s="127"/>
      <c r="R589" s="127"/>
      <c r="S589" s="117"/>
      <c r="T589" s="117"/>
      <c r="U589" s="117"/>
      <c r="V589" s="117"/>
      <c r="W589" s="117"/>
      <c r="X589" s="117"/>
      <c r="Y589" s="117"/>
      <c r="Z589" s="117"/>
      <c r="AA589" s="117"/>
      <c r="AB589" s="117"/>
      <c r="AC589" s="117"/>
      <c r="AD589" s="117"/>
      <c r="AE589" s="117"/>
      <c r="AF589" s="117"/>
      <c r="AG589" s="117"/>
      <c r="AH589" s="117"/>
      <c r="AI589" s="117"/>
      <c r="AJ589" s="118"/>
      <c r="AK589" s="139">
        <f>COUNTIF(F589:AJ589,"&gt;0")</f>
        <v>0</v>
      </c>
      <c r="AL589" s="136">
        <f>SUM(F589:AJ589)</f>
        <v>0</v>
      </c>
      <c r="AM589" s="136">
        <f>SUM(F591:AJ591)</f>
        <v>0</v>
      </c>
      <c r="AN589" s="136">
        <f>SUM(F592:AJ592)</f>
        <v>0</v>
      </c>
      <c r="AO589" s="136">
        <f>SUM(F590:AJ590)</f>
        <v>0</v>
      </c>
      <c r="AP589" s="136">
        <f>VLOOKUP($M$1&amp;" "&amp;$P$1&amp;" "&amp;AQ589,'Вспомогательная таблица'!A:AL,38,0)</f>
        <v>168</v>
      </c>
      <c r="AQ589" s="132" t="s">
        <v>70</v>
      </c>
      <c r="AS589" s="97">
        <v>23</v>
      </c>
      <c r="AT589" s="97" t="s">
        <v>222</v>
      </c>
    </row>
    <row r="590" spans="1:46" ht="9" customHeight="1" x14ac:dyDescent="0.2">
      <c r="A590" s="130"/>
      <c r="B590" s="130"/>
      <c r="C590" s="137"/>
      <c r="D590" s="133"/>
      <c r="E590" s="119" t="s">
        <v>25</v>
      </c>
      <c r="F590" s="120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  <c r="AA590" s="121"/>
      <c r="AB590" s="121"/>
      <c r="AC590" s="121"/>
      <c r="AD590" s="121"/>
      <c r="AE590" s="121"/>
      <c r="AF590" s="121"/>
      <c r="AG590" s="121"/>
      <c r="AH590" s="121"/>
      <c r="AI590" s="121"/>
      <c r="AJ590" s="122"/>
      <c r="AK590" s="130"/>
      <c r="AL590" s="137"/>
      <c r="AM590" s="137"/>
      <c r="AN590" s="137"/>
      <c r="AO590" s="137"/>
      <c r="AP590" s="137"/>
      <c r="AQ590" s="133"/>
      <c r="AS590" s="97">
        <v>23</v>
      </c>
      <c r="AT590" s="97" t="s">
        <v>222</v>
      </c>
    </row>
    <row r="591" spans="1:46" ht="9" customHeight="1" x14ac:dyDescent="0.2">
      <c r="A591" s="130"/>
      <c r="B591" s="130"/>
      <c r="C591" s="137"/>
      <c r="D591" s="133"/>
      <c r="E591" s="119" t="s">
        <v>26</v>
      </c>
      <c r="F591" s="120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  <c r="AA591" s="121"/>
      <c r="AB591" s="121"/>
      <c r="AC591" s="121"/>
      <c r="AD591" s="121"/>
      <c r="AE591" s="121"/>
      <c r="AF591" s="121"/>
      <c r="AG591" s="121"/>
      <c r="AH591" s="121"/>
      <c r="AI591" s="121"/>
      <c r="AJ591" s="122"/>
      <c r="AK591" s="130"/>
      <c r="AL591" s="137"/>
      <c r="AM591" s="137"/>
      <c r="AN591" s="137"/>
      <c r="AO591" s="137"/>
      <c r="AP591" s="137"/>
      <c r="AQ591" s="133"/>
      <c r="AS591" s="97">
        <v>23</v>
      </c>
      <c r="AT591" s="97" t="s">
        <v>222</v>
      </c>
    </row>
    <row r="592" spans="1:46" ht="9" customHeight="1" thickBot="1" x14ac:dyDescent="0.25">
      <c r="A592" s="131"/>
      <c r="B592" s="131"/>
      <c r="C592" s="138"/>
      <c r="D592" s="134"/>
      <c r="E592" s="123" t="s">
        <v>27</v>
      </c>
      <c r="F592" s="124"/>
      <c r="G592" s="125"/>
      <c r="H592" s="125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  <c r="AA592" s="125"/>
      <c r="AB592" s="125"/>
      <c r="AC592" s="125"/>
      <c r="AD592" s="125"/>
      <c r="AE592" s="125"/>
      <c r="AF592" s="125"/>
      <c r="AG592" s="125"/>
      <c r="AH592" s="125"/>
      <c r="AI592" s="125"/>
      <c r="AJ592" s="126"/>
      <c r="AK592" s="131"/>
      <c r="AL592" s="138"/>
      <c r="AM592" s="138"/>
      <c r="AN592" s="138"/>
      <c r="AO592" s="138"/>
      <c r="AP592" s="138"/>
      <c r="AQ592" s="134"/>
      <c r="AS592" s="97">
        <v>23</v>
      </c>
      <c r="AT592" s="97" t="s">
        <v>222</v>
      </c>
    </row>
    <row r="593" spans="1:46" ht="9" customHeight="1" thickBot="1" x14ac:dyDescent="0.25">
      <c r="A593" s="135">
        <v>146</v>
      </c>
      <c r="B593" s="129">
        <v>28644</v>
      </c>
      <c r="C593" s="150" t="s">
        <v>253</v>
      </c>
      <c r="D593" s="140" t="s">
        <v>221</v>
      </c>
      <c r="E593" s="115" t="s">
        <v>22</v>
      </c>
      <c r="F593" s="116"/>
      <c r="G593" s="117"/>
      <c r="H593" s="117"/>
      <c r="I593" s="117"/>
      <c r="J593" s="117"/>
      <c r="K593" s="117"/>
      <c r="L593" s="117"/>
      <c r="M593" s="117">
        <v>11</v>
      </c>
      <c r="N593" s="127">
        <v>11</v>
      </c>
      <c r="O593" s="117"/>
      <c r="P593" s="117"/>
      <c r="Q593" s="117">
        <v>11</v>
      </c>
      <c r="R593" s="127">
        <v>11</v>
      </c>
      <c r="S593" s="117"/>
      <c r="T593" s="117"/>
      <c r="U593" s="117">
        <v>11</v>
      </c>
      <c r="V593" s="117">
        <v>11</v>
      </c>
      <c r="W593" s="117"/>
      <c r="X593" s="117"/>
      <c r="Y593" s="117">
        <v>11</v>
      </c>
      <c r="Z593" s="117">
        <v>11</v>
      </c>
      <c r="AA593" s="117"/>
      <c r="AB593" s="117"/>
      <c r="AC593" s="117">
        <v>11</v>
      </c>
      <c r="AD593" s="117">
        <v>11</v>
      </c>
      <c r="AE593" s="117"/>
      <c r="AF593" s="117"/>
      <c r="AG593" s="117">
        <v>11</v>
      </c>
      <c r="AH593" s="117">
        <v>11</v>
      </c>
      <c r="AI593" s="117"/>
      <c r="AJ593" s="118"/>
      <c r="AK593" s="139">
        <f>COUNTIF(F593:AJ593,"&gt;0")</f>
        <v>12</v>
      </c>
      <c r="AL593" s="136">
        <f>SUM(F593:AJ593)</f>
        <v>132</v>
      </c>
      <c r="AM593" s="136">
        <f>SUM(F595:AJ595)</f>
        <v>0</v>
      </c>
      <c r="AN593" s="136">
        <f>SUM(F596:AJ596)</f>
        <v>0</v>
      </c>
      <c r="AO593" s="136">
        <f>SUM(F594:AJ594)</f>
        <v>48</v>
      </c>
      <c r="AP593" s="136">
        <f>VLOOKUP($M$1&amp;" "&amp;$P$1&amp;" "&amp;AQ593,'Вспомогательная таблица'!A:AL,38,0)</f>
        <v>165</v>
      </c>
      <c r="AQ593" s="132" t="s">
        <v>39</v>
      </c>
      <c r="AS593" s="97">
        <v>23</v>
      </c>
      <c r="AT593" s="97" t="s">
        <v>222</v>
      </c>
    </row>
    <row r="594" spans="1:46" ht="9" customHeight="1" x14ac:dyDescent="0.2">
      <c r="A594" s="130"/>
      <c r="B594" s="130"/>
      <c r="C594" s="137"/>
      <c r="D594" s="133"/>
      <c r="E594" s="119" t="s">
        <v>25</v>
      </c>
      <c r="F594" s="120"/>
      <c r="G594" s="121"/>
      <c r="H594" s="121"/>
      <c r="I594" s="121"/>
      <c r="J594" s="121"/>
      <c r="K594" s="121"/>
      <c r="L594" s="121"/>
      <c r="M594" s="121"/>
      <c r="N594" s="121">
        <v>8</v>
      </c>
      <c r="O594" s="121"/>
      <c r="P594" s="121"/>
      <c r="Q594" s="121"/>
      <c r="R594" s="121">
        <v>8</v>
      </c>
      <c r="S594" s="121"/>
      <c r="T594" s="121"/>
      <c r="U594" s="121"/>
      <c r="V594" s="121">
        <v>8</v>
      </c>
      <c r="W594" s="121"/>
      <c r="X594" s="121"/>
      <c r="Y594" s="121"/>
      <c r="Z594" s="121">
        <v>8</v>
      </c>
      <c r="AA594" s="121"/>
      <c r="AB594" s="121"/>
      <c r="AC594" s="121"/>
      <c r="AD594" s="121">
        <v>8</v>
      </c>
      <c r="AE594" s="121"/>
      <c r="AF594" s="121"/>
      <c r="AG594" s="121"/>
      <c r="AH594" s="121">
        <v>8</v>
      </c>
      <c r="AI594" s="121"/>
      <c r="AJ594" s="122"/>
      <c r="AK594" s="130"/>
      <c r="AL594" s="137"/>
      <c r="AM594" s="137"/>
      <c r="AN594" s="137"/>
      <c r="AO594" s="137"/>
      <c r="AP594" s="137"/>
      <c r="AQ594" s="133"/>
      <c r="AS594" s="97">
        <v>23</v>
      </c>
      <c r="AT594" s="97" t="s">
        <v>222</v>
      </c>
    </row>
    <row r="595" spans="1:46" ht="9" customHeight="1" x14ac:dyDescent="0.2">
      <c r="A595" s="130"/>
      <c r="B595" s="130"/>
      <c r="C595" s="137"/>
      <c r="D595" s="133"/>
      <c r="E595" s="119" t="s">
        <v>26</v>
      </c>
      <c r="F595" s="120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  <c r="AA595" s="121"/>
      <c r="AB595" s="121"/>
      <c r="AC595" s="121"/>
      <c r="AD595" s="121"/>
      <c r="AE595" s="121"/>
      <c r="AF595" s="121"/>
      <c r="AG595" s="121"/>
      <c r="AH595" s="121"/>
      <c r="AI595" s="121"/>
      <c r="AJ595" s="122"/>
      <c r="AK595" s="130"/>
      <c r="AL595" s="137"/>
      <c r="AM595" s="137"/>
      <c r="AN595" s="137"/>
      <c r="AO595" s="137"/>
      <c r="AP595" s="137"/>
      <c r="AQ595" s="133"/>
      <c r="AS595" s="97">
        <v>23</v>
      </c>
      <c r="AT595" s="97" t="s">
        <v>222</v>
      </c>
    </row>
    <row r="596" spans="1:46" ht="9" customHeight="1" thickBot="1" x14ac:dyDescent="0.25">
      <c r="A596" s="131"/>
      <c r="B596" s="131"/>
      <c r="C596" s="138"/>
      <c r="D596" s="134"/>
      <c r="E596" s="123" t="s">
        <v>27</v>
      </c>
      <c r="F596" s="124"/>
      <c r="G596" s="125"/>
      <c r="H596" s="125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  <c r="AA596" s="125"/>
      <c r="AB596" s="125"/>
      <c r="AC596" s="125"/>
      <c r="AD596" s="125"/>
      <c r="AE596" s="125"/>
      <c r="AF596" s="125"/>
      <c r="AG596" s="125"/>
      <c r="AH596" s="125"/>
      <c r="AI596" s="125"/>
      <c r="AJ596" s="126"/>
      <c r="AK596" s="131"/>
      <c r="AL596" s="138"/>
      <c r="AM596" s="138"/>
      <c r="AN596" s="138"/>
      <c r="AO596" s="138"/>
      <c r="AP596" s="138"/>
      <c r="AQ596" s="134"/>
      <c r="AS596" s="97">
        <v>23</v>
      </c>
      <c r="AT596" s="97" t="s">
        <v>222</v>
      </c>
    </row>
    <row r="597" spans="1:46" ht="9" customHeight="1" thickBot="1" x14ac:dyDescent="0.25">
      <c r="A597" s="135">
        <v>147</v>
      </c>
      <c r="B597" s="129">
        <v>29336</v>
      </c>
      <c r="C597" s="150" t="s">
        <v>254</v>
      </c>
      <c r="D597" s="140" t="s">
        <v>221</v>
      </c>
      <c r="E597" s="115" t="s">
        <v>22</v>
      </c>
      <c r="F597" s="116"/>
      <c r="G597" s="117"/>
      <c r="H597" s="117">
        <v>8</v>
      </c>
      <c r="I597" s="117">
        <v>8</v>
      </c>
      <c r="J597" s="117">
        <v>8</v>
      </c>
      <c r="K597" s="117"/>
      <c r="L597" s="117"/>
      <c r="M597" s="117">
        <v>8</v>
      </c>
      <c r="N597" s="117">
        <v>8</v>
      </c>
      <c r="O597" s="117">
        <v>8</v>
      </c>
      <c r="P597" s="117">
        <v>8</v>
      </c>
      <c r="Q597" s="117">
        <v>8</v>
      </c>
      <c r="R597" s="127"/>
      <c r="S597" s="117"/>
      <c r="T597" s="117">
        <v>8</v>
      </c>
      <c r="U597" s="117">
        <v>8</v>
      </c>
      <c r="V597" s="117">
        <v>8</v>
      </c>
      <c r="W597" s="117">
        <v>8</v>
      </c>
      <c r="X597" s="117">
        <v>8</v>
      </c>
      <c r="Y597" s="117"/>
      <c r="Z597" s="117"/>
      <c r="AA597" s="117">
        <v>8</v>
      </c>
      <c r="AB597" s="117">
        <v>8</v>
      </c>
      <c r="AC597" s="117">
        <v>8</v>
      </c>
      <c r="AD597" s="117">
        <v>8</v>
      </c>
      <c r="AE597" s="117">
        <v>8</v>
      </c>
      <c r="AF597" s="117"/>
      <c r="AG597" s="117"/>
      <c r="AH597" s="117">
        <v>8</v>
      </c>
      <c r="AI597" s="117">
        <v>8</v>
      </c>
      <c r="AJ597" s="118">
        <v>8</v>
      </c>
      <c r="AK597" s="139">
        <f>COUNTIF(F597:AJ597,"&gt;0")</f>
        <v>21</v>
      </c>
      <c r="AL597" s="136">
        <f>SUM(F597:AJ597)</f>
        <v>168</v>
      </c>
      <c r="AM597" s="136">
        <f>SUM(F599:AJ599)</f>
        <v>0</v>
      </c>
      <c r="AN597" s="136">
        <f>SUM(F600:AJ600)</f>
        <v>0</v>
      </c>
      <c r="AO597" s="136">
        <f>SUM(F598:AJ598)</f>
        <v>0</v>
      </c>
      <c r="AP597" s="136">
        <f>VLOOKUP($M$1&amp;" "&amp;$P$1&amp;" "&amp;AQ597,'Вспомогательная таблица'!A:AL,38,0)</f>
        <v>168</v>
      </c>
      <c r="AQ597" s="132" t="s">
        <v>70</v>
      </c>
      <c r="AS597" s="97">
        <v>23</v>
      </c>
      <c r="AT597" s="97" t="s">
        <v>222</v>
      </c>
    </row>
    <row r="598" spans="1:46" ht="9" customHeight="1" x14ac:dyDescent="0.2">
      <c r="A598" s="130"/>
      <c r="B598" s="130"/>
      <c r="C598" s="137"/>
      <c r="D598" s="133"/>
      <c r="E598" s="119" t="s">
        <v>25</v>
      </c>
      <c r="F598" s="120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  <c r="AA598" s="121"/>
      <c r="AB598" s="121"/>
      <c r="AC598" s="121"/>
      <c r="AD598" s="121"/>
      <c r="AE598" s="121"/>
      <c r="AF598" s="121"/>
      <c r="AG598" s="121"/>
      <c r="AH598" s="121"/>
      <c r="AI598" s="121"/>
      <c r="AJ598" s="122"/>
      <c r="AK598" s="130"/>
      <c r="AL598" s="137"/>
      <c r="AM598" s="137"/>
      <c r="AN598" s="137"/>
      <c r="AO598" s="137"/>
      <c r="AP598" s="137"/>
      <c r="AQ598" s="133"/>
      <c r="AS598" s="97">
        <v>23</v>
      </c>
      <c r="AT598" s="97" t="s">
        <v>222</v>
      </c>
    </row>
    <row r="599" spans="1:46" ht="9" customHeight="1" x14ac:dyDescent="0.2">
      <c r="A599" s="130"/>
      <c r="B599" s="130"/>
      <c r="C599" s="137"/>
      <c r="D599" s="133"/>
      <c r="E599" s="119" t="s">
        <v>26</v>
      </c>
      <c r="F599" s="120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  <c r="AA599" s="121"/>
      <c r="AB599" s="121"/>
      <c r="AC599" s="121"/>
      <c r="AD599" s="121"/>
      <c r="AE599" s="121"/>
      <c r="AF599" s="121"/>
      <c r="AG599" s="121"/>
      <c r="AH599" s="121"/>
      <c r="AI599" s="121"/>
      <c r="AJ599" s="122"/>
      <c r="AK599" s="130"/>
      <c r="AL599" s="137"/>
      <c r="AM599" s="137"/>
      <c r="AN599" s="137"/>
      <c r="AO599" s="137"/>
      <c r="AP599" s="137"/>
      <c r="AQ599" s="133"/>
      <c r="AS599" s="97">
        <v>23</v>
      </c>
      <c r="AT599" s="97" t="s">
        <v>222</v>
      </c>
    </row>
    <row r="600" spans="1:46" ht="9" customHeight="1" thickBot="1" x14ac:dyDescent="0.25">
      <c r="A600" s="131"/>
      <c r="B600" s="131"/>
      <c r="C600" s="138"/>
      <c r="D600" s="134"/>
      <c r="E600" s="123" t="s">
        <v>27</v>
      </c>
      <c r="F600" s="124"/>
      <c r="G600" s="125"/>
      <c r="H600" s="125"/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5"/>
      <c r="AA600" s="125"/>
      <c r="AB600" s="125"/>
      <c r="AC600" s="125"/>
      <c r="AD600" s="125"/>
      <c r="AE600" s="125"/>
      <c r="AF600" s="125"/>
      <c r="AG600" s="125"/>
      <c r="AH600" s="125"/>
      <c r="AI600" s="125"/>
      <c r="AJ600" s="126"/>
      <c r="AK600" s="131"/>
      <c r="AL600" s="138"/>
      <c r="AM600" s="138"/>
      <c r="AN600" s="138"/>
      <c r="AO600" s="138"/>
      <c r="AP600" s="138"/>
      <c r="AQ600" s="134"/>
      <c r="AS600" s="97">
        <v>23</v>
      </c>
      <c r="AT600" s="97" t="s">
        <v>222</v>
      </c>
    </row>
    <row r="601" spans="1:46" ht="9" customHeight="1" thickBot="1" x14ac:dyDescent="0.25">
      <c r="A601" s="135">
        <v>148</v>
      </c>
      <c r="B601" s="129">
        <v>28708</v>
      </c>
      <c r="C601" s="150" t="s">
        <v>255</v>
      </c>
      <c r="D601" s="140" t="s">
        <v>221</v>
      </c>
      <c r="E601" s="115" t="s">
        <v>22</v>
      </c>
      <c r="F601" s="116"/>
      <c r="G601" s="117"/>
      <c r="H601" s="117">
        <v>8</v>
      </c>
      <c r="I601" s="117">
        <v>8</v>
      </c>
      <c r="J601" s="117">
        <v>8</v>
      </c>
      <c r="K601" s="117"/>
      <c r="L601" s="117"/>
      <c r="M601" s="117">
        <v>8</v>
      </c>
      <c r="N601" s="117">
        <v>8</v>
      </c>
      <c r="O601" s="117">
        <v>8</v>
      </c>
      <c r="P601" s="117">
        <v>8</v>
      </c>
      <c r="Q601" s="117">
        <v>8</v>
      </c>
      <c r="R601" s="117"/>
      <c r="S601" s="117"/>
      <c r="T601" s="117">
        <v>8</v>
      </c>
      <c r="U601" s="117">
        <v>8</v>
      </c>
      <c r="V601" s="117">
        <v>8</v>
      </c>
      <c r="W601" s="117">
        <v>8</v>
      </c>
      <c r="X601" s="117">
        <v>8</v>
      </c>
      <c r="Y601" s="117"/>
      <c r="Z601" s="117"/>
      <c r="AA601" s="117">
        <v>8</v>
      </c>
      <c r="AB601" s="117">
        <v>8</v>
      </c>
      <c r="AC601" s="117">
        <v>8</v>
      </c>
      <c r="AD601" s="117">
        <v>8</v>
      </c>
      <c r="AE601" s="117">
        <v>8</v>
      </c>
      <c r="AF601" s="117"/>
      <c r="AG601" s="117"/>
      <c r="AH601" s="117">
        <v>8</v>
      </c>
      <c r="AI601" s="117">
        <v>8</v>
      </c>
      <c r="AJ601" s="118">
        <v>8</v>
      </c>
      <c r="AK601" s="139">
        <f>COUNTIF(F601:AJ601,"&gt;0")</f>
        <v>21</v>
      </c>
      <c r="AL601" s="136">
        <f>SUM(F601:AJ601)</f>
        <v>168</v>
      </c>
      <c r="AM601" s="136">
        <f>SUM(F603:AJ603)</f>
        <v>0</v>
      </c>
      <c r="AN601" s="136">
        <f>SUM(F604:AJ604)</f>
        <v>0</v>
      </c>
      <c r="AO601" s="136">
        <f>SUM(F602:AJ602)</f>
        <v>0</v>
      </c>
      <c r="AP601" s="136">
        <f>VLOOKUP($M$1&amp;" "&amp;$P$1&amp;" "&amp;AQ601,'Вспомогательная таблица'!A:AL,38,0)</f>
        <v>168</v>
      </c>
      <c r="AQ601" s="132" t="s">
        <v>70</v>
      </c>
      <c r="AS601" s="97">
        <v>23</v>
      </c>
      <c r="AT601" s="97" t="s">
        <v>222</v>
      </c>
    </row>
    <row r="602" spans="1:46" ht="9" customHeight="1" x14ac:dyDescent="0.2">
      <c r="A602" s="130"/>
      <c r="B602" s="130"/>
      <c r="C602" s="137"/>
      <c r="D602" s="133"/>
      <c r="E602" s="119" t="s">
        <v>25</v>
      </c>
      <c r="F602" s="120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  <c r="AA602" s="121"/>
      <c r="AB602" s="121"/>
      <c r="AC602" s="121"/>
      <c r="AD602" s="121"/>
      <c r="AE602" s="121"/>
      <c r="AF602" s="121"/>
      <c r="AG602" s="121"/>
      <c r="AH602" s="121"/>
      <c r="AI602" s="121"/>
      <c r="AJ602" s="122"/>
      <c r="AK602" s="130"/>
      <c r="AL602" s="137"/>
      <c r="AM602" s="137"/>
      <c r="AN602" s="137"/>
      <c r="AO602" s="137"/>
      <c r="AP602" s="137"/>
      <c r="AQ602" s="133"/>
      <c r="AS602" s="97">
        <v>23</v>
      </c>
      <c r="AT602" s="97" t="s">
        <v>222</v>
      </c>
    </row>
    <row r="603" spans="1:46" ht="9" customHeight="1" x14ac:dyDescent="0.2">
      <c r="A603" s="130"/>
      <c r="B603" s="130"/>
      <c r="C603" s="137"/>
      <c r="D603" s="133"/>
      <c r="E603" s="119" t="s">
        <v>26</v>
      </c>
      <c r="F603" s="120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  <c r="AA603" s="121"/>
      <c r="AB603" s="121"/>
      <c r="AC603" s="121"/>
      <c r="AD603" s="121"/>
      <c r="AE603" s="121"/>
      <c r="AF603" s="121"/>
      <c r="AG603" s="121"/>
      <c r="AH603" s="121"/>
      <c r="AI603" s="121"/>
      <c r="AJ603" s="122"/>
      <c r="AK603" s="130"/>
      <c r="AL603" s="137"/>
      <c r="AM603" s="137"/>
      <c r="AN603" s="137"/>
      <c r="AO603" s="137"/>
      <c r="AP603" s="137"/>
      <c r="AQ603" s="133"/>
      <c r="AS603" s="97">
        <v>23</v>
      </c>
      <c r="AT603" s="97" t="s">
        <v>222</v>
      </c>
    </row>
    <row r="604" spans="1:46" ht="9" customHeight="1" thickBot="1" x14ac:dyDescent="0.25">
      <c r="A604" s="131"/>
      <c r="B604" s="131"/>
      <c r="C604" s="138"/>
      <c r="D604" s="134"/>
      <c r="E604" s="123" t="s">
        <v>27</v>
      </c>
      <c r="F604" s="124"/>
      <c r="G604" s="125"/>
      <c r="H604" s="125"/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5"/>
      <c r="AA604" s="125"/>
      <c r="AB604" s="125"/>
      <c r="AC604" s="125"/>
      <c r="AD604" s="125"/>
      <c r="AE604" s="125"/>
      <c r="AF604" s="125"/>
      <c r="AG604" s="125"/>
      <c r="AH604" s="125"/>
      <c r="AI604" s="125"/>
      <c r="AJ604" s="126"/>
      <c r="AK604" s="131"/>
      <c r="AL604" s="138"/>
      <c r="AM604" s="138"/>
      <c r="AN604" s="138"/>
      <c r="AO604" s="138"/>
      <c r="AP604" s="138"/>
      <c r="AQ604" s="134"/>
      <c r="AS604" s="97">
        <v>23</v>
      </c>
      <c r="AT604" s="97" t="s">
        <v>222</v>
      </c>
    </row>
    <row r="605" spans="1:46" ht="9" customHeight="1" thickBot="1" x14ac:dyDescent="0.25">
      <c r="A605" s="135">
        <v>149</v>
      </c>
      <c r="B605" s="129">
        <v>20309</v>
      </c>
      <c r="C605" s="150" t="s">
        <v>256</v>
      </c>
      <c r="D605" s="140" t="s">
        <v>221</v>
      </c>
      <c r="E605" s="115" t="s">
        <v>22</v>
      </c>
      <c r="F605" s="116"/>
      <c r="G605" s="117"/>
      <c r="H605" s="117">
        <v>8</v>
      </c>
      <c r="I605" s="127">
        <v>8</v>
      </c>
      <c r="J605" s="127">
        <v>8</v>
      </c>
      <c r="K605" s="117"/>
      <c r="L605" s="117"/>
      <c r="M605" s="117">
        <v>8</v>
      </c>
      <c r="N605" s="127">
        <v>8</v>
      </c>
      <c r="O605" s="127">
        <v>8</v>
      </c>
      <c r="P605" s="117">
        <v>8</v>
      </c>
      <c r="Q605" s="117">
        <v>8</v>
      </c>
      <c r="R605" s="117"/>
      <c r="S605" s="117"/>
      <c r="T605" s="117">
        <v>8</v>
      </c>
      <c r="U605" s="117">
        <v>8</v>
      </c>
      <c r="V605" s="117">
        <v>8</v>
      </c>
      <c r="W605" s="117">
        <v>8</v>
      </c>
      <c r="X605" s="117">
        <v>8</v>
      </c>
      <c r="Y605" s="117"/>
      <c r="Z605" s="117"/>
      <c r="AA605" s="117">
        <v>8</v>
      </c>
      <c r="AB605" s="117">
        <v>8</v>
      </c>
      <c r="AC605" s="117">
        <v>8</v>
      </c>
      <c r="AD605" s="117">
        <v>8</v>
      </c>
      <c r="AE605" s="117">
        <v>8</v>
      </c>
      <c r="AF605" s="117"/>
      <c r="AG605" s="117"/>
      <c r="AH605" s="117">
        <v>8</v>
      </c>
      <c r="AI605" s="117">
        <v>8</v>
      </c>
      <c r="AJ605" s="118">
        <v>8</v>
      </c>
      <c r="AK605" s="139">
        <f>COUNTIF(F605:AJ605,"&gt;0")</f>
        <v>21</v>
      </c>
      <c r="AL605" s="136">
        <f>SUM(F605:AJ605)</f>
        <v>168</v>
      </c>
      <c r="AM605" s="136">
        <f>SUM(F607:AJ607)</f>
        <v>0</v>
      </c>
      <c r="AN605" s="136">
        <f>SUM(F608:AJ608)</f>
        <v>0</v>
      </c>
      <c r="AO605" s="136">
        <f>SUM(F606:AJ606)</f>
        <v>0</v>
      </c>
      <c r="AP605" s="136">
        <f>VLOOKUP($M$1&amp;" "&amp;$P$1&amp;" "&amp;AQ605,'Вспомогательная таблица'!A:AL,38,0)</f>
        <v>168</v>
      </c>
      <c r="AQ605" s="132" t="s">
        <v>70</v>
      </c>
      <c r="AS605" s="97">
        <v>23</v>
      </c>
      <c r="AT605" s="97" t="s">
        <v>222</v>
      </c>
    </row>
    <row r="606" spans="1:46" ht="9" customHeight="1" x14ac:dyDescent="0.2">
      <c r="A606" s="130"/>
      <c r="B606" s="130"/>
      <c r="C606" s="137"/>
      <c r="D606" s="133"/>
      <c r="E606" s="119" t="s">
        <v>25</v>
      </c>
      <c r="F606" s="120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  <c r="AA606" s="121"/>
      <c r="AB606" s="121"/>
      <c r="AC606" s="121"/>
      <c r="AD606" s="121"/>
      <c r="AE606" s="121"/>
      <c r="AF606" s="121"/>
      <c r="AG606" s="121"/>
      <c r="AH606" s="121"/>
      <c r="AI606" s="121"/>
      <c r="AJ606" s="122"/>
      <c r="AK606" s="130"/>
      <c r="AL606" s="137"/>
      <c r="AM606" s="137"/>
      <c r="AN606" s="137"/>
      <c r="AO606" s="137"/>
      <c r="AP606" s="137"/>
      <c r="AQ606" s="133"/>
      <c r="AS606" s="97">
        <v>23</v>
      </c>
      <c r="AT606" s="97" t="s">
        <v>222</v>
      </c>
    </row>
    <row r="607" spans="1:46" ht="9" customHeight="1" x14ac:dyDescent="0.2">
      <c r="A607" s="130"/>
      <c r="B607" s="130"/>
      <c r="C607" s="137"/>
      <c r="D607" s="133"/>
      <c r="E607" s="119" t="s">
        <v>26</v>
      </c>
      <c r="F607" s="120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  <c r="AA607" s="121"/>
      <c r="AB607" s="121"/>
      <c r="AC607" s="121"/>
      <c r="AD607" s="121"/>
      <c r="AE607" s="121"/>
      <c r="AF607" s="121"/>
      <c r="AG607" s="121"/>
      <c r="AH607" s="121"/>
      <c r="AI607" s="121"/>
      <c r="AJ607" s="122"/>
      <c r="AK607" s="130"/>
      <c r="AL607" s="137"/>
      <c r="AM607" s="137"/>
      <c r="AN607" s="137"/>
      <c r="AO607" s="137"/>
      <c r="AP607" s="137"/>
      <c r="AQ607" s="133"/>
      <c r="AS607" s="97">
        <v>23</v>
      </c>
      <c r="AT607" s="97" t="s">
        <v>222</v>
      </c>
    </row>
    <row r="608" spans="1:46" ht="9" customHeight="1" thickBot="1" x14ac:dyDescent="0.25">
      <c r="A608" s="131"/>
      <c r="B608" s="131"/>
      <c r="C608" s="138"/>
      <c r="D608" s="134"/>
      <c r="E608" s="123" t="s">
        <v>27</v>
      </c>
      <c r="F608" s="124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  <c r="AA608" s="125"/>
      <c r="AB608" s="125"/>
      <c r="AC608" s="125"/>
      <c r="AD608" s="125"/>
      <c r="AE608" s="125"/>
      <c r="AF608" s="125"/>
      <c r="AG608" s="125"/>
      <c r="AH608" s="125"/>
      <c r="AI608" s="125"/>
      <c r="AJ608" s="126"/>
      <c r="AK608" s="131"/>
      <c r="AL608" s="138"/>
      <c r="AM608" s="138"/>
      <c r="AN608" s="138"/>
      <c r="AO608" s="138"/>
      <c r="AP608" s="138"/>
      <c r="AQ608" s="134"/>
      <c r="AS608" s="97">
        <v>23</v>
      </c>
      <c r="AT608" s="97" t="s">
        <v>222</v>
      </c>
    </row>
    <row r="609" spans="1:46" ht="9" customHeight="1" thickBot="1" x14ac:dyDescent="0.25">
      <c r="A609" s="135">
        <v>150</v>
      </c>
      <c r="B609" s="129">
        <v>20419</v>
      </c>
      <c r="C609" s="150" t="s">
        <v>257</v>
      </c>
      <c r="D609" s="140" t="s">
        <v>221</v>
      </c>
      <c r="E609" s="115" t="s">
        <v>22</v>
      </c>
      <c r="F609" s="116"/>
      <c r="G609" s="117"/>
      <c r="H609" s="127" t="s">
        <v>37</v>
      </c>
      <c r="I609" s="127" t="s">
        <v>37</v>
      </c>
      <c r="J609" s="127" t="s">
        <v>37</v>
      </c>
      <c r="K609" s="127" t="s">
        <v>37</v>
      </c>
      <c r="L609" s="127" t="s">
        <v>37</v>
      </c>
      <c r="M609" s="127" t="s">
        <v>37</v>
      </c>
      <c r="N609" s="127" t="s">
        <v>37</v>
      </c>
      <c r="O609" s="127" t="s">
        <v>37</v>
      </c>
      <c r="P609" s="127" t="s">
        <v>37</v>
      </c>
      <c r="Q609" s="127" t="s">
        <v>37</v>
      </c>
      <c r="R609" s="127" t="s">
        <v>37</v>
      </c>
      <c r="S609" s="117" t="s">
        <v>37</v>
      </c>
      <c r="T609" s="117" t="s">
        <v>37</v>
      </c>
      <c r="U609" s="117" t="s">
        <v>37</v>
      </c>
      <c r="V609" s="117" t="s">
        <v>37</v>
      </c>
      <c r="W609" s="117" t="s">
        <v>37</v>
      </c>
      <c r="X609" s="117" t="s">
        <v>37</v>
      </c>
      <c r="Y609" s="117" t="s">
        <v>37</v>
      </c>
      <c r="Z609" s="117" t="s">
        <v>37</v>
      </c>
      <c r="AA609" s="117" t="s">
        <v>37</v>
      </c>
      <c r="AB609" s="117" t="s">
        <v>37</v>
      </c>
      <c r="AC609" s="117" t="s">
        <v>37</v>
      </c>
      <c r="AD609" s="117">
        <v>8</v>
      </c>
      <c r="AE609" s="117">
        <v>8</v>
      </c>
      <c r="AF609" s="117"/>
      <c r="AG609" s="117"/>
      <c r="AH609" s="117">
        <v>8</v>
      </c>
      <c r="AI609" s="117">
        <v>8</v>
      </c>
      <c r="AJ609" s="118">
        <v>8</v>
      </c>
      <c r="AK609" s="139">
        <f>COUNTIF(F609:AJ609,"&gt;0")</f>
        <v>5</v>
      </c>
      <c r="AL609" s="136">
        <f>SUM(F609:AJ609)</f>
        <v>40</v>
      </c>
      <c r="AM609" s="136">
        <f>SUM(F611:AJ611)</f>
        <v>0</v>
      </c>
      <c r="AN609" s="136">
        <f>SUM(F612:AJ612)</f>
        <v>0</v>
      </c>
      <c r="AO609" s="136">
        <f>SUM(F610:AJ610)</f>
        <v>0</v>
      </c>
      <c r="AP609" s="136">
        <f>VLOOKUP($M$1&amp;" "&amp;$P$1&amp;" "&amp;AQ609,'Вспомогательная таблица'!A:AL,38,0)</f>
        <v>168</v>
      </c>
      <c r="AQ609" s="132" t="s">
        <v>70</v>
      </c>
      <c r="AS609" s="97">
        <v>23</v>
      </c>
      <c r="AT609" s="97" t="s">
        <v>222</v>
      </c>
    </row>
    <row r="610" spans="1:46" ht="9" customHeight="1" x14ac:dyDescent="0.2">
      <c r="A610" s="130"/>
      <c r="B610" s="130"/>
      <c r="C610" s="137"/>
      <c r="D610" s="133"/>
      <c r="E610" s="119" t="s">
        <v>25</v>
      </c>
      <c r="F610" s="120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  <c r="AA610" s="121"/>
      <c r="AB610" s="121"/>
      <c r="AC610" s="121"/>
      <c r="AD610" s="121"/>
      <c r="AE610" s="121"/>
      <c r="AF610" s="121"/>
      <c r="AG610" s="121"/>
      <c r="AH610" s="121"/>
      <c r="AI610" s="121"/>
      <c r="AJ610" s="122"/>
      <c r="AK610" s="130"/>
      <c r="AL610" s="137"/>
      <c r="AM610" s="137"/>
      <c r="AN610" s="137"/>
      <c r="AO610" s="137"/>
      <c r="AP610" s="137"/>
      <c r="AQ610" s="133"/>
      <c r="AS610" s="97">
        <v>23</v>
      </c>
      <c r="AT610" s="97" t="s">
        <v>222</v>
      </c>
    </row>
    <row r="611" spans="1:46" ht="9" customHeight="1" x14ac:dyDescent="0.2">
      <c r="A611" s="130"/>
      <c r="B611" s="130"/>
      <c r="C611" s="137"/>
      <c r="D611" s="133"/>
      <c r="E611" s="119" t="s">
        <v>26</v>
      </c>
      <c r="F611" s="120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  <c r="AA611" s="121"/>
      <c r="AB611" s="121"/>
      <c r="AC611" s="121"/>
      <c r="AD611" s="121"/>
      <c r="AE611" s="121"/>
      <c r="AF611" s="121"/>
      <c r="AG611" s="121"/>
      <c r="AH611" s="121"/>
      <c r="AI611" s="121"/>
      <c r="AJ611" s="122"/>
      <c r="AK611" s="130"/>
      <c r="AL611" s="137"/>
      <c r="AM611" s="137"/>
      <c r="AN611" s="137"/>
      <c r="AO611" s="137"/>
      <c r="AP611" s="137"/>
      <c r="AQ611" s="133"/>
      <c r="AS611" s="97">
        <v>23</v>
      </c>
      <c r="AT611" s="97" t="s">
        <v>222</v>
      </c>
    </row>
    <row r="612" spans="1:46" ht="9" customHeight="1" thickBot="1" x14ac:dyDescent="0.25">
      <c r="A612" s="131"/>
      <c r="B612" s="131"/>
      <c r="C612" s="138"/>
      <c r="D612" s="134"/>
      <c r="E612" s="123" t="s">
        <v>27</v>
      </c>
      <c r="F612" s="124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125"/>
      <c r="AF612" s="125"/>
      <c r="AG612" s="125"/>
      <c r="AH612" s="125"/>
      <c r="AI612" s="125"/>
      <c r="AJ612" s="126"/>
      <c r="AK612" s="131"/>
      <c r="AL612" s="138"/>
      <c r="AM612" s="138"/>
      <c r="AN612" s="138"/>
      <c r="AO612" s="138"/>
      <c r="AP612" s="138"/>
      <c r="AQ612" s="134"/>
      <c r="AS612" s="97">
        <v>23</v>
      </c>
      <c r="AT612" s="97" t="s">
        <v>222</v>
      </c>
    </row>
    <row r="613" spans="1:46" ht="9" customHeight="1" thickBot="1" x14ac:dyDescent="0.25">
      <c r="A613" s="135">
        <v>151</v>
      </c>
      <c r="B613" s="129">
        <v>19859</v>
      </c>
      <c r="C613" s="150" t="s">
        <v>258</v>
      </c>
      <c r="D613" s="140" t="s">
        <v>221</v>
      </c>
      <c r="E613" s="115" t="s">
        <v>22</v>
      </c>
      <c r="F613" s="116"/>
      <c r="G613" s="117"/>
      <c r="H613" s="117">
        <v>8</v>
      </c>
      <c r="I613" s="127"/>
      <c r="J613" s="127"/>
      <c r="K613" s="117"/>
      <c r="L613" s="117"/>
      <c r="M613" s="117">
        <v>8</v>
      </c>
      <c r="N613" s="127"/>
      <c r="O613" s="117"/>
      <c r="P613" s="117"/>
      <c r="Q613" s="127"/>
      <c r="R613" s="127"/>
      <c r="S613" s="117"/>
      <c r="T613" s="117"/>
      <c r="U613" s="117"/>
      <c r="V613" s="117"/>
      <c r="W613" s="117"/>
      <c r="X613" s="117"/>
      <c r="Y613" s="117"/>
      <c r="Z613" s="117"/>
      <c r="AA613" s="117"/>
      <c r="AB613" s="117"/>
      <c r="AC613" s="117"/>
      <c r="AD613" s="117"/>
      <c r="AE613" s="117"/>
      <c r="AF613" s="117"/>
      <c r="AG613" s="117"/>
      <c r="AH613" s="117"/>
      <c r="AI613" s="117"/>
      <c r="AJ613" s="118"/>
      <c r="AK613" s="139">
        <f>COUNTIF(F613:AJ613,"&gt;0")</f>
        <v>2</v>
      </c>
      <c r="AL613" s="136">
        <f>SUM(F613:AJ613)</f>
        <v>16</v>
      </c>
      <c r="AM613" s="136">
        <f>SUM(F615:AJ615)</f>
        <v>0</v>
      </c>
      <c r="AN613" s="136">
        <f>SUM(F616:AJ616)</f>
        <v>0</v>
      </c>
      <c r="AO613" s="136">
        <f>SUM(F614:AJ614)</f>
        <v>0</v>
      </c>
      <c r="AP613" s="136">
        <f>VLOOKUP($M$1&amp;" "&amp;$P$1&amp;" "&amp;AQ613,'Вспомогательная таблица'!A:AL,38,0)</f>
        <v>168</v>
      </c>
      <c r="AQ613" s="132" t="s">
        <v>70</v>
      </c>
      <c r="AS613" s="97">
        <v>23</v>
      </c>
      <c r="AT613" s="97" t="s">
        <v>222</v>
      </c>
    </row>
    <row r="614" spans="1:46" ht="9" customHeight="1" x14ac:dyDescent="0.2">
      <c r="A614" s="130"/>
      <c r="B614" s="130"/>
      <c r="C614" s="137"/>
      <c r="D614" s="133"/>
      <c r="E614" s="119" t="s">
        <v>25</v>
      </c>
      <c r="F614" s="120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  <c r="AA614" s="121"/>
      <c r="AB614" s="121"/>
      <c r="AC614" s="121"/>
      <c r="AD614" s="121"/>
      <c r="AE614" s="121"/>
      <c r="AF614" s="121"/>
      <c r="AG614" s="121"/>
      <c r="AH614" s="121"/>
      <c r="AI614" s="121"/>
      <c r="AJ614" s="122"/>
      <c r="AK614" s="130"/>
      <c r="AL614" s="137"/>
      <c r="AM614" s="137"/>
      <c r="AN614" s="137"/>
      <c r="AO614" s="137"/>
      <c r="AP614" s="137"/>
      <c r="AQ614" s="133"/>
      <c r="AS614" s="97">
        <v>23</v>
      </c>
      <c r="AT614" s="97" t="s">
        <v>222</v>
      </c>
    </row>
    <row r="615" spans="1:46" ht="9" customHeight="1" x14ac:dyDescent="0.2">
      <c r="A615" s="130"/>
      <c r="B615" s="130"/>
      <c r="C615" s="137"/>
      <c r="D615" s="133"/>
      <c r="E615" s="119" t="s">
        <v>26</v>
      </c>
      <c r="F615" s="120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  <c r="AA615" s="121"/>
      <c r="AB615" s="121"/>
      <c r="AC615" s="121"/>
      <c r="AD615" s="121"/>
      <c r="AE615" s="121"/>
      <c r="AF615" s="121"/>
      <c r="AG615" s="121"/>
      <c r="AH615" s="121"/>
      <c r="AI615" s="121"/>
      <c r="AJ615" s="122"/>
      <c r="AK615" s="130"/>
      <c r="AL615" s="137"/>
      <c r="AM615" s="137"/>
      <c r="AN615" s="137"/>
      <c r="AO615" s="137"/>
      <c r="AP615" s="137"/>
      <c r="AQ615" s="133"/>
      <c r="AS615" s="97">
        <v>23</v>
      </c>
      <c r="AT615" s="97" t="s">
        <v>222</v>
      </c>
    </row>
    <row r="616" spans="1:46" ht="9" customHeight="1" thickBot="1" x14ac:dyDescent="0.25">
      <c r="A616" s="131"/>
      <c r="B616" s="131"/>
      <c r="C616" s="138"/>
      <c r="D616" s="134"/>
      <c r="E616" s="123" t="s">
        <v>27</v>
      </c>
      <c r="F616" s="124"/>
      <c r="G616" s="125"/>
      <c r="H616" s="125"/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5"/>
      <c r="AA616" s="125"/>
      <c r="AB616" s="125"/>
      <c r="AC616" s="125"/>
      <c r="AD616" s="125"/>
      <c r="AE616" s="125"/>
      <c r="AF616" s="125"/>
      <c r="AG616" s="125"/>
      <c r="AH616" s="125"/>
      <c r="AI616" s="125"/>
      <c r="AJ616" s="126"/>
      <c r="AK616" s="131"/>
      <c r="AL616" s="138"/>
      <c r="AM616" s="138"/>
      <c r="AN616" s="138"/>
      <c r="AO616" s="138"/>
      <c r="AP616" s="138"/>
      <c r="AQ616" s="134"/>
      <c r="AS616" s="97">
        <v>23</v>
      </c>
      <c r="AT616" s="97" t="s">
        <v>222</v>
      </c>
    </row>
    <row r="617" spans="1:46" ht="9" customHeight="1" thickBot="1" x14ac:dyDescent="0.25">
      <c r="A617" s="135">
        <v>152</v>
      </c>
      <c r="B617" s="129">
        <v>19859</v>
      </c>
      <c r="C617" s="150" t="s">
        <v>258</v>
      </c>
      <c r="D617" s="140" t="s">
        <v>221</v>
      </c>
      <c r="E617" s="115" t="s">
        <v>22</v>
      </c>
      <c r="F617" s="116"/>
      <c r="G617" s="117"/>
      <c r="H617" s="127"/>
      <c r="I617" s="117">
        <v>11</v>
      </c>
      <c r="J617" s="127">
        <v>11</v>
      </c>
      <c r="K617" s="117"/>
      <c r="L617" s="117"/>
      <c r="M617" s="127"/>
      <c r="N617" s="127">
        <v>11</v>
      </c>
      <c r="O617" s="117"/>
      <c r="P617" s="117"/>
      <c r="Q617" s="117">
        <v>11</v>
      </c>
      <c r="R617" s="127">
        <v>11</v>
      </c>
      <c r="S617" s="117"/>
      <c r="T617" s="117"/>
      <c r="U617" s="117">
        <v>11</v>
      </c>
      <c r="V617" s="117">
        <v>11</v>
      </c>
      <c r="W617" s="117"/>
      <c r="X617" s="117"/>
      <c r="Y617" s="117">
        <v>11</v>
      </c>
      <c r="Z617" s="117">
        <v>11</v>
      </c>
      <c r="AA617" s="117"/>
      <c r="AB617" s="117"/>
      <c r="AC617" s="117">
        <v>11</v>
      </c>
      <c r="AD617" s="117">
        <v>11</v>
      </c>
      <c r="AE617" s="117"/>
      <c r="AF617" s="117"/>
      <c r="AG617" s="117">
        <v>11</v>
      </c>
      <c r="AH617" s="117">
        <v>11</v>
      </c>
      <c r="AI617" s="117"/>
      <c r="AJ617" s="118"/>
      <c r="AK617" s="139">
        <f>COUNTIF(F617:AJ617,"&gt;0")</f>
        <v>13</v>
      </c>
      <c r="AL617" s="136">
        <f>SUM(F617:AJ617)</f>
        <v>143</v>
      </c>
      <c r="AM617" s="136">
        <f>SUM(F619:AJ619)</f>
        <v>0</v>
      </c>
      <c r="AN617" s="136">
        <f>SUM(F620:AJ620)</f>
        <v>0</v>
      </c>
      <c r="AO617" s="136">
        <f>SUM(F618:AJ618)</f>
        <v>56</v>
      </c>
      <c r="AP617" s="136">
        <f>VLOOKUP($M$1&amp;" "&amp;$P$1&amp;" "&amp;AQ617,'Вспомогательная таблица'!A:AL,38,0)</f>
        <v>165</v>
      </c>
      <c r="AQ617" s="132" t="s">
        <v>39</v>
      </c>
      <c r="AS617" s="97">
        <v>23</v>
      </c>
      <c r="AT617" s="97" t="s">
        <v>222</v>
      </c>
    </row>
    <row r="618" spans="1:46" ht="9" customHeight="1" x14ac:dyDescent="0.2">
      <c r="A618" s="130"/>
      <c r="B618" s="130"/>
      <c r="C618" s="137"/>
      <c r="D618" s="133"/>
      <c r="E618" s="119" t="s">
        <v>25</v>
      </c>
      <c r="F618" s="120"/>
      <c r="G618" s="121"/>
      <c r="H618" s="121"/>
      <c r="I618" s="121"/>
      <c r="J618" s="121">
        <v>8</v>
      </c>
      <c r="K618" s="121"/>
      <c r="L618" s="121"/>
      <c r="M618" s="121"/>
      <c r="N618" s="121">
        <v>8</v>
      </c>
      <c r="O618" s="121"/>
      <c r="P618" s="121"/>
      <c r="Q618" s="121"/>
      <c r="R618" s="121">
        <v>8</v>
      </c>
      <c r="S618" s="121"/>
      <c r="T618" s="121"/>
      <c r="U618" s="121"/>
      <c r="V618" s="121">
        <v>8</v>
      </c>
      <c r="W618" s="121"/>
      <c r="X618" s="121"/>
      <c r="Y618" s="121"/>
      <c r="Z618" s="121">
        <v>8</v>
      </c>
      <c r="AA618" s="121"/>
      <c r="AB618" s="121"/>
      <c r="AC618" s="121"/>
      <c r="AD618" s="121">
        <v>8</v>
      </c>
      <c r="AE618" s="121"/>
      <c r="AF618" s="121"/>
      <c r="AG618" s="121"/>
      <c r="AH618" s="121">
        <v>8</v>
      </c>
      <c r="AI618" s="121"/>
      <c r="AJ618" s="122"/>
      <c r="AK618" s="130"/>
      <c r="AL618" s="137"/>
      <c r="AM618" s="137"/>
      <c r="AN618" s="137"/>
      <c r="AO618" s="137"/>
      <c r="AP618" s="137"/>
      <c r="AQ618" s="133"/>
      <c r="AS618" s="97">
        <v>23</v>
      </c>
      <c r="AT618" s="97" t="s">
        <v>222</v>
      </c>
    </row>
    <row r="619" spans="1:46" ht="9" customHeight="1" x14ac:dyDescent="0.2">
      <c r="A619" s="130"/>
      <c r="B619" s="130"/>
      <c r="C619" s="137"/>
      <c r="D619" s="133"/>
      <c r="E619" s="119" t="s">
        <v>26</v>
      </c>
      <c r="F619" s="120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  <c r="AA619" s="121"/>
      <c r="AB619" s="121"/>
      <c r="AC619" s="121"/>
      <c r="AD619" s="121"/>
      <c r="AE619" s="121"/>
      <c r="AF619" s="121"/>
      <c r="AG619" s="121"/>
      <c r="AH619" s="121"/>
      <c r="AI619" s="121"/>
      <c r="AJ619" s="122"/>
      <c r="AK619" s="130"/>
      <c r="AL619" s="137"/>
      <c r="AM619" s="137"/>
      <c r="AN619" s="137"/>
      <c r="AO619" s="137"/>
      <c r="AP619" s="137"/>
      <c r="AQ619" s="133"/>
      <c r="AS619" s="97">
        <v>23</v>
      </c>
      <c r="AT619" s="97" t="s">
        <v>222</v>
      </c>
    </row>
    <row r="620" spans="1:46" ht="9" customHeight="1" thickBot="1" x14ac:dyDescent="0.25">
      <c r="A620" s="131"/>
      <c r="B620" s="131"/>
      <c r="C620" s="138"/>
      <c r="D620" s="134"/>
      <c r="E620" s="123" t="s">
        <v>27</v>
      </c>
      <c r="F620" s="124"/>
      <c r="G620" s="125"/>
      <c r="H620" s="125"/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5"/>
      <c r="AA620" s="125"/>
      <c r="AB620" s="125"/>
      <c r="AC620" s="125"/>
      <c r="AD620" s="125"/>
      <c r="AE620" s="125"/>
      <c r="AF620" s="125"/>
      <c r="AG620" s="125"/>
      <c r="AH620" s="125"/>
      <c r="AI620" s="125"/>
      <c r="AJ620" s="126"/>
      <c r="AK620" s="131"/>
      <c r="AL620" s="138"/>
      <c r="AM620" s="138"/>
      <c r="AN620" s="138"/>
      <c r="AO620" s="138"/>
      <c r="AP620" s="138"/>
      <c r="AQ620" s="134"/>
      <c r="AS620" s="97">
        <v>23</v>
      </c>
      <c r="AT620" s="97" t="s">
        <v>222</v>
      </c>
    </row>
    <row r="621" spans="1:46" ht="9" customHeight="1" thickBot="1" x14ac:dyDescent="0.25">
      <c r="A621" s="135">
        <v>153</v>
      </c>
      <c r="B621" s="129">
        <v>20626</v>
      </c>
      <c r="C621" s="150" t="s">
        <v>259</v>
      </c>
      <c r="D621" s="140" t="s">
        <v>221</v>
      </c>
      <c r="E621" s="115" t="s">
        <v>22</v>
      </c>
      <c r="F621" s="116"/>
      <c r="G621" s="117"/>
      <c r="H621" s="117"/>
      <c r="I621" s="117">
        <v>11</v>
      </c>
      <c r="J621" s="127"/>
      <c r="K621" s="117"/>
      <c r="L621" s="117">
        <v>11</v>
      </c>
      <c r="M621" s="117">
        <v>11</v>
      </c>
      <c r="N621" s="117"/>
      <c r="O621" s="117"/>
      <c r="P621" s="117">
        <v>11</v>
      </c>
      <c r="Q621" s="117">
        <v>11</v>
      </c>
      <c r="R621" s="117"/>
      <c r="S621" s="117"/>
      <c r="T621" s="117">
        <v>11</v>
      </c>
      <c r="U621" s="117">
        <v>11</v>
      </c>
      <c r="V621" s="117"/>
      <c r="W621" s="117"/>
      <c r="X621" s="117">
        <v>11</v>
      </c>
      <c r="Y621" s="117">
        <v>11</v>
      </c>
      <c r="Z621" s="117"/>
      <c r="AA621" s="117"/>
      <c r="AB621" s="117">
        <v>11</v>
      </c>
      <c r="AC621" s="117">
        <v>11</v>
      </c>
      <c r="AD621" s="117"/>
      <c r="AE621" s="117"/>
      <c r="AF621" s="117">
        <v>11</v>
      </c>
      <c r="AG621" s="117">
        <v>11</v>
      </c>
      <c r="AH621" s="117"/>
      <c r="AI621" s="117"/>
      <c r="AJ621" s="118">
        <v>11</v>
      </c>
      <c r="AK621" s="139">
        <f>COUNTIF(F621:AJ621,"&gt;0")</f>
        <v>14</v>
      </c>
      <c r="AL621" s="136">
        <f>SUM(F621:AJ621)</f>
        <v>154</v>
      </c>
      <c r="AM621" s="136">
        <f>SUM(F623:AJ623)</f>
        <v>11</v>
      </c>
      <c r="AN621" s="136">
        <f>SUM(F624:AJ624)</f>
        <v>0</v>
      </c>
      <c r="AO621" s="136">
        <f>SUM(F622:AJ622)</f>
        <v>56</v>
      </c>
      <c r="AP621" s="136">
        <f>VLOOKUP($M$1&amp;" "&amp;$P$1&amp;" "&amp;AQ621,'Вспомогательная таблица'!A:AL,38,0)</f>
        <v>165</v>
      </c>
      <c r="AQ621" s="132" t="s">
        <v>41</v>
      </c>
      <c r="AS621" s="97">
        <v>23</v>
      </c>
      <c r="AT621" s="97" t="s">
        <v>222</v>
      </c>
    </row>
    <row r="622" spans="1:46" ht="9" customHeight="1" x14ac:dyDescent="0.2">
      <c r="A622" s="130"/>
      <c r="B622" s="130"/>
      <c r="C622" s="137"/>
      <c r="D622" s="133"/>
      <c r="E622" s="119" t="s">
        <v>25</v>
      </c>
      <c r="F622" s="120"/>
      <c r="G622" s="121"/>
      <c r="H622" s="121"/>
      <c r="I622" s="121">
        <v>8</v>
      </c>
      <c r="J622" s="121"/>
      <c r="K622" s="121"/>
      <c r="L622" s="121"/>
      <c r="M622" s="121">
        <v>8</v>
      </c>
      <c r="N622" s="121"/>
      <c r="O622" s="121"/>
      <c r="P622" s="121"/>
      <c r="Q622" s="121">
        <v>8</v>
      </c>
      <c r="R622" s="121"/>
      <c r="S622" s="121"/>
      <c r="T622" s="121"/>
      <c r="U622" s="121">
        <v>8</v>
      </c>
      <c r="V622" s="121"/>
      <c r="W622" s="121"/>
      <c r="X622" s="121"/>
      <c r="Y622" s="121">
        <v>8</v>
      </c>
      <c r="Z622" s="121"/>
      <c r="AA622" s="121"/>
      <c r="AB622" s="121"/>
      <c r="AC622" s="121">
        <v>8</v>
      </c>
      <c r="AD622" s="121"/>
      <c r="AE622" s="121"/>
      <c r="AF622" s="121"/>
      <c r="AG622" s="121">
        <v>8</v>
      </c>
      <c r="AH622" s="121"/>
      <c r="AI622" s="121"/>
      <c r="AJ622" s="122"/>
      <c r="AK622" s="130"/>
      <c r="AL622" s="137"/>
      <c r="AM622" s="137"/>
      <c r="AN622" s="137"/>
      <c r="AO622" s="137"/>
      <c r="AP622" s="137"/>
      <c r="AQ622" s="133"/>
      <c r="AS622" s="97">
        <v>23</v>
      </c>
      <c r="AT622" s="97" t="s">
        <v>222</v>
      </c>
    </row>
    <row r="623" spans="1:46" ht="9" customHeight="1" x14ac:dyDescent="0.2">
      <c r="A623" s="130"/>
      <c r="B623" s="130"/>
      <c r="C623" s="137"/>
      <c r="D623" s="133"/>
      <c r="E623" s="119" t="s">
        <v>26</v>
      </c>
      <c r="F623" s="120"/>
      <c r="G623" s="121"/>
      <c r="H623" s="121"/>
      <c r="I623" s="121"/>
      <c r="J623" s="121"/>
      <c r="K623" s="121"/>
      <c r="L623" s="121">
        <v>11</v>
      </c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  <c r="AA623" s="121"/>
      <c r="AB623" s="121"/>
      <c r="AC623" s="121"/>
      <c r="AD623" s="121"/>
      <c r="AE623" s="121"/>
      <c r="AF623" s="121"/>
      <c r="AG623" s="121"/>
      <c r="AH623" s="121"/>
      <c r="AI623" s="121"/>
      <c r="AJ623" s="122"/>
      <c r="AK623" s="130"/>
      <c r="AL623" s="137"/>
      <c r="AM623" s="137"/>
      <c r="AN623" s="137"/>
      <c r="AO623" s="137"/>
      <c r="AP623" s="137"/>
      <c r="AQ623" s="133"/>
      <c r="AS623" s="97">
        <v>23</v>
      </c>
      <c r="AT623" s="97" t="s">
        <v>222</v>
      </c>
    </row>
    <row r="624" spans="1:46" ht="9" customHeight="1" thickBot="1" x14ac:dyDescent="0.25">
      <c r="A624" s="131"/>
      <c r="B624" s="131"/>
      <c r="C624" s="138"/>
      <c r="D624" s="134"/>
      <c r="E624" s="123" t="s">
        <v>27</v>
      </c>
      <c r="F624" s="124"/>
      <c r="G624" s="125"/>
      <c r="H624" s="125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  <c r="AA624" s="125"/>
      <c r="AB624" s="125"/>
      <c r="AC624" s="125"/>
      <c r="AD624" s="125"/>
      <c r="AE624" s="125"/>
      <c r="AF624" s="125"/>
      <c r="AG624" s="125"/>
      <c r="AH624" s="125"/>
      <c r="AI624" s="125"/>
      <c r="AJ624" s="126"/>
      <c r="AK624" s="131"/>
      <c r="AL624" s="138"/>
      <c r="AM624" s="138"/>
      <c r="AN624" s="138"/>
      <c r="AO624" s="138"/>
      <c r="AP624" s="138"/>
      <c r="AQ624" s="134"/>
      <c r="AS624" s="97">
        <v>23</v>
      </c>
      <c r="AT624" s="97" t="s">
        <v>222</v>
      </c>
    </row>
    <row r="625" spans="1:46" ht="9" customHeight="1" thickBot="1" x14ac:dyDescent="0.25">
      <c r="A625" s="135">
        <v>154</v>
      </c>
      <c r="B625" s="129">
        <v>20626</v>
      </c>
      <c r="C625" s="150" t="s">
        <v>259</v>
      </c>
      <c r="D625" s="140" t="s">
        <v>221</v>
      </c>
      <c r="E625" s="115" t="s">
        <v>22</v>
      </c>
      <c r="F625" s="116"/>
      <c r="G625" s="117"/>
      <c r="H625" s="117"/>
      <c r="I625" s="127"/>
      <c r="J625" s="117">
        <v>11</v>
      </c>
      <c r="K625" s="117"/>
      <c r="L625" s="127"/>
      <c r="M625" s="127"/>
      <c r="N625" s="117"/>
      <c r="O625" s="117"/>
      <c r="P625" s="127"/>
      <c r="Q625" s="127"/>
      <c r="R625" s="117"/>
      <c r="S625" s="117"/>
      <c r="T625" s="117"/>
      <c r="U625" s="117"/>
      <c r="V625" s="117"/>
      <c r="W625" s="117"/>
      <c r="X625" s="117"/>
      <c r="Y625" s="117"/>
      <c r="Z625" s="117"/>
      <c r="AA625" s="117"/>
      <c r="AB625" s="117"/>
      <c r="AC625" s="117"/>
      <c r="AD625" s="117"/>
      <c r="AE625" s="117"/>
      <c r="AF625" s="117"/>
      <c r="AG625" s="117"/>
      <c r="AH625" s="117"/>
      <c r="AI625" s="117"/>
      <c r="AJ625" s="118"/>
      <c r="AK625" s="139">
        <f>COUNTIF(F625:AJ625,"&gt;0")</f>
        <v>1</v>
      </c>
      <c r="AL625" s="136">
        <f>SUM(F625:AJ625)</f>
        <v>11</v>
      </c>
      <c r="AM625" s="136">
        <f>SUM(F627:AJ627)</f>
        <v>0</v>
      </c>
      <c r="AN625" s="136">
        <f>SUM(F628:AJ628)</f>
        <v>0</v>
      </c>
      <c r="AO625" s="136">
        <f>SUM(F626:AJ626)</f>
        <v>8</v>
      </c>
      <c r="AP625" s="136">
        <f>VLOOKUP($M$1&amp;" "&amp;$P$1&amp;" "&amp;AQ625,'Вспомогательная таблица'!A:AL,38,0)</f>
        <v>165</v>
      </c>
      <c r="AQ625" s="132" t="s">
        <v>39</v>
      </c>
      <c r="AS625" s="97">
        <v>23</v>
      </c>
      <c r="AT625" s="97" t="s">
        <v>222</v>
      </c>
    </row>
    <row r="626" spans="1:46" ht="9" customHeight="1" x14ac:dyDescent="0.2">
      <c r="A626" s="130"/>
      <c r="B626" s="130"/>
      <c r="C626" s="137"/>
      <c r="D626" s="133"/>
      <c r="E626" s="119" t="s">
        <v>25</v>
      </c>
      <c r="F626" s="120"/>
      <c r="G626" s="121"/>
      <c r="H626" s="121"/>
      <c r="I626" s="121"/>
      <c r="J626" s="121">
        <v>8</v>
      </c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  <c r="AA626" s="121"/>
      <c r="AB626" s="121"/>
      <c r="AC626" s="121"/>
      <c r="AD626" s="121"/>
      <c r="AE626" s="121"/>
      <c r="AF626" s="121"/>
      <c r="AG626" s="121"/>
      <c r="AH626" s="121"/>
      <c r="AI626" s="121"/>
      <c r="AJ626" s="122"/>
      <c r="AK626" s="130"/>
      <c r="AL626" s="137"/>
      <c r="AM626" s="137"/>
      <c r="AN626" s="137"/>
      <c r="AO626" s="137"/>
      <c r="AP626" s="137"/>
      <c r="AQ626" s="133"/>
      <c r="AS626" s="97">
        <v>23</v>
      </c>
      <c r="AT626" s="97" t="s">
        <v>222</v>
      </c>
    </row>
    <row r="627" spans="1:46" ht="9" customHeight="1" x14ac:dyDescent="0.2">
      <c r="A627" s="130"/>
      <c r="B627" s="130"/>
      <c r="C627" s="137"/>
      <c r="D627" s="133"/>
      <c r="E627" s="119" t="s">
        <v>26</v>
      </c>
      <c r="F627" s="120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  <c r="AA627" s="121"/>
      <c r="AB627" s="121"/>
      <c r="AC627" s="121"/>
      <c r="AD627" s="121"/>
      <c r="AE627" s="121"/>
      <c r="AF627" s="121"/>
      <c r="AG627" s="121"/>
      <c r="AH627" s="121"/>
      <c r="AI627" s="121"/>
      <c r="AJ627" s="122"/>
      <c r="AK627" s="130"/>
      <c r="AL627" s="137"/>
      <c r="AM627" s="137"/>
      <c r="AN627" s="137"/>
      <c r="AO627" s="137"/>
      <c r="AP627" s="137"/>
      <c r="AQ627" s="133"/>
      <c r="AS627" s="97">
        <v>23</v>
      </c>
      <c r="AT627" s="97" t="s">
        <v>222</v>
      </c>
    </row>
    <row r="628" spans="1:46" ht="9" customHeight="1" thickBot="1" x14ac:dyDescent="0.25">
      <c r="A628" s="131"/>
      <c r="B628" s="131"/>
      <c r="C628" s="138"/>
      <c r="D628" s="134"/>
      <c r="E628" s="123" t="s">
        <v>27</v>
      </c>
      <c r="F628" s="124"/>
      <c r="G628" s="125"/>
      <c r="H628" s="125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  <c r="AA628" s="125"/>
      <c r="AB628" s="125"/>
      <c r="AC628" s="125"/>
      <c r="AD628" s="125"/>
      <c r="AE628" s="125"/>
      <c r="AF628" s="125"/>
      <c r="AG628" s="125"/>
      <c r="AH628" s="125"/>
      <c r="AI628" s="125"/>
      <c r="AJ628" s="126"/>
      <c r="AK628" s="131"/>
      <c r="AL628" s="138"/>
      <c r="AM628" s="138"/>
      <c r="AN628" s="138"/>
      <c r="AO628" s="138"/>
      <c r="AP628" s="138"/>
      <c r="AQ628" s="134"/>
      <c r="AS628" s="97">
        <v>23</v>
      </c>
      <c r="AT628" s="97" t="s">
        <v>222</v>
      </c>
    </row>
    <row r="629" spans="1:46" ht="9" customHeight="1" thickBot="1" x14ac:dyDescent="0.25">
      <c r="A629" s="135">
        <v>155</v>
      </c>
      <c r="B629" s="129">
        <v>20229</v>
      </c>
      <c r="C629" s="150" t="s">
        <v>260</v>
      </c>
      <c r="D629" s="140" t="s">
        <v>261</v>
      </c>
      <c r="E629" s="115" t="s">
        <v>22</v>
      </c>
      <c r="F629" s="116"/>
      <c r="G629" s="117"/>
      <c r="H629" s="117">
        <v>8</v>
      </c>
      <c r="I629" s="117">
        <v>8</v>
      </c>
      <c r="J629" s="117">
        <v>8</v>
      </c>
      <c r="K629" s="117"/>
      <c r="L629" s="117"/>
      <c r="M629" s="117">
        <v>8</v>
      </c>
      <c r="N629" s="117">
        <v>8</v>
      </c>
      <c r="O629" s="117">
        <v>8</v>
      </c>
      <c r="P629" s="117">
        <v>8</v>
      </c>
      <c r="Q629" s="117">
        <v>8</v>
      </c>
      <c r="R629" s="127"/>
      <c r="S629" s="117"/>
      <c r="T629" s="117">
        <v>8</v>
      </c>
      <c r="U629" s="117">
        <v>8</v>
      </c>
      <c r="V629" s="117">
        <v>8</v>
      </c>
      <c r="W629" s="117">
        <v>8</v>
      </c>
      <c r="X629" s="117">
        <v>8</v>
      </c>
      <c r="Y629" s="117"/>
      <c r="Z629" s="117"/>
      <c r="AA629" s="117">
        <v>8</v>
      </c>
      <c r="AB629" s="117">
        <v>8</v>
      </c>
      <c r="AC629" s="117">
        <v>8</v>
      </c>
      <c r="AD629" s="117">
        <v>8</v>
      </c>
      <c r="AE629" s="117">
        <v>8</v>
      </c>
      <c r="AF629" s="117"/>
      <c r="AG629" s="117"/>
      <c r="AH629" s="117">
        <v>8</v>
      </c>
      <c r="AI629" s="117">
        <v>8</v>
      </c>
      <c r="AJ629" s="118">
        <v>8</v>
      </c>
      <c r="AK629" s="139">
        <f>COUNTIF(F629:AJ629,"&gt;0")</f>
        <v>21</v>
      </c>
      <c r="AL629" s="136">
        <f>SUM(F629:AJ629)</f>
        <v>168</v>
      </c>
      <c r="AM629" s="136">
        <f>SUM(F631:AJ631)</f>
        <v>0</v>
      </c>
      <c r="AN629" s="136">
        <f>SUM(F632:AJ632)</f>
        <v>0</v>
      </c>
      <c r="AO629" s="136">
        <f>SUM(F630:AJ630)</f>
        <v>0</v>
      </c>
      <c r="AP629" s="136">
        <f>VLOOKUP($M$1&amp;" "&amp;$P$1&amp;" "&amp;AQ629,'Вспомогательная таблица'!A:AL,38,0)</f>
        <v>168</v>
      </c>
      <c r="AQ629" s="132" t="s">
        <v>70</v>
      </c>
      <c r="AS629" s="97">
        <v>23</v>
      </c>
      <c r="AT629" s="97" t="s">
        <v>222</v>
      </c>
    </row>
    <row r="630" spans="1:46" ht="9" customHeight="1" x14ac:dyDescent="0.2">
      <c r="A630" s="130"/>
      <c r="B630" s="130"/>
      <c r="C630" s="137"/>
      <c r="D630" s="133"/>
      <c r="E630" s="119" t="s">
        <v>25</v>
      </c>
      <c r="F630" s="120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  <c r="AA630" s="121"/>
      <c r="AB630" s="121"/>
      <c r="AC630" s="121"/>
      <c r="AD630" s="121"/>
      <c r="AE630" s="121"/>
      <c r="AF630" s="121"/>
      <c r="AG630" s="121"/>
      <c r="AH630" s="121"/>
      <c r="AI630" s="121"/>
      <c r="AJ630" s="122"/>
      <c r="AK630" s="130"/>
      <c r="AL630" s="137"/>
      <c r="AM630" s="137"/>
      <c r="AN630" s="137"/>
      <c r="AO630" s="137"/>
      <c r="AP630" s="137"/>
      <c r="AQ630" s="133"/>
      <c r="AS630" s="97">
        <v>23</v>
      </c>
      <c r="AT630" s="97" t="s">
        <v>222</v>
      </c>
    </row>
    <row r="631" spans="1:46" ht="9" customHeight="1" x14ac:dyDescent="0.2">
      <c r="A631" s="130"/>
      <c r="B631" s="130"/>
      <c r="C631" s="137"/>
      <c r="D631" s="133"/>
      <c r="E631" s="119" t="s">
        <v>26</v>
      </c>
      <c r="F631" s="120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  <c r="AA631" s="121"/>
      <c r="AB631" s="121"/>
      <c r="AC631" s="121"/>
      <c r="AD631" s="121"/>
      <c r="AE631" s="121"/>
      <c r="AF631" s="121"/>
      <c r="AG631" s="121"/>
      <c r="AH631" s="121"/>
      <c r="AI631" s="121"/>
      <c r="AJ631" s="122"/>
      <c r="AK631" s="130"/>
      <c r="AL631" s="137"/>
      <c r="AM631" s="137"/>
      <c r="AN631" s="137"/>
      <c r="AO631" s="137"/>
      <c r="AP631" s="137"/>
      <c r="AQ631" s="133"/>
      <c r="AS631" s="97">
        <v>23</v>
      </c>
      <c r="AT631" s="97" t="s">
        <v>222</v>
      </c>
    </row>
    <row r="632" spans="1:46" ht="9" customHeight="1" thickBot="1" x14ac:dyDescent="0.25">
      <c r="A632" s="131"/>
      <c r="B632" s="131"/>
      <c r="C632" s="138"/>
      <c r="D632" s="134"/>
      <c r="E632" s="123" t="s">
        <v>27</v>
      </c>
      <c r="F632" s="124"/>
      <c r="G632" s="125"/>
      <c r="H632" s="125"/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5"/>
      <c r="AA632" s="125"/>
      <c r="AB632" s="125"/>
      <c r="AC632" s="125"/>
      <c r="AD632" s="125"/>
      <c r="AE632" s="125"/>
      <c r="AF632" s="125"/>
      <c r="AG632" s="125"/>
      <c r="AH632" s="125"/>
      <c r="AI632" s="125"/>
      <c r="AJ632" s="126"/>
      <c r="AK632" s="131"/>
      <c r="AL632" s="138"/>
      <c r="AM632" s="138"/>
      <c r="AN632" s="138"/>
      <c r="AO632" s="138"/>
      <c r="AP632" s="138"/>
      <c r="AQ632" s="134"/>
      <c r="AS632" s="97">
        <v>23</v>
      </c>
      <c r="AT632" s="97" t="s">
        <v>222</v>
      </c>
    </row>
    <row r="633" spans="1:46" ht="9" customHeight="1" thickBot="1" x14ac:dyDescent="0.25">
      <c r="A633" s="135">
        <v>156</v>
      </c>
      <c r="B633" s="129">
        <v>28057</v>
      </c>
      <c r="C633" s="150" t="s">
        <v>262</v>
      </c>
      <c r="D633" s="140" t="s">
        <v>221</v>
      </c>
      <c r="E633" s="115" t="s">
        <v>22</v>
      </c>
      <c r="F633" s="116"/>
      <c r="G633" s="117"/>
      <c r="H633" s="117">
        <v>8</v>
      </c>
      <c r="I633" s="117">
        <v>8</v>
      </c>
      <c r="J633" s="117">
        <v>8</v>
      </c>
      <c r="K633" s="117"/>
      <c r="L633" s="117"/>
      <c r="M633" s="117">
        <v>8</v>
      </c>
      <c r="N633" s="117">
        <v>8</v>
      </c>
      <c r="O633" s="117">
        <v>8</v>
      </c>
      <c r="P633" s="117">
        <v>8</v>
      </c>
      <c r="Q633" s="117">
        <v>8</v>
      </c>
      <c r="R633" s="117"/>
      <c r="S633" s="117"/>
      <c r="T633" s="117">
        <v>8</v>
      </c>
      <c r="U633" s="117">
        <v>8</v>
      </c>
      <c r="V633" s="117">
        <v>8</v>
      </c>
      <c r="W633" s="117">
        <v>8</v>
      </c>
      <c r="X633" s="117">
        <v>8</v>
      </c>
      <c r="Y633" s="117"/>
      <c r="Z633" s="117"/>
      <c r="AA633" s="117">
        <v>8</v>
      </c>
      <c r="AB633" s="117">
        <v>8</v>
      </c>
      <c r="AC633" s="117">
        <v>8</v>
      </c>
      <c r="AD633" s="117">
        <v>8</v>
      </c>
      <c r="AE633" s="117">
        <v>8</v>
      </c>
      <c r="AF633" s="117"/>
      <c r="AG633" s="117"/>
      <c r="AH633" s="117">
        <v>8</v>
      </c>
      <c r="AI633" s="117">
        <v>8</v>
      </c>
      <c r="AJ633" s="118">
        <v>8</v>
      </c>
      <c r="AK633" s="139">
        <f>COUNTIF(F633:AJ633,"&gt;0")</f>
        <v>21</v>
      </c>
      <c r="AL633" s="136">
        <f>SUM(F633:AJ633)</f>
        <v>168</v>
      </c>
      <c r="AM633" s="136">
        <f>SUM(F635:AJ635)</f>
        <v>0</v>
      </c>
      <c r="AN633" s="136">
        <f>SUM(F636:AJ636)</f>
        <v>0</v>
      </c>
      <c r="AO633" s="136">
        <f>SUM(F634:AJ634)</f>
        <v>0</v>
      </c>
      <c r="AP633" s="136">
        <f>VLOOKUP($M$1&amp;" "&amp;$P$1&amp;" "&amp;AQ633,'Вспомогательная таблица'!A:AL,38,0)</f>
        <v>168</v>
      </c>
      <c r="AQ633" s="132" t="s">
        <v>70</v>
      </c>
      <c r="AS633" s="97">
        <v>23</v>
      </c>
      <c r="AT633" s="97" t="s">
        <v>222</v>
      </c>
    </row>
    <row r="634" spans="1:46" ht="9" customHeight="1" x14ac:dyDescent="0.2">
      <c r="A634" s="130"/>
      <c r="B634" s="130"/>
      <c r="C634" s="137"/>
      <c r="D634" s="133"/>
      <c r="E634" s="119" t="s">
        <v>25</v>
      </c>
      <c r="F634" s="120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  <c r="AA634" s="121"/>
      <c r="AB634" s="121"/>
      <c r="AC634" s="121"/>
      <c r="AD634" s="121"/>
      <c r="AE634" s="121"/>
      <c r="AF634" s="121"/>
      <c r="AG634" s="121"/>
      <c r="AH634" s="121"/>
      <c r="AI634" s="121"/>
      <c r="AJ634" s="122"/>
      <c r="AK634" s="130"/>
      <c r="AL634" s="137"/>
      <c r="AM634" s="137"/>
      <c r="AN634" s="137"/>
      <c r="AO634" s="137"/>
      <c r="AP634" s="137"/>
      <c r="AQ634" s="133"/>
      <c r="AS634" s="97">
        <v>23</v>
      </c>
      <c r="AT634" s="97" t="s">
        <v>222</v>
      </c>
    </row>
    <row r="635" spans="1:46" ht="9" customHeight="1" x14ac:dyDescent="0.2">
      <c r="A635" s="130"/>
      <c r="B635" s="130"/>
      <c r="C635" s="137"/>
      <c r="D635" s="133"/>
      <c r="E635" s="119" t="s">
        <v>26</v>
      </c>
      <c r="F635" s="120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  <c r="AA635" s="121"/>
      <c r="AB635" s="121"/>
      <c r="AC635" s="121"/>
      <c r="AD635" s="121"/>
      <c r="AE635" s="121"/>
      <c r="AF635" s="121"/>
      <c r="AG635" s="121"/>
      <c r="AH635" s="121"/>
      <c r="AI635" s="121"/>
      <c r="AJ635" s="122"/>
      <c r="AK635" s="130"/>
      <c r="AL635" s="137"/>
      <c r="AM635" s="137"/>
      <c r="AN635" s="137"/>
      <c r="AO635" s="137"/>
      <c r="AP635" s="137"/>
      <c r="AQ635" s="133"/>
      <c r="AS635" s="97">
        <v>23</v>
      </c>
      <c r="AT635" s="97" t="s">
        <v>222</v>
      </c>
    </row>
    <row r="636" spans="1:46" ht="9" customHeight="1" thickBot="1" x14ac:dyDescent="0.25">
      <c r="A636" s="131"/>
      <c r="B636" s="131"/>
      <c r="C636" s="138"/>
      <c r="D636" s="134"/>
      <c r="E636" s="123" t="s">
        <v>27</v>
      </c>
      <c r="F636" s="124"/>
      <c r="G636" s="125"/>
      <c r="H636" s="125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  <c r="AA636" s="125"/>
      <c r="AB636" s="125"/>
      <c r="AC636" s="125"/>
      <c r="AD636" s="125"/>
      <c r="AE636" s="125"/>
      <c r="AF636" s="125"/>
      <c r="AG636" s="125"/>
      <c r="AH636" s="125"/>
      <c r="AI636" s="125"/>
      <c r="AJ636" s="126"/>
      <c r="AK636" s="131"/>
      <c r="AL636" s="138"/>
      <c r="AM636" s="138"/>
      <c r="AN636" s="138"/>
      <c r="AO636" s="138"/>
      <c r="AP636" s="138"/>
      <c r="AQ636" s="134"/>
      <c r="AS636" s="97">
        <v>23</v>
      </c>
      <c r="AT636" s="97" t="s">
        <v>222</v>
      </c>
    </row>
    <row r="637" spans="1:46" ht="9" customHeight="1" thickBot="1" x14ac:dyDescent="0.25">
      <c r="A637" s="135">
        <v>157</v>
      </c>
      <c r="B637" s="129">
        <v>20233</v>
      </c>
      <c r="C637" s="150" t="s">
        <v>263</v>
      </c>
      <c r="D637" s="140" t="s">
        <v>221</v>
      </c>
      <c r="E637" s="115" t="s">
        <v>22</v>
      </c>
      <c r="F637" s="116">
        <v>11</v>
      </c>
      <c r="G637" s="117">
        <v>11</v>
      </c>
      <c r="H637" s="117"/>
      <c r="I637" s="117"/>
      <c r="J637" s="117">
        <v>11</v>
      </c>
      <c r="K637" s="117">
        <v>11</v>
      </c>
      <c r="L637" s="117"/>
      <c r="M637" s="117"/>
      <c r="N637" s="117">
        <v>11</v>
      </c>
      <c r="O637" s="117">
        <v>11</v>
      </c>
      <c r="P637" s="117"/>
      <c r="Q637" s="117"/>
      <c r="R637" s="117">
        <v>11</v>
      </c>
      <c r="S637" s="117">
        <v>11</v>
      </c>
      <c r="T637" s="117"/>
      <c r="U637" s="117"/>
      <c r="V637" s="117">
        <v>11</v>
      </c>
      <c r="W637" s="117">
        <v>11</v>
      </c>
      <c r="X637" s="117"/>
      <c r="Y637" s="117"/>
      <c r="Z637" s="117">
        <v>11</v>
      </c>
      <c r="AA637" s="117">
        <v>11</v>
      </c>
      <c r="AB637" s="117"/>
      <c r="AC637" s="117"/>
      <c r="AD637" s="117">
        <v>11</v>
      </c>
      <c r="AE637" s="117">
        <v>11</v>
      </c>
      <c r="AF637" s="117"/>
      <c r="AG637" s="117"/>
      <c r="AH637" s="117">
        <v>11</v>
      </c>
      <c r="AI637" s="117">
        <v>11</v>
      </c>
      <c r="AJ637" s="118"/>
      <c r="AK637" s="139">
        <f>COUNTIF(F637:AJ637,"&gt;0")</f>
        <v>16</v>
      </c>
      <c r="AL637" s="136">
        <f>SUM(F637:AJ637)</f>
        <v>176</v>
      </c>
      <c r="AM637" s="136">
        <f>SUM(F639:AJ639)</f>
        <v>22</v>
      </c>
      <c r="AN637" s="136">
        <f>SUM(F640:AJ640)</f>
        <v>0</v>
      </c>
      <c r="AO637" s="136">
        <f>SUM(F638:AJ638)</f>
        <v>64</v>
      </c>
      <c r="AP637" s="136">
        <f>VLOOKUP($M$1&amp;" "&amp;$P$1&amp;" "&amp;AQ637,'Вспомогательная таблица'!A:AL,38,0)</f>
        <v>176</v>
      </c>
      <c r="AQ637" s="132" t="s">
        <v>35</v>
      </c>
      <c r="AS637" s="97">
        <v>23</v>
      </c>
      <c r="AT637" s="97" t="s">
        <v>222</v>
      </c>
    </row>
    <row r="638" spans="1:46" ht="9" customHeight="1" x14ac:dyDescent="0.2">
      <c r="A638" s="130"/>
      <c r="B638" s="130"/>
      <c r="C638" s="137"/>
      <c r="D638" s="133"/>
      <c r="E638" s="119" t="s">
        <v>25</v>
      </c>
      <c r="F638" s="120"/>
      <c r="G638" s="121">
        <v>8</v>
      </c>
      <c r="H638" s="121"/>
      <c r="I638" s="121"/>
      <c r="J638" s="121"/>
      <c r="K638" s="121">
        <v>8</v>
      </c>
      <c r="L638" s="121"/>
      <c r="M638" s="121"/>
      <c r="N638" s="121"/>
      <c r="O638" s="121">
        <v>8</v>
      </c>
      <c r="P638" s="121"/>
      <c r="Q638" s="121"/>
      <c r="R638" s="121"/>
      <c r="S638" s="121">
        <v>8</v>
      </c>
      <c r="T638" s="121"/>
      <c r="U638" s="121"/>
      <c r="V638" s="121"/>
      <c r="W638" s="121">
        <v>8</v>
      </c>
      <c r="X638" s="121"/>
      <c r="Y638" s="121"/>
      <c r="Z638" s="121"/>
      <c r="AA638" s="121">
        <v>8</v>
      </c>
      <c r="AB638" s="121"/>
      <c r="AC638" s="121"/>
      <c r="AD638" s="121"/>
      <c r="AE638" s="121">
        <v>8</v>
      </c>
      <c r="AF638" s="121"/>
      <c r="AG638" s="121"/>
      <c r="AH638" s="121"/>
      <c r="AI638" s="121">
        <v>8</v>
      </c>
      <c r="AJ638" s="122"/>
      <c r="AK638" s="130"/>
      <c r="AL638" s="137"/>
      <c r="AM638" s="137"/>
      <c r="AN638" s="137"/>
      <c r="AO638" s="137"/>
      <c r="AP638" s="137"/>
      <c r="AQ638" s="133"/>
      <c r="AS638" s="97">
        <v>23</v>
      </c>
      <c r="AT638" s="97" t="s">
        <v>222</v>
      </c>
    </row>
    <row r="639" spans="1:46" ht="9" customHeight="1" x14ac:dyDescent="0.2">
      <c r="A639" s="130"/>
      <c r="B639" s="130"/>
      <c r="C639" s="137"/>
      <c r="D639" s="133"/>
      <c r="E639" s="119" t="s">
        <v>26</v>
      </c>
      <c r="F639" s="120">
        <v>11</v>
      </c>
      <c r="G639" s="121">
        <v>3</v>
      </c>
      <c r="H639" s="121"/>
      <c r="I639" s="121"/>
      <c r="J639" s="121"/>
      <c r="K639" s="121">
        <v>8</v>
      </c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  <c r="AA639" s="121"/>
      <c r="AB639" s="121"/>
      <c r="AC639" s="121"/>
      <c r="AD639" s="121"/>
      <c r="AE639" s="121"/>
      <c r="AF639" s="121"/>
      <c r="AG639" s="121"/>
      <c r="AH639" s="121"/>
      <c r="AI639" s="121"/>
      <c r="AJ639" s="122"/>
      <c r="AK639" s="130"/>
      <c r="AL639" s="137"/>
      <c r="AM639" s="137"/>
      <c r="AN639" s="137"/>
      <c r="AO639" s="137"/>
      <c r="AP639" s="137"/>
      <c r="AQ639" s="133"/>
      <c r="AS639" s="97">
        <v>23</v>
      </c>
      <c r="AT639" s="97" t="s">
        <v>222</v>
      </c>
    </row>
    <row r="640" spans="1:46" ht="9" customHeight="1" thickBot="1" x14ac:dyDescent="0.25">
      <c r="A640" s="131"/>
      <c r="B640" s="131"/>
      <c r="C640" s="138"/>
      <c r="D640" s="134"/>
      <c r="E640" s="123" t="s">
        <v>27</v>
      </c>
      <c r="F640" s="124"/>
      <c r="G640" s="125"/>
      <c r="H640" s="125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125"/>
      <c r="AF640" s="125"/>
      <c r="AG640" s="125"/>
      <c r="AH640" s="125"/>
      <c r="AI640" s="125"/>
      <c r="AJ640" s="126"/>
      <c r="AK640" s="131"/>
      <c r="AL640" s="138"/>
      <c r="AM640" s="138"/>
      <c r="AN640" s="138"/>
      <c r="AO640" s="138"/>
      <c r="AP640" s="138"/>
      <c r="AQ640" s="134"/>
      <c r="AS640" s="97">
        <v>23</v>
      </c>
      <c r="AT640" s="97" t="s">
        <v>222</v>
      </c>
    </row>
    <row r="641" spans="1:46" ht="9" customHeight="1" thickBot="1" x14ac:dyDescent="0.25">
      <c r="A641" s="135">
        <v>158</v>
      </c>
      <c r="B641" s="129">
        <v>20340</v>
      </c>
      <c r="C641" s="150" t="s">
        <v>264</v>
      </c>
      <c r="D641" s="140" t="s">
        <v>265</v>
      </c>
      <c r="E641" s="115" t="s">
        <v>22</v>
      </c>
      <c r="F641" s="116"/>
      <c r="G641" s="117"/>
      <c r="H641" s="127">
        <v>8</v>
      </c>
      <c r="I641" s="117">
        <v>8</v>
      </c>
      <c r="J641" s="127" t="s">
        <v>118</v>
      </c>
      <c r="K641" s="117"/>
      <c r="L641" s="127"/>
      <c r="M641" s="117">
        <v>8</v>
      </c>
      <c r="N641" s="127">
        <v>8</v>
      </c>
      <c r="O641" s="117">
        <v>8</v>
      </c>
      <c r="P641" s="117">
        <v>8</v>
      </c>
      <c r="Q641" s="117">
        <v>8</v>
      </c>
      <c r="R641" s="117"/>
      <c r="S641" s="117"/>
      <c r="T641" s="117">
        <v>8</v>
      </c>
      <c r="U641" s="117">
        <v>8</v>
      </c>
      <c r="V641" s="117">
        <v>8</v>
      </c>
      <c r="W641" s="117">
        <v>8</v>
      </c>
      <c r="X641" s="117">
        <v>8</v>
      </c>
      <c r="Y641" s="117"/>
      <c r="Z641" s="117"/>
      <c r="AA641" s="117">
        <v>8</v>
      </c>
      <c r="AB641" s="117">
        <v>8</v>
      </c>
      <c r="AC641" s="117">
        <v>8</v>
      </c>
      <c r="AD641" s="117">
        <v>8</v>
      </c>
      <c r="AE641" s="117">
        <v>8</v>
      </c>
      <c r="AF641" s="117"/>
      <c r="AG641" s="117"/>
      <c r="AH641" s="117">
        <v>8</v>
      </c>
      <c r="AI641" s="117">
        <v>8</v>
      </c>
      <c r="AJ641" s="118">
        <v>8</v>
      </c>
      <c r="AK641" s="139">
        <f>COUNTIF(F641:AJ641,"&gt;0")</f>
        <v>20</v>
      </c>
      <c r="AL641" s="136">
        <f>SUM(F641:AJ641)</f>
        <v>160</v>
      </c>
      <c r="AM641" s="136">
        <f>SUM(F643:AJ643)</f>
        <v>0</v>
      </c>
      <c r="AN641" s="136">
        <f>SUM(F644:AJ644)</f>
        <v>0</v>
      </c>
      <c r="AO641" s="136">
        <f>SUM(F642:AJ642)</f>
        <v>0</v>
      </c>
      <c r="AP641" s="136">
        <f>VLOOKUP($M$1&amp;" "&amp;$P$1&amp;" "&amp;AQ641,'Вспомогательная таблица'!A:AL,38,0)</f>
        <v>168</v>
      </c>
      <c r="AQ641" s="132" t="s">
        <v>70</v>
      </c>
      <c r="AS641" s="97">
        <v>23</v>
      </c>
      <c r="AT641" s="97" t="s">
        <v>222</v>
      </c>
    </row>
    <row r="642" spans="1:46" ht="9" customHeight="1" x14ac:dyDescent="0.2">
      <c r="A642" s="130"/>
      <c r="B642" s="130"/>
      <c r="C642" s="137"/>
      <c r="D642" s="133"/>
      <c r="E642" s="119" t="s">
        <v>25</v>
      </c>
      <c r="F642" s="120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  <c r="AA642" s="121"/>
      <c r="AB642" s="121"/>
      <c r="AC642" s="121"/>
      <c r="AD642" s="121"/>
      <c r="AE642" s="121"/>
      <c r="AF642" s="121"/>
      <c r="AG642" s="121"/>
      <c r="AH642" s="121"/>
      <c r="AI642" s="121"/>
      <c r="AJ642" s="122"/>
      <c r="AK642" s="130"/>
      <c r="AL642" s="137"/>
      <c r="AM642" s="137"/>
      <c r="AN642" s="137"/>
      <c r="AO642" s="137"/>
      <c r="AP642" s="137"/>
      <c r="AQ642" s="133"/>
      <c r="AS642" s="97">
        <v>23</v>
      </c>
      <c r="AT642" s="97" t="s">
        <v>222</v>
      </c>
    </row>
    <row r="643" spans="1:46" ht="9" customHeight="1" x14ac:dyDescent="0.2">
      <c r="A643" s="130"/>
      <c r="B643" s="130"/>
      <c r="C643" s="137"/>
      <c r="D643" s="133"/>
      <c r="E643" s="119" t="s">
        <v>26</v>
      </c>
      <c r="F643" s="120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  <c r="AA643" s="121"/>
      <c r="AB643" s="121"/>
      <c r="AC643" s="121"/>
      <c r="AD643" s="121"/>
      <c r="AE643" s="121"/>
      <c r="AF643" s="121"/>
      <c r="AG643" s="121"/>
      <c r="AH643" s="121"/>
      <c r="AI643" s="121"/>
      <c r="AJ643" s="122"/>
      <c r="AK643" s="130"/>
      <c r="AL643" s="137"/>
      <c r="AM643" s="137"/>
      <c r="AN643" s="137"/>
      <c r="AO643" s="137"/>
      <c r="AP643" s="137"/>
      <c r="AQ643" s="133"/>
      <c r="AS643" s="97">
        <v>23</v>
      </c>
      <c r="AT643" s="97" t="s">
        <v>222</v>
      </c>
    </row>
    <row r="644" spans="1:46" ht="9" customHeight="1" thickBot="1" x14ac:dyDescent="0.25">
      <c r="A644" s="131"/>
      <c r="B644" s="131"/>
      <c r="C644" s="138"/>
      <c r="D644" s="134"/>
      <c r="E644" s="123" t="s">
        <v>27</v>
      </c>
      <c r="F644" s="124"/>
      <c r="G644" s="125"/>
      <c r="H644" s="125"/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5"/>
      <c r="AA644" s="125"/>
      <c r="AB644" s="125"/>
      <c r="AC644" s="125"/>
      <c r="AD644" s="125"/>
      <c r="AE644" s="125"/>
      <c r="AF644" s="125"/>
      <c r="AG644" s="125"/>
      <c r="AH644" s="125"/>
      <c r="AI644" s="125"/>
      <c r="AJ644" s="126"/>
      <c r="AK644" s="131"/>
      <c r="AL644" s="138"/>
      <c r="AM644" s="138"/>
      <c r="AN644" s="138"/>
      <c r="AO644" s="138"/>
      <c r="AP644" s="138"/>
      <c r="AQ644" s="134"/>
      <c r="AS644" s="97">
        <v>23</v>
      </c>
      <c r="AT644" s="97" t="s">
        <v>222</v>
      </c>
    </row>
    <row r="645" spans="1:46" ht="9" customHeight="1" thickBot="1" x14ac:dyDescent="0.25">
      <c r="A645" s="135">
        <v>159</v>
      </c>
      <c r="B645" s="129">
        <v>19441</v>
      </c>
      <c r="C645" s="150" t="s">
        <v>266</v>
      </c>
      <c r="D645" s="140" t="s">
        <v>221</v>
      </c>
      <c r="E645" s="115" t="s">
        <v>22</v>
      </c>
      <c r="F645" s="116"/>
      <c r="G645" s="117"/>
      <c r="H645" s="117">
        <v>8</v>
      </c>
      <c r="I645" s="117">
        <v>8</v>
      </c>
      <c r="J645" s="117">
        <v>8</v>
      </c>
      <c r="K645" s="117"/>
      <c r="L645" s="117"/>
      <c r="M645" s="117">
        <v>8</v>
      </c>
      <c r="N645" s="117">
        <v>8</v>
      </c>
      <c r="O645" s="117">
        <v>8</v>
      </c>
      <c r="P645" s="117">
        <v>8</v>
      </c>
      <c r="Q645" s="127">
        <v>8</v>
      </c>
      <c r="R645" s="117"/>
      <c r="S645" s="117"/>
      <c r="T645" s="117">
        <v>8</v>
      </c>
      <c r="U645" s="117">
        <v>8</v>
      </c>
      <c r="V645" s="117">
        <v>8</v>
      </c>
      <c r="W645" s="117">
        <v>8</v>
      </c>
      <c r="X645" s="117">
        <v>8</v>
      </c>
      <c r="Y645" s="117"/>
      <c r="Z645" s="117"/>
      <c r="AA645" s="117">
        <v>8</v>
      </c>
      <c r="AB645" s="117">
        <v>8</v>
      </c>
      <c r="AC645" s="117">
        <v>8</v>
      </c>
      <c r="AD645" s="117">
        <v>8</v>
      </c>
      <c r="AE645" s="117">
        <v>8</v>
      </c>
      <c r="AF645" s="117"/>
      <c r="AG645" s="117"/>
      <c r="AH645" s="117">
        <v>8</v>
      </c>
      <c r="AI645" s="117">
        <v>8</v>
      </c>
      <c r="AJ645" s="118">
        <v>8</v>
      </c>
      <c r="AK645" s="139">
        <f>COUNTIF(F645:AJ645,"&gt;0")</f>
        <v>21</v>
      </c>
      <c r="AL645" s="136">
        <f>SUM(F645:AJ645)</f>
        <v>168</v>
      </c>
      <c r="AM645" s="136">
        <f>SUM(F647:AJ647)</f>
        <v>0</v>
      </c>
      <c r="AN645" s="136">
        <f>SUM(F648:AJ648)</f>
        <v>0</v>
      </c>
      <c r="AO645" s="136">
        <f>SUM(F646:AJ646)</f>
        <v>0</v>
      </c>
      <c r="AP645" s="136">
        <f>VLOOKUP($M$1&amp;" "&amp;$P$1&amp;" "&amp;AQ645,'Вспомогательная таблица'!A:AL,38,0)</f>
        <v>168</v>
      </c>
      <c r="AQ645" s="132" t="s">
        <v>70</v>
      </c>
      <c r="AS645" s="97">
        <v>23</v>
      </c>
      <c r="AT645" s="97" t="s">
        <v>222</v>
      </c>
    </row>
    <row r="646" spans="1:46" ht="9" customHeight="1" x14ac:dyDescent="0.2">
      <c r="A646" s="130"/>
      <c r="B646" s="130"/>
      <c r="C646" s="137"/>
      <c r="D646" s="133"/>
      <c r="E646" s="119" t="s">
        <v>25</v>
      </c>
      <c r="F646" s="120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  <c r="AA646" s="121"/>
      <c r="AB646" s="121"/>
      <c r="AC646" s="121"/>
      <c r="AD646" s="121"/>
      <c r="AE646" s="121"/>
      <c r="AF646" s="121"/>
      <c r="AG646" s="121"/>
      <c r="AH646" s="121"/>
      <c r="AI646" s="121"/>
      <c r="AJ646" s="122"/>
      <c r="AK646" s="130"/>
      <c r="AL646" s="137"/>
      <c r="AM646" s="137"/>
      <c r="AN646" s="137"/>
      <c r="AO646" s="137"/>
      <c r="AP646" s="137"/>
      <c r="AQ646" s="133"/>
      <c r="AS646" s="97">
        <v>23</v>
      </c>
      <c r="AT646" s="97" t="s">
        <v>222</v>
      </c>
    </row>
    <row r="647" spans="1:46" ht="9" customHeight="1" x14ac:dyDescent="0.2">
      <c r="A647" s="130"/>
      <c r="B647" s="130"/>
      <c r="C647" s="137"/>
      <c r="D647" s="133"/>
      <c r="E647" s="119" t="s">
        <v>26</v>
      </c>
      <c r="F647" s="120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  <c r="AA647" s="121"/>
      <c r="AB647" s="121"/>
      <c r="AC647" s="121"/>
      <c r="AD647" s="121"/>
      <c r="AE647" s="121"/>
      <c r="AF647" s="121"/>
      <c r="AG647" s="121"/>
      <c r="AH647" s="121"/>
      <c r="AI647" s="121"/>
      <c r="AJ647" s="122"/>
      <c r="AK647" s="130"/>
      <c r="AL647" s="137"/>
      <c r="AM647" s="137"/>
      <c r="AN647" s="137"/>
      <c r="AO647" s="137"/>
      <c r="AP647" s="137"/>
      <c r="AQ647" s="133"/>
      <c r="AS647" s="97">
        <v>23</v>
      </c>
      <c r="AT647" s="97" t="s">
        <v>222</v>
      </c>
    </row>
    <row r="648" spans="1:46" ht="9" customHeight="1" thickBot="1" x14ac:dyDescent="0.25">
      <c r="A648" s="131"/>
      <c r="B648" s="131"/>
      <c r="C648" s="138"/>
      <c r="D648" s="134"/>
      <c r="E648" s="123" t="s">
        <v>27</v>
      </c>
      <c r="F648" s="124"/>
      <c r="G648" s="125"/>
      <c r="H648" s="125"/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5"/>
      <c r="AA648" s="125"/>
      <c r="AB648" s="125"/>
      <c r="AC648" s="125"/>
      <c r="AD648" s="125"/>
      <c r="AE648" s="125"/>
      <c r="AF648" s="125"/>
      <c r="AG648" s="125"/>
      <c r="AH648" s="125"/>
      <c r="AI648" s="125"/>
      <c r="AJ648" s="126"/>
      <c r="AK648" s="131"/>
      <c r="AL648" s="138"/>
      <c r="AM648" s="138"/>
      <c r="AN648" s="138"/>
      <c r="AO648" s="138"/>
      <c r="AP648" s="138"/>
      <c r="AQ648" s="134"/>
      <c r="AS648" s="97">
        <v>23</v>
      </c>
      <c r="AT648" s="97" t="s">
        <v>222</v>
      </c>
    </row>
    <row r="649" spans="1:46" ht="9" customHeight="1" thickBot="1" x14ac:dyDescent="0.25">
      <c r="A649" s="135">
        <v>160</v>
      </c>
      <c r="B649" s="129">
        <v>20617</v>
      </c>
      <c r="C649" s="150" t="s">
        <v>267</v>
      </c>
      <c r="D649" s="140" t="s">
        <v>221</v>
      </c>
      <c r="E649" s="115" t="s">
        <v>22</v>
      </c>
      <c r="F649" s="116"/>
      <c r="G649" s="117"/>
      <c r="H649" s="117">
        <v>11</v>
      </c>
      <c r="I649" s="117">
        <v>11</v>
      </c>
      <c r="J649" s="117"/>
      <c r="K649" s="117"/>
      <c r="L649" s="117">
        <v>11</v>
      </c>
      <c r="M649" s="117">
        <v>11</v>
      </c>
      <c r="N649" s="117"/>
      <c r="O649" s="117"/>
      <c r="P649" s="117">
        <v>11</v>
      </c>
      <c r="Q649" s="117">
        <v>11</v>
      </c>
      <c r="R649" s="117"/>
      <c r="S649" s="117"/>
      <c r="T649" s="117">
        <v>11</v>
      </c>
      <c r="U649" s="117">
        <v>11</v>
      </c>
      <c r="V649" s="117"/>
      <c r="W649" s="117"/>
      <c r="X649" s="117">
        <v>11</v>
      </c>
      <c r="Y649" s="117">
        <v>11</v>
      </c>
      <c r="Z649" s="117"/>
      <c r="AA649" s="117"/>
      <c r="AB649" s="117">
        <v>11</v>
      </c>
      <c r="AC649" s="117">
        <v>11</v>
      </c>
      <c r="AD649" s="117"/>
      <c r="AE649" s="117"/>
      <c r="AF649" s="117">
        <v>11</v>
      </c>
      <c r="AG649" s="117">
        <v>11</v>
      </c>
      <c r="AH649" s="117"/>
      <c r="AI649" s="117"/>
      <c r="AJ649" s="118">
        <v>11</v>
      </c>
      <c r="AK649" s="139">
        <f>COUNTIF(F649:AJ649,"&gt;0")</f>
        <v>15</v>
      </c>
      <c r="AL649" s="136">
        <f>SUM(F649:AJ649)</f>
        <v>165</v>
      </c>
      <c r="AM649" s="136">
        <f>SUM(F651:AJ651)</f>
        <v>11</v>
      </c>
      <c r="AN649" s="136">
        <f>SUM(F652:AJ652)</f>
        <v>0</v>
      </c>
      <c r="AO649" s="136">
        <f>SUM(F650:AJ650)</f>
        <v>56</v>
      </c>
      <c r="AP649" s="136">
        <f>VLOOKUP($M$1&amp;" "&amp;$P$1&amp;" "&amp;AQ649,'Вспомогательная таблица'!A:AL,38,0)</f>
        <v>165</v>
      </c>
      <c r="AQ649" s="132" t="s">
        <v>41</v>
      </c>
      <c r="AS649" s="97">
        <v>23</v>
      </c>
      <c r="AT649" s="97" t="s">
        <v>222</v>
      </c>
    </row>
    <row r="650" spans="1:46" ht="9" customHeight="1" x14ac:dyDescent="0.2">
      <c r="A650" s="130"/>
      <c r="B650" s="130"/>
      <c r="C650" s="137"/>
      <c r="D650" s="133"/>
      <c r="E650" s="119" t="s">
        <v>25</v>
      </c>
      <c r="F650" s="120"/>
      <c r="G650" s="121"/>
      <c r="H650" s="121"/>
      <c r="I650" s="121">
        <v>8</v>
      </c>
      <c r="J650" s="121"/>
      <c r="K650" s="121"/>
      <c r="L650" s="121"/>
      <c r="M650" s="121">
        <v>8</v>
      </c>
      <c r="N650" s="121"/>
      <c r="O650" s="121"/>
      <c r="P650" s="121"/>
      <c r="Q650" s="121">
        <v>8</v>
      </c>
      <c r="R650" s="121"/>
      <c r="S650" s="121"/>
      <c r="T650" s="121"/>
      <c r="U650" s="121">
        <v>8</v>
      </c>
      <c r="V650" s="121"/>
      <c r="W650" s="121"/>
      <c r="X650" s="121"/>
      <c r="Y650" s="121">
        <v>8</v>
      </c>
      <c r="Z650" s="121"/>
      <c r="AA650" s="121"/>
      <c r="AB650" s="121"/>
      <c r="AC650" s="121">
        <v>8</v>
      </c>
      <c r="AD650" s="121"/>
      <c r="AE650" s="121"/>
      <c r="AF650" s="121"/>
      <c r="AG650" s="121">
        <v>8</v>
      </c>
      <c r="AH650" s="121"/>
      <c r="AI650" s="121"/>
      <c r="AJ650" s="122"/>
      <c r="AK650" s="130"/>
      <c r="AL650" s="137"/>
      <c r="AM650" s="137"/>
      <c r="AN650" s="137"/>
      <c r="AO650" s="137"/>
      <c r="AP650" s="137"/>
      <c r="AQ650" s="133"/>
      <c r="AS650" s="97">
        <v>23</v>
      </c>
      <c r="AT650" s="97" t="s">
        <v>222</v>
      </c>
    </row>
    <row r="651" spans="1:46" ht="9" customHeight="1" x14ac:dyDescent="0.2">
      <c r="A651" s="130"/>
      <c r="B651" s="130"/>
      <c r="C651" s="137"/>
      <c r="D651" s="133"/>
      <c r="E651" s="119" t="s">
        <v>26</v>
      </c>
      <c r="F651" s="120"/>
      <c r="G651" s="121"/>
      <c r="H651" s="121"/>
      <c r="I651" s="121"/>
      <c r="J651" s="121"/>
      <c r="K651" s="121"/>
      <c r="L651" s="121">
        <v>11</v>
      </c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  <c r="AA651" s="121"/>
      <c r="AB651" s="121"/>
      <c r="AC651" s="121"/>
      <c r="AD651" s="121"/>
      <c r="AE651" s="121"/>
      <c r="AF651" s="121"/>
      <c r="AG651" s="121"/>
      <c r="AH651" s="121"/>
      <c r="AI651" s="121"/>
      <c r="AJ651" s="122"/>
      <c r="AK651" s="130"/>
      <c r="AL651" s="137"/>
      <c r="AM651" s="137"/>
      <c r="AN651" s="137"/>
      <c r="AO651" s="137"/>
      <c r="AP651" s="137"/>
      <c r="AQ651" s="133"/>
      <c r="AS651" s="97">
        <v>23</v>
      </c>
      <c r="AT651" s="97" t="s">
        <v>222</v>
      </c>
    </row>
    <row r="652" spans="1:46" ht="9" customHeight="1" thickBot="1" x14ac:dyDescent="0.25">
      <c r="A652" s="131"/>
      <c r="B652" s="131"/>
      <c r="C652" s="138"/>
      <c r="D652" s="134"/>
      <c r="E652" s="123" t="s">
        <v>27</v>
      </c>
      <c r="F652" s="124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  <c r="AA652" s="125"/>
      <c r="AB652" s="125"/>
      <c r="AC652" s="125"/>
      <c r="AD652" s="125"/>
      <c r="AE652" s="125"/>
      <c r="AF652" s="125"/>
      <c r="AG652" s="125"/>
      <c r="AH652" s="125"/>
      <c r="AI652" s="125"/>
      <c r="AJ652" s="126"/>
      <c r="AK652" s="131"/>
      <c r="AL652" s="138"/>
      <c r="AM652" s="138"/>
      <c r="AN652" s="138"/>
      <c r="AO652" s="138"/>
      <c r="AP652" s="138"/>
      <c r="AQ652" s="134"/>
      <c r="AS652" s="97">
        <v>23</v>
      </c>
      <c r="AT652" s="97" t="s">
        <v>222</v>
      </c>
    </row>
    <row r="653" spans="1:46" ht="9" customHeight="1" thickBot="1" x14ac:dyDescent="0.25">
      <c r="A653" s="135">
        <v>161</v>
      </c>
      <c r="B653" s="129">
        <v>30556</v>
      </c>
      <c r="C653" s="150" t="s">
        <v>268</v>
      </c>
      <c r="D653" s="140" t="s">
        <v>221</v>
      </c>
      <c r="E653" s="115" t="s">
        <v>22</v>
      </c>
      <c r="F653" s="116"/>
      <c r="G653" s="117"/>
      <c r="H653" s="117">
        <v>8</v>
      </c>
      <c r="I653" s="117">
        <v>8</v>
      </c>
      <c r="J653" s="127">
        <v>8</v>
      </c>
      <c r="K653" s="117"/>
      <c r="L653" s="117"/>
      <c r="M653" s="117">
        <v>8</v>
      </c>
      <c r="N653" s="127">
        <v>8</v>
      </c>
      <c r="O653" s="117">
        <v>8</v>
      </c>
      <c r="P653" s="127">
        <v>8</v>
      </c>
      <c r="Q653" s="127">
        <v>8</v>
      </c>
      <c r="R653" s="117"/>
      <c r="S653" s="117"/>
      <c r="T653" s="117">
        <v>8</v>
      </c>
      <c r="U653" s="117">
        <v>8</v>
      </c>
      <c r="V653" s="117">
        <v>8</v>
      </c>
      <c r="W653" s="117">
        <v>8</v>
      </c>
      <c r="X653" s="117">
        <v>8</v>
      </c>
      <c r="Y653" s="117"/>
      <c r="Z653" s="117"/>
      <c r="AA653" s="117">
        <v>8</v>
      </c>
      <c r="AB653" s="117">
        <v>8</v>
      </c>
      <c r="AC653" s="117">
        <v>8</v>
      </c>
      <c r="AD653" s="117">
        <v>8</v>
      </c>
      <c r="AE653" s="117">
        <v>8</v>
      </c>
      <c r="AF653" s="117"/>
      <c r="AG653" s="117"/>
      <c r="AH653" s="117">
        <v>8</v>
      </c>
      <c r="AI653" s="117">
        <v>8</v>
      </c>
      <c r="AJ653" s="118">
        <v>8</v>
      </c>
      <c r="AK653" s="139">
        <f>COUNTIF(F653:AJ653,"&gt;0")</f>
        <v>21</v>
      </c>
      <c r="AL653" s="136">
        <f>SUM(F653:AJ653)</f>
        <v>168</v>
      </c>
      <c r="AM653" s="136">
        <f>SUM(F655:AJ655)</f>
        <v>0</v>
      </c>
      <c r="AN653" s="136">
        <f>SUM(F656:AJ656)</f>
        <v>0</v>
      </c>
      <c r="AO653" s="136">
        <f>SUM(F654:AJ654)</f>
        <v>0</v>
      </c>
      <c r="AP653" s="136">
        <f>VLOOKUP($M$1&amp;" "&amp;$P$1&amp;" "&amp;AQ653,'Вспомогательная таблица'!A:AL,38,0)</f>
        <v>168</v>
      </c>
      <c r="AQ653" s="132" t="s">
        <v>70</v>
      </c>
      <c r="AS653" s="97">
        <v>23</v>
      </c>
      <c r="AT653" s="97" t="s">
        <v>222</v>
      </c>
    </row>
    <row r="654" spans="1:46" ht="9" customHeight="1" x14ac:dyDescent="0.2">
      <c r="A654" s="130"/>
      <c r="B654" s="130"/>
      <c r="C654" s="137"/>
      <c r="D654" s="133"/>
      <c r="E654" s="119" t="s">
        <v>25</v>
      </c>
      <c r="F654" s="120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  <c r="AA654" s="121"/>
      <c r="AB654" s="121"/>
      <c r="AC654" s="121"/>
      <c r="AD654" s="121"/>
      <c r="AE654" s="121"/>
      <c r="AF654" s="121"/>
      <c r="AG654" s="121"/>
      <c r="AH654" s="121"/>
      <c r="AI654" s="121"/>
      <c r="AJ654" s="122"/>
      <c r="AK654" s="130"/>
      <c r="AL654" s="137"/>
      <c r="AM654" s="137"/>
      <c r="AN654" s="137"/>
      <c r="AO654" s="137"/>
      <c r="AP654" s="137"/>
      <c r="AQ654" s="133"/>
      <c r="AS654" s="97">
        <v>23</v>
      </c>
      <c r="AT654" s="97" t="s">
        <v>222</v>
      </c>
    </row>
    <row r="655" spans="1:46" ht="9" customHeight="1" x14ac:dyDescent="0.2">
      <c r="A655" s="130"/>
      <c r="B655" s="130"/>
      <c r="C655" s="137"/>
      <c r="D655" s="133"/>
      <c r="E655" s="119" t="s">
        <v>26</v>
      </c>
      <c r="F655" s="120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  <c r="AA655" s="121"/>
      <c r="AB655" s="121"/>
      <c r="AC655" s="121"/>
      <c r="AD655" s="121"/>
      <c r="AE655" s="121"/>
      <c r="AF655" s="121"/>
      <c r="AG655" s="121"/>
      <c r="AH655" s="121"/>
      <c r="AI655" s="121"/>
      <c r="AJ655" s="122"/>
      <c r="AK655" s="130"/>
      <c r="AL655" s="137"/>
      <c r="AM655" s="137"/>
      <c r="AN655" s="137"/>
      <c r="AO655" s="137"/>
      <c r="AP655" s="137"/>
      <c r="AQ655" s="133"/>
      <c r="AS655" s="97">
        <v>23</v>
      </c>
      <c r="AT655" s="97" t="s">
        <v>222</v>
      </c>
    </row>
    <row r="656" spans="1:46" ht="9" customHeight="1" thickBot="1" x14ac:dyDescent="0.25">
      <c r="A656" s="131"/>
      <c r="B656" s="131"/>
      <c r="C656" s="138"/>
      <c r="D656" s="134"/>
      <c r="E656" s="123" t="s">
        <v>27</v>
      </c>
      <c r="F656" s="124"/>
      <c r="G656" s="125"/>
      <c r="H656" s="125"/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5"/>
      <c r="AA656" s="125"/>
      <c r="AB656" s="125"/>
      <c r="AC656" s="125"/>
      <c r="AD656" s="125"/>
      <c r="AE656" s="125"/>
      <c r="AF656" s="125"/>
      <c r="AG656" s="125"/>
      <c r="AH656" s="125"/>
      <c r="AI656" s="125"/>
      <c r="AJ656" s="126"/>
      <c r="AK656" s="131"/>
      <c r="AL656" s="138"/>
      <c r="AM656" s="138"/>
      <c r="AN656" s="138"/>
      <c r="AO656" s="138"/>
      <c r="AP656" s="138"/>
      <c r="AQ656" s="134"/>
      <c r="AS656" s="97">
        <v>23</v>
      </c>
      <c r="AT656" s="97" t="s">
        <v>222</v>
      </c>
    </row>
    <row r="657" spans="1:46" ht="9" customHeight="1" thickBot="1" x14ac:dyDescent="0.25">
      <c r="A657" s="135">
        <v>162</v>
      </c>
      <c r="B657" s="129">
        <v>20087</v>
      </c>
      <c r="C657" s="150" t="s">
        <v>269</v>
      </c>
      <c r="D657" s="140" t="s">
        <v>221</v>
      </c>
      <c r="E657" s="115" t="s">
        <v>22</v>
      </c>
      <c r="F657" s="116"/>
      <c r="G657" s="117">
        <v>11</v>
      </c>
      <c r="H657" s="117">
        <v>11</v>
      </c>
      <c r="I657" s="127"/>
      <c r="J657" s="117"/>
      <c r="K657" s="117">
        <v>11</v>
      </c>
      <c r="L657" s="117">
        <v>11</v>
      </c>
      <c r="M657" s="117"/>
      <c r="N657" s="117"/>
      <c r="O657" s="117">
        <v>11</v>
      </c>
      <c r="P657" s="117">
        <v>11</v>
      </c>
      <c r="Q657" s="117"/>
      <c r="R657" s="117"/>
      <c r="S657" s="117">
        <v>11</v>
      </c>
      <c r="T657" s="117">
        <v>11</v>
      </c>
      <c r="U657" s="117"/>
      <c r="V657" s="117"/>
      <c r="W657" s="117">
        <v>11</v>
      </c>
      <c r="X657" s="117">
        <v>11</v>
      </c>
      <c r="Y657" s="117"/>
      <c r="Z657" s="117"/>
      <c r="AA657" s="117">
        <v>11</v>
      </c>
      <c r="AB657" s="117">
        <v>11</v>
      </c>
      <c r="AC657" s="117"/>
      <c r="AD657" s="117"/>
      <c r="AE657" s="117">
        <v>11</v>
      </c>
      <c r="AF657" s="117">
        <v>11</v>
      </c>
      <c r="AG657" s="117"/>
      <c r="AH657" s="117"/>
      <c r="AI657" s="117">
        <v>11</v>
      </c>
      <c r="AJ657" s="118">
        <v>11</v>
      </c>
      <c r="AK657" s="139">
        <f>COUNTIF(F657:AJ657,"&gt;0")</f>
        <v>16</v>
      </c>
      <c r="AL657" s="136">
        <f>SUM(F657:AJ657)</f>
        <v>176</v>
      </c>
      <c r="AM657" s="136">
        <f>SUM(F659:AJ659)</f>
        <v>19</v>
      </c>
      <c r="AN657" s="136">
        <f>SUM(F660:AJ660)</f>
        <v>0</v>
      </c>
      <c r="AO657" s="136">
        <f>SUM(F658:AJ658)</f>
        <v>64</v>
      </c>
      <c r="AP657" s="136">
        <f>VLOOKUP($M$1&amp;" "&amp;$P$1&amp;" "&amp;AQ657,'Вспомогательная таблица'!A:AL,38,0)</f>
        <v>176</v>
      </c>
      <c r="AQ657" s="132" t="s">
        <v>38</v>
      </c>
      <c r="AS657" s="97">
        <v>23</v>
      </c>
      <c r="AT657" s="97" t="s">
        <v>222</v>
      </c>
    </row>
    <row r="658" spans="1:46" ht="9" customHeight="1" x14ac:dyDescent="0.2">
      <c r="A658" s="130"/>
      <c r="B658" s="130"/>
      <c r="C658" s="137"/>
      <c r="D658" s="133"/>
      <c r="E658" s="119" t="s">
        <v>25</v>
      </c>
      <c r="F658" s="120"/>
      <c r="G658" s="121"/>
      <c r="H658" s="121">
        <v>8</v>
      </c>
      <c r="I658" s="121"/>
      <c r="J658" s="121"/>
      <c r="K658" s="121"/>
      <c r="L658" s="121">
        <v>8</v>
      </c>
      <c r="M658" s="121"/>
      <c r="N658" s="121"/>
      <c r="O658" s="121"/>
      <c r="P658" s="121">
        <v>8</v>
      </c>
      <c r="Q658" s="121"/>
      <c r="R658" s="121"/>
      <c r="S658" s="121"/>
      <c r="T658" s="121">
        <v>8</v>
      </c>
      <c r="U658" s="121"/>
      <c r="V658" s="121"/>
      <c r="W658" s="121"/>
      <c r="X658" s="121">
        <v>8</v>
      </c>
      <c r="Y658" s="121"/>
      <c r="Z658" s="121"/>
      <c r="AA658" s="121"/>
      <c r="AB658" s="121">
        <v>8</v>
      </c>
      <c r="AC658" s="121"/>
      <c r="AD658" s="121"/>
      <c r="AE658" s="121"/>
      <c r="AF658" s="121">
        <v>8</v>
      </c>
      <c r="AG658" s="121"/>
      <c r="AH658" s="121"/>
      <c r="AI658" s="121"/>
      <c r="AJ658" s="122">
        <v>8</v>
      </c>
      <c r="AK658" s="130"/>
      <c r="AL658" s="137"/>
      <c r="AM658" s="137"/>
      <c r="AN658" s="137"/>
      <c r="AO658" s="137"/>
      <c r="AP658" s="137"/>
      <c r="AQ658" s="133"/>
      <c r="AS658" s="97">
        <v>23</v>
      </c>
      <c r="AT658" s="97" t="s">
        <v>222</v>
      </c>
    </row>
    <row r="659" spans="1:46" ht="9" customHeight="1" x14ac:dyDescent="0.2">
      <c r="A659" s="130"/>
      <c r="B659" s="130"/>
      <c r="C659" s="137"/>
      <c r="D659" s="133"/>
      <c r="E659" s="119" t="s">
        <v>26</v>
      </c>
      <c r="F659" s="120"/>
      <c r="G659" s="121">
        <v>11</v>
      </c>
      <c r="H659" s="121"/>
      <c r="I659" s="121"/>
      <c r="J659" s="121"/>
      <c r="K659" s="121"/>
      <c r="L659" s="121">
        <v>8</v>
      </c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  <c r="AA659" s="121"/>
      <c r="AB659" s="121"/>
      <c r="AC659" s="121"/>
      <c r="AD659" s="121"/>
      <c r="AE659" s="121"/>
      <c r="AF659" s="121"/>
      <c r="AG659" s="121"/>
      <c r="AH659" s="121"/>
      <c r="AI659" s="121"/>
      <c r="AJ659" s="122"/>
      <c r="AK659" s="130"/>
      <c r="AL659" s="137"/>
      <c r="AM659" s="137"/>
      <c r="AN659" s="137"/>
      <c r="AO659" s="137"/>
      <c r="AP659" s="137"/>
      <c r="AQ659" s="133"/>
      <c r="AS659" s="97">
        <v>23</v>
      </c>
      <c r="AT659" s="97" t="s">
        <v>222</v>
      </c>
    </row>
    <row r="660" spans="1:46" ht="9" customHeight="1" thickBot="1" x14ac:dyDescent="0.25">
      <c r="A660" s="131"/>
      <c r="B660" s="131"/>
      <c r="C660" s="138"/>
      <c r="D660" s="134"/>
      <c r="E660" s="123" t="s">
        <v>27</v>
      </c>
      <c r="F660" s="124"/>
      <c r="G660" s="125"/>
      <c r="H660" s="125"/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5"/>
      <c r="AA660" s="125"/>
      <c r="AB660" s="125"/>
      <c r="AC660" s="125"/>
      <c r="AD660" s="125"/>
      <c r="AE660" s="125"/>
      <c r="AF660" s="125"/>
      <c r="AG660" s="125"/>
      <c r="AH660" s="125"/>
      <c r="AI660" s="125"/>
      <c r="AJ660" s="126"/>
      <c r="AK660" s="131"/>
      <c r="AL660" s="138"/>
      <c r="AM660" s="138"/>
      <c r="AN660" s="138"/>
      <c r="AO660" s="138"/>
      <c r="AP660" s="138"/>
      <c r="AQ660" s="134"/>
      <c r="AS660" s="97">
        <v>23</v>
      </c>
      <c r="AT660" s="97" t="s">
        <v>222</v>
      </c>
    </row>
    <row r="661" spans="1:46" ht="9" customHeight="1" thickBot="1" x14ac:dyDescent="0.25">
      <c r="A661" s="135">
        <v>163</v>
      </c>
      <c r="B661" s="129">
        <v>19553</v>
      </c>
      <c r="C661" s="150" t="s">
        <v>270</v>
      </c>
      <c r="D661" s="140" t="s">
        <v>221</v>
      </c>
      <c r="E661" s="115" t="s">
        <v>22</v>
      </c>
      <c r="F661" s="116"/>
      <c r="G661" s="127">
        <v>11</v>
      </c>
      <c r="H661" s="127">
        <v>11</v>
      </c>
      <c r="I661" s="117"/>
      <c r="J661" s="117"/>
      <c r="K661" s="117">
        <v>11</v>
      </c>
      <c r="L661" s="117">
        <v>11</v>
      </c>
      <c r="M661" s="117"/>
      <c r="N661" s="117"/>
      <c r="O661" s="127">
        <v>11</v>
      </c>
      <c r="P661" s="127">
        <v>11</v>
      </c>
      <c r="Q661" s="117"/>
      <c r="R661" s="117"/>
      <c r="S661" s="117">
        <v>11</v>
      </c>
      <c r="T661" s="117">
        <v>11</v>
      </c>
      <c r="U661" s="117"/>
      <c r="V661" s="117"/>
      <c r="W661" s="117">
        <v>11</v>
      </c>
      <c r="X661" s="117">
        <v>11</v>
      </c>
      <c r="Y661" s="117"/>
      <c r="Z661" s="117"/>
      <c r="AA661" s="117">
        <v>11</v>
      </c>
      <c r="AB661" s="117">
        <v>11</v>
      </c>
      <c r="AC661" s="117"/>
      <c r="AD661" s="117"/>
      <c r="AE661" s="117">
        <v>11</v>
      </c>
      <c r="AF661" s="117">
        <v>11</v>
      </c>
      <c r="AG661" s="117"/>
      <c r="AH661" s="117"/>
      <c r="AI661" s="117">
        <v>11</v>
      </c>
      <c r="AJ661" s="118">
        <v>11</v>
      </c>
      <c r="AK661" s="139">
        <f>COUNTIF(F661:AJ661,"&gt;0")</f>
        <v>16</v>
      </c>
      <c r="AL661" s="136">
        <f>SUM(F661:AJ661)</f>
        <v>176</v>
      </c>
      <c r="AM661" s="136">
        <f>SUM(F663:AJ663)</f>
        <v>19</v>
      </c>
      <c r="AN661" s="136">
        <f>SUM(F664:AJ664)</f>
        <v>0</v>
      </c>
      <c r="AO661" s="136">
        <f>SUM(F662:AJ662)</f>
        <v>64</v>
      </c>
      <c r="AP661" s="136">
        <f>VLOOKUP($M$1&amp;" "&amp;$P$1&amp;" "&amp;AQ661,'Вспомогательная таблица'!A:AL,38,0)</f>
        <v>176</v>
      </c>
      <c r="AQ661" s="132" t="s">
        <v>38</v>
      </c>
      <c r="AS661" s="97">
        <v>23</v>
      </c>
      <c r="AT661" s="97" t="s">
        <v>222</v>
      </c>
    </row>
    <row r="662" spans="1:46" ht="9" customHeight="1" x14ac:dyDescent="0.2">
      <c r="A662" s="130"/>
      <c r="B662" s="130"/>
      <c r="C662" s="137"/>
      <c r="D662" s="133"/>
      <c r="E662" s="119" t="s">
        <v>25</v>
      </c>
      <c r="F662" s="120"/>
      <c r="G662" s="121"/>
      <c r="H662" s="121">
        <v>8</v>
      </c>
      <c r="I662" s="121"/>
      <c r="J662" s="121"/>
      <c r="K662" s="121"/>
      <c r="L662" s="121">
        <v>8</v>
      </c>
      <c r="M662" s="121"/>
      <c r="N662" s="121"/>
      <c r="O662" s="121"/>
      <c r="P662" s="121">
        <v>8</v>
      </c>
      <c r="Q662" s="121"/>
      <c r="R662" s="121"/>
      <c r="S662" s="121"/>
      <c r="T662" s="121">
        <v>8</v>
      </c>
      <c r="U662" s="121"/>
      <c r="V662" s="121"/>
      <c r="W662" s="121"/>
      <c r="X662" s="121">
        <v>8</v>
      </c>
      <c r="Y662" s="121"/>
      <c r="Z662" s="121"/>
      <c r="AA662" s="121"/>
      <c r="AB662" s="121">
        <v>8</v>
      </c>
      <c r="AC662" s="121"/>
      <c r="AD662" s="121"/>
      <c r="AE662" s="121"/>
      <c r="AF662" s="121">
        <v>8</v>
      </c>
      <c r="AG662" s="121"/>
      <c r="AH662" s="121"/>
      <c r="AI662" s="121"/>
      <c r="AJ662" s="122">
        <v>8</v>
      </c>
      <c r="AK662" s="130"/>
      <c r="AL662" s="137"/>
      <c r="AM662" s="137"/>
      <c r="AN662" s="137"/>
      <c r="AO662" s="137"/>
      <c r="AP662" s="137"/>
      <c r="AQ662" s="133"/>
      <c r="AS662" s="97">
        <v>23</v>
      </c>
      <c r="AT662" s="97" t="s">
        <v>222</v>
      </c>
    </row>
    <row r="663" spans="1:46" ht="9" customHeight="1" x14ac:dyDescent="0.2">
      <c r="A663" s="130"/>
      <c r="B663" s="130"/>
      <c r="C663" s="137"/>
      <c r="D663" s="133"/>
      <c r="E663" s="119" t="s">
        <v>26</v>
      </c>
      <c r="F663" s="120"/>
      <c r="G663" s="121">
        <v>11</v>
      </c>
      <c r="H663" s="121"/>
      <c r="I663" s="121"/>
      <c r="J663" s="121"/>
      <c r="K663" s="121"/>
      <c r="L663" s="121">
        <v>8</v>
      </c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  <c r="AA663" s="121"/>
      <c r="AB663" s="121"/>
      <c r="AC663" s="121"/>
      <c r="AD663" s="121"/>
      <c r="AE663" s="121"/>
      <c r="AF663" s="121"/>
      <c r="AG663" s="121"/>
      <c r="AH663" s="121"/>
      <c r="AI663" s="121"/>
      <c r="AJ663" s="122"/>
      <c r="AK663" s="130"/>
      <c r="AL663" s="137"/>
      <c r="AM663" s="137"/>
      <c r="AN663" s="137"/>
      <c r="AO663" s="137"/>
      <c r="AP663" s="137"/>
      <c r="AQ663" s="133"/>
      <c r="AS663" s="97">
        <v>23</v>
      </c>
      <c r="AT663" s="97" t="s">
        <v>222</v>
      </c>
    </row>
    <row r="664" spans="1:46" ht="9" customHeight="1" thickBot="1" x14ac:dyDescent="0.25">
      <c r="A664" s="131"/>
      <c r="B664" s="131"/>
      <c r="C664" s="138"/>
      <c r="D664" s="134"/>
      <c r="E664" s="123" t="s">
        <v>27</v>
      </c>
      <c r="F664" s="124"/>
      <c r="G664" s="125"/>
      <c r="H664" s="125"/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5"/>
      <c r="AA664" s="125"/>
      <c r="AB664" s="125"/>
      <c r="AC664" s="125"/>
      <c r="AD664" s="125"/>
      <c r="AE664" s="125"/>
      <c r="AF664" s="125"/>
      <c r="AG664" s="125"/>
      <c r="AH664" s="125"/>
      <c r="AI664" s="125"/>
      <c r="AJ664" s="126"/>
      <c r="AK664" s="131"/>
      <c r="AL664" s="138"/>
      <c r="AM664" s="138"/>
      <c r="AN664" s="138"/>
      <c r="AO664" s="138"/>
      <c r="AP664" s="138"/>
      <c r="AQ664" s="134"/>
      <c r="AS664" s="97">
        <v>23</v>
      </c>
      <c r="AT664" s="97" t="s">
        <v>222</v>
      </c>
    </row>
    <row r="665" spans="1:46" ht="9" customHeight="1" thickBot="1" x14ac:dyDescent="0.25">
      <c r="A665" s="135">
        <v>164</v>
      </c>
      <c r="B665" s="129">
        <v>20218</v>
      </c>
      <c r="C665" s="150" t="s">
        <v>271</v>
      </c>
      <c r="D665" s="140" t="s">
        <v>224</v>
      </c>
      <c r="E665" s="115" t="s">
        <v>22</v>
      </c>
      <c r="F665" s="116"/>
      <c r="G665" s="117"/>
      <c r="H665" s="117">
        <v>8</v>
      </c>
      <c r="I665" s="117">
        <v>8</v>
      </c>
      <c r="J665" s="117">
        <v>8</v>
      </c>
      <c r="K665" s="117"/>
      <c r="L665" s="117"/>
      <c r="M665" s="117">
        <v>8</v>
      </c>
      <c r="N665" s="117">
        <v>8</v>
      </c>
      <c r="O665" s="117">
        <v>8</v>
      </c>
      <c r="P665" s="117">
        <v>8</v>
      </c>
      <c r="Q665" s="117">
        <v>8</v>
      </c>
      <c r="R665" s="117"/>
      <c r="S665" s="117"/>
      <c r="T665" s="117">
        <v>8</v>
      </c>
      <c r="U665" s="117">
        <v>8</v>
      </c>
      <c r="V665" s="117">
        <v>8</v>
      </c>
      <c r="W665" s="117">
        <v>8</v>
      </c>
      <c r="X665" s="117">
        <v>8</v>
      </c>
      <c r="Y665" s="117"/>
      <c r="Z665" s="117"/>
      <c r="AA665" s="117">
        <v>8</v>
      </c>
      <c r="AB665" s="117">
        <v>8</v>
      </c>
      <c r="AC665" s="117">
        <v>8</v>
      </c>
      <c r="AD665" s="117">
        <v>8</v>
      </c>
      <c r="AE665" s="117">
        <v>8</v>
      </c>
      <c r="AF665" s="117"/>
      <c r="AG665" s="117"/>
      <c r="AH665" s="117">
        <v>8</v>
      </c>
      <c r="AI665" s="117">
        <v>8</v>
      </c>
      <c r="AJ665" s="118">
        <v>8</v>
      </c>
      <c r="AK665" s="139">
        <f>COUNTIF(F665:AJ665,"&gt;0")</f>
        <v>21</v>
      </c>
      <c r="AL665" s="136">
        <f>SUM(F665:AJ665)</f>
        <v>168</v>
      </c>
      <c r="AM665" s="136">
        <f>SUM(F667:AJ667)</f>
        <v>0</v>
      </c>
      <c r="AN665" s="136">
        <f>SUM(F668:AJ668)</f>
        <v>0</v>
      </c>
      <c r="AO665" s="136">
        <f>SUM(F666:AJ666)</f>
        <v>0</v>
      </c>
      <c r="AP665" s="136">
        <f>VLOOKUP($M$1&amp;" "&amp;$P$1&amp;" "&amp;AQ665,'Вспомогательная таблица'!A:AL,38,0)</f>
        <v>168</v>
      </c>
      <c r="AQ665" s="132" t="s">
        <v>70</v>
      </c>
      <c r="AS665" s="97">
        <v>23</v>
      </c>
      <c r="AT665" s="97" t="s">
        <v>222</v>
      </c>
    </row>
    <row r="666" spans="1:46" ht="9" customHeight="1" x14ac:dyDescent="0.2">
      <c r="A666" s="130"/>
      <c r="B666" s="130"/>
      <c r="C666" s="137"/>
      <c r="D666" s="133"/>
      <c r="E666" s="119" t="s">
        <v>25</v>
      </c>
      <c r="F666" s="120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  <c r="AA666" s="121"/>
      <c r="AB666" s="121"/>
      <c r="AC666" s="121"/>
      <c r="AD666" s="121"/>
      <c r="AE666" s="121"/>
      <c r="AF666" s="121"/>
      <c r="AG666" s="121"/>
      <c r="AH666" s="121"/>
      <c r="AI666" s="121"/>
      <c r="AJ666" s="122"/>
      <c r="AK666" s="130"/>
      <c r="AL666" s="137"/>
      <c r="AM666" s="137"/>
      <c r="AN666" s="137"/>
      <c r="AO666" s="137"/>
      <c r="AP666" s="137"/>
      <c r="AQ666" s="133"/>
      <c r="AS666" s="97">
        <v>23</v>
      </c>
      <c r="AT666" s="97" t="s">
        <v>222</v>
      </c>
    </row>
    <row r="667" spans="1:46" ht="9" customHeight="1" x14ac:dyDescent="0.2">
      <c r="A667" s="130"/>
      <c r="B667" s="130"/>
      <c r="C667" s="137"/>
      <c r="D667" s="133"/>
      <c r="E667" s="119" t="s">
        <v>26</v>
      </c>
      <c r="F667" s="120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  <c r="AA667" s="121"/>
      <c r="AB667" s="121"/>
      <c r="AC667" s="121"/>
      <c r="AD667" s="121"/>
      <c r="AE667" s="121"/>
      <c r="AF667" s="121"/>
      <c r="AG667" s="121"/>
      <c r="AH667" s="121"/>
      <c r="AI667" s="121"/>
      <c r="AJ667" s="122"/>
      <c r="AK667" s="130"/>
      <c r="AL667" s="137"/>
      <c r="AM667" s="137"/>
      <c r="AN667" s="137"/>
      <c r="AO667" s="137"/>
      <c r="AP667" s="137"/>
      <c r="AQ667" s="133"/>
      <c r="AS667" s="97">
        <v>23</v>
      </c>
      <c r="AT667" s="97" t="s">
        <v>222</v>
      </c>
    </row>
    <row r="668" spans="1:46" ht="9" customHeight="1" thickBot="1" x14ac:dyDescent="0.25">
      <c r="A668" s="131"/>
      <c r="B668" s="131"/>
      <c r="C668" s="138"/>
      <c r="D668" s="134"/>
      <c r="E668" s="123" t="s">
        <v>27</v>
      </c>
      <c r="F668" s="124"/>
      <c r="G668" s="125"/>
      <c r="H668" s="125"/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5"/>
      <c r="AA668" s="125"/>
      <c r="AB668" s="125"/>
      <c r="AC668" s="125"/>
      <c r="AD668" s="125"/>
      <c r="AE668" s="125"/>
      <c r="AF668" s="125"/>
      <c r="AG668" s="125"/>
      <c r="AH668" s="125"/>
      <c r="AI668" s="125"/>
      <c r="AJ668" s="126"/>
      <c r="AK668" s="131"/>
      <c r="AL668" s="138"/>
      <c r="AM668" s="138"/>
      <c r="AN668" s="138"/>
      <c r="AO668" s="138"/>
      <c r="AP668" s="138"/>
      <c r="AQ668" s="134"/>
      <c r="AS668" s="97">
        <v>23</v>
      </c>
      <c r="AT668" s="97" t="s">
        <v>222</v>
      </c>
    </row>
    <row r="669" spans="1:46" ht="9" customHeight="1" thickBot="1" x14ac:dyDescent="0.25">
      <c r="A669" s="135">
        <v>165</v>
      </c>
      <c r="B669" s="129">
        <v>30199</v>
      </c>
      <c r="C669" s="150" t="s">
        <v>272</v>
      </c>
      <c r="D669" s="140" t="s">
        <v>221</v>
      </c>
      <c r="E669" s="115" t="s">
        <v>22</v>
      </c>
      <c r="F669" s="116">
        <v>11</v>
      </c>
      <c r="G669" s="117">
        <v>11</v>
      </c>
      <c r="H669" s="117"/>
      <c r="I669" s="117"/>
      <c r="J669" s="117">
        <v>11</v>
      </c>
      <c r="K669" s="117">
        <v>11</v>
      </c>
      <c r="L669" s="117"/>
      <c r="M669" s="117"/>
      <c r="N669" s="117">
        <v>11</v>
      </c>
      <c r="O669" s="117">
        <v>11</v>
      </c>
      <c r="P669" s="117"/>
      <c r="Q669" s="117"/>
      <c r="R669" s="127">
        <v>11</v>
      </c>
      <c r="S669" s="117">
        <v>11</v>
      </c>
      <c r="T669" s="117"/>
      <c r="U669" s="117"/>
      <c r="V669" s="117">
        <v>11</v>
      </c>
      <c r="W669" s="117" t="s">
        <v>37</v>
      </c>
      <c r="X669" s="117" t="s">
        <v>37</v>
      </c>
      <c r="Y669" s="117" t="s">
        <v>37</v>
      </c>
      <c r="Z669" s="117" t="s">
        <v>37</v>
      </c>
      <c r="AA669" s="117" t="s">
        <v>37</v>
      </c>
      <c r="AB669" s="117" t="s">
        <v>37</v>
      </c>
      <c r="AC669" s="117" t="s">
        <v>37</v>
      </c>
      <c r="AD669" s="117" t="s">
        <v>37</v>
      </c>
      <c r="AE669" s="117" t="s">
        <v>37</v>
      </c>
      <c r="AF669" s="117" t="s">
        <v>37</v>
      </c>
      <c r="AG669" s="117" t="s">
        <v>37</v>
      </c>
      <c r="AH669" s="117" t="s">
        <v>37</v>
      </c>
      <c r="AI669" s="117" t="s">
        <v>37</v>
      </c>
      <c r="AJ669" s="118" t="s">
        <v>37</v>
      </c>
      <c r="AK669" s="139">
        <f>COUNTIF(F669:AJ669,"&gt;0")</f>
        <v>9</v>
      </c>
      <c r="AL669" s="136">
        <f>SUM(F669:AJ669)</f>
        <v>99</v>
      </c>
      <c r="AM669" s="136">
        <f>SUM(F671:AJ671)</f>
        <v>22</v>
      </c>
      <c r="AN669" s="136">
        <f>SUM(F672:AJ672)</f>
        <v>0</v>
      </c>
      <c r="AO669" s="136">
        <f>SUM(F670:AJ670)</f>
        <v>32</v>
      </c>
      <c r="AP669" s="136">
        <f>VLOOKUP($M$1&amp;" "&amp;$P$1&amp;" "&amp;AQ669,'Вспомогательная таблица'!A:AL,38,0)</f>
        <v>176</v>
      </c>
      <c r="AQ669" s="132" t="s">
        <v>35</v>
      </c>
      <c r="AS669" s="97">
        <v>23</v>
      </c>
      <c r="AT669" s="97" t="s">
        <v>222</v>
      </c>
    </row>
    <row r="670" spans="1:46" ht="9" customHeight="1" x14ac:dyDescent="0.2">
      <c r="A670" s="130"/>
      <c r="B670" s="130"/>
      <c r="C670" s="137"/>
      <c r="D670" s="133"/>
      <c r="E670" s="119" t="s">
        <v>25</v>
      </c>
      <c r="F670" s="120"/>
      <c r="G670" s="121">
        <v>8</v>
      </c>
      <c r="H670" s="121"/>
      <c r="I670" s="121"/>
      <c r="J670" s="121"/>
      <c r="K670" s="121">
        <v>8</v>
      </c>
      <c r="L670" s="121"/>
      <c r="M670" s="121"/>
      <c r="N670" s="121"/>
      <c r="O670" s="121">
        <v>8</v>
      </c>
      <c r="P670" s="121"/>
      <c r="Q670" s="121"/>
      <c r="R670" s="121"/>
      <c r="S670" s="121">
        <v>8</v>
      </c>
      <c r="T670" s="121"/>
      <c r="U670" s="121"/>
      <c r="V670" s="121"/>
      <c r="W670" s="121" t="s">
        <v>37</v>
      </c>
      <c r="X670" s="121"/>
      <c r="Y670" s="121"/>
      <c r="Z670" s="121"/>
      <c r="AA670" s="121" t="s">
        <v>37</v>
      </c>
      <c r="AB670" s="121"/>
      <c r="AC670" s="121"/>
      <c r="AD670" s="121"/>
      <c r="AE670" s="121" t="s">
        <v>37</v>
      </c>
      <c r="AF670" s="121"/>
      <c r="AG670" s="121"/>
      <c r="AH670" s="121"/>
      <c r="AI670" s="121" t="s">
        <v>37</v>
      </c>
      <c r="AJ670" s="122"/>
      <c r="AK670" s="130"/>
      <c r="AL670" s="137"/>
      <c r="AM670" s="137"/>
      <c r="AN670" s="137"/>
      <c r="AO670" s="137"/>
      <c r="AP670" s="137"/>
      <c r="AQ670" s="133"/>
      <c r="AS670" s="97">
        <v>23</v>
      </c>
      <c r="AT670" s="97" t="s">
        <v>222</v>
      </c>
    </row>
    <row r="671" spans="1:46" ht="9" customHeight="1" x14ac:dyDescent="0.2">
      <c r="A671" s="130"/>
      <c r="B671" s="130"/>
      <c r="C671" s="137"/>
      <c r="D671" s="133"/>
      <c r="E671" s="119" t="s">
        <v>26</v>
      </c>
      <c r="F671" s="120">
        <v>11</v>
      </c>
      <c r="G671" s="121">
        <v>3</v>
      </c>
      <c r="H671" s="121"/>
      <c r="I671" s="121"/>
      <c r="J671" s="121"/>
      <c r="K671" s="121">
        <v>8</v>
      </c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  <c r="AA671" s="121"/>
      <c r="AB671" s="121"/>
      <c r="AC671" s="121"/>
      <c r="AD671" s="121"/>
      <c r="AE671" s="121"/>
      <c r="AF671" s="121"/>
      <c r="AG671" s="121"/>
      <c r="AH671" s="121"/>
      <c r="AI671" s="121"/>
      <c r="AJ671" s="122"/>
      <c r="AK671" s="130"/>
      <c r="AL671" s="137"/>
      <c r="AM671" s="137"/>
      <c r="AN671" s="137"/>
      <c r="AO671" s="137"/>
      <c r="AP671" s="137"/>
      <c r="AQ671" s="133"/>
      <c r="AS671" s="97">
        <v>23</v>
      </c>
      <c r="AT671" s="97" t="s">
        <v>222</v>
      </c>
    </row>
    <row r="672" spans="1:46" ht="9" customHeight="1" thickBot="1" x14ac:dyDescent="0.25">
      <c r="A672" s="131"/>
      <c r="B672" s="131"/>
      <c r="C672" s="138"/>
      <c r="D672" s="134"/>
      <c r="E672" s="123" t="s">
        <v>27</v>
      </c>
      <c r="F672" s="124"/>
      <c r="G672" s="125"/>
      <c r="H672" s="125"/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5"/>
      <c r="AA672" s="125"/>
      <c r="AB672" s="125"/>
      <c r="AC672" s="125"/>
      <c r="AD672" s="125"/>
      <c r="AE672" s="125"/>
      <c r="AF672" s="125"/>
      <c r="AG672" s="125"/>
      <c r="AH672" s="125"/>
      <c r="AI672" s="125"/>
      <c r="AJ672" s="126"/>
      <c r="AK672" s="131"/>
      <c r="AL672" s="138"/>
      <c r="AM672" s="138"/>
      <c r="AN672" s="138"/>
      <c r="AO672" s="138"/>
      <c r="AP672" s="138"/>
      <c r="AQ672" s="134"/>
      <c r="AS672" s="97">
        <v>23</v>
      </c>
      <c r="AT672" s="97" t="s">
        <v>222</v>
      </c>
    </row>
    <row r="673" spans="1:46" ht="9" customHeight="1" thickBot="1" x14ac:dyDescent="0.25">
      <c r="A673" s="135">
        <v>166</v>
      </c>
      <c r="B673" s="129">
        <v>20455</v>
      </c>
      <c r="C673" s="150" t="s">
        <v>273</v>
      </c>
      <c r="D673" s="140" t="s">
        <v>221</v>
      </c>
      <c r="E673" s="115" t="s">
        <v>22</v>
      </c>
      <c r="F673" s="116"/>
      <c r="G673" s="117"/>
      <c r="H673" s="117">
        <v>8</v>
      </c>
      <c r="I673" s="117">
        <v>8</v>
      </c>
      <c r="J673" s="117">
        <v>8</v>
      </c>
      <c r="K673" s="117"/>
      <c r="L673" s="117"/>
      <c r="M673" s="117">
        <v>8</v>
      </c>
      <c r="N673" s="117">
        <v>8</v>
      </c>
      <c r="O673" s="117">
        <v>8</v>
      </c>
      <c r="P673" s="117">
        <v>8</v>
      </c>
      <c r="Q673" s="117">
        <v>8</v>
      </c>
      <c r="R673" s="117"/>
      <c r="S673" s="117"/>
      <c r="T673" s="117">
        <v>8</v>
      </c>
      <c r="U673" s="117">
        <v>8</v>
      </c>
      <c r="V673" s="117">
        <v>8</v>
      </c>
      <c r="W673" s="117">
        <v>8</v>
      </c>
      <c r="X673" s="117">
        <v>8</v>
      </c>
      <c r="Y673" s="117"/>
      <c r="Z673" s="117"/>
      <c r="AA673" s="117">
        <v>8</v>
      </c>
      <c r="AB673" s="117">
        <v>8</v>
      </c>
      <c r="AC673" s="117">
        <v>8</v>
      </c>
      <c r="AD673" s="117">
        <v>8</v>
      </c>
      <c r="AE673" s="117">
        <v>8</v>
      </c>
      <c r="AF673" s="117"/>
      <c r="AG673" s="117"/>
      <c r="AH673" s="117">
        <v>8</v>
      </c>
      <c r="AI673" s="117">
        <v>8</v>
      </c>
      <c r="AJ673" s="118">
        <v>8</v>
      </c>
      <c r="AK673" s="139">
        <f>COUNTIF(F673:AJ673,"&gt;0")</f>
        <v>21</v>
      </c>
      <c r="AL673" s="136">
        <f>SUM(F673:AJ673)</f>
        <v>168</v>
      </c>
      <c r="AM673" s="136">
        <f>SUM(F675:AJ675)</f>
        <v>0</v>
      </c>
      <c r="AN673" s="136">
        <f>SUM(F676:AJ676)</f>
        <v>0</v>
      </c>
      <c r="AO673" s="136">
        <f>SUM(F674:AJ674)</f>
        <v>0</v>
      </c>
      <c r="AP673" s="136">
        <f>VLOOKUP($M$1&amp;" "&amp;$P$1&amp;" "&amp;AQ673,'Вспомогательная таблица'!A:AL,38,0)</f>
        <v>168</v>
      </c>
      <c r="AQ673" s="132" t="s">
        <v>70</v>
      </c>
      <c r="AS673" s="97">
        <v>23</v>
      </c>
      <c r="AT673" s="97" t="s">
        <v>222</v>
      </c>
    </row>
    <row r="674" spans="1:46" ht="9" customHeight="1" x14ac:dyDescent="0.2">
      <c r="A674" s="130"/>
      <c r="B674" s="130"/>
      <c r="C674" s="137"/>
      <c r="D674" s="133"/>
      <c r="E674" s="119" t="s">
        <v>25</v>
      </c>
      <c r="F674" s="120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  <c r="AA674" s="121"/>
      <c r="AB674" s="121"/>
      <c r="AC674" s="121"/>
      <c r="AD674" s="121"/>
      <c r="AE674" s="121"/>
      <c r="AF674" s="121"/>
      <c r="AG674" s="121"/>
      <c r="AH674" s="121"/>
      <c r="AI674" s="121"/>
      <c r="AJ674" s="122"/>
      <c r="AK674" s="130"/>
      <c r="AL674" s="137"/>
      <c r="AM674" s="137"/>
      <c r="AN674" s="137"/>
      <c r="AO674" s="137"/>
      <c r="AP674" s="137"/>
      <c r="AQ674" s="133"/>
      <c r="AS674" s="97">
        <v>23</v>
      </c>
      <c r="AT674" s="97" t="s">
        <v>222</v>
      </c>
    </row>
    <row r="675" spans="1:46" ht="9" customHeight="1" x14ac:dyDescent="0.2">
      <c r="A675" s="130"/>
      <c r="B675" s="130"/>
      <c r="C675" s="137"/>
      <c r="D675" s="133"/>
      <c r="E675" s="119" t="s">
        <v>26</v>
      </c>
      <c r="F675" s="120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  <c r="AA675" s="121"/>
      <c r="AB675" s="121"/>
      <c r="AC675" s="121"/>
      <c r="AD675" s="121"/>
      <c r="AE675" s="121"/>
      <c r="AF675" s="121"/>
      <c r="AG675" s="121"/>
      <c r="AH675" s="121"/>
      <c r="AI675" s="121"/>
      <c r="AJ675" s="122"/>
      <c r="AK675" s="130"/>
      <c r="AL675" s="137"/>
      <c r="AM675" s="137"/>
      <c r="AN675" s="137"/>
      <c r="AO675" s="137"/>
      <c r="AP675" s="137"/>
      <c r="AQ675" s="133"/>
      <c r="AS675" s="97">
        <v>23</v>
      </c>
      <c r="AT675" s="97" t="s">
        <v>222</v>
      </c>
    </row>
    <row r="676" spans="1:46" ht="9" customHeight="1" thickBot="1" x14ac:dyDescent="0.25">
      <c r="A676" s="131"/>
      <c r="B676" s="131"/>
      <c r="C676" s="138"/>
      <c r="D676" s="134"/>
      <c r="E676" s="123" t="s">
        <v>27</v>
      </c>
      <c r="F676" s="124"/>
      <c r="G676" s="125"/>
      <c r="H676" s="125"/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5"/>
      <c r="AA676" s="125"/>
      <c r="AB676" s="125"/>
      <c r="AC676" s="125"/>
      <c r="AD676" s="125"/>
      <c r="AE676" s="125"/>
      <c r="AF676" s="125"/>
      <c r="AG676" s="125"/>
      <c r="AH676" s="125"/>
      <c r="AI676" s="125"/>
      <c r="AJ676" s="126"/>
      <c r="AK676" s="131"/>
      <c r="AL676" s="138"/>
      <c r="AM676" s="138"/>
      <c r="AN676" s="138"/>
      <c r="AO676" s="138"/>
      <c r="AP676" s="138"/>
      <c r="AQ676" s="134"/>
      <c r="AS676" s="97">
        <v>23</v>
      </c>
      <c r="AT676" s="97" t="s">
        <v>222</v>
      </c>
    </row>
    <row r="677" spans="1:46" ht="9" customHeight="1" thickBot="1" x14ac:dyDescent="0.25">
      <c r="A677" s="135">
        <v>167</v>
      </c>
      <c r="B677" s="129">
        <v>30801</v>
      </c>
      <c r="C677" s="150" t="s">
        <v>274</v>
      </c>
      <c r="D677" s="140" t="s">
        <v>221</v>
      </c>
      <c r="E677" s="115" t="s">
        <v>22</v>
      </c>
      <c r="F677" s="116"/>
      <c r="G677" s="117"/>
      <c r="H677" s="117">
        <v>8</v>
      </c>
      <c r="I677" s="117">
        <v>8</v>
      </c>
      <c r="J677" s="127" t="s">
        <v>54</v>
      </c>
      <c r="K677" s="117"/>
      <c r="L677" s="117"/>
      <c r="M677" s="127" t="s">
        <v>54</v>
      </c>
      <c r="N677" s="117">
        <v>8</v>
      </c>
      <c r="O677" s="117">
        <v>8</v>
      </c>
      <c r="P677" s="117">
        <v>8</v>
      </c>
      <c r="Q677" s="127">
        <v>8</v>
      </c>
      <c r="R677" s="117"/>
      <c r="S677" s="117"/>
      <c r="T677" s="117">
        <v>8</v>
      </c>
      <c r="U677" s="117">
        <v>8</v>
      </c>
      <c r="V677" s="117">
        <v>8</v>
      </c>
      <c r="W677" s="117">
        <v>8</v>
      </c>
      <c r="X677" s="117">
        <v>8</v>
      </c>
      <c r="Y677" s="117"/>
      <c r="Z677" s="117"/>
      <c r="AA677" s="117">
        <v>8</v>
      </c>
      <c r="AB677" s="117">
        <v>8</v>
      </c>
      <c r="AC677" s="117">
        <v>8</v>
      </c>
      <c r="AD677" s="117">
        <v>8</v>
      </c>
      <c r="AE677" s="117">
        <v>8</v>
      </c>
      <c r="AF677" s="117"/>
      <c r="AG677" s="117"/>
      <c r="AH677" s="117">
        <v>8</v>
      </c>
      <c r="AI677" s="117">
        <v>8</v>
      </c>
      <c r="AJ677" s="118">
        <v>8</v>
      </c>
      <c r="AK677" s="139">
        <f>COUNTIF(F677:AJ677,"&gt;0")</f>
        <v>19</v>
      </c>
      <c r="AL677" s="136">
        <f>SUM(F677:AJ677)</f>
        <v>152</v>
      </c>
      <c r="AM677" s="136">
        <f>SUM(F679:AJ679)</f>
        <v>0</v>
      </c>
      <c r="AN677" s="136">
        <f>SUM(F680:AJ680)</f>
        <v>0</v>
      </c>
      <c r="AO677" s="136">
        <f>SUM(F678:AJ678)</f>
        <v>0</v>
      </c>
      <c r="AP677" s="136">
        <f>VLOOKUP($M$1&amp;" "&amp;$P$1&amp;" "&amp;AQ677,'Вспомогательная таблица'!A:AL,38,0)</f>
        <v>168</v>
      </c>
      <c r="AQ677" s="132" t="s">
        <v>23</v>
      </c>
      <c r="AS677" s="97">
        <v>23</v>
      </c>
      <c r="AT677" s="97" t="s">
        <v>222</v>
      </c>
    </row>
    <row r="678" spans="1:46" ht="9" customHeight="1" x14ac:dyDescent="0.2">
      <c r="A678" s="130"/>
      <c r="B678" s="130"/>
      <c r="C678" s="137"/>
      <c r="D678" s="133"/>
      <c r="E678" s="119" t="s">
        <v>25</v>
      </c>
      <c r="F678" s="120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  <c r="AA678" s="121"/>
      <c r="AB678" s="121"/>
      <c r="AC678" s="121"/>
      <c r="AD678" s="121"/>
      <c r="AE678" s="121"/>
      <c r="AF678" s="121"/>
      <c r="AG678" s="121"/>
      <c r="AH678" s="121"/>
      <c r="AI678" s="121"/>
      <c r="AJ678" s="122"/>
      <c r="AK678" s="130"/>
      <c r="AL678" s="137"/>
      <c r="AM678" s="137"/>
      <c r="AN678" s="137"/>
      <c r="AO678" s="137"/>
      <c r="AP678" s="137"/>
      <c r="AQ678" s="133"/>
      <c r="AS678" s="97">
        <v>23</v>
      </c>
      <c r="AT678" s="97" t="s">
        <v>222</v>
      </c>
    </row>
    <row r="679" spans="1:46" ht="9" customHeight="1" x14ac:dyDescent="0.2">
      <c r="A679" s="130"/>
      <c r="B679" s="130"/>
      <c r="C679" s="137"/>
      <c r="D679" s="133"/>
      <c r="E679" s="119" t="s">
        <v>26</v>
      </c>
      <c r="F679" s="120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  <c r="AA679" s="121"/>
      <c r="AB679" s="121"/>
      <c r="AC679" s="121"/>
      <c r="AD679" s="121"/>
      <c r="AE679" s="121"/>
      <c r="AF679" s="121"/>
      <c r="AG679" s="121"/>
      <c r="AH679" s="121"/>
      <c r="AI679" s="121"/>
      <c r="AJ679" s="122"/>
      <c r="AK679" s="130"/>
      <c r="AL679" s="137"/>
      <c r="AM679" s="137"/>
      <c r="AN679" s="137"/>
      <c r="AO679" s="137"/>
      <c r="AP679" s="137"/>
      <c r="AQ679" s="133"/>
      <c r="AS679" s="97">
        <v>23</v>
      </c>
      <c r="AT679" s="97" t="s">
        <v>222</v>
      </c>
    </row>
    <row r="680" spans="1:46" ht="9" customHeight="1" thickBot="1" x14ac:dyDescent="0.25">
      <c r="A680" s="131"/>
      <c r="B680" s="131"/>
      <c r="C680" s="138"/>
      <c r="D680" s="134"/>
      <c r="E680" s="123" t="s">
        <v>27</v>
      </c>
      <c r="F680" s="124"/>
      <c r="G680" s="125"/>
      <c r="H680" s="125"/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5"/>
      <c r="AA680" s="125"/>
      <c r="AB680" s="125"/>
      <c r="AC680" s="125"/>
      <c r="AD680" s="125"/>
      <c r="AE680" s="125"/>
      <c r="AF680" s="125"/>
      <c r="AG680" s="125"/>
      <c r="AH680" s="125"/>
      <c r="AI680" s="125"/>
      <c r="AJ680" s="126"/>
      <c r="AK680" s="131"/>
      <c r="AL680" s="138"/>
      <c r="AM680" s="138"/>
      <c r="AN680" s="138"/>
      <c r="AO680" s="138"/>
      <c r="AP680" s="138"/>
      <c r="AQ680" s="134"/>
      <c r="AS680" s="97">
        <v>23</v>
      </c>
      <c r="AT680" s="97" t="s">
        <v>222</v>
      </c>
    </row>
    <row r="681" spans="1:46" ht="9" customHeight="1" thickBot="1" x14ac:dyDescent="0.25">
      <c r="A681" s="135">
        <v>168</v>
      </c>
      <c r="B681" s="129">
        <v>19277</v>
      </c>
      <c r="C681" s="150" t="s">
        <v>275</v>
      </c>
      <c r="D681" s="140" t="s">
        <v>221</v>
      </c>
      <c r="E681" s="115" t="s">
        <v>22</v>
      </c>
      <c r="F681" s="116"/>
      <c r="G681" s="117"/>
      <c r="H681" s="117">
        <v>8</v>
      </c>
      <c r="I681" s="117">
        <v>8</v>
      </c>
      <c r="J681" s="117">
        <v>8</v>
      </c>
      <c r="K681" s="117"/>
      <c r="L681" s="117"/>
      <c r="M681" s="117">
        <v>8</v>
      </c>
      <c r="N681" s="117">
        <v>8</v>
      </c>
      <c r="O681" s="117">
        <v>8</v>
      </c>
      <c r="P681" s="127" t="s">
        <v>54</v>
      </c>
      <c r="Q681" s="127" t="s">
        <v>54</v>
      </c>
      <c r="R681" s="127" t="s">
        <v>54</v>
      </c>
      <c r="S681" s="117" t="s">
        <v>54</v>
      </c>
      <c r="T681" s="117" t="s">
        <v>54</v>
      </c>
      <c r="U681" s="117" t="s">
        <v>54</v>
      </c>
      <c r="V681" s="117" t="s">
        <v>54</v>
      </c>
      <c r="W681" s="117" t="s">
        <v>54</v>
      </c>
      <c r="X681" s="117" t="s">
        <v>54</v>
      </c>
      <c r="Y681" s="117" t="s">
        <v>54</v>
      </c>
      <c r="Z681" s="117" t="s">
        <v>54</v>
      </c>
      <c r="AA681" s="117" t="s">
        <v>54</v>
      </c>
      <c r="AB681" s="117" t="s">
        <v>54</v>
      </c>
      <c r="AC681" s="117" t="s">
        <v>54</v>
      </c>
      <c r="AD681" s="117" t="s">
        <v>54</v>
      </c>
      <c r="AE681" s="117" t="s">
        <v>54</v>
      </c>
      <c r="AF681" s="117" t="s">
        <v>54</v>
      </c>
      <c r="AG681" s="117" t="s">
        <v>54</v>
      </c>
      <c r="AH681" s="117" t="s">
        <v>54</v>
      </c>
      <c r="AI681" s="117" t="s">
        <v>54</v>
      </c>
      <c r="AJ681" s="118" t="s">
        <v>54</v>
      </c>
      <c r="AK681" s="139">
        <f>COUNTIF(F681:AJ681,"&gt;0")</f>
        <v>6</v>
      </c>
      <c r="AL681" s="136">
        <f>SUM(F681:AJ681)</f>
        <v>48</v>
      </c>
      <c r="AM681" s="136">
        <f>SUM(F683:AJ683)</f>
        <v>0</v>
      </c>
      <c r="AN681" s="136">
        <f>SUM(F684:AJ684)</f>
        <v>0</v>
      </c>
      <c r="AO681" s="136">
        <f>SUM(F682:AJ682)</f>
        <v>0</v>
      </c>
      <c r="AP681" s="136">
        <f>VLOOKUP($M$1&amp;" "&amp;$P$1&amp;" "&amp;AQ681,'Вспомогательная таблица'!A:AL,38,0)</f>
        <v>168</v>
      </c>
      <c r="AQ681" s="132" t="s">
        <v>70</v>
      </c>
      <c r="AS681" s="97">
        <v>23</v>
      </c>
      <c r="AT681" s="97" t="s">
        <v>222</v>
      </c>
    </row>
    <row r="682" spans="1:46" ht="9" customHeight="1" x14ac:dyDescent="0.2">
      <c r="A682" s="130"/>
      <c r="B682" s="130"/>
      <c r="C682" s="137"/>
      <c r="D682" s="133"/>
      <c r="E682" s="119" t="s">
        <v>25</v>
      </c>
      <c r="F682" s="120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  <c r="AA682" s="121"/>
      <c r="AB682" s="121"/>
      <c r="AC682" s="121"/>
      <c r="AD682" s="121"/>
      <c r="AE682" s="121"/>
      <c r="AF682" s="121"/>
      <c r="AG682" s="121"/>
      <c r="AH682" s="121"/>
      <c r="AI682" s="121"/>
      <c r="AJ682" s="122"/>
      <c r="AK682" s="130"/>
      <c r="AL682" s="137"/>
      <c r="AM682" s="137"/>
      <c r="AN682" s="137"/>
      <c r="AO682" s="137"/>
      <c r="AP682" s="137"/>
      <c r="AQ682" s="133"/>
      <c r="AS682" s="97">
        <v>23</v>
      </c>
      <c r="AT682" s="97" t="s">
        <v>222</v>
      </c>
    </row>
    <row r="683" spans="1:46" ht="9" customHeight="1" x14ac:dyDescent="0.2">
      <c r="A683" s="130"/>
      <c r="B683" s="130"/>
      <c r="C683" s="137"/>
      <c r="D683" s="133"/>
      <c r="E683" s="119" t="s">
        <v>26</v>
      </c>
      <c r="F683" s="120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  <c r="AA683" s="121"/>
      <c r="AB683" s="121"/>
      <c r="AC683" s="121"/>
      <c r="AD683" s="121"/>
      <c r="AE683" s="121"/>
      <c r="AF683" s="121"/>
      <c r="AG683" s="121"/>
      <c r="AH683" s="121"/>
      <c r="AI683" s="121"/>
      <c r="AJ683" s="122"/>
      <c r="AK683" s="130"/>
      <c r="AL683" s="137"/>
      <c r="AM683" s="137"/>
      <c r="AN683" s="137"/>
      <c r="AO683" s="137"/>
      <c r="AP683" s="137"/>
      <c r="AQ683" s="133"/>
      <c r="AS683" s="97">
        <v>23</v>
      </c>
      <c r="AT683" s="97" t="s">
        <v>222</v>
      </c>
    </row>
    <row r="684" spans="1:46" ht="9" customHeight="1" thickBot="1" x14ac:dyDescent="0.25">
      <c r="A684" s="131"/>
      <c r="B684" s="131"/>
      <c r="C684" s="138"/>
      <c r="D684" s="134"/>
      <c r="E684" s="123" t="s">
        <v>27</v>
      </c>
      <c r="F684" s="124"/>
      <c r="G684" s="125"/>
      <c r="H684" s="125"/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5"/>
      <c r="AA684" s="125"/>
      <c r="AB684" s="125"/>
      <c r="AC684" s="125"/>
      <c r="AD684" s="125"/>
      <c r="AE684" s="125"/>
      <c r="AF684" s="125"/>
      <c r="AG684" s="125"/>
      <c r="AH684" s="125"/>
      <c r="AI684" s="125"/>
      <c r="AJ684" s="126"/>
      <c r="AK684" s="131"/>
      <c r="AL684" s="138"/>
      <c r="AM684" s="138"/>
      <c r="AN684" s="138"/>
      <c r="AO684" s="138"/>
      <c r="AP684" s="138"/>
      <c r="AQ684" s="134"/>
      <c r="AS684" s="97">
        <v>23</v>
      </c>
      <c r="AT684" s="97" t="s">
        <v>222</v>
      </c>
    </row>
    <row r="685" spans="1:46" ht="9" customHeight="1" thickBot="1" x14ac:dyDescent="0.25">
      <c r="A685" s="135">
        <v>169</v>
      </c>
      <c r="B685" s="129">
        <v>30130</v>
      </c>
      <c r="C685" s="150" t="s">
        <v>276</v>
      </c>
      <c r="D685" s="140" t="s">
        <v>221</v>
      </c>
      <c r="E685" s="115" t="s">
        <v>22</v>
      </c>
      <c r="F685" s="116"/>
      <c r="G685" s="117"/>
      <c r="H685" s="117">
        <v>8</v>
      </c>
      <c r="I685" s="117">
        <v>8</v>
      </c>
      <c r="J685" s="117">
        <v>8</v>
      </c>
      <c r="K685" s="117"/>
      <c r="L685" s="117"/>
      <c r="M685" s="127">
        <v>8</v>
      </c>
      <c r="N685" s="127" t="s">
        <v>54</v>
      </c>
      <c r="O685" s="127" t="s">
        <v>54</v>
      </c>
      <c r="P685" s="127" t="s">
        <v>54</v>
      </c>
      <c r="Q685" s="127" t="s">
        <v>54</v>
      </c>
      <c r="R685" s="127" t="s">
        <v>54</v>
      </c>
      <c r="S685" s="117" t="s">
        <v>54</v>
      </c>
      <c r="T685" s="117" t="s">
        <v>54</v>
      </c>
      <c r="U685" s="117" t="s">
        <v>54</v>
      </c>
      <c r="V685" s="117" t="s">
        <v>54</v>
      </c>
      <c r="W685" s="117" t="s">
        <v>54</v>
      </c>
      <c r="X685" s="117" t="s">
        <v>54</v>
      </c>
      <c r="Y685" s="117" t="s">
        <v>54</v>
      </c>
      <c r="Z685" s="117" t="s">
        <v>54</v>
      </c>
      <c r="AA685" s="117" t="s">
        <v>37</v>
      </c>
      <c r="AB685" s="117" t="s">
        <v>37</v>
      </c>
      <c r="AC685" s="117" t="s">
        <v>37</v>
      </c>
      <c r="AD685" s="117" t="s">
        <v>37</v>
      </c>
      <c r="AE685" s="117" t="s">
        <v>37</v>
      </c>
      <c r="AF685" s="117" t="s">
        <v>37</v>
      </c>
      <c r="AG685" s="117" t="s">
        <v>37</v>
      </c>
      <c r="AH685" s="117" t="s">
        <v>37</v>
      </c>
      <c r="AI685" s="117" t="s">
        <v>37</v>
      </c>
      <c r="AJ685" s="118" t="s">
        <v>37</v>
      </c>
      <c r="AK685" s="139">
        <f>COUNTIF(F685:AJ685,"&gt;0")</f>
        <v>4</v>
      </c>
      <c r="AL685" s="136">
        <f>SUM(F685:AJ685)</f>
        <v>32</v>
      </c>
      <c r="AM685" s="136">
        <f>SUM(F687:AJ687)</f>
        <v>0</v>
      </c>
      <c r="AN685" s="136">
        <f>SUM(F688:AJ688)</f>
        <v>0</v>
      </c>
      <c r="AO685" s="136">
        <f>SUM(F686:AJ686)</f>
        <v>0</v>
      </c>
      <c r="AP685" s="136">
        <f>VLOOKUP($M$1&amp;" "&amp;$P$1&amp;" "&amp;AQ685,'Вспомогательная таблица'!A:AL,38,0)</f>
        <v>168</v>
      </c>
      <c r="AQ685" s="132" t="s">
        <v>70</v>
      </c>
      <c r="AS685" s="97">
        <v>23</v>
      </c>
      <c r="AT685" s="97" t="s">
        <v>222</v>
      </c>
    </row>
    <row r="686" spans="1:46" ht="9" customHeight="1" x14ac:dyDescent="0.2">
      <c r="A686" s="130"/>
      <c r="B686" s="130"/>
      <c r="C686" s="137"/>
      <c r="D686" s="133"/>
      <c r="E686" s="119" t="s">
        <v>25</v>
      </c>
      <c r="F686" s="120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  <c r="AA686" s="121"/>
      <c r="AB686" s="121"/>
      <c r="AC686" s="121"/>
      <c r="AD686" s="121"/>
      <c r="AE686" s="121"/>
      <c r="AF686" s="121"/>
      <c r="AG686" s="121"/>
      <c r="AH686" s="121"/>
      <c r="AI686" s="121"/>
      <c r="AJ686" s="122"/>
      <c r="AK686" s="130"/>
      <c r="AL686" s="137"/>
      <c r="AM686" s="137"/>
      <c r="AN686" s="137"/>
      <c r="AO686" s="137"/>
      <c r="AP686" s="137"/>
      <c r="AQ686" s="133"/>
      <c r="AS686" s="97">
        <v>23</v>
      </c>
      <c r="AT686" s="97" t="s">
        <v>222</v>
      </c>
    </row>
    <row r="687" spans="1:46" ht="9" customHeight="1" x14ac:dyDescent="0.2">
      <c r="A687" s="130"/>
      <c r="B687" s="130"/>
      <c r="C687" s="137"/>
      <c r="D687" s="133"/>
      <c r="E687" s="119" t="s">
        <v>26</v>
      </c>
      <c r="F687" s="120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  <c r="AA687" s="121"/>
      <c r="AB687" s="121"/>
      <c r="AC687" s="121"/>
      <c r="AD687" s="121"/>
      <c r="AE687" s="121"/>
      <c r="AF687" s="121"/>
      <c r="AG687" s="121"/>
      <c r="AH687" s="121"/>
      <c r="AI687" s="121"/>
      <c r="AJ687" s="122"/>
      <c r="AK687" s="130"/>
      <c r="AL687" s="137"/>
      <c r="AM687" s="137"/>
      <c r="AN687" s="137"/>
      <c r="AO687" s="137"/>
      <c r="AP687" s="137"/>
      <c r="AQ687" s="133"/>
      <c r="AS687" s="97">
        <v>23</v>
      </c>
      <c r="AT687" s="97" t="s">
        <v>222</v>
      </c>
    </row>
    <row r="688" spans="1:46" ht="9" customHeight="1" thickBot="1" x14ac:dyDescent="0.25">
      <c r="A688" s="131"/>
      <c r="B688" s="131"/>
      <c r="C688" s="138"/>
      <c r="D688" s="134"/>
      <c r="E688" s="123" t="s">
        <v>27</v>
      </c>
      <c r="F688" s="124"/>
      <c r="G688" s="125"/>
      <c r="H688" s="125"/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5"/>
      <c r="AA688" s="125"/>
      <c r="AB688" s="125"/>
      <c r="AC688" s="125"/>
      <c r="AD688" s="125"/>
      <c r="AE688" s="125"/>
      <c r="AF688" s="125"/>
      <c r="AG688" s="125"/>
      <c r="AH688" s="125"/>
      <c r="AI688" s="125"/>
      <c r="AJ688" s="126"/>
      <c r="AK688" s="131"/>
      <c r="AL688" s="138"/>
      <c r="AM688" s="138"/>
      <c r="AN688" s="138"/>
      <c r="AO688" s="138"/>
      <c r="AP688" s="138"/>
      <c r="AQ688" s="134"/>
      <c r="AS688" s="97">
        <v>23</v>
      </c>
      <c r="AT688" s="97" t="s">
        <v>222</v>
      </c>
    </row>
    <row r="689" spans="1:46" ht="9" customHeight="1" thickBot="1" x14ac:dyDescent="0.25">
      <c r="A689" s="135">
        <v>170</v>
      </c>
      <c r="B689" s="129">
        <v>19280</v>
      </c>
      <c r="C689" s="150" t="s">
        <v>277</v>
      </c>
      <c r="D689" s="140" t="s">
        <v>221</v>
      </c>
      <c r="E689" s="115" t="s">
        <v>22</v>
      </c>
      <c r="F689" s="116">
        <v>11</v>
      </c>
      <c r="G689" s="117"/>
      <c r="H689" s="127"/>
      <c r="I689" s="117">
        <v>11</v>
      </c>
      <c r="J689" s="117"/>
      <c r="K689" s="117"/>
      <c r="L689" s="117"/>
      <c r="M689" s="127" t="s">
        <v>54</v>
      </c>
      <c r="N689" s="127" t="s">
        <v>54</v>
      </c>
      <c r="O689" s="127" t="s">
        <v>54</v>
      </c>
      <c r="P689" s="127" t="s">
        <v>54</v>
      </c>
      <c r="Q689" s="127" t="s">
        <v>54</v>
      </c>
      <c r="R689" s="127" t="s">
        <v>54</v>
      </c>
      <c r="S689" s="117" t="s">
        <v>54</v>
      </c>
      <c r="T689" s="117" t="s">
        <v>54</v>
      </c>
      <c r="U689" s="117" t="s">
        <v>54</v>
      </c>
      <c r="V689" s="117" t="s">
        <v>54</v>
      </c>
      <c r="W689" s="117" t="s">
        <v>54</v>
      </c>
      <c r="X689" s="117" t="s">
        <v>54</v>
      </c>
      <c r="Y689" s="117" t="s">
        <v>54</v>
      </c>
      <c r="Z689" s="117" t="s">
        <v>54</v>
      </c>
      <c r="AA689" s="117" t="s">
        <v>54</v>
      </c>
      <c r="AB689" s="117" t="s">
        <v>54</v>
      </c>
      <c r="AC689" s="117" t="s">
        <v>54</v>
      </c>
      <c r="AD689" s="117" t="s">
        <v>54</v>
      </c>
      <c r="AE689" s="117" t="s">
        <v>54</v>
      </c>
      <c r="AF689" s="117" t="s">
        <v>54</v>
      </c>
      <c r="AG689" s="117" t="s">
        <v>54</v>
      </c>
      <c r="AH689" s="117" t="s">
        <v>54</v>
      </c>
      <c r="AI689" s="117" t="s">
        <v>54</v>
      </c>
      <c r="AJ689" s="118" t="s">
        <v>54</v>
      </c>
      <c r="AK689" s="139">
        <f>COUNTIF(F689:AJ689,"&gt;0")</f>
        <v>2</v>
      </c>
      <c r="AL689" s="136">
        <f>SUM(F689:AJ689)</f>
        <v>22</v>
      </c>
      <c r="AM689" s="136">
        <f>SUM(F691:AJ691)</f>
        <v>11</v>
      </c>
      <c r="AN689" s="136">
        <f>SUM(F692:AJ692)</f>
        <v>0</v>
      </c>
      <c r="AO689" s="136">
        <f>SUM(F690:AJ690)</f>
        <v>8</v>
      </c>
      <c r="AP689" s="136">
        <f>VLOOKUP($M$1&amp;" "&amp;$P$1&amp;" "&amp;AQ689,'Вспомогательная таблица'!A:AL,38,0)</f>
        <v>165</v>
      </c>
      <c r="AQ689" s="132" t="s">
        <v>39</v>
      </c>
      <c r="AS689" s="97">
        <v>23</v>
      </c>
      <c r="AT689" s="97" t="s">
        <v>222</v>
      </c>
    </row>
    <row r="690" spans="1:46" ht="9" customHeight="1" x14ac:dyDescent="0.2">
      <c r="A690" s="130"/>
      <c r="B690" s="130"/>
      <c r="C690" s="137"/>
      <c r="D690" s="133"/>
      <c r="E690" s="119" t="s">
        <v>25</v>
      </c>
      <c r="F690" s="120">
        <v>8</v>
      </c>
      <c r="G690" s="121"/>
      <c r="H690" s="121"/>
      <c r="I690" s="121"/>
      <c r="J690" s="121"/>
      <c r="K690" s="121"/>
      <c r="L690" s="121"/>
      <c r="M690" s="121"/>
      <c r="N690" s="121" t="s">
        <v>54</v>
      </c>
      <c r="O690" s="121"/>
      <c r="P690" s="121"/>
      <c r="Q690" s="121"/>
      <c r="R690" s="121" t="s">
        <v>54</v>
      </c>
      <c r="S690" s="121"/>
      <c r="T690" s="121"/>
      <c r="U690" s="121"/>
      <c r="V690" s="121" t="s">
        <v>54</v>
      </c>
      <c r="W690" s="121"/>
      <c r="X690" s="121"/>
      <c r="Y690" s="121"/>
      <c r="Z690" s="121" t="s">
        <v>54</v>
      </c>
      <c r="AA690" s="121"/>
      <c r="AB690" s="121"/>
      <c r="AC690" s="121"/>
      <c r="AD690" s="121" t="s">
        <v>54</v>
      </c>
      <c r="AE690" s="121"/>
      <c r="AF690" s="121"/>
      <c r="AG690" s="121"/>
      <c r="AH690" s="121" t="s">
        <v>54</v>
      </c>
      <c r="AI690" s="121"/>
      <c r="AJ690" s="122"/>
      <c r="AK690" s="130"/>
      <c r="AL690" s="137"/>
      <c r="AM690" s="137"/>
      <c r="AN690" s="137"/>
      <c r="AO690" s="137"/>
      <c r="AP690" s="137"/>
      <c r="AQ690" s="133"/>
      <c r="AS690" s="97">
        <v>23</v>
      </c>
      <c r="AT690" s="97" t="s">
        <v>222</v>
      </c>
    </row>
    <row r="691" spans="1:46" ht="9" customHeight="1" x14ac:dyDescent="0.2">
      <c r="A691" s="130"/>
      <c r="B691" s="130"/>
      <c r="C691" s="137"/>
      <c r="D691" s="133"/>
      <c r="E691" s="119" t="s">
        <v>26</v>
      </c>
      <c r="F691" s="120">
        <v>11</v>
      </c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  <c r="AA691" s="121"/>
      <c r="AB691" s="121"/>
      <c r="AC691" s="121"/>
      <c r="AD691" s="121"/>
      <c r="AE691" s="121"/>
      <c r="AF691" s="121"/>
      <c r="AG691" s="121"/>
      <c r="AH691" s="121"/>
      <c r="AI691" s="121"/>
      <c r="AJ691" s="122"/>
      <c r="AK691" s="130"/>
      <c r="AL691" s="137"/>
      <c r="AM691" s="137"/>
      <c r="AN691" s="137"/>
      <c r="AO691" s="137"/>
      <c r="AP691" s="137"/>
      <c r="AQ691" s="133"/>
      <c r="AS691" s="97">
        <v>23</v>
      </c>
      <c r="AT691" s="97" t="s">
        <v>222</v>
      </c>
    </row>
    <row r="692" spans="1:46" ht="9" customHeight="1" thickBot="1" x14ac:dyDescent="0.25">
      <c r="A692" s="131"/>
      <c r="B692" s="131"/>
      <c r="C692" s="138"/>
      <c r="D692" s="134"/>
      <c r="E692" s="123" t="s">
        <v>27</v>
      </c>
      <c r="F692" s="124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  <c r="AA692" s="125"/>
      <c r="AB692" s="125"/>
      <c r="AC692" s="125"/>
      <c r="AD692" s="125"/>
      <c r="AE692" s="125"/>
      <c r="AF692" s="125"/>
      <c r="AG692" s="125"/>
      <c r="AH692" s="125"/>
      <c r="AI692" s="125"/>
      <c r="AJ692" s="126"/>
      <c r="AK692" s="131"/>
      <c r="AL692" s="138"/>
      <c r="AM692" s="138"/>
      <c r="AN692" s="138"/>
      <c r="AO692" s="138"/>
      <c r="AP692" s="138"/>
      <c r="AQ692" s="134"/>
      <c r="AS692" s="97">
        <v>23</v>
      </c>
      <c r="AT692" s="97" t="s">
        <v>222</v>
      </c>
    </row>
    <row r="693" spans="1:46" ht="9" customHeight="1" thickBot="1" x14ac:dyDescent="0.25">
      <c r="A693" s="135">
        <v>171</v>
      </c>
      <c r="B693" s="129">
        <v>19280</v>
      </c>
      <c r="C693" s="150" t="s">
        <v>277</v>
      </c>
      <c r="D693" s="140" t="s">
        <v>221</v>
      </c>
      <c r="E693" s="115" t="s">
        <v>22</v>
      </c>
      <c r="F693" s="128"/>
      <c r="G693" s="117"/>
      <c r="H693" s="117">
        <v>11</v>
      </c>
      <c r="I693" s="12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  <c r="AA693" s="117"/>
      <c r="AB693" s="117"/>
      <c r="AC693" s="117"/>
      <c r="AD693" s="117"/>
      <c r="AE693" s="117"/>
      <c r="AF693" s="117"/>
      <c r="AG693" s="117"/>
      <c r="AH693" s="117"/>
      <c r="AI693" s="117"/>
      <c r="AJ693" s="118"/>
      <c r="AK693" s="139">
        <f>COUNTIF(F693:AJ693,"&gt;0")</f>
        <v>1</v>
      </c>
      <c r="AL693" s="136">
        <f>SUM(F693:AJ693)</f>
        <v>11</v>
      </c>
      <c r="AM693" s="136">
        <f>SUM(F695:AJ695)</f>
        <v>0</v>
      </c>
      <c r="AN693" s="136">
        <f>SUM(F696:AJ696)</f>
        <v>0</v>
      </c>
      <c r="AO693" s="136">
        <f>SUM(F694:AJ694)</f>
        <v>0</v>
      </c>
      <c r="AP693" s="136">
        <f>VLOOKUP($M$1&amp;" "&amp;$P$1&amp;" "&amp;AQ693,'Вспомогательная таблица'!A:AL,38,0)</f>
        <v>165</v>
      </c>
      <c r="AQ693" s="132" t="s">
        <v>41</v>
      </c>
      <c r="AS693" s="97">
        <v>23</v>
      </c>
      <c r="AT693" s="97" t="s">
        <v>222</v>
      </c>
    </row>
    <row r="694" spans="1:46" ht="9" customHeight="1" x14ac:dyDescent="0.2">
      <c r="A694" s="130"/>
      <c r="B694" s="130"/>
      <c r="C694" s="137"/>
      <c r="D694" s="133"/>
      <c r="E694" s="119" t="s">
        <v>25</v>
      </c>
      <c r="F694" s="120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  <c r="AA694" s="121"/>
      <c r="AB694" s="121"/>
      <c r="AC694" s="121"/>
      <c r="AD694" s="121"/>
      <c r="AE694" s="121"/>
      <c r="AF694" s="121"/>
      <c r="AG694" s="121"/>
      <c r="AH694" s="121"/>
      <c r="AI694" s="121"/>
      <c r="AJ694" s="122"/>
      <c r="AK694" s="130"/>
      <c r="AL694" s="137"/>
      <c r="AM694" s="137"/>
      <c r="AN694" s="137"/>
      <c r="AO694" s="137"/>
      <c r="AP694" s="137"/>
      <c r="AQ694" s="133"/>
      <c r="AS694" s="97">
        <v>23</v>
      </c>
      <c r="AT694" s="97" t="s">
        <v>222</v>
      </c>
    </row>
    <row r="695" spans="1:46" ht="9" customHeight="1" x14ac:dyDescent="0.2">
      <c r="A695" s="130"/>
      <c r="B695" s="130"/>
      <c r="C695" s="137"/>
      <c r="D695" s="133"/>
      <c r="E695" s="119" t="s">
        <v>26</v>
      </c>
      <c r="F695" s="120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  <c r="AA695" s="121"/>
      <c r="AB695" s="121"/>
      <c r="AC695" s="121"/>
      <c r="AD695" s="121"/>
      <c r="AE695" s="121"/>
      <c r="AF695" s="121"/>
      <c r="AG695" s="121"/>
      <c r="AH695" s="121"/>
      <c r="AI695" s="121"/>
      <c r="AJ695" s="122"/>
      <c r="AK695" s="130"/>
      <c r="AL695" s="137"/>
      <c r="AM695" s="137"/>
      <c r="AN695" s="137"/>
      <c r="AO695" s="137"/>
      <c r="AP695" s="137"/>
      <c r="AQ695" s="133"/>
      <c r="AS695" s="97">
        <v>23</v>
      </c>
      <c r="AT695" s="97" t="s">
        <v>222</v>
      </c>
    </row>
    <row r="696" spans="1:46" ht="9" customHeight="1" thickBot="1" x14ac:dyDescent="0.25">
      <c r="A696" s="131"/>
      <c r="B696" s="131"/>
      <c r="C696" s="138"/>
      <c r="D696" s="134"/>
      <c r="E696" s="123" t="s">
        <v>27</v>
      </c>
      <c r="F696" s="124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  <c r="AA696" s="125"/>
      <c r="AB696" s="125"/>
      <c r="AC696" s="125"/>
      <c r="AD696" s="125"/>
      <c r="AE696" s="125"/>
      <c r="AF696" s="125"/>
      <c r="AG696" s="125"/>
      <c r="AH696" s="125"/>
      <c r="AI696" s="125"/>
      <c r="AJ696" s="126"/>
      <c r="AK696" s="131"/>
      <c r="AL696" s="138"/>
      <c r="AM696" s="138"/>
      <c r="AN696" s="138"/>
      <c r="AO696" s="138"/>
      <c r="AP696" s="138"/>
      <c r="AQ696" s="134"/>
      <c r="AS696" s="97">
        <v>23</v>
      </c>
      <c r="AT696" s="97" t="s">
        <v>222</v>
      </c>
    </row>
    <row r="697" spans="1:46" ht="9" customHeight="1" thickBot="1" x14ac:dyDescent="0.25">
      <c r="A697" s="135">
        <v>172</v>
      </c>
      <c r="B697" s="129">
        <v>20127</v>
      </c>
      <c r="C697" s="150" t="s">
        <v>278</v>
      </c>
      <c r="D697" s="140" t="s">
        <v>221</v>
      </c>
      <c r="E697" s="115" t="s">
        <v>22</v>
      </c>
      <c r="F697" s="116"/>
      <c r="G697" s="117"/>
      <c r="H697" s="117">
        <v>8</v>
      </c>
      <c r="I697" s="117">
        <v>8</v>
      </c>
      <c r="J697" s="117">
        <v>8</v>
      </c>
      <c r="K697" s="117"/>
      <c r="L697" s="117"/>
      <c r="M697" s="117">
        <v>8</v>
      </c>
      <c r="N697" s="117">
        <v>8</v>
      </c>
      <c r="O697" s="117">
        <v>8</v>
      </c>
      <c r="P697" s="117">
        <v>8</v>
      </c>
      <c r="Q697" s="117">
        <v>8</v>
      </c>
      <c r="R697" s="117"/>
      <c r="S697" s="117"/>
      <c r="T697" s="117">
        <v>8</v>
      </c>
      <c r="U697" s="117">
        <v>8</v>
      </c>
      <c r="V697" s="117">
        <v>8</v>
      </c>
      <c r="W697" s="117">
        <v>8</v>
      </c>
      <c r="X697" s="117">
        <v>8</v>
      </c>
      <c r="Y697" s="117"/>
      <c r="Z697" s="117"/>
      <c r="AA697" s="117">
        <v>8</v>
      </c>
      <c r="AB697" s="117">
        <v>8</v>
      </c>
      <c r="AC697" s="117">
        <v>8</v>
      </c>
      <c r="AD697" s="117">
        <v>8</v>
      </c>
      <c r="AE697" s="117">
        <v>8</v>
      </c>
      <c r="AF697" s="117"/>
      <c r="AG697" s="117"/>
      <c r="AH697" s="117">
        <v>8</v>
      </c>
      <c r="AI697" s="117">
        <v>8</v>
      </c>
      <c r="AJ697" s="118">
        <v>8</v>
      </c>
      <c r="AK697" s="139">
        <f>COUNTIF(F697:AJ697,"&gt;0")</f>
        <v>21</v>
      </c>
      <c r="AL697" s="136">
        <f>SUM(F697:AJ697)</f>
        <v>168</v>
      </c>
      <c r="AM697" s="136">
        <f>SUM(F699:AJ699)</f>
        <v>0</v>
      </c>
      <c r="AN697" s="136">
        <f>SUM(F700:AJ700)</f>
        <v>0</v>
      </c>
      <c r="AO697" s="136">
        <f>SUM(F698:AJ698)</f>
        <v>0</v>
      </c>
      <c r="AP697" s="136">
        <f>VLOOKUP($M$1&amp;" "&amp;$P$1&amp;" "&amp;AQ697,'Вспомогательная таблица'!A:AL,38,0)</f>
        <v>168</v>
      </c>
      <c r="AQ697" s="132" t="s">
        <v>70</v>
      </c>
      <c r="AS697" s="97">
        <v>23</v>
      </c>
      <c r="AT697" s="97" t="s">
        <v>222</v>
      </c>
    </row>
    <row r="698" spans="1:46" ht="9" customHeight="1" x14ac:dyDescent="0.2">
      <c r="A698" s="130"/>
      <c r="B698" s="130"/>
      <c r="C698" s="137"/>
      <c r="D698" s="133"/>
      <c r="E698" s="119" t="s">
        <v>25</v>
      </c>
      <c r="F698" s="120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  <c r="AA698" s="121"/>
      <c r="AB698" s="121"/>
      <c r="AC698" s="121"/>
      <c r="AD698" s="121"/>
      <c r="AE698" s="121"/>
      <c r="AF698" s="121"/>
      <c r="AG698" s="121"/>
      <c r="AH698" s="121"/>
      <c r="AI698" s="121"/>
      <c r="AJ698" s="122"/>
      <c r="AK698" s="130"/>
      <c r="AL698" s="137"/>
      <c r="AM698" s="137"/>
      <c r="AN698" s="137"/>
      <c r="AO698" s="137"/>
      <c r="AP698" s="137"/>
      <c r="AQ698" s="133"/>
      <c r="AS698" s="97">
        <v>23</v>
      </c>
      <c r="AT698" s="97" t="s">
        <v>222</v>
      </c>
    </row>
    <row r="699" spans="1:46" ht="9" customHeight="1" x14ac:dyDescent="0.2">
      <c r="A699" s="130"/>
      <c r="B699" s="130"/>
      <c r="C699" s="137"/>
      <c r="D699" s="133"/>
      <c r="E699" s="119" t="s">
        <v>26</v>
      </c>
      <c r="F699" s="120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  <c r="AA699" s="121"/>
      <c r="AB699" s="121"/>
      <c r="AC699" s="121"/>
      <c r="AD699" s="121"/>
      <c r="AE699" s="121"/>
      <c r="AF699" s="121"/>
      <c r="AG699" s="121"/>
      <c r="AH699" s="121"/>
      <c r="AI699" s="121"/>
      <c r="AJ699" s="122"/>
      <c r="AK699" s="130"/>
      <c r="AL699" s="137"/>
      <c r="AM699" s="137"/>
      <c r="AN699" s="137"/>
      <c r="AO699" s="137"/>
      <c r="AP699" s="137"/>
      <c r="AQ699" s="133"/>
      <c r="AS699" s="97">
        <v>23</v>
      </c>
      <c r="AT699" s="97" t="s">
        <v>222</v>
      </c>
    </row>
    <row r="700" spans="1:46" ht="9" customHeight="1" thickBot="1" x14ac:dyDescent="0.25">
      <c r="A700" s="131"/>
      <c r="B700" s="131"/>
      <c r="C700" s="138"/>
      <c r="D700" s="134"/>
      <c r="E700" s="123" t="s">
        <v>27</v>
      </c>
      <c r="F700" s="124"/>
      <c r="G700" s="125"/>
      <c r="H700" s="125"/>
      <c r="I700" s="125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  <c r="AE700" s="125"/>
      <c r="AF700" s="125"/>
      <c r="AG700" s="125"/>
      <c r="AH700" s="125"/>
      <c r="AI700" s="125"/>
      <c r="AJ700" s="126"/>
      <c r="AK700" s="131"/>
      <c r="AL700" s="138"/>
      <c r="AM700" s="138"/>
      <c r="AN700" s="138"/>
      <c r="AO700" s="138"/>
      <c r="AP700" s="138"/>
      <c r="AQ700" s="134"/>
      <c r="AS700" s="97">
        <v>23</v>
      </c>
      <c r="AT700" s="97" t="s">
        <v>222</v>
      </c>
    </row>
    <row r="701" spans="1:46" ht="9" customHeight="1" thickBot="1" x14ac:dyDescent="0.25">
      <c r="A701" s="135">
        <v>173</v>
      </c>
      <c r="B701" s="129">
        <v>20317</v>
      </c>
      <c r="C701" s="150" t="s">
        <v>279</v>
      </c>
      <c r="D701" s="140" t="s">
        <v>221</v>
      </c>
      <c r="E701" s="115" t="s">
        <v>22</v>
      </c>
      <c r="F701" s="116"/>
      <c r="G701" s="117"/>
      <c r="H701" s="127">
        <v>8</v>
      </c>
      <c r="I701" s="127">
        <v>8</v>
      </c>
      <c r="J701" s="127">
        <v>8</v>
      </c>
      <c r="K701" s="117"/>
      <c r="L701" s="117"/>
      <c r="M701" s="127">
        <v>8</v>
      </c>
      <c r="N701" s="117">
        <v>8</v>
      </c>
      <c r="O701" s="117">
        <v>8</v>
      </c>
      <c r="P701" s="127">
        <v>8</v>
      </c>
      <c r="Q701" s="127">
        <v>8</v>
      </c>
      <c r="R701" s="117"/>
      <c r="S701" s="117"/>
      <c r="T701" s="117">
        <v>8</v>
      </c>
      <c r="U701" s="117">
        <v>8</v>
      </c>
      <c r="V701" s="117">
        <v>8</v>
      </c>
      <c r="W701" s="117">
        <v>8</v>
      </c>
      <c r="X701" s="117">
        <v>8</v>
      </c>
      <c r="Y701" s="117"/>
      <c r="Z701" s="117"/>
      <c r="AA701" s="117">
        <v>8</v>
      </c>
      <c r="AB701" s="117">
        <v>8</v>
      </c>
      <c r="AC701" s="117">
        <v>8</v>
      </c>
      <c r="AD701" s="117">
        <v>8</v>
      </c>
      <c r="AE701" s="117">
        <v>8</v>
      </c>
      <c r="AF701" s="117"/>
      <c r="AG701" s="117"/>
      <c r="AH701" s="117">
        <v>8</v>
      </c>
      <c r="AI701" s="117">
        <v>8</v>
      </c>
      <c r="AJ701" s="118">
        <v>8</v>
      </c>
      <c r="AK701" s="139">
        <f>COUNTIF(F701:AJ701,"&gt;0")</f>
        <v>21</v>
      </c>
      <c r="AL701" s="136">
        <f>SUM(F701:AJ701)</f>
        <v>168</v>
      </c>
      <c r="AM701" s="136">
        <f>SUM(F703:AJ703)</f>
        <v>0</v>
      </c>
      <c r="AN701" s="136">
        <f>SUM(F704:AJ704)</f>
        <v>0</v>
      </c>
      <c r="AO701" s="136">
        <f>SUM(F702:AJ702)</f>
        <v>0</v>
      </c>
      <c r="AP701" s="136">
        <f>VLOOKUP($M$1&amp;" "&amp;$P$1&amp;" "&amp;AQ701,'Вспомогательная таблица'!A:AL,38,0)</f>
        <v>168</v>
      </c>
      <c r="AQ701" s="132" t="s">
        <v>70</v>
      </c>
      <c r="AS701" s="97">
        <v>23</v>
      </c>
      <c r="AT701" s="97" t="s">
        <v>222</v>
      </c>
    </row>
    <row r="702" spans="1:46" ht="9" customHeight="1" x14ac:dyDescent="0.2">
      <c r="A702" s="130"/>
      <c r="B702" s="130"/>
      <c r="C702" s="137"/>
      <c r="D702" s="133"/>
      <c r="E702" s="119" t="s">
        <v>25</v>
      </c>
      <c r="F702" s="120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  <c r="AA702" s="121"/>
      <c r="AB702" s="121"/>
      <c r="AC702" s="121"/>
      <c r="AD702" s="121"/>
      <c r="AE702" s="121"/>
      <c r="AF702" s="121"/>
      <c r="AG702" s="121"/>
      <c r="AH702" s="121"/>
      <c r="AI702" s="121"/>
      <c r="AJ702" s="122"/>
      <c r="AK702" s="130"/>
      <c r="AL702" s="137"/>
      <c r="AM702" s="137"/>
      <c r="AN702" s="137"/>
      <c r="AO702" s="137"/>
      <c r="AP702" s="137"/>
      <c r="AQ702" s="133"/>
      <c r="AS702" s="97">
        <v>23</v>
      </c>
      <c r="AT702" s="97" t="s">
        <v>222</v>
      </c>
    </row>
    <row r="703" spans="1:46" ht="9" customHeight="1" x14ac:dyDescent="0.2">
      <c r="A703" s="130"/>
      <c r="B703" s="130"/>
      <c r="C703" s="137"/>
      <c r="D703" s="133"/>
      <c r="E703" s="119" t="s">
        <v>26</v>
      </c>
      <c r="F703" s="120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  <c r="AA703" s="121"/>
      <c r="AB703" s="121"/>
      <c r="AC703" s="121"/>
      <c r="AD703" s="121"/>
      <c r="AE703" s="121"/>
      <c r="AF703" s="121"/>
      <c r="AG703" s="121"/>
      <c r="AH703" s="121"/>
      <c r="AI703" s="121"/>
      <c r="AJ703" s="122"/>
      <c r="AK703" s="130"/>
      <c r="AL703" s="137"/>
      <c r="AM703" s="137"/>
      <c r="AN703" s="137"/>
      <c r="AO703" s="137"/>
      <c r="AP703" s="137"/>
      <c r="AQ703" s="133"/>
      <c r="AS703" s="97">
        <v>23</v>
      </c>
      <c r="AT703" s="97" t="s">
        <v>222</v>
      </c>
    </row>
    <row r="704" spans="1:46" ht="9" customHeight="1" thickBot="1" x14ac:dyDescent="0.25">
      <c r="A704" s="131"/>
      <c r="B704" s="131"/>
      <c r="C704" s="138"/>
      <c r="D704" s="134"/>
      <c r="E704" s="123" t="s">
        <v>27</v>
      </c>
      <c r="F704" s="124"/>
      <c r="G704" s="125"/>
      <c r="H704" s="125"/>
      <c r="I704" s="125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  <c r="AE704" s="125"/>
      <c r="AF704" s="125"/>
      <c r="AG704" s="125"/>
      <c r="AH704" s="125"/>
      <c r="AI704" s="125"/>
      <c r="AJ704" s="126"/>
      <c r="AK704" s="131"/>
      <c r="AL704" s="138"/>
      <c r="AM704" s="138"/>
      <c r="AN704" s="138"/>
      <c r="AO704" s="138"/>
      <c r="AP704" s="138"/>
      <c r="AQ704" s="134"/>
      <c r="AS704" s="97">
        <v>23</v>
      </c>
      <c r="AT704" s="97" t="s">
        <v>222</v>
      </c>
    </row>
    <row r="705" spans="1:46" ht="9" customHeight="1" thickBot="1" x14ac:dyDescent="0.25">
      <c r="A705" s="135">
        <v>174</v>
      </c>
      <c r="B705" s="129">
        <v>30813</v>
      </c>
      <c r="C705" s="150" t="s">
        <v>280</v>
      </c>
      <c r="D705" s="140" t="s">
        <v>221</v>
      </c>
      <c r="E705" s="115" t="s">
        <v>22</v>
      </c>
      <c r="F705" s="116"/>
      <c r="G705" s="117"/>
      <c r="H705" s="117">
        <v>8</v>
      </c>
      <c r="I705" s="117">
        <v>8</v>
      </c>
      <c r="J705" s="117">
        <v>8</v>
      </c>
      <c r="K705" s="117"/>
      <c r="L705" s="117"/>
      <c r="M705" s="127">
        <v>8</v>
      </c>
      <c r="N705" s="117">
        <v>8</v>
      </c>
      <c r="O705" s="117">
        <v>8</v>
      </c>
      <c r="P705" s="117">
        <v>8</v>
      </c>
      <c r="Q705" s="117">
        <v>8</v>
      </c>
      <c r="R705" s="117"/>
      <c r="S705" s="117"/>
      <c r="T705" s="117">
        <v>8</v>
      </c>
      <c r="U705" s="117">
        <v>8</v>
      </c>
      <c r="V705" s="117">
        <v>8</v>
      </c>
      <c r="W705" s="117">
        <v>8</v>
      </c>
      <c r="X705" s="117">
        <v>8</v>
      </c>
      <c r="Y705" s="117"/>
      <c r="Z705" s="117"/>
      <c r="AA705" s="117">
        <v>8</v>
      </c>
      <c r="AB705" s="117">
        <v>8</v>
      </c>
      <c r="AC705" s="117">
        <v>8</v>
      </c>
      <c r="AD705" s="117">
        <v>8</v>
      </c>
      <c r="AE705" s="117">
        <v>8</v>
      </c>
      <c r="AF705" s="117"/>
      <c r="AG705" s="117"/>
      <c r="AH705" s="117">
        <v>8</v>
      </c>
      <c r="AI705" s="117">
        <v>8</v>
      </c>
      <c r="AJ705" s="118">
        <v>8</v>
      </c>
      <c r="AK705" s="139">
        <f>COUNTIF(F705:AJ705,"&gt;0")</f>
        <v>21</v>
      </c>
      <c r="AL705" s="136">
        <f>SUM(F705:AJ705)</f>
        <v>168</v>
      </c>
      <c r="AM705" s="136">
        <f>SUM(F707:AJ707)</f>
        <v>0</v>
      </c>
      <c r="AN705" s="136">
        <f>SUM(F708:AJ708)</f>
        <v>0</v>
      </c>
      <c r="AO705" s="136">
        <f>SUM(F706:AJ706)</f>
        <v>0</v>
      </c>
      <c r="AP705" s="136">
        <f>VLOOKUP($M$1&amp;" "&amp;$P$1&amp;" "&amp;AQ705,'Вспомогательная таблица'!A:AL,38,0)</f>
        <v>168</v>
      </c>
      <c r="AQ705" s="132" t="s">
        <v>70</v>
      </c>
      <c r="AS705" s="97">
        <v>23</v>
      </c>
      <c r="AT705" s="97" t="s">
        <v>222</v>
      </c>
    </row>
    <row r="706" spans="1:46" ht="9" customHeight="1" x14ac:dyDescent="0.2">
      <c r="A706" s="130"/>
      <c r="B706" s="130"/>
      <c r="C706" s="137"/>
      <c r="D706" s="133"/>
      <c r="E706" s="119" t="s">
        <v>25</v>
      </c>
      <c r="F706" s="120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  <c r="AA706" s="121"/>
      <c r="AB706" s="121"/>
      <c r="AC706" s="121"/>
      <c r="AD706" s="121"/>
      <c r="AE706" s="121"/>
      <c r="AF706" s="121"/>
      <c r="AG706" s="121"/>
      <c r="AH706" s="121"/>
      <c r="AI706" s="121"/>
      <c r="AJ706" s="122"/>
      <c r="AK706" s="130"/>
      <c r="AL706" s="137"/>
      <c r="AM706" s="137"/>
      <c r="AN706" s="137"/>
      <c r="AO706" s="137"/>
      <c r="AP706" s="137"/>
      <c r="AQ706" s="133"/>
      <c r="AS706" s="97">
        <v>23</v>
      </c>
      <c r="AT706" s="97" t="s">
        <v>222</v>
      </c>
    </row>
    <row r="707" spans="1:46" ht="9" customHeight="1" x14ac:dyDescent="0.2">
      <c r="A707" s="130"/>
      <c r="B707" s="130"/>
      <c r="C707" s="137"/>
      <c r="D707" s="133"/>
      <c r="E707" s="119" t="s">
        <v>26</v>
      </c>
      <c r="F707" s="120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  <c r="AA707" s="121"/>
      <c r="AB707" s="121"/>
      <c r="AC707" s="121"/>
      <c r="AD707" s="121"/>
      <c r="AE707" s="121"/>
      <c r="AF707" s="121"/>
      <c r="AG707" s="121"/>
      <c r="AH707" s="121"/>
      <c r="AI707" s="121"/>
      <c r="AJ707" s="122"/>
      <c r="AK707" s="130"/>
      <c r="AL707" s="137"/>
      <c r="AM707" s="137"/>
      <c r="AN707" s="137"/>
      <c r="AO707" s="137"/>
      <c r="AP707" s="137"/>
      <c r="AQ707" s="133"/>
      <c r="AS707" s="97">
        <v>23</v>
      </c>
      <c r="AT707" s="97" t="s">
        <v>222</v>
      </c>
    </row>
    <row r="708" spans="1:46" ht="9" customHeight="1" thickBot="1" x14ac:dyDescent="0.25">
      <c r="A708" s="131"/>
      <c r="B708" s="131"/>
      <c r="C708" s="138"/>
      <c r="D708" s="134"/>
      <c r="E708" s="123" t="s">
        <v>27</v>
      </c>
      <c r="F708" s="124"/>
      <c r="G708" s="125"/>
      <c r="H708" s="125"/>
      <c r="I708" s="125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  <c r="AE708" s="125"/>
      <c r="AF708" s="125"/>
      <c r="AG708" s="125"/>
      <c r="AH708" s="125"/>
      <c r="AI708" s="125"/>
      <c r="AJ708" s="126"/>
      <c r="AK708" s="131"/>
      <c r="AL708" s="138"/>
      <c r="AM708" s="138"/>
      <c r="AN708" s="138"/>
      <c r="AO708" s="138"/>
      <c r="AP708" s="138"/>
      <c r="AQ708" s="134"/>
      <c r="AS708" s="97">
        <v>23</v>
      </c>
      <c r="AT708" s="97" t="s">
        <v>222</v>
      </c>
    </row>
    <row r="709" spans="1:46" ht="9" customHeight="1" thickBot="1" x14ac:dyDescent="0.25">
      <c r="A709" s="135">
        <v>175</v>
      </c>
      <c r="B709" s="143">
        <v>20272</v>
      </c>
      <c r="C709" s="147" t="s">
        <v>281</v>
      </c>
      <c r="D709" s="140" t="s">
        <v>96</v>
      </c>
      <c r="E709" s="115" t="s">
        <v>22</v>
      </c>
      <c r="F709" s="128" t="s">
        <v>37</v>
      </c>
      <c r="G709" s="127" t="s">
        <v>37</v>
      </c>
      <c r="H709" s="127" t="s">
        <v>37</v>
      </c>
      <c r="I709" s="127" t="s">
        <v>37</v>
      </c>
      <c r="J709" s="127" t="s">
        <v>37</v>
      </c>
      <c r="K709" s="127" t="s">
        <v>37</v>
      </c>
      <c r="L709" s="127" t="s">
        <v>37</v>
      </c>
      <c r="M709" s="127" t="s">
        <v>37</v>
      </c>
      <c r="N709" s="127" t="s">
        <v>37</v>
      </c>
      <c r="O709" s="127" t="s">
        <v>37</v>
      </c>
      <c r="P709" s="127" t="s">
        <v>37</v>
      </c>
      <c r="Q709" s="127" t="s">
        <v>37</v>
      </c>
      <c r="R709" s="127" t="s">
        <v>37</v>
      </c>
      <c r="S709" s="117"/>
      <c r="T709" s="117">
        <v>8</v>
      </c>
      <c r="U709" s="117">
        <v>8</v>
      </c>
      <c r="V709" s="117">
        <v>8</v>
      </c>
      <c r="W709" s="117">
        <v>8</v>
      </c>
      <c r="X709" s="117">
        <v>8</v>
      </c>
      <c r="Y709" s="117"/>
      <c r="Z709" s="117"/>
      <c r="AA709" s="117">
        <v>8</v>
      </c>
      <c r="AB709" s="117">
        <v>8</v>
      </c>
      <c r="AC709" s="117">
        <v>8</v>
      </c>
      <c r="AD709" s="117">
        <v>8</v>
      </c>
      <c r="AE709" s="117">
        <v>8</v>
      </c>
      <c r="AF709" s="117"/>
      <c r="AG709" s="117"/>
      <c r="AH709" s="117">
        <v>8</v>
      </c>
      <c r="AI709" s="117">
        <v>8</v>
      </c>
      <c r="AJ709" s="118">
        <v>8</v>
      </c>
      <c r="AK709" s="139">
        <f>COUNTIF(F709:AJ709,"&gt;0")</f>
        <v>13</v>
      </c>
      <c r="AL709" s="136">
        <f>SUM(F709:AJ709)</f>
        <v>104</v>
      </c>
      <c r="AM709" s="136">
        <f>SUM(F711:AJ711)</f>
        <v>0</v>
      </c>
      <c r="AN709" s="136">
        <f>SUM(F712:AJ712)</f>
        <v>0</v>
      </c>
      <c r="AO709" s="136">
        <f>SUM(F710:AJ710)</f>
        <v>0</v>
      </c>
      <c r="AP709" s="136">
        <f>VLOOKUP($M$1&amp;" "&amp;$P$1&amp;" "&amp;AQ709,'Вспомогательная таблица'!A:AL,38,0)</f>
        <v>168</v>
      </c>
      <c r="AQ709" s="132" t="s">
        <v>70</v>
      </c>
      <c r="AS709" s="97">
        <v>24</v>
      </c>
      <c r="AT709" s="97" t="s">
        <v>282</v>
      </c>
    </row>
    <row r="710" spans="1:46" ht="9" customHeight="1" x14ac:dyDescent="0.2">
      <c r="A710" s="130"/>
      <c r="B710" s="130"/>
      <c r="C710" s="148"/>
      <c r="D710" s="133"/>
      <c r="E710" s="119" t="s">
        <v>25</v>
      </c>
      <c r="F710" s="120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  <c r="AA710" s="121"/>
      <c r="AB710" s="121"/>
      <c r="AC710" s="121"/>
      <c r="AD710" s="121"/>
      <c r="AE710" s="121"/>
      <c r="AF710" s="121"/>
      <c r="AG710" s="121"/>
      <c r="AH710" s="121"/>
      <c r="AI710" s="121"/>
      <c r="AJ710" s="122"/>
      <c r="AK710" s="130"/>
      <c r="AL710" s="137"/>
      <c r="AM710" s="137"/>
      <c r="AN710" s="137"/>
      <c r="AO710" s="137"/>
      <c r="AP710" s="137"/>
      <c r="AQ710" s="133"/>
      <c r="AS710" s="97">
        <v>24</v>
      </c>
      <c r="AT710" s="97" t="s">
        <v>282</v>
      </c>
    </row>
    <row r="711" spans="1:46" ht="9" customHeight="1" x14ac:dyDescent="0.2">
      <c r="A711" s="130"/>
      <c r="B711" s="130"/>
      <c r="C711" s="148"/>
      <c r="D711" s="133"/>
      <c r="E711" s="119" t="s">
        <v>26</v>
      </c>
      <c r="F711" s="120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  <c r="AA711" s="121"/>
      <c r="AB711" s="121"/>
      <c r="AC711" s="121"/>
      <c r="AD711" s="121"/>
      <c r="AE711" s="121"/>
      <c r="AF711" s="121"/>
      <c r="AG711" s="121"/>
      <c r="AH711" s="121"/>
      <c r="AI711" s="121"/>
      <c r="AJ711" s="122"/>
      <c r="AK711" s="130"/>
      <c r="AL711" s="137"/>
      <c r="AM711" s="137"/>
      <c r="AN711" s="137"/>
      <c r="AO711" s="137"/>
      <c r="AP711" s="137"/>
      <c r="AQ711" s="133"/>
      <c r="AS711" s="97">
        <v>24</v>
      </c>
      <c r="AT711" s="97" t="s">
        <v>282</v>
      </c>
    </row>
    <row r="712" spans="1:46" ht="9" customHeight="1" thickBot="1" x14ac:dyDescent="0.25">
      <c r="A712" s="131"/>
      <c r="B712" s="131"/>
      <c r="C712" s="149"/>
      <c r="D712" s="134"/>
      <c r="E712" s="123" t="s">
        <v>27</v>
      </c>
      <c r="F712" s="124"/>
      <c r="G712" s="125"/>
      <c r="H712" s="125"/>
      <c r="I712" s="125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  <c r="AE712" s="125"/>
      <c r="AF712" s="125"/>
      <c r="AG712" s="125"/>
      <c r="AH712" s="125"/>
      <c r="AI712" s="125"/>
      <c r="AJ712" s="126"/>
      <c r="AK712" s="131"/>
      <c r="AL712" s="138"/>
      <c r="AM712" s="138"/>
      <c r="AN712" s="138"/>
      <c r="AO712" s="138"/>
      <c r="AP712" s="138"/>
      <c r="AQ712" s="134"/>
      <c r="AS712" s="97">
        <v>24</v>
      </c>
      <c r="AT712" s="97" t="s">
        <v>282</v>
      </c>
    </row>
    <row r="713" spans="1:46" ht="9" customHeight="1" thickBot="1" x14ac:dyDescent="0.25">
      <c r="A713" s="135">
        <v>176</v>
      </c>
      <c r="B713" s="145">
        <v>20040</v>
      </c>
      <c r="C713" s="141" t="s">
        <v>283</v>
      </c>
      <c r="D713" s="140" t="s">
        <v>151</v>
      </c>
      <c r="E713" s="115" t="s">
        <v>22</v>
      </c>
      <c r="F713" s="116"/>
      <c r="G713" s="117"/>
      <c r="H713" s="127">
        <v>8</v>
      </c>
      <c r="I713" s="117">
        <v>8</v>
      </c>
      <c r="J713" s="117">
        <v>8</v>
      </c>
      <c r="K713" s="127"/>
      <c r="L713" s="117"/>
      <c r="M713" s="117">
        <v>8</v>
      </c>
      <c r="N713" s="117">
        <v>8</v>
      </c>
      <c r="O713" s="117">
        <v>8</v>
      </c>
      <c r="P713" s="117">
        <v>8</v>
      </c>
      <c r="Q713" s="117">
        <v>8</v>
      </c>
      <c r="R713" s="117"/>
      <c r="S713" s="117"/>
      <c r="T713" s="117">
        <v>8</v>
      </c>
      <c r="U713" s="117">
        <v>8</v>
      </c>
      <c r="V713" s="117">
        <v>8</v>
      </c>
      <c r="W713" s="117">
        <v>8</v>
      </c>
      <c r="X713" s="117">
        <v>8</v>
      </c>
      <c r="Y713" s="117"/>
      <c r="Z713" s="117"/>
      <c r="AA713" s="117">
        <v>8</v>
      </c>
      <c r="AB713" s="117">
        <v>8</v>
      </c>
      <c r="AC713" s="117">
        <v>8</v>
      </c>
      <c r="AD713" s="117">
        <v>8</v>
      </c>
      <c r="AE713" s="117">
        <v>8</v>
      </c>
      <c r="AF713" s="117"/>
      <c r="AG713" s="117"/>
      <c r="AH713" s="117">
        <v>8</v>
      </c>
      <c r="AI713" s="117">
        <v>8</v>
      </c>
      <c r="AJ713" s="118">
        <v>8</v>
      </c>
      <c r="AK713" s="139">
        <f>COUNTIF(F713:AJ713,"&gt;0")</f>
        <v>21</v>
      </c>
      <c r="AL713" s="136">
        <f>SUM(F713:AJ713)</f>
        <v>168</v>
      </c>
      <c r="AM713" s="136">
        <f>SUM(F715:AJ715)</f>
        <v>0</v>
      </c>
      <c r="AN713" s="136">
        <f>SUM(F716:AJ716)</f>
        <v>0</v>
      </c>
      <c r="AO713" s="136">
        <f>SUM(F714:AJ714)</f>
        <v>0</v>
      </c>
      <c r="AP713" s="136">
        <f>VLOOKUP($M$1&amp;" "&amp;$P$1&amp;" "&amp;AQ713,'Вспомогательная таблица'!A:AL,38,0)</f>
        <v>168</v>
      </c>
      <c r="AQ713" s="132" t="s">
        <v>70</v>
      </c>
      <c r="AS713" s="97">
        <v>25</v>
      </c>
      <c r="AT713" s="97" t="s">
        <v>284</v>
      </c>
    </row>
    <row r="714" spans="1:46" ht="9" customHeight="1" x14ac:dyDescent="0.2">
      <c r="A714" s="130"/>
      <c r="B714" s="130"/>
      <c r="C714" s="137"/>
      <c r="D714" s="133"/>
      <c r="E714" s="119" t="s">
        <v>25</v>
      </c>
      <c r="F714" s="120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  <c r="AA714" s="121"/>
      <c r="AB714" s="121"/>
      <c r="AC714" s="121"/>
      <c r="AD714" s="121"/>
      <c r="AE714" s="121"/>
      <c r="AF714" s="121"/>
      <c r="AG714" s="121"/>
      <c r="AH714" s="121"/>
      <c r="AI714" s="121"/>
      <c r="AJ714" s="122"/>
      <c r="AK714" s="130"/>
      <c r="AL714" s="137"/>
      <c r="AM714" s="137"/>
      <c r="AN714" s="137"/>
      <c r="AO714" s="137"/>
      <c r="AP714" s="137"/>
      <c r="AQ714" s="133"/>
      <c r="AS714" s="97">
        <v>25</v>
      </c>
      <c r="AT714" s="97" t="s">
        <v>284</v>
      </c>
    </row>
    <row r="715" spans="1:46" ht="9" customHeight="1" x14ac:dyDescent="0.2">
      <c r="A715" s="130"/>
      <c r="B715" s="130"/>
      <c r="C715" s="137"/>
      <c r="D715" s="133"/>
      <c r="E715" s="119" t="s">
        <v>26</v>
      </c>
      <c r="F715" s="120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  <c r="AA715" s="121"/>
      <c r="AB715" s="121"/>
      <c r="AC715" s="121"/>
      <c r="AD715" s="121"/>
      <c r="AE715" s="121"/>
      <c r="AF715" s="121"/>
      <c r="AG715" s="121"/>
      <c r="AH715" s="121"/>
      <c r="AI715" s="121"/>
      <c r="AJ715" s="122"/>
      <c r="AK715" s="130"/>
      <c r="AL715" s="137"/>
      <c r="AM715" s="137"/>
      <c r="AN715" s="137"/>
      <c r="AO715" s="137"/>
      <c r="AP715" s="137"/>
      <c r="AQ715" s="133"/>
      <c r="AS715" s="97">
        <v>25</v>
      </c>
      <c r="AT715" s="97" t="s">
        <v>284</v>
      </c>
    </row>
    <row r="716" spans="1:46" ht="9" customHeight="1" thickBot="1" x14ac:dyDescent="0.25">
      <c r="A716" s="131"/>
      <c r="B716" s="146"/>
      <c r="C716" s="142"/>
      <c r="D716" s="134"/>
      <c r="E716" s="123" t="s">
        <v>27</v>
      </c>
      <c r="F716" s="124"/>
      <c r="G716" s="125"/>
      <c r="H716" s="125"/>
      <c r="I716" s="125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  <c r="AD716" s="125"/>
      <c r="AE716" s="125"/>
      <c r="AF716" s="125"/>
      <c r="AG716" s="125"/>
      <c r="AH716" s="125"/>
      <c r="AI716" s="125"/>
      <c r="AJ716" s="126"/>
      <c r="AK716" s="131"/>
      <c r="AL716" s="138"/>
      <c r="AM716" s="138"/>
      <c r="AN716" s="138"/>
      <c r="AO716" s="138"/>
      <c r="AP716" s="138"/>
      <c r="AQ716" s="134"/>
      <c r="AS716" s="97">
        <v>25</v>
      </c>
      <c r="AT716" s="97" t="s">
        <v>284</v>
      </c>
    </row>
    <row r="717" spans="1:46" ht="9" customHeight="1" thickBot="1" x14ac:dyDescent="0.25">
      <c r="A717" s="135">
        <v>177</v>
      </c>
      <c r="B717" s="145">
        <v>19622</v>
      </c>
      <c r="C717" s="141" t="s">
        <v>285</v>
      </c>
      <c r="D717" s="140" t="s">
        <v>286</v>
      </c>
      <c r="E717" s="115" t="s">
        <v>22</v>
      </c>
      <c r="F717" s="128" t="s">
        <v>37</v>
      </c>
      <c r="G717" s="127" t="s">
        <v>37</v>
      </c>
      <c r="H717" s="127" t="s">
        <v>37</v>
      </c>
      <c r="I717" s="127" t="s">
        <v>37</v>
      </c>
      <c r="J717" s="127" t="s">
        <v>37</v>
      </c>
      <c r="K717" s="127" t="s">
        <v>37</v>
      </c>
      <c r="L717" s="127" t="s">
        <v>37</v>
      </c>
      <c r="M717" s="127" t="s">
        <v>37</v>
      </c>
      <c r="N717" s="127" t="s">
        <v>37</v>
      </c>
      <c r="O717" s="127" t="s">
        <v>37</v>
      </c>
      <c r="P717" s="127" t="s">
        <v>37</v>
      </c>
      <c r="Q717" s="127" t="s">
        <v>37</v>
      </c>
      <c r="R717" s="127" t="s">
        <v>37</v>
      </c>
      <c r="S717" s="117" t="s">
        <v>37</v>
      </c>
      <c r="T717" s="117" t="s">
        <v>37</v>
      </c>
      <c r="U717" s="117" t="s">
        <v>37</v>
      </c>
      <c r="V717" s="117" t="s">
        <v>37</v>
      </c>
      <c r="W717" s="117" t="s">
        <v>37</v>
      </c>
      <c r="X717" s="117" t="s">
        <v>37</v>
      </c>
      <c r="Y717" s="117"/>
      <c r="Z717" s="117"/>
      <c r="AA717" s="117">
        <v>8</v>
      </c>
      <c r="AB717" s="117">
        <v>8</v>
      </c>
      <c r="AC717" s="117">
        <v>8</v>
      </c>
      <c r="AD717" s="117">
        <v>8</v>
      </c>
      <c r="AE717" s="117">
        <v>8</v>
      </c>
      <c r="AF717" s="117"/>
      <c r="AG717" s="117"/>
      <c r="AH717" s="117">
        <v>8</v>
      </c>
      <c r="AI717" s="117">
        <v>8</v>
      </c>
      <c r="AJ717" s="118">
        <v>8</v>
      </c>
      <c r="AK717" s="139">
        <f>COUNTIF(F717:AJ717,"&gt;0")</f>
        <v>8</v>
      </c>
      <c r="AL717" s="136">
        <f>SUM(F717:AJ717)</f>
        <v>64</v>
      </c>
      <c r="AM717" s="136">
        <f>SUM(F719:AJ719)</f>
        <v>0</v>
      </c>
      <c r="AN717" s="136">
        <f>SUM(F720:AJ720)</f>
        <v>0</v>
      </c>
      <c r="AO717" s="136">
        <f>SUM(F718:AJ718)</f>
        <v>0</v>
      </c>
      <c r="AP717" s="136">
        <f>VLOOKUP($M$1&amp;" "&amp;$P$1&amp;" "&amp;AQ717,'Вспомогательная таблица'!A:AL,38,0)</f>
        <v>168</v>
      </c>
      <c r="AQ717" s="132" t="s">
        <v>70</v>
      </c>
      <c r="AS717" s="97">
        <v>25</v>
      </c>
      <c r="AT717" s="97" t="s">
        <v>284</v>
      </c>
    </row>
    <row r="718" spans="1:46" ht="9" customHeight="1" x14ac:dyDescent="0.2">
      <c r="A718" s="130"/>
      <c r="B718" s="130"/>
      <c r="C718" s="137"/>
      <c r="D718" s="133"/>
      <c r="E718" s="119" t="s">
        <v>25</v>
      </c>
      <c r="F718" s="120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  <c r="AA718" s="121"/>
      <c r="AB718" s="121"/>
      <c r="AC718" s="121"/>
      <c r="AD718" s="121"/>
      <c r="AE718" s="121"/>
      <c r="AF718" s="121"/>
      <c r="AG718" s="121"/>
      <c r="AH718" s="121"/>
      <c r="AI718" s="121"/>
      <c r="AJ718" s="122"/>
      <c r="AK718" s="130"/>
      <c r="AL718" s="137"/>
      <c r="AM718" s="137"/>
      <c r="AN718" s="137"/>
      <c r="AO718" s="137"/>
      <c r="AP718" s="137"/>
      <c r="AQ718" s="133"/>
      <c r="AS718" s="97">
        <v>25</v>
      </c>
      <c r="AT718" s="97" t="s">
        <v>284</v>
      </c>
    </row>
    <row r="719" spans="1:46" ht="9" customHeight="1" x14ac:dyDescent="0.2">
      <c r="A719" s="130"/>
      <c r="B719" s="130"/>
      <c r="C719" s="137"/>
      <c r="D719" s="133"/>
      <c r="E719" s="119" t="s">
        <v>26</v>
      </c>
      <c r="F719" s="120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  <c r="AA719" s="121"/>
      <c r="AB719" s="121"/>
      <c r="AC719" s="121"/>
      <c r="AD719" s="121"/>
      <c r="AE719" s="121"/>
      <c r="AF719" s="121"/>
      <c r="AG719" s="121"/>
      <c r="AH719" s="121"/>
      <c r="AI719" s="121"/>
      <c r="AJ719" s="122"/>
      <c r="AK719" s="130"/>
      <c r="AL719" s="137"/>
      <c r="AM719" s="137"/>
      <c r="AN719" s="137"/>
      <c r="AO719" s="137"/>
      <c r="AP719" s="137"/>
      <c r="AQ719" s="133"/>
      <c r="AS719" s="97">
        <v>25</v>
      </c>
      <c r="AT719" s="97" t="s">
        <v>284</v>
      </c>
    </row>
    <row r="720" spans="1:46" ht="9" customHeight="1" thickBot="1" x14ac:dyDescent="0.25">
      <c r="A720" s="131"/>
      <c r="B720" s="146"/>
      <c r="C720" s="142"/>
      <c r="D720" s="134"/>
      <c r="E720" s="123" t="s">
        <v>27</v>
      </c>
      <c r="F720" s="124"/>
      <c r="G720" s="125"/>
      <c r="H720" s="125"/>
      <c r="I720" s="125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  <c r="AE720" s="125"/>
      <c r="AF720" s="125"/>
      <c r="AG720" s="125"/>
      <c r="AH720" s="125"/>
      <c r="AI720" s="125"/>
      <c r="AJ720" s="126"/>
      <c r="AK720" s="131"/>
      <c r="AL720" s="138"/>
      <c r="AM720" s="138"/>
      <c r="AN720" s="138"/>
      <c r="AO720" s="138"/>
      <c r="AP720" s="138"/>
      <c r="AQ720" s="134"/>
      <c r="AS720" s="97">
        <v>25</v>
      </c>
      <c r="AT720" s="97" t="s">
        <v>284</v>
      </c>
    </row>
    <row r="721" spans="1:46" ht="9" customHeight="1" thickBot="1" x14ac:dyDescent="0.25">
      <c r="A721" s="135">
        <v>178</v>
      </c>
      <c r="B721" s="145">
        <v>19652</v>
      </c>
      <c r="C721" s="141" t="s">
        <v>287</v>
      </c>
      <c r="D721" s="140" t="s">
        <v>288</v>
      </c>
      <c r="E721" s="115" t="s">
        <v>22</v>
      </c>
      <c r="F721" s="116"/>
      <c r="G721" s="127"/>
      <c r="H721" s="117">
        <v>8</v>
      </c>
      <c r="I721" s="117">
        <v>8</v>
      </c>
      <c r="J721" s="117">
        <v>8</v>
      </c>
      <c r="K721" s="117"/>
      <c r="L721" s="117"/>
      <c r="M721" s="117">
        <v>8</v>
      </c>
      <c r="N721" s="117">
        <v>8</v>
      </c>
      <c r="O721" s="117">
        <v>8</v>
      </c>
      <c r="P721" s="117">
        <v>8</v>
      </c>
      <c r="Q721" s="117">
        <v>8</v>
      </c>
      <c r="R721" s="117"/>
      <c r="S721" s="117"/>
      <c r="T721" s="117">
        <v>8</v>
      </c>
      <c r="U721" s="117">
        <v>8</v>
      </c>
      <c r="V721" s="117">
        <v>8</v>
      </c>
      <c r="W721" s="117">
        <v>8</v>
      </c>
      <c r="X721" s="117">
        <v>8</v>
      </c>
      <c r="Y721" s="117"/>
      <c r="Z721" s="117"/>
      <c r="AA721" s="117">
        <v>8</v>
      </c>
      <c r="AB721" s="117">
        <v>8</v>
      </c>
      <c r="AC721" s="117">
        <v>8</v>
      </c>
      <c r="AD721" s="117">
        <v>8</v>
      </c>
      <c r="AE721" s="117">
        <v>8</v>
      </c>
      <c r="AF721" s="117"/>
      <c r="AG721" s="117"/>
      <c r="AH721" s="117">
        <v>8</v>
      </c>
      <c r="AI721" s="117">
        <v>8</v>
      </c>
      <c r="AJ721" s="118">
        <v>8</v>
      </c>
      <c r="AK721" s="139">
        <f>COUNTIF(F721:AJ721,"&gt;0")</f>
        <v>21</v>
      </c>
      <c r="AL721" s="136">
        <f>SUM(F721:AJ721)</f>
        <v>168</v>
      </c>
      <c r="AM721" s="136">
        <f>SUM(F723:AJ723)</f>
        <v>0</v>
      </c>
      <c r="AN721" s="136">
        <f>SUM(F724:AJ724)</f>
        <v>0</v>
      </c>
      <c r="AO721" s="136">
        <f>SUM(F722:AJ722)</f>
        <v>0</v>
      </c>
      <c r="AP721" s="136">
        <f>VLOOKUP($M$1&amp;" "&amp;$P$1&amp;" "&amp;AQ721,'Вспомогательная таблица'!A:AL,38,0)</f>
        <v>168</v>
      </c>
      <c r="AQ721" s="132" t="s">
        <v>70</v>
      </c>
      <c r="AS721" s="97">
        <v>26</v>
      </c>
      <c r="AT721" s="97" t="s">
        <v>289</v>
      </c>
    </row>
    <row r="722" spans="1:46" ht="9" customHeight="1" x14ac:dyDescent="0.2">
      <c r="A722" s="130"/>
      <c r="B722" s="130"/>
      <c r="C722" s="137"/>
      <c r="D722" s="133"/>
      <c r="E722" s="119" t="s">
        <v>25</v>
      </c>
      <c r="F722" s="120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  <c r="AA722" s="121"/>
      <c r="AB722" s="121"/>
      <c r="AC722" s="121"/>
      <c r="AD722" s="121"/>
      <c r="AE722" s="121"/>
      <c r="AF722" s="121"/>
      <c r="AG722" s="121"/>
      <c r="AH722" s="121"/>
      <c r="AI722" s="121"/>
      <c r="AJ722" s="122"/>
      <c r="AK722" s="130"/>
      <c r="AL722" s="137"/>
      <c r="AM722" s="137"/>
      <c r="AN722" s="137"/>
      <c r="AO722" s="137"/>
      <c r="AP722" s="137"/>
      <c r="AQ722" s="133"/>
      <c r="AS722" s="97">
        <v>26</v>
      </c>
      <c r="AT722" s="97" t="s">
        <v>289</v>
      </c>
    </row>
    <row r="723" spans="1:46" ht="9" customHeight="1" x14ac:dyDescent="0.2">
      <c r="A723" s="130"/>
      <c r="B723" s="130"/>
      <c r="C723" s="137"/>
      <c r="D723" s="133"/>
      <c r="E723" s="119" t="s">
        <v>26</v>
      </c>
      <c r="F723" s="120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  <c r="AA723" s="121"/>
      <c r="AB723" s="121"/>
      <c r="AC723" s="121"/>
      <c r="AD723" s="121"/>
      <c r="AE723" s="121"/>
      <c r="AF723" s="121"/>
      <c r="AG723" s="121"/>
      <c r="AH723" s="121"/>
      <c r="AI723" s="121"/>
      <c r="AJ723" s="122"/>
      <c r="AK723" s="130"/>
      <c r="AL723" s="137"/>
      <c r="AM723" s="137"/>
      <c r="AN723" s="137"/>
      <c r="AO723" s="137"/>
      <c r="AP723" s="137"/>
      <c r="AQ723" s="133"/>
      <c r="AS723" s="97">
        <v>26</v>
      </c>
      <c r="AT723" s="97" t="s">
        <v>289</v>
      </c>
    </row>
    <row r="724" spans="1:46" ht="9" customHeight="1" thickBot="1" x14ac:dyDescent="0.25">
      <c r="A724" s="131"/>
      <c r="B724" s="146"/>
      <c r="C724" s="142"/>
      <c r="D724" s="134"/>
      <c r="E724" s="123" t="s">
        <v>27</v>
      </c>
      <c r="F724" s="124"/>
      <c r="G724" s="125"/>
      <c r="H724" s="125"/>
      <c r="I724" s="125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  <c r="T724" s="125"/>
      <c r="U724" s="125"/>
      <c r="V724" s="125"/>
      <c r="W724" s="125"/>
      <c r="X724" s="125"/>
      <c r="Y724" s="125"/>
      <c r="Z724" s="125"/>
      <c r="AA724" s="125"/>
      <c r="AB724" s="125"/>
      <c r="AC724" s="125"/>
      <c r="AD724" s="125"/>
      <c r="AE724" s="125"/>
      <c r="AF724" s="125"/>
      <c r="AG724" s="125"/>
      <c r="AH724" s="125"/>
      <c r="AI724" s="125"/>
      <c r="AJ724" s="126"/>
      <c r="AK724" s="131"/>
      <c r="AL724" s="138"/>
      <c r="AM724" s="138"/>
      <c r="AN724" s="138"/>
      <c r="AO724" s="138"/>
      <c r="AP724" s="138"/>
      <c r="AQ724" s="134"/>
      <c r="AS724" s="97">
        <v>26</v>
      </c>
      <c r="AT724" s="97" t="s">
        <v>289</v>
      </c>
    </row>
    <row r="725" spans="1:46" ht="9" customHeight="1" thickBot="1" x14ac:dyDescent="0.25">
      <c r="A725" s="135">
        <v>179</v>
      </c>
      <c r="B725" s="145">
        <v>20401</v>
      </c>
      <c r="C725" s="141" t="s">
        <v>290</v>
      </c>
      <c r="D725" s="140" t="s">
        <v>288</v>
      </c>
      <c r="E725" s="115" t="s">
        <v>22</v>
      </c>
      <c r="F725" s="116"/>
      <c r="G725" s="117"/>
      <c r="H725" s="117">
        <v>8</v>
      </c>
      <c r="I725" s="117">
        <v>8</v>
      </c>
      <c r="J725" s="117">
        <v>8</v>
      </c>
      <c r="K725" s="117"/>
      <c r="L725" s="117"/>
      <c r="M725" s="117">
        <v>8</v>
      </c>
      <c r="N725" s="117">
        <v>8</v>
      </c>
      <c r="O725" s="117">
        <v>8</v>
      </c>
      <c r="P725" s="117">
        <v>8</v>
      </c>
      <c r="Q725" s="127">
        <v>8</v>
      </c>
      <c r="R725" s="117"/>
      <c r="S725" s="117"/>
      <c r="T725" s="117">
        <v>8</v>
      </c>
      <c r="U725" s="117">
        <v>8</v>
      </c>
      <c r="V725" s="117">
        <v>8</v>
      </c>
      <c r="W725" s="117">
        <v>8</v>
      </c>
      <c r="X725" s="117">
        <v>8</v>
      </c>
      <c r="Y725" s="117"/>
      <c r="Z725" s="117"/>
      <c r="AA725" s="117">
        <v>8</v>
      </c>
      <c r="AB725" s="117">
        <v>8</v>
      </c>
      <c r="AC725" s="117">
        <v>8</v>
      </c>
      <c r="AD725" s="117">
        <v>8</v>
      </c>
      <c r="AE725" s="117">
        <v>8</v>
      </c>
      <c r="AF725" s="117"/>
      <c r="AG725" s="117"/>
      <c r="AH725" s="117">
        <v>8</v>
      </c>
      <c r="AI725" s="117">
        <v>8</v>
      </c>
      <c r="AJ725" s="118">
        <v>8</v>
      </c>
      <c r="AK725" s="139">
        <f>COUNTIF(F725:AJ725,"&gt;0")</f>
        <v>21</v>
      </c>
      <c r="AL725" s="136">
        <f>SUM(F725:AJ725)</f>
        <v>168</v>
      </c>
      <c r="AM725" s="136">
        <f>SUM(F727:AJ727)</f>
        <v>0</v>
      </c>
      <c r="AN725" s="136">
        <f>SUM(F728:AJ728)</f>
        <v>0</v>
      </c>
      <c r="AO725" s="136">
        <f>SUM(F726:AJ726)</f>
        <v>0</v>
      </c>
      <c r="AP725" s="136">
        <f>VLOOKUP($M$1&amp;" "&amp;$P$1&amp;" "&amp;AQ725,'Вспомогательная таблица'!A:AL,38,0)</f>
        <v>168</v>
      </c>
      <c r="AQ725" s="132" t="s">
        <v>70</v>
      </c>
      <c r="AS725" s="97">
        <v>26</v>
      </c>
      <c r="AT725" s="97" t="s">
        <v>289</v>
      </c>
    </row>
    <row r="726" spans="1:46" ht="9" customHeight="1" x14ac:dyDescent="0.2">
      <c r="A726" s="130"/>
      <c r="B726" s="130"/>
      <c r="C726" s="137"/>
      <c r="D726" s="133"/>
      <c r="E726" s="119" t="s">
        <v>25</v>
      </c>
      <c r="F726" s="120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  <c r="AA726" s="121"/>
      <c r="AB726" s="121"/>
      <c r="AC726" s="121"/>
      <c r="AD726" s="121"/>
      <c r="AE726" s="121"/>
      <c r="AF726" s="121"/>
      <c r="AG726" s="121"/>
      <c r="AH726" s="121"/>
      <c r="AI726" s="121"/>
      <c r="AJ726" s="122"/>
      <c r="AK726" s="130"/>
      <c r="AL726" s="137"/>
      <c r="AM726" s="137"/>
      <c r="AN726" s="137"/>
      <c r="AO726" s="137"/>
      <c r="AP726" s="137"/>
      <c r="AQ726" s="133"/>
      <c r="AS726" s="97">
        <v>26</v>
      </c>
      <c r="AT726" s="97" t="s">
        <v>289</v>
      </c>
    </row>
    <row r="727" spans="1:46" ht="9" customHeight="1" x14ac:dyDescent="0.2">
      <c r="A727" s="130"/>
      <c r="B727" s="130"/>
      <c r="C727" s="137"/>
      <c r="D727" s="133"/>
      <c r="E727" s="119" t="s">
        <v>26</v>
      </c>
      <c r="F727" s="120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  <c r="AA727" s="121"/>
      <c r="AB727" s="121"/>
      <c r="AC727" s="121"/>
      <c r="AD727" s="121"/>
      <c r="AE727" s="121"/>
      <c r="AF727" s="121"/>
      <c r="AG727" s="121"/>
      <c r="AH727" s="121"/>
      <c r="AI727" s="121"/>
      <c r="AJ727" s="122"/>
      <c r="AK727" s="130"/>
      <c r="AL727" s="137"/>
      <c r="AM727" s="137"/>
      <c r="AN727" s="137"/>
      <c r="AO727" s="137"/>
      <c r="AP727" s="137"/>
      <c r="AQ727" s="133"/>
      <c r="AS727" s="97">
        <v>26</v>
      </c>
      <c r="AT727" s="97" t="s">
        <v>289</v>
      </c>
    </row>
    <row r="728" spans="1:46" ht="9" customHeight="1" thickBot="1" x14ac:dyDescent="0.25">
      <c r="A728" s="131"/>
      <c r="B728" s="146"/>
      <c r="C728" s="142"/>
      <c r="D728" s="134"/>
      <c r="E728" s="123" t="s">
        <v>27</v>
      </c>
      <c r="F728" s="124"/>
      <c r="G728" s="125"/>
      <c r="H728" s="125"/>
      <c r="I728" s="125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  <c r="T728" s="125"/>
      <c r="U728" s="125"/>
      <c r="V728" s="125"/>
      <c r="W728" s="125"/>
      <c r="X728" s="125"/>
      <c r="Y728" s="125"/>
      <c r="Z728" s="125"/>
      <c r="AA728" s="125"/>
      <c r="AB728" s="125"/>
      <c r="AC728" s="125"/>
      <c r="AD728" s="125"/>
      <c r="AE728" s="125"/>
      <c r="AF728" s="125"/>
      <c r="AG728" s="125"/>
      <c r="AH728" s="125"/>
      <c r="AI728" s="125"/>
      <c r="AJ728" s="126"/>
      <c r="AK728" s="131"/>
      <c r="AL728" s="138"/>
      <c r="AM728" s="138"/>
      <c r="AN728" s="138"/>
      <c r="AO728" s="138"/>
      <c r="AP728" s="138"/>
      <c r="AQ728" s="134"/>
      <c r="AS728" s="97">
        <v>26</v>
      </c>
      <c r="AT728" s="97" t="s">
        <v>289</v>
      </c>
    </row>
    <row r="729" spans="1:46" ht="9" customHeight="1" thickBot="1" x14ac:dyDescent="0.25">
      <c r="A729" s="135">
        <v>180</v>
      </c>
      <c r="B729" s="145">
        <v>19734</v>
      </c>
      <c r="C729" s="141" t="s">
        <v>291</v>
      </c>
      <c r="D729" s="140" t="s">
        <v>191</v>
      </c>
      <c r="E729" s="115" t="s">
        <v>22</v>
      </c>
      <c r="F729" s="116"/>
      <c r="G729" s="117"/>
      <c r="H729" s="117">
        <v>8</v>
      </c>
      <c r="I729" s="117">
        <v>8</v>
      </c>
      <c r="J729" s="117">
        <v>8</v>
      </c>
      <c r="K729" s="117"/>
      <c r="L729" s="117"/>
      <c r="M729" s="117">
        <v>8</v>
      </c>
      <c r="N729" s="127">
        <v>8</v>
      </c>
      <c r="O729" s="117">
        <v>8</v>
      </c>
      <c r="P729" s="117">
        <v>8</v>
      </c>
      <c r="Q729" s="117">
        <v>8</v>
      </c>
      <c r="R729" s="117"/>
      <c r="S729" s="117"/>
      <c r="T729" s="117">
        <v>8</v>
      </c>
      <c r="U729" s="117">
        <v>8</v>
      </c>
      <c r="V729" s="117">
        <v>8</v>
      </c>
      <c r="W729" s="117">
        <v>8</v>
      </c>
      <c r="X729" s="117">
        <v>8</v>
      </c>
      <c r="Y729" s="117"/>
      <c r="Z729" s="117"/>
      <c r="AA729" s="117">
        <v>8</v>
      </c>
      <c r="AB729" s="117">
        <v>8</v>
      </c>
      <c r="AC729" s="117">
        <v>8</v>
      </c>
      <c r="AD729" s="117">
        <v>8</v>
      </c>
      <c r="AE729" s="117">
        <v>8</v>
      </c>
      <c r="AF729" s="117"/>
      <c r="AG729" s="117"/>
      <c r="AH729" s="117">
        <v>8</v>
      </c>
      <c r="AI729" s="117">
        <v>8</v>
      </c>
      <c r="AJ729" s="118">
        <v>8</v>
      </c>
      <c r="AK729" s="139">
        <f>COUNTIF(F729:AJ729,"&gt;0")</f>
        <v>21</v>
      </c>
      <c r="AL729" s="136">
        <f>SUM(F729:AJ729)</f>
        <v>168</v>
      </c>
      <c r="AM729" s="136">
        <f>SUM(F731:AJ731)</f>
        <v>0</v>
      </c>
      <c r="AN729" s="136">
        <f>SUM(F732:AJ732)</f>
        <v>0</v>
      </c>
      <c r="AO729" s="136">
        <f>SUM(F730:AJ730)</f>
        <v>0</v>
      </c>
      <c r="AP729" s="136">
        <f>VLOOKUP($M$1&amp;" "&amp;$P$1&amp;" "&amp;AQ729,'Вспомогательная таблица'!A:AL,38,0)</f>
        <v>168</v>
      </c>
      <c r="AQ729" s="132" t="s">
        <v>70</v>
      </c>
      <c r="AS729" s="97">
        <v>26</v>
      </c>
      <c r="AT729" s="97" t="s">
        <v>289</v>
      </c>
    </row>
    <row r="730" spans="1:46" ht="9" customHeight="1" x14ac:dyDescent="0.2">
      <c r="A730" s="130"/>
      <c r="B730" s="130"/>
      <c r="C730" s="137"/>
      <c r="D730" s="133"/>
      <c r="E730" s="119" t="s">
        <v>25</v>
      </c>
      <c r="F730" s="120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  <c r="AA730" s="121"/>
      <c r="AB730" s="121"/>
      <c r="AC730" s="121"/>
      <c r="AD730" s="121"/>
      <c r="AE730" s="121"/>
      <c r="AF730" s="121"/>
      <c r="AG730" s="121"/>
      <c r="AH730" s="121"/>
      <c r="AI730" s="121"/>
      <c r="AJ730" s="122"/>
      <c r="AK730" s="130"/>
      <c r="AL730" s="137"/>
      <c r="AM730" s="137"/>
      <c r="AN730" s="137"/>
      <c r="AO730" s="137"/>
      <c r="AP730" s="137"/>
      <c r="AQ730" s="133"/>
      <c r="AS730" s="97">
        <v>26</v>
      </c>
      <c r="AT730" s="97" t="s">
        <v>289</v>
      </c>
    </row>
    <row r="731" spans="1:46" ht="9" customHeight="1" x14ac:dyDescent="0.2">
      <c r="A731" s="130"/>
      <c r="B731" s="130"/>
      <c r="C731" s="137"/>
      <c r="D731" s="133"/>
      <c r="E731" s="119" t="s">
        <v>26</v>
      </c>
      <c r="F731" s="120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  <c r="AA731" s="121"/>
      <c r="AB731" s="121"/>
      <c r="AC731" s="121"/>
      <c r="AD731" s="121"/>
      <c r="AE731" s="121"/>
      <c r="AF731" s="121"/>
      <c r="AG731" s="121"/>
      <c r="AH731" s="121"/>
      <c r="AI731" s="121"/>
      <c r="AJ731" s="122"/>
      <c r="AK731" s="130"/>
      <c r="AL731" s="137"/>
      <c r="AM731" s="137"/>
      <c r="AN731" s="137"/>
      <c r="AO731" s="137"/>
      <c r="AP731" s="137"/>
      <c r="AQ731" s="133"/>
      <c r="AS731" s="97">
        <v>26</v>
      </c>
      <c r="AT731" s="97" t="s">
        <v>289</v>
      </c>
    </row>
    <row r="732" spans="1:46" ht="9" customHeight="1" thickBot="1" x14ac:dyDescent="0.25">
      <c r="A732" s="131"/>
      <c r="B732" s="146"/>
      <c r="C732" s="142"/>
      <c r="D732" s="134"/>
      <c r="E732" s="123" t="s">
        <v>27</v>
      </c>
      <c r="F732" s="124"/>
      <c r="G732" s="125"/>
      <c r="H732" s="125"/>
      <c r="I732" s="125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  <c r="T732" s="125"/>
      <c r="U732" s="125"/>
      <c r="V732" s="125"/>
      <c r="W732" s="125"/>
      <c r="X732" s="125"/>
      <c r="Y732" s="125"/>
      <c r="Z732" s="125"/>
      <c r="AA732" s="125"/>
      <c r="AB732" s="125"/>
      <c r="AC732" s="125"/>
      <c r="AD732" s="125"/>
      <c r="AE732" s="125"/>
      <c r="AF732" s="125"/>
      <c r="AG732" s="125"/>
      <c r="AH732" s="125"/>
      <c r="AI732" s="125"/>
      <c r="AJ732" s="126"/>
      <c r="AK732" s="131"/>
      <c r="AL732" s="138"/>
      <c r="AM732" s="138"/>
      <c r="AN732" s="138"/>
      <c r="AO732" s="138"/>
      <c r="AP732" s="138"/>
      <c r="AQ732" s="134"/>
      <c r="AS732" s="97">
        <v>26</v>
      </c>
      <c r="AT732" s="97" t="s">
        <v>289</v>
      </c>
    </row>
    <row r="733" spans="1:46" ht="9" customHeight="1" thickBot="1" x14ac:dyDescent="0.25">
      <c r="A733" s="135">
        <v>181</v>
      </c>
      <c r="B733" s="145">
        <v>23320</v>
      </c>
      <c r="C733" s="141" t="s">
        <v>292</v>
      </c>
      <c r="D733" s="140" t="s">
        <v>288</v>
      </c>
      <c r="E733" s="115" t="s">
        <v>22</v>
      </c>
      <c r="F733" s="116"/>
      <c r="G733" s="117"/>
      <c r="H733" s="117">
        <v>8</v>
      </c>
      <c r="I733" s="127">
        <v>8</v>
      </c>
      <c r="J733" s="127">
        <v>8</v>
      </c>
      <c r="K733" s="117"/>
      <c r="L733" s="117"/>
      <c r="M733" s="117">
        <v>8</v>
      </c>
      <c r="N733" s="117">
        <v>8</v>
      </c>
      <c r="O733" s="117">
        <v>8</v>
      </c>
      <c r="P733" s="117">
        <v>8</v>
      </c>
      <c r="Q733" s="117">
        <v>8</v>
      </c>
      <c r="R733" s="117"/>
      <c r="S733" s="117"/>
      <c r="T733" s="117">
        <v>8</v>
      </c>
      <c r="U733" s="117">
        <v>8</v>
      </c>
      <c r="V733" s="117">
        <v>8</v>
      </c>
      <c r="W733" s="117">
        <v>8</v>
      </c>
      <c r="X733" s="117">
        <v>8</v>
      </c>
      <c r="Y733" s="117"/>
      <c r="Z733" s="117"/>
      <c r="AA733" s="117" t="s">
        <v>37</v>
      </c>
      <c r="AB733" s="117" t="s">
        <v>37</v>
      </c>
      <c r="AC733" s="117" t="s">
        <v>37</v>
      </c>
      <c r="AD733" s="117" t="s">
        <v>37</v>
      </c>
      <c r="AE733" s="117" t="s">
        <v>37</v>
      </c>
      <c r="AF733" s="117" t="s">
        <v>37</v>
      </c>
      <c r="AG733" s="117" t="s">
        <v>37</v>
      </c>
      <c r="AH733" s="117" t="s">
        <v>37</v>
      </c>
      <c r="AI733" s="117" t="s">
        <v>37</v>
      </c>
      <c r="AJ733" s="118" t="s">
        <v>37</v>
      </c>
      <c r="AK733" s="139">
        <f>COUNTIF(F733:AJ733,"&gt;0")</f>
        <v>13</v>
      </c>
      <c r="AL733" s="136">
        <f>SUM(F733:AJ733)</f>
        <v>104</v>
      </c>
      <c r="AM733" s="136">
        <f>SUM(F735:AJ735)</f>
        <v>0</v>
      </c>
      <c r="AN733" s="136">
        <f>SUM(F736:AJ736)</f>
        <v>0</v>
      </c>
      <c r="AO733" s="136">
        <f>SUM(F734:AJ734)</f>
        <v>0</v>
      </c>
      <c r="AP733" s="136">
        <f>VLOOKUP($M$1&amp;" "&amp;$P$1&amp;" "&amp;AQ733,'Вспомогательная таблица'!A:AL,38,0)</f>
        <v>168</v>
      </c>
      <c r="AQ733" s="132" t="s">
        <v>70</v>
      </c>
      <c r="AR733" s="99"/>
      <c r="AS733" s="97">
        <v>26</v>
      </c>
      <c r="AT733" s="97" t="s">
        <v>289</v>
      </c>
    </row>
    <row r="734" spans="1:46" ht="9" customHeight="1" x14ac:dyDescent="0.2">
      <c r="A734" s="130"/>
      <c r="B734" s="130"/>
      <c r="C734" s="137"/>
      <c r="D734" s="133"/>
      <c r="E734" s="119" t="s">
        <v>25</v>
      </c>
      <c r="F734" s="120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  <c r="AA734" s="121"/>
      <c r="AB734" s="121"/>
      <c r="AC734" s="121"/>
      <c r="AD734" s="121"/>
      <c r="AE734" s="121"/>
      <c r="AF734" s="121"/>
      <c r="AG734" s="121"/>
      <c r="AH734" s="121"/>
      <c r="AI734" s="121"/>
      <c r="AJ734" s="122"/>
      <c r="AK734" s="130"/>
      <c r="AL734" s="137"/>
      <c r="AM734" s="137"/>
      <c r="AN734" s="137"/>
      <c r="AO734" s="137"/>
      <c r="AP734" s="137"/>
      <c r="AQ734" s="133"/>
      <c r="AS734" s="97">
        <v>26</v>
      </c>
      <c r="AT734" s="97" t="s">
        <v>289</v>
      </c>
    </row>
    <row r="735" spans="1:46" ht="9" customHeight="1" x14ac:dyDescent="0.2">
      <c r="A735" s="130"/>
      <c r="B735" s="130"/>
      <c r="C735" s="137"/>
      <c r="D735" s="133"/>
      <c r="E735" s="119" t="s">
        <v>26</v>
      </c>
      <c r="F735" s="120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  <c r="AA735" s="121"/>
      <c r="AB735" s="121"/>
      <c r="AC735" s="121"/>
      <c r="AD735" s="121"/>
      <c r="AE735" s="121"/>
      <c r="AF735" s="121"/>
      <c r="AG735" s="121"/>
      <c r="AH735" s="121"/>
      <c r="AI735" s="121"/>
      <c r="AJ735" s="122"/>
      <c r="AK735" s="130"/>
      <c r="AL735" s="137"/>
      <c r="AM735" s="137"/>
      <c r="AN735" s="137"/>
      <c r="AO735" s="137"/>
      <c r="AP735" s="137"/>
      <c r="AQ735" s="133"/>
      <c r="AS735" s="97">
        <v>26</v>
      </c>
      <c r="AT735" s="97" t="s">
        <v>289</v>
      </c>
    </row>
    <row r="736" spans="1:46" ht="9" customHeight="1" thickBot="1" x14ac:dyDescent="0.25">
      <c r="A736" s="131"/>
      <c r="B736" s="146"/>
      <c r="C736" s="142"/>
      <c r="D736" s="134"/>
      <c r="E736" s="123" t="s">
        <v>27</v>
      </c>
      <c r="F736" s="124"/>
      <c r="G736" s="125"/>
      <c r="H736" s="125"/>
      <c r="I736" s="125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  <c r="T736" s="125"/>
      <c r="U736" s="125"/>
      <c r="V736" s="125"/>
      <c r="W736" s="125"/>
      <c r="X736" s="125"/>
      <c r="Y736" s="125"/>
      <c r="Z736" s="125"/>
      <c r="AA736" s="125"/>
      <c r="AB736" s="125"/>
      <c r="AC736" s="125"/>
      <c r="AD736" s="125"/>
      <c r="AE736" s="125"/>
      <c r="AF736" s="125"/>
      <c r="AG736" s="125"/>
      <c r="AH736" s="125"/>
      <c r="AI736" s="125"/>
      <c r="AJ736" s="126"/>
      <c r="AK736" s="131"/>
      <c r="AL736" s="138"/>
      <c r="AM736" s="138"/>
      <c r="AN736" s="138"/>
      <c r="AO736" s="138"/>
      <c r="AP736" s="138"/>
      <c r="AQ736" s="134"/>
      <c r="AS736" s="97">
        <v>26</v>
      </c>
      <c r="AT736" s="97" t="s">
        <v>289</v>
      </c>
    </row>
    <row r="737" spans="1:46" ht="9" customHeight="1" thickBot="1" x14ac:dyDescent="0.25">
      <c r="A737" s="135">
        <v>182</v>
      </c>
      <c r="B737" s="145">
        <v>20654</v>
      </c>
      <c r="C737" s="141" t="s">
        <v>293</v>
      </c>
      <c r="D737" s="140" t="s">
        <v>288</v>
      </c>
      <c r="E737" s="115" t="s">
        <v>22</v>
      </c>
      <c r="F737" s="128"/>
      <c r="G737" s="117"/>
      <c r="H737" s="117">
        <v>8</v>
      </c>
      <c r="I737" s="117">
        <v>8</v>
      </c>
      <c r="J737" s="117">
        <v>8</v>
      </c>
      <c r="K737" s="117"/>
      <c r="L737" s="117"/>
      <c r="M737" s="117">
        <v>8</v>
      </c>
      <c r="N737" s="117">
        <v>8</v>
      </c>
      <c r="O737" s="117">
        <v>8</v>
      </c>
      <c r="P737" s="117">
        <v>8</v>
      </c>
      <c r="Q737" s="117">
        <v>8</v>
      </c>
      <c r="R737" s="117"/>
      <c r="S737" s="117"/>
      <c r="T737" s="117">
        <v>8</v>
      </c>
      <c r="U737" s="117">
        <v>8</v>
      </c>
      <c r="V737" s="117">
        <v>8</v>
      </c>
      <c r="W737" s="117">
        <v>8</v>
      </c>
      <c r="X737" s="117">
        <v>8</v>
      </c>
      <c r="Y737" s="117"/>
      <c r="Z737" s="117"/>
      <c r="AA737" s="117">
        <v>8</v>
      </c>
      <c r="AB737" s="117">
        <v>8</v>
      </c>
      <c r="AC737" s="117">
        <v>8</v>
      </c>
      <c r="AD737" s="117">
        <v>8</v>
      </c>
      <c r="AE737" s="117">
        <v>8</v>
      </c>
      <c r="AF737" s="117"/>
      <c r="AG737" s="117"/>
      <c r="AH737" s="117">
        <v>8</v>
      </c>
      <c r="AI737" s="117">
        <v>8</v>
      </c>
      <c r="AJ737" s="118">
        <v>8</v>
      </c>
      <c r="AK737" s="139">
        <f>COUNTIF(F737:AJ737,"&gt;0")</f>
        <v>21</v>
      </c>
      <c r="AL737" s="136">
        <f>SUM(F737:AJ737)</f>
        <v>168</v>
      </c>
      <c r="AM737" s="136">
        <f>SUM(F739:AJ739)</f>
        <v>0</v>
      </c>
      <c r="AN737" s="136">
        <f>SUM(F740:AJ740)</f>
        <v>0</v>
      </c>
      <c r="AO737" s="136">
        <f>SUM(F738:AJ738)</f>
        <v>0</v>
      </c>
      <c r="AP737" s="136">
        <f>VLOOKUP($M$1&amp;" "&amp;$P$1&amp;" "&amp;AQ737,'Вспомогательная таблица'!A:AL,38,0)</f>
        <v>168</v>
      </c>
      <c r="AQ737" s="132" t="s">
        <v>70</v>
      </c>
      <c r="AS737" s="97">
        <v>26</v>
      </c>
      <c r="AT737" s="97" t="s">
        <v>289</v>
      </c>
    </row>
    <row r="738" spans="1:46" ht="9" customHeight="1" x14ac:dyDescent="0.2">
      <c r="A738" s="130"/>
      <c r="B738" s="130"/>
      <c r="C738" s="137"/>
      <c r="D738" s="133"/>
      <c r="E738" s="119" t="s">
        <v>25</v>
      </c>
      <c r="F738" s="120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  <c r="AA738" s="121"/>
      <c r="AB738" s="121"/>
      <c r="AC738" s="121"/>
      <c r="AD738" s="121"/>
      <c r="AE738" s="121"/>
      <c r="AF738" s="121"/>
      <c r="AG738" s="121"/>
      <c r="AH738" s="121"/>
      <c r="AI738" s="121"/>
      <c r="AJ738" s="122"/>
      <c r="AK738" s="130"/>
      <c r="AL738" s="137"/>
      <c r="AM738" s="137"/>
      <c r="AN738" s="137"/>
      <c r="AO738" s="137"/>
      <c r="AP738" s="137"/>
      <c r="AQ738" s="133"/>
      <c r="AS738" s="97">
        <v>26</v>
      </c>
      <c r="AT738" s="97" t="s">
        <v>289</v>
      </c>
    </row>
    <row r="739" spans="1:46" ht="9" customHeight="1" x14ac:dyDescent="0.2">
      <c r="A739" s="130"/>
      <c r="B739" s="130"/>
      <c r="C739" s="137"/>
      <c r="D739" s="133"/>
      <c r="E739" s="119" t="s">
        <v>26</v>
      </c>
      <c r="F739" s="120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  <c r="AA739" s="121"/>
      <c r="AB739" s="121"/>
      <c r="AC739" s="121"/>
      <c r="AD739" s="121"/>
      <c r="AE739" s="121"/>
      <c r="AF739" s="121"/>
      <c r="AG739" s="121"/>
      <c r="AH739" s="121"/>
      <c r="AI739" s="121"/>
      <c r="AJ739" s="122"/>
      <c r="AK739" s="130"/>
      <c r="AL739" s="137"/>
      <c r="AM739" s="137"/>
      <c r="AN739" s="137"/>
      <c r="AO739" s="137"/>
      <c r="AP739" s="137"/>
      <c r="AQ739" s="133"/>
      <c r="AS739" s="97">
        <v>26</v>
      </c>
      <c r="AT739" s="97" t="s">
        <v>289</v>
      </c>
    </row>
    <row r="740" spans="1:46" ht="9" customHeight="1" thickBot="1" x14ac:dyDescent="0.25">
      <c r="A740" s="131"/>
      <c r="B740" s="146"/>
      <c r="C740" s="142"/>
      <c r="D740" s="134"/>
      <c r="E740" s="123" t="s">
        <v>27</v>
      </c>
      <c r="F740" s="124"/>
      <c r="G740" s="125"/>
      <c r="H740" s="125"/>
      <c r="I740" s="125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  <c r="AE740" s="125"/>
      <c r="AF740" s="125"/>
      <c r="AG740" s="125"/>
      <c r="AH740" s="125"/>
      <c r="AI740" s="125"/>
      <c r="AJ740" s="126"/>
      <c r="AK740" s="131"/>
      <c r="AL740" s="138"/>
      <c r="AM740" s="138"/>
      <c r="AN740" s="138"/>
      <c r="AO740" s="138"/>
      <c r="AP740" s="138"/>
      <c r="AQ740" s="134"/>
      <c r="AS740" s="97">
        <v>26</v>
      </c>
      <c r="AT740" s="97" t="s">
        <v>289</v>
      </c>
    </row>
    <row r="741" spans="1:46" ht="9" customHeight="1" thickBot="1" x14ac:dyDescent="0.25">
      <c r="A741" s="135">
        <v>183</v>
      </c>
      <c r="B741" s="143">
        <v>19903</v>
      </c>
      <c r="C741" s="147" t="s">
        <v>294</v>
      </c>
      <c r="D741" s="140" t="s">
        <v>295</v>
      </c>
      <c r="E741" s="115" t="s">
        <v>22</v>
      </c>
      <c r="F741" s="116"/>
      <c r="G741" s="117"/>
      <c r="H741" s="117">
        <v>8</v>
      </c>
      <c r="I741" s="117">
        <v>8</v>
      </c>
      <c r="J741" s="117">
        <v>8</v>
      </c>
      <c r="K741" s="117"/>
      <c r="L741" s="117"/>
      <c r="M741" s="117">
        <v>8</v>
      </c>
      <c r="N741" s="117">
        <v>8</v>
      </c>
      <c r="O741" s="117">
        <v>8</v>
      </c>
      <c r="P741" s="117">
        <v>8</v>
      </c>
      <c r="Q741" s="117">
        <v>8</v>
      </c>
      <c r="R741" s="117"/>
      <c r="S741" s="117"/>
      <c r="T741" s="117">
        <v>8</v>
      </c>
      <c r="U741" s="117">
        <v>8</v>
      </c>
      <c r="V741" s="117">
        <v>8</v>
      </c>
      <c r="W741" s="117">
        <v>8</v>
      </c>
      <c r="X741" s="117">
        <v>8</v>
      </c>
      <c r="Y741" s="117"/>
      <c r="Z741" s="117"/>
      <c r="AA741" s="117">
        <v>8</v>
      </c>
      <c r="AB741" s="117">
        <v>8</v>
      </c>
      <c r="AC741" s="117">
        <v>8</v>
      </c>
      <c r="AD741" s="117">
        <v>8</v>
      </c>
      <c r="AE741" s="117">
        <v>8</v>
      </c>
      <c r="AF741" s="117"/>
      <c r="AG741" s="117"/>
      <c r="AH741" s="117">
        <v>8</v>
      </c>
      <c r="AI741" s="117">
        <v>8</v>
      </c>
      <c r="AJ741" s="118">
        <v>8</v>
      </c>
      <c r="AK741" s="139">
        <f>COUNTIF(F741:AJ741,"&gt;0")</f>
        <v>21</v>
      </c>
      <c r="AL741" s="136">
        <f>SUM(F741:AJ741)</f>
        <v>168</v>
      </c>
      <c r="AM741" s="136">
        <f>SUM(F743:AJ743)</f>
        <v>0</v>
      </c>
      <c r="AN741" s="136">
        <f>SUM(F744:AJ744)</f>
        <v>0</v>
      </c>
      <c r="AO741" s="136">
        <f>SUM(F742:AJ742)</f>
        <v>0</v>
      </c>
      <c r="AP741" s="136">
        <f>VLOOKUP($M$1&amp;" "&amp;$P$1&amp;" "&amp;AQ741,'Вспомогательная таблица'!A:AL,38,0)</f>
        <v>168</v>
      </c>
      <c r="AQ741" s="132" t="s">
        <v>70</v>
      </c>
      <c r="AS741" s="97">
        <v>27</v>
      </c>
      <c r="AT741" s="97" t="s">
        <v>296</v>
      </c>
    </row>
    <row r="742" spans="1:46" ht="9" customHeight="1" x14ac:dyDescent="0.2">
      <c r="A742" s="130"/>
      <c r="B742" s="130"/>
      <c r="C742" s="148"/>
      <c r="D742" s="133"/>
      <c r="E742" s="119" t="s">
        <v>25</v>
      </c>
      <c r="F742" s="120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  <c r="AA742" s="121"/>
      <c r="AB742" s="121"/>
      <c r="AC742" s="121"/>
      <c r="AD742" s="121"/>
      <c r="AE742" s="121"/>
      <c r="AF742" s="121"/>
      <c r="AG742" s="121"/>
      <c r="AH742" s="121"/>
      <c r="AI742" s="121"/>
      <c r="AJ742" s="122"/>
      <c r="AK742" s="130"/>
      <c r="AL742" s="137"/>
      <c r="AM742" s="137"/>
      <c r="AN742" s="137"/>
      <c r="AO742" s="137"/>
      <c r="AP742" s="137"/>
      <c r="AQ742" s="133"/>
      <c r="AS742" s="97">
        <v>27</v>
      </c>
      <c r="AT742" s="97" t="s">
        <v>296</v>
      </c>
    </row>
    <row r="743" spans="1:46" ht="9" customHeight="1" x14ac:dyDescent="0.2">
      <c r="A743" s="130"/>
      <c r="B743" s="130"/>
      <c r="C743" s="148"/>
      <c r="D743" s="133"/>
      <c r="E743" s="119" t="s">
        <v>26</v>
      </c>
      <c r="F743" s="120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  <c r="AA743" s="121"/>
      <c r="AB743" s="121"/>
      <c r="AC743" s="121"/>
      <c r="AD743" s="121"/>
      <c r="AE743" s="121"/>
      <c r="AF743" s="121"/>
      <c r="AG743" s="121"/>
      <c r="AH743" s="121"/>
      <c r="AI743" s="121"/>
      <c r="AJ743" s="122"/>
      <c r="AK743" s="130"/>
      <c r="AL743" s="137"/>
      <c r="AM743" s="137"/>
      <c r="AN743" s="137"/>
      <c r="AO743" s="137"/>
      <c r="AP743" s="137"/>
      <c r="AQ743" s="133"/>
      <c r="AS743" s="97">
        <v>27</v>
      </c>
      <c r="AT743" s="97" t="s">
        <v>296</v>
      </c>
    </row>
    <row r="744" spans="1:46" ht="9" customHeight="1" thickBot="1" x14ac:dyDescent="0.25">
      <c r="A744" s="131"/>
      <c r="B744" s="131"/>
      <c r="C744" s="149"/>
      <c r="D744" s="134"/>
      <c r="E744" s="123" t="s">
        <v>27</v>
      </c>
      <c r="F744" s="124"/>
      <c r="G744" s="125"/>
      <c r="H744" s="125"/>
      <c r="I744" s="125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  <c r="AE744" s="125"/>
      <c r="AF744" s="125"/>
      <c r="AG744" s="125"/>
      <c r="AH744" s="125"/>
      <c r="AI744" s="125"/>
      <c r="AJ744" s="126"/>
      <c r="AK744" s="131"/>
      <c r="AL744" s="138"/>
      <c r="AM744" s="138"/>
      <c r="AN744" s="138"/>
      <c r="AO744" s="138"/>
      <c r="AP744" s="138"/>
      <c r="AQ744" s="134"/>
      <c r="AS744" s="97">
        <v>27</v>
      </c>
      <c r="AT744" s="97" t="s">
        <v>296</v>
      </c>
    </row>
    <row r="745" spans="1:46" ht="9" customHeight="1" thickBot="1" x14ac:dyDescent="0.25">
      <c r="A745" s="135">
        <v>184</v>
      </c>
      <c r="B745" s="143">
        <v>25519</v>
      </c>
      <c r="C745" s="147" t="s">
        <v>297</v>
      </c>
      <c r="D745" s="140" t="s">
        <v>295</v>
      </c>
      <c r="E745" s="115" t="s">
        <v>22</v>
      </c>
      <c r="F745" s="116"/>
      <c r="G745" s="117"/>
      <c r="H745" s="117">
        <v>8</v>
      </c>
      <c r="I745" s="117">
        <v>8</v>
      </c>
      <c r="J745" s="117">
        <v>8</v>
      </c>
      <c r="K745" s="117"/>
      <c r="L745" s="117"/>
      <c r="M745" s="117">
        <v>8</v>
      </c>
      <c r="N745" s="117">
        <v>8</v>
      </c>
      <c r="O745" s="117">
        <v>8</v>
      </c>
      <c r="P745" s="117">
        <v>8</v>
      </c>
      <c r="Q745" s="117">
        <v>8</v>
      </c>
      <c r="R745" s="117"/>
      <c r="S745" s="117"/>
      <c r="T745" s="117">
        <v>8</v>
      </c>
      <c r="U745" s="117">
        <v>8</v>
      </c>
      <c r="V745" s="117">
        <v>8</v>
      </c>
      <c r="W745" s="117">
        <v>8</v>
      </c>
      <c r="X745" s="117">
        <v>8</v>
      </c>
      <c r="Y745" s="117"/>
      <c r="Z745" s="117"/>
      <c r="AA745" s="117">
        <v>8</v>
      </c>
      <c r="AB745" s="117">
        <v>8</v>
      </c>
      <c r="AC745" s="117">
        <v>8</v>
      </c>
      <c r="AD745" s="117">
        <v>8</v>
      </c>
      <c r="AE745" s="117">
        <v>8</v>
      </c>
      <c r="AF745" s="117"/>
      <c r="AG745" s="117"/>
      <c r="AH745" s="117">
        <v>8</v>
      </c>
      <c r="AI745" s="117">
        <v>8</v>
      </c>
      <c r="AJ745" s="118">
        <v>8</v>
      </c>
      <c r="AK745" s="139">
        <f>COUNTIF(F745:AJ745,"&gt;0")</f>
        <v>21</v>
      </c>
      <c r="AL745" s="136">
        <f>SUM(F745:AJ745)</f>
        <v>168</v>
      </c>
      <c r="AM745" s="136">
        <f>SUM(F747:AJ747)</f>
        <v>0</v>
      </c>
      <c r="AN745" s="136">
        <f>SUM(F748:AJ748)</f>
        <v>0</v>
      </c>
      <c r="AO745" s="136">
        <f>SUM(F746:AJ746)</f>
        <v>0</v>
      </c>
      <c r="AP745" s="136">
        <f>VLOOKUP($M$1&amp;" "&amp;$P$1&amp;" "&amp;AQ745,'Вспомогательная таблица'!A:AL,38,0)</f>
        <v>168</v>
      </c>
      <c r="AQ745" s="132" t="s">
        <v>70</v>
      </c>
      <c r="AS745" s="97">
        <v>27</v>
      </c>
      <c r="AT745" s="97" t="s">
        <v>296</v>
      </c>
    </row>
    <row r="746" spans="1:46" ht="9" customHeight="1" x14ac:dyDescent="0.2">
      <c r="A746" s="130"/>
      <c r="B746" s="130"/>
      <c r="C746" s="148"/>
      <c r="D746" s="133"/>
      <c r="E746" s="119" t="s">
        <v>25</v>
      </c>
      <c r="F746" s="120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  <c r="AA746" s="121"/>
      <c r="AB746" s="121"/>
      <c r="AC746" s="121"/>
      <c r="AD746" s="121"/>
      <c r="AE746" s="121"/>
      <c r="AF746" s="121"/>
      <c r="AG746" s="121"/>
      <c r="AH746" s="121"/>
      <c r="AI746" s="121"/>
      <c r="AJ746" s="122"/>
      <c r="AK746" s="130"/>
      <c r="AL746" s="137"/>
      <c r="AM746" s="137"/>
      <c r="AN746" s="137"/>
      <c r="AO746" s="137"/>
      <c r="AP746" s="137"/>
      <c r="AQ746" s="133"/>
      <c r="AS746" s="97">
        <v>27</v>
      </c>
      <c r="AT746" s="97" t="s">
        <v>296</v>
      </c>
    </row>
    <row r="747" spans="1:46" ht="9" customHeight="1" x14ac:dyDescent="0.2">
      <c r="A747" s="130"/>
      <c r="B747" s="130"/>
      <c r="C747" s="148"/>
      <c r="D747" s="133"/>
      <c r="E747" s="119" t="s">
        <v>26</v>
      </c>
      <c r="F747" s="120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  <c r="AA747" s="121"/>
      <c r="AB747" s="121"/>
      <c r="AC747" s="121"/>
      <c r="AD747" s="121"/>
      <c r="AE747" s="121"/>
      <c r="AF747" s="121"/>
      <c r="AG747" s="121"/>
      <c r="AH747" s="121"/>
      <c r="AI747" s="121"/>
      <c r="AJ747" s="122"/>
      <c r="AK747" s="130"/>
      <c r="AL747" s="137"/>
      <c r="AM747" s="137"/>
      <c r="AN747" s="137"/>
      <c r="AO747" s="137"/>
      <c r="AP747" s="137"/>
      <c r="AQ747" s="133"/>
      <c r="AS747" s="97">
        <v>27</v>
      </c>
      <c r="AT747" s="97" t="s">
        <v>296</v>
      </c>
    </row>
    <row r="748" spans="1:46" ht="9" customHeight="1" thickBot="1" x14ac:dyDescent="0.25">
      <c r="A748" s="131"/>
      <c r="B748" s="131"/>
      <c r="C748" s="149"/>
      <c r="D748" s="134"/>
      <c r="E748" s="123" t="s">
        <v>27</v>
      </c>
      <c r="F748" s="124"/>
      <c r="G748" s="125"/>
      <c r="H748" s="125"/>
      <c r="I748" s="125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  <c r="T748" s="125"/>
      <c r="U748" s="125"/>
      <c r="V748" s="125"/>
      <c r="W748" s="125"/>
      <c r="X748" s="125"/>
      <c r="Y748" s="125"/>
      <c r="Z748" s="125"/>
      <c r="AA748" s="125"/>
      <c r="AB748" s="125"/>
      <c r="AC748" s="125"/>
      <c r="AD748" s="125"/>
      <c r="AE748" s="125"/>
      <c r="AF748" s="125"/>
      <c r="AG748" s="125"/>
      <c r="AH748" s="125"/>
      <c r="AI748" s="125"/>
      <c r="AJ748" s="126"/>
      <c r="AK748" s="131"/>
      <c r="AL748" s="138"/>
      <c r="AM748" s="138"/>
      <c r="AN748" s="138"/>
      <c r="AO748" s="138"/>
      <c r="AP748" s="138"/>
      <c r="AQ748" s="134"/>
      <c r="AS748" s="97">
        <v>27</v>
      </c>
      <c r="AT748" s="97" t="s">
        <v>296</v>
      </c>
    </row>
    <row r="749" spans="1:46" ht="9" customHeight="1" thickBot="1" x14ac:dyDescent="0.25">
      <c r="A749" s="135">
        <v>185</v>
      </c>
      <c r="B749" s="143">
        <v>19472</v>
      </c>
      <c r="C749" s="147" t="s">
        <v>298</v>
      </c>
      <c r="D749" s="140" t="s">
        <v>299</v>
      </c>
      <c r="E749" s="115" t="s">
        <v>22</v>
      </c>
      <c r="F749" s="116">
        <v>11</v>
      </c>
      <c r="G749" s="117">
        <v>11</v>
      </c>
      <c r="H749" s="117"/>
      <c r="I749" s="117"/>
      <c r="J749" s="117">
        <v>11</v>
      </c>
      <c r="K749" s="117">
        <v>11</v>
      </c>
      <c r="L749" s="117"/>
      <c r="M749" s="117"/>
      <c r="N749" s="117">
        <v>11</v>
      </c>
      <c r="O749" s="117">
        <v>11</v>
      </c>
      <c r="P749" s="117"/>
      <c r="Q749" s="117"/>
      <c r="R749" s="117">
        <v>11</v>
      </c>
      <c r="S749" s="117">
        <v>11</v>
      </c>
      <c r="T749" s="117"/>
      <c r="U749" s="117"/>
      <c r="V749" s="117">
        <v>11</v>
      </c>
      <c r="W749" s="117">
        <v>11</v>
      </c>
      <c r="X749" s="117"/>
      <c r="Y749" s="117"/>
      <c r="Z749" s="117">
        <v>11</v>
      </c>
      <c r="AA749" s="117">
        <v>11</v>
      </c>
      <c r="AB749" s="117"/>
      <c r="AC749" s="117"/>
      <c r="AD749" s="117">
        <v>11</v>
      </c>
      <c r="AE749" s="117">
        <v>11</v>
      </c>
      <c r="AF749" s="117"/>
      <c r="AG749" s="117"/>
      <c r="AH749" s="117">
        <v>11</v>
      </c>
      <c r="AI749" s="117">
        <v>11</v>
      </c>
      <c r="AJ749" s="118"/>
      <c r="AK749" s="139">
        <f>COUNTIF(F749:AJ749,"&gt;0")</f>
        <v>16</v>
      </c>
      <c r="AL749" s="136">
        <f>SUM(F749:AJ749)</f>
        <v>176</v>
      </c>
      <c r="AM749" s="136">
        <f>SUM(F751:AJ751)</f>
        <v>22</v>
      </c>
      <c r="AN749" s="136">
        <f>SUM(F752:AJ752)</f>
        <v>0</v>
      </c>
      <c r="AO749" s="136">
        <f>SUM(F750:AJ750)</f>
        <v>0</v>
      </c>
      <c r="AP749" s="136">
        <f>VLOOKUP($M$1&amp;" "&amp;$P$1&amp;" "&amp;AQ749,'Вспомогательная таблица'!A:AL,38,0)</f>
        <v>176</v>
      </c>
      <c r="AQ749" s="132" t="s">
        <v>300</v>
      </c>
      <c r="AS749" s="97">
        <v>27</v>
      </c>
      <c r="AT749" s="97" t="s">
        <v>296</v>
      </c>
    </row>
    <row r="750" spans="1:46" ht="9" customHeight="1" x14ac:dyDescent="0.2">
      <c r="A750" s="130"/>
      <c r="B750" s="130"/>
      <c r="C750" s="148"/>
      <c r="D750" s="133"/>
      <c r="E750" s="119" t="s">
        <v>25</v>
      </c>
      <c r="F750" s="120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  <c r="AA750" s="121"/>
      <c r="AB750" s="121"/>
      <c r="AC750" s="121"/>
      <c r="AD750" s="121"/>
      <c r="AE750" s="121"/>
      <c r="AF750" s="121"/>
      <c r="AG750" s="121"/>
      <c r="AH750" s="121"/>
      <c r="AI750" s="121"/>
      <c r="AJ750" s="122"/>
      <c r="AK750" s="130"/>
      <c r="AL750" s="137"/>
      <c r="AM750" s="137"/>
      <c r="AN750" s="137"/>
      <c r="AO750" s="137"/>
      <c r="AP750" s="137"/>
      <c r="AQ750" s="133"/>
      <c r="AS750" s="97">
        <v>27</v>
      </c>
      <c r="AT750" s="97" t="s">
        <v>296</v>
      </c>
    </row>
    <row r="751" spans="1:46" ht="9" customHeight="1" x14ac:dyDescent="0.2">
      <c r="A751" s="130"/>
      <c r="B751" s="130"/>
      <c r="C751" s="148"/>
      <c r="D751" s="133"/>
      <c r="E751" s="119" t="s">
        <v>26</v>
      </c>
      <c r="F751" s="120">
        <v>11</v>
      </c>
      <c r="G751" s="121">
        <v>11</v>
      </c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  <c r="AA751" s="121"/>
      <c r="AB751" s="121"/>
      <c r="AC751" s="121"/>
      <c r="AD751" s="121"/>
      <c r="AE751" s="121"/>
      <c r="AF751" s="121"/>
      <c r="AG751" s="121"/>
      <c r="AH751" s="121"/>
      <c r="AI751" s="121"/>
      <c r="AJ751" s="122"/>
      <c r="AK751" s="130"/>
      <c r="AL751" s="137"/>
      <c r="AM751" s="137"/>
      <c r="AN751" s="137"/>
      <c r="AO751" s="137"/>
      <c r="AP751" s="137"/>
      <c r="AQ751" s="133"/>
      <c r="AS751" s="97">
        <v>27</v>
      </c>
      <c r="AT751" s="97" t="s">
        <v>296</v>
      </c>
    </row>
    <row r="752" spans="1:46" ht="9" customHeight="1" thickBot="1" x14ac:dyDescent="0.25">
      <c r="A752" s="131"/>
      <c r="B752" s="131"/>
      <c r="C752" s="149"/>
      <c r="D752" s="134"/>
      <c r="E752" s="123" t="s">
        <v>27</v>
      </c>
      <c r="F752" s="124"/>
      <c r="G752" s="125"/>
      <c r="H752" s="125"/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25"/>
      <c r="X752" s="125"/>
      <c r="Y752" s="125"/>
      <c r="Z752" s="125"/>
      <c r="AA752" s="125"/>
      <c r="AB752" s="125"/>
      <c r="AC752" s="125"/>
      <c r="AD752" s="125"/>
      <c r="AE752" s="125"/>
      <c r="AF752" s="125"/>
      <c r="AG752" s="125"/>
      <c r="AH752" s="125"/>
      <c r="AI752" s="125"/>
      <c r="AJ752" s="126"/>
      <c r="AK752" s="131"/>
      <c r="AL752" s="138"/>
      <c r="AM752" s="138"/>
      <c r="AN752" s="138"/>
      <c r="AO752" s="138"/>
      <c r="AP752" s="138"/>
      <c r="AQ752" s="134"/>
      <c r="AS752" s="97">
        <v>27</v>
      </c>
      <c r="AT752" s="97" t="s">
        <v>296</v>
      </c>
    </row>
    <row r="753" spans="1:46" ht="9" customHeight="1" thickBot="1" x14ac:dyDescent="0.25">
      <c r="A753" s="135">
        <v>186</v>
      </c>
      <c r="B753" s="143">
        <v>18847</v>
      </c>
      <c r="C753" s="147" t="s">
        <v>301</v>
      </c>
      <c r="D753" s="140" t="s">
        <v>286</v>
      </c>
      <c r="E753" s="115" t="s">
        <v>22</v>
      </c>
      <c r="F753" s="116"/>
      <c r="G753" s="117"/>
      <c r="H753" s="117">
        <v>8</v>
      </c>
      <c r="I753" s="117">
        <v>8</v>
      </c>
      <c r="J753" s="117">
        <v>8</v>
      </c>
      <c r="K753" s="117"/>
      <c r="L753" s="117"/>
      <c r="M753" s="117">
        <v>8</v>
      </c>
      <c r="N753" s="117">
        <v>8</v>
      </c>
      <c r="O753" s="117">
        <v>8</v>
      </c>
      <c r="P753" s="117">
        <v>8</v>
      </c>
      <c r="Q753" s="117">
        <v>8</v>
      </c>
      <c r="R753" s="117"/>
      <c r="S753" s="117"/>
      <c r="T753" s="117">
        <v>8</v>
      </c>
      <c r="U753" s="117">
        <v>8</v>
      </c>
      <c r="V753" s="117">
        <v>8</v>
      </c>
      <c r="W753" s="117">
        <v>8</v>
      </c>
      <c r="X753" s="117">
        <v>8</v>
      </c>
      <c r="Y753" s="117"/>
      <c r="Z753" s="117"/>
      <c r="AA753" s="117">
        <v>8</v>
      </c>
      <c r="AB753" s="117">
        <v>8</v>
      </c>
      <c r="AC753" s="117">
        <v>8</v>
      </c>
      <c r="AD753" s="117">
        <v>8</v>
      </c>
      <c r="AE753" s="117">
        <v>8</v>
      </c>
      <c r="AF753" s="117"/>
      <c r="AG753" s="117"/>
      <c r="AH753" s="117">
        <v>8</v>
      </c>
      <c r="AI753" s="117">
        <v>8</v>
      </c>
      <c r="AJ753" s="118">
        <v>8</v>
      </c>
      <c r="AK753" s="139">
        <f>COUNTIF(F753:AJ753,"&gt;0")</f>
        <v>21</v>
      </c>
      <c r="AL753" s="136">
        <f>SUM(F753:AJ753)</f>
        <v>168</v>
      </c>
      <c r="AM753" s="136">
        <f>SUM(F755:AJ755)</f>
        <v>0</v>
      </c>
      <c r="AN753" s="136">
        <f>SUM(F756:AJ756)</f>
        <v>0</v>
      </c>
      <c r="AO753" s="136">
        <f>SUM(F754:AJ754)</f>
        <v>0</v>
      </c>
      <c r="AP753" s="136">
        <f>VLOOKUP($M$1&amp;" "&amp;$P$1&amp;" "&amp;AQ753,'Вспомогательная таблица'!A:AL,38,0)</f>
        <v>168</v>
      </c>
      <c r="AQ753" s="132" t="s">
        <v>70</v>
      </c>
      <c r="AS753" s="97">
        <v>27</v>
      </c>
      <c r="AT753" s="97" t="s">
        <v>296</v>
      </c>
    </row>
    <row r="754" spans="1:46" ht="9" customHeight="1" x14ac:dyDescent="0.2">
      <c r="A754" s="130"/>
      <c r="B754" s="130"/>
      <c r="C754" s="148"/>
      <c r="D754" s="133"/>
      <c r="E754" s="119" t="s">
        <v>25</v>
      </c>
      <c r="F754" s="120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  <c r="AA754" s="121"/>
      <c r="AB754" s="121"/>
      <c r="AC754" s="121"/>
      <c r="AD754" s="121"/>
      <c r="AE754" s="121"/>
      <c r="AF754" s="121"/>
      <c r="AG754" s="121"/>
      <c r="AH754" s="121"/>
      <c r="AI754" s="121"/>
      <c r="AJ754" s="122"/>
      <c r="AK754" s="130"/>
      <c r="AL754" s="137"/>
      <c r="AM754" s="137"/>
      <c r="AN754" s="137"/>
      <c r="AO754" s="137"/>
      <c r="AP754" s="137"/>
      <c r="AQ754" s="133"/>
      <c r="AS754" s="97">
        <v>27</v>
      </c>
      <c r="AT754" s="97" t="s">
        <v>296</v>
      </c>
    </row>
    <row r="755" spans="1:46" ht="9" customHeight="1" x14ac:dyDescent="0.2">
      <c r="A755" s="130"/>
      <c r="B755" s="130"/>
      <c r="C755" s="148"/>
      <c r="D755" s="133"/>
      <c r="E755" s="119" t="s">
        <v>26</v>
      </c>
      <c r="F755" s="120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  <c r="AA755" s="121"/>
      <c r="AB755" s="121"/>
      <c r="AC755" s="121"/>
      <c r="AD755" s="121"/>
      <c r="AE755" s="121"/>
      <c r="AF755" s="121"/>
      <c r="AG755" s="121"/>
      <c r="AH755" s="121"/>
      <c r="AI755" s="121"/>
      <c r="AJ755" s="122"/>
      <c r="AK755" s="130"/>
      <c r="AL755" s="137"/>
      <c r="AM755" s="137"/>
      <c r="AN755" s="137"/>
      <c r="AO755" s="137"/>
      <c r="AP755" s="137"/>
      <c r="AQ755" s="133"/>
      <c r="AS755" s="97">
        <v>27</v>
      </c>
      <c r="AT755" s="97" t="s">
        <v>296</v>
      </c>
    </row>
    <row r="756" spans="1:46" ht="9" customHeight="1" thickBot="1" x14ac:dyDescent="0.25">
      <c r="A756" s="131"/>
      <c r="B756" s="131"/>
      <c r="C756" s="149"/>
      <c r="D756" s="134"/>
      <c r="E756" s="123" t="s">
        <v>27</v>
      </c>
      <c r="F756" s="124"/>
      <c r="G756" s="125"/>
      <c r="H756" s="125"/>
      <c r="I756" s="125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  <c r="T756" s="125"/>
      <c r="U756" s="125"/>
      <c r="V756" s="125"/>
      <c r="W756" s="125"/>
      <c r="X756" s="125"/>
      <c r="Y756" s="125"/>
      <c r="Z756" s="125"/>
      <c r="AA756" s="125"/>
      <c r="AB756" s="125"/>
      <c r="AC756" s="125"/>
      <c r="AD756" s="125"/>
      <c r="AE756" s="125"/>
      <c r="AF756" s="125"/>
      <c r="AG756" s="125"/>
      <c r="AH756" s="125"/>
      <c r="AI756" s="125"/>
      <c r="AJ756" s="126"/>
      <c r="AK756" s="131"/>
      <c r="AL756" s="138"/>
      <c r="AM756" s="138"/>
      <c r="AN756" s="138"/>
      <c r="AO756" s="138"/>
      <c r="AP756" s="138"/>
      <c r="AQ756" s="134"/>
      <c r="AS756" s="97">
        <v>27</v>
      </c>
      <c r="AT756" s="97" t="s">
        <v>296</v>
      </c>
    </row>
    <row r="757" spans="1:46" ht="9" customHeight="1" thickBot="1" x14ac:dyDescent="0.25">
      <c r="A757" s="135">
        <v>187</v>
      </c>
      <c r="B757" s="143">
        <v>20316</v>
      </c>
      <c r="C757" s="147" t="s">
        <v>302</v>
      </c>
      <c r="D757" s="140" t="s">
        <v>295</v>
      </c>
      <c r="E757" s="115" t="s">
        <v>22</v>
      </c>
      <c r="F757" s="128" t="s">
        <v>118</v>
      </c>
      <c r="G757" s="127" t="s">
        <v>118</v>
      </c>
      <c r="H757" s="127" t="s">
        <v>118</v>
      </c>
      <c r="I757" s="127" t="s">
        <v>118</v>
      </c>
      <c r="J757" s="127" t="s">
        <v>118</v>
      </c>
      <c r="K757" s="117"/>
      <c r="L757" s="117"/>
      <c r="M757" s="117">
        <v>8</v>
      </c>
      <c r="N757" s="117">
        <v>8</v>
      </c>
      <c r="O757" s="117">
        <v>8</v>
      </c>
      <c r="P757" s="117">
        <v>8</v>
      </c>
      <c r="Q757" s="117">
        <v>8</v>
      </c>
      <c r="R757" s="117"/>
      <c r="S757" s="117"/>
      <c r="T757" s="117">
        <v>8</v>
      </c>
      <c r="U757" s="117">
        <v>8</v>
      </c>
      <c r="V757" s="117">
        <v>8</v>
      </c>
      <c r="W757" s="117">
        <v>8</v>
      </c>
      <c r="X757" s="117">
        <v>8</v>
      </c>
      <c r="Y757" s="117"/>
      <c r="Z757" s="117"/>
      <c r="AA757" s="117">
        <v>8</v>
      </c>
      <c r="AB757" s="117">
        <v>8</v>
      </c>
      <c r="AC757" s="117">
        <v>8</v>
      </c>
      <c r="AD757" s="117">
        <v>8</v>
      </c>
      <c r="AE757" s="117">
        <v>8</v>
      </c>
      <c r="AF757" s="117"/>
      <c r="AG757" s="117"/>
      <c r="AH757" s="117">
        <v>8</v>
      </c>
      <c r="AI757" s="117">
        <v>8</v>
      </c>
      <c r="AJ757" s="118">
        <v>8</v>
      </c>
      <c r="AK757" s="139">
        <f>COUNTIF(F757:AJ757,"&gt;0")</f>
        <v>18</v>
      </c>
      <c r="AL757" s="136">
        <f>SUM(F757:AJ757)</f>
        <v>144</v>
      </c>
      <c r="AM757" s="136">
        <f>SUM(F759:AJ759)</f>
        <v>0</v>
      </c>
      <c r="AN757" s="136">
        <f>SUM(F760:AJ760)</f>
        <v>0</v>
      </c>
      <c r="AO757" s="136">
        <f>SUM(F758:AJ758)</f>
        <v>0</v>
      </c>
      <c r="AP757" s="136">
        <f>VLOOKUP($M$1&amp;" "&amp;$P$1&amp;" "&amp;AQ757,'Вспомогательная таблица'!A:AL,38,0)</f>
        <v>168</v>
      </c>
      <c r="AQ757" s="132" t="s">
        <v>70</v>
      </c>
      <c r="AS757" s="97">
        <v>27</v>
      </c>
      <c r="AT757" s="97" t="s">
        <v>296</v>
      </c>
    </row>
    <row r="758" spans="1:46" ht="9" customHeight="1" x14ac:dyDescent="0.2">
      <c r="A758" s="130"/>
      <c r="B758" s="130"/>
      <c r="C758" s="148"/>
      <c r="D758" s="133"/>
      <c r="E758" s="119" t="s">
        <v>25</v>
      </c>
      <c r="F758" s="120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  <c r="AA758" s="121"/>
      <c r="AB758" s="121"/>
      <c r="AC758" s="121"/>
      <c r="AD758" s="121"/>
      <c r="AE758" s="121"/>
      <c r="AF758" s="121"/>
      <c r="AG758" s="121"/>
      <c r="AH758" s="121"/>
      <c r="AI758" s="121"/>
      <c r="AJ758" s="122"/>
      <c r="AK758" s="130"/>
      <c r="AL758" s="137"/>
      <c r="AM758" s="137"/>
      <c r="AN758" s="137"/>
      <c r="AO758" s="137"/>
      <c r="AP758" s="137"/>
      <c r="AQ758" s="133"/>
      <c r="AS758" s="97">
        <v>27</v>
      </c>
      <c r="AT758" s="97" t="s">
        <v>296</v>
      </c>
    </row>
    <row r="759" spans="1:46" ht="9" customHeight="1" x14ac:dyDescent="0.2">
      <c r="A759" s="130"/>
      <c r="B759" s="130"/>
      <c r="C759" s="148"/>
      <c r="D759" s="133"/>
      <c r="E759" s="119" t="s">
        <v>26</v>
      </c>
      <c r="F759" s="120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  <c r="AA759" s="121"/>
      <c r="AB759" s="121"/>
      <c r="AC759" s="121"/>
      <c r="AD759" s="121"/>
      <c r="AE759" s="121"/>
      <c r="AF759" s="121"/>
      <c r="AG759" s="121"/>
      <c r="AH759" s="121"/>
      <c r="AI759" s="121"/>
      <c r="AJ759" s="122"/>
      <c r="AK759" s="130"/>
      <c r="AL759" s="137"/>
      <c r="AM759" s="137"/>
      <c r="AN759" s="137"/>
      <c r="AO759" s="137"/>
      <c r="AP759" s="137"/>
      <c r="AQ759" s="133"/>
      <c r="AS759" s="97">
        <v>27</v>
      </c>
      <c r="AT759" s="97" t="s">
        <v>296</v>
      </c>
    </row>
    <row r="760" spans="1:46" ht="9" customHeight="1" thickBot="1" x14ac:dyDescent="0.25">
      <c r="A760" s="131"/>
      <c r="B760" s="131"/>
      <c r="C760" s="149"/>
      <c r="D760" s="134"/>
      <c r="E760" s="123" t="s">
        <v>27</v>
      </c>
      <c r="F760" s="124"/>
      <c r="G760" s="125"/>
      <c r="H760" s="125"/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  <c r="T760" s="125"/>
      <c r="U760" s="125"/>
      <c r="V760" s="125"/>
      <c r="W760" s="125"/>
      <c r="X760" s="125"/>
      <c r="Y760" s="125"/>
      <c r="Z760" s="125"/>
      <c r="AA760" s="125"/>
      <c r="AB760" s="125"/>
      <c r="AC760" s="125"/>
      <c r="AD760" s="125"/>
      <c r="AE760" s="125"/>
      <c r="AF760" s="125"/>
      <c r="AG760" s="125"/>
      <c r="AH760" s="125"/>
      <c r="AI760" s="125"/>
      <c r="AJ760" s="126"/>
      <c r="AK760" s="131"/>
      <c r="AL760" s="138"/>
      <c r="AM760" s="138"/>
      <c r="AN760" s="138"/>
      <c r="AO760" s="138"/>
      <c r="AP760" s="138"/>
      <c r="AQ760" s="134"/>
      <c r="AS760" s="97">
        <v>27</v>
      </c>
      <c r="AT760" s="97" t="s">
        <v>296</v>
      </c>
    </row>
    <row r="761" spans="1:46" ht="9" customHeight="1" thickBot="1" x14ac:dyDescent="0.25">
      <c r="A761" s="135">
        <v>188</v>
      </c>
      <c r="B761" s="143">
        <v>19612</v>
      </c>
      <c r="C761" s="147" t="s">
        <v>303</v>
      </c>
      <c r="D761" s="140" t="s">
        <v>295</v>
      </c>
      <c r="E761" s="115" t="s">
        <v>22</v>
      </c>
      <c r="F761" s="116"/>
      <c r="G761" s="117"/>
      <c r="H761" s="127" t="s">
        <v>37</v>
      </c>
      <c r="I761" s="127" t="s">
        <v>37</v>
      </c>
      <c r="J761" s="127" t="s">
        <v>37</v>
      </c>
      <c r="K761" s="127" t="s">
        <v>37</v>
      </c>
      <c r="L761" s="127" t="s">
        <v>37</v>
      </c>
      <c r="M761" s="127" t="s">
        <v>37</v>
      </c>
      <c r="N761" s="127" t="s">
        <v>37</v>
      </c>
      <c r="O761" s="127" t="s">
        <v>37</v>
      </c>
      <c r="P761" s="127" t="s">
        <v>37</v>
      </c>
      <c r="Q761" s="127" t="s">
        <v>37</v>
      </c>
      <c r="R761" s="127" t="s">
        <v>37</v>
      </c>
      <c r="S761" s="117" t="s">
        <v>37</v>
      </c>
      <c r="T761" s="117" t="s">
        <v>37</v>
      </c>
      <c r="U761" s="117" t="s">
        <v>37</v>
      </c>
      <c r="V761" s="117" t="s">
        <v>37</v>
      </c>
      <c r="W761" s="117" t="s">
        <v>37</v>
      </c>
      <c r="X761" s="117" t="s">
        <v>37</v>
      </c>
      <c r="Y761" s="117" t="s">
        <v>37</v>
      </c>
      <c r="Z761" s="117"/>
      <c r="AA761" s="117">
        <v>8</v>
      </c>
      <c r="AB761" s="117">
        <v>8</v>
      </c>
      <c r="AC761" s="117">
        <v>8</v>
      </c>
      <c r="AD761" s="117">
        <v>8</v>
      </c>
      <c r="AE761" s="117">
        <v>8</v>
      </c>
      <c r="AF761" s="117"/>
      <c r="AG761" s="117"/>
      <c r="AH761" s="117">
        <v>8</v>
      </c>
      <c r="AI761" s="117">
        <v>8</v>
      </c>
      <c r="AJ761" s="118">
        <v>8</v>
      </c>
      <c r="AK761" s="139">
        <f>COUNTIF(F761:AJ761,"&gt;0")</f>
        <v>8</v>
      </c>
      <c r="AL761" s="136">
        <f>SUM(F761:AJ761)</f>
        <v>64</v>
      </c>
      <c r="AM761" s="136">
        <f>SUM(F763:AJ763)</f>
        <v>0</v>
      </c>
      <c r="AN761" s="136">
        <f>SUM(F764:AJ764)</f>
        <v>0</v>
      </c>
      <c r="AO761" s="136">
        <f>SUM(F762:AJ762)</f>
        <v>0</v>
      </c>
      <c r="AP761" s="136">
        <f>VLOOKUP($M$1&amp;" "&amp;$P$1&amp;" "&amp;AQ761,'Вспомогательная таблица'!A:AL,38,0)</f>
        <v>168</v>
      </c>
      <c r="AQ761" s="132" t="s">
        <v>70</v>
      </c>
      <c r="AS761" s="97">
        <v>27</v>
      </c>
      <c r="AT761" s="97" t="s">
        <v>296</v>
      </c>
    </row>
    <row r="762" spans="1:46" ht="9" customHeight="1" x14ac:dyDescent="0.2">
      <c r="A762" s="130"/>
      <c r="B762" s="130"/>
      <c r="C762" s="148"/>
      <c r="D762" s="133"/>
      <c r="E762" s="119" t="s">
        <v>25</v>
      </c>
      <c r="F762" s="120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  <c r="AA762" s="121"/>
      <c r="AB762" s="121"/>
      <c r="AC762" s="121"/>
      <c r="AD762" s="121"/>
      <c r="AE762" s="121"/>
      <c r="AF762" s="121"/>
      <c r="AG762" s="121"/>
      <c r="AH762" s="121"/>
      <c r="AI762" s="121"/>
      <c r="AJ762" s="122"/>
      <c r="AK762" s="130"/>
      <c r="AL762" s="137"/>
      <c r="AM762" s="137"/>
      <c r="AN762" s="137"/>
      <c r="AO762" s="137"/>
      <c r="AP762" s="137"/>
      <c r="AQ762" s="133"/>
      <c r="AS762" s="97">
        <v>27</v>
      </c>
      <c r="AT762" s="97" t="s">
        <v>296</v>
      </c>
    </row>
    <row r="763" spans="1:46" ht="9" customHeight="1" x14ac:dyDescent="0.2">
      <c r="A763" s="130"/>
      <c r="B763" s="130"/>
      <c r="C763" s="148"/>
      <c r="D763" s="133"/>
      <c r="E763" s="119" t="s">
        <v>26</v>
      </c>
      <c r="F763" s="120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  <c r="AA763" s="121"/>
      <c r="AB763" s="121"/>
      <c r="AC763" s="121"/>
      <c r="AD763" s="121"/>
      <c r="AE763" s="121"/>
      <c r="AF763" s="121"/>
      <c r="AG763" s="121"/>
      <c r="AH763" s="121"/>
      <c r="AI763" s="121"/>
      <c r="AJ763" s="122"/>
      <c r="AK763" s="130"/>
      <c r="AL763" s="137"/>
      <c r="AM763" s="137"/>
      <c r="AN763" s="137"/>
      <c r="AO763" s="137"/>
      <c r="AP763" s="137"/>
      <c r="AQ763" s="133"/>
      <c r="AS763" s="97">
        <v>27</v>
      </c>
      <c r="AT763" s="97" t="s">
        <v>296</v>
      </c>
    </row>
    <row r="764" spans="1:46" ht="9" customHeight="1" thickBot="1" x14ac:dyDescent="0.25">
      <c r="A764" s="131"/>
      <c r="B764" s="131"/>
      <c r="C764" s="149"/>
      <c r="D764" s="134"/>
      <c r="E764" s="123" t="s">
        <v>27</v>
      </c>
      <c r="F764" s="124"/>
      <c r="G764" s="125"/>
      <c r="H764" s="125"/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125"/>
      <c r="X764" s="125"/>
      <c r="Y764" s="125"/>
      <c r="Z764" s="125"/>
      <c r="AA764" s="125"/>
      <c r="AB764" s="125"/>
      <c r="AC764" s="125"/>
      <c r="AD764" s="125"/>
      <c r="AE764" s="125"/>
      <c r="AF764" s="125"/>
      <c r="AG764" s="125"/>
      <c r="AH764" s="125"/>
      <c r="AI764" s="125"/>
      <c r="AJ764" s="126"/>
      <c r="AK764" s="131"/>
      <c r="AL764" s="138"/>
      <c r="AM764" s="138"/>
      <c r="AN764" s="138"/>
      <c r="AO764" s="138"/>
      <c r="AP764" s="138"/>
      <c r="AQ764" s="134"/>
      <c r="AS764" s="97">
        <v>27</v>
      </c>
      <c r="AT764" s="97" t="s">
        <v>296</v>
      </c>
    </row>
    <row r="765" spans="1:46" ht="9" customHeight="1" thickBot="1" x14ac:dyDescent="0.25">
      <c r="A765" s="135">
        <v>189</v>
      </c>
      <c r="B765" s="143">
        <v>20547</v>
      </c>
      <c r="C765" s="147" t="s">
        <v>304</v>
      </c>
      <c r="D765" s="140" t="s">
        <v>299</v>
      </c>
      <c r="E765" s="115" t="s">
        <v>22</v>
      </c>
      <c r="F765" s="116"/>
      <c r="G765" s="117"/>
      <c r="H765" s="117">
        <v>8</v>
      </c>
      <c r="I765" s="117">
        <v>8</v>
      </c>
      <c r="J765" s="117">
        <v>8</v>
      </c>
      <c r="K765" s="117"/>
      <c r="L765" s="117"/>
      <c r="M765" s="117">
        <v>8</v>
      </c>
      <c r="N765" s="117">
        <v>8</v>
      </c>
      <c r="O765" s="117">
        <v>8</v>
      </c>
      <c r="P765" s="117">
        <v>8</v>
      </c>
      <c r="Q765" s="117">
        <v>8</v>
      </c>
      <c r="R765" s="117"/>
      <c r="S765" s="117"/>
      <c r="T765" s="117">
        <v>8</v>
      </c>
      <c r="U765" s="117">
        <v>8</v>
      </c>
      <c r="V765" s="117">
        <v>8</v>
      </c>
      <c r="W765" s="117">
        <v>8</v>
      </c>
      <c r="X765" s="117">
        <v>8</v>
      </c>
      <c r="Y765" s="117"/>
      <c r="Z765" s="117"/>
      <c r="AA765" s="117">
        <v>8</v>
      </c>
      <c r="AB765" s="117">
        <v>8</v>
      </c>
      <c r="AC765" s="117">
        <v>8</v>
      </c>
      <c r="AD765" s="117">
        <v>8</v>
      </c>
      <c r="AE765" s="117">
        <v>8</v>
      </c>
      <c r="AF765" s="117"/>
      <c r="AG765" s="117"/>
      <c r="AH765" s="117">
        <v>8</v>
      </c>
      <c r="AI765" s="117">
        <v>8</v>
      </c>
      <c r="AJ765" s="118">
        <v>8</v>
      </c>
      <c r="AK765" s="139">
        <f>COUNTIF(F765:AJ765,"&gt;0")</f>
        <v>21</v>
      </c>
      <c r="AL765" s="136">
        <f>SUM(F765:AJ765)</f>
        <v>168</v>
      </c>
      <c r="AM765" s="136">
        <f>SUM(F767:AJ767)</f>
        <v>0</v>
      </c>
      <c r="AN765" s="136">
        <f>SUM(F768:AJ768)</f>
        <v>0</v>
      </c>
      <c r="AO765" s="136">
        <f>SUM(F766:AJ766)</f>
        <v>0</v>
      </c>
      <c r="AP765" s="136">
        <f>VLOOKUP($M$1&amp;" "&amp;$P$1&amp;" "&amp;AQ765,'Вспомогательная таблица'!A:AL,38,0)</f>
        <v>168</v>
      </c>
      <c r="AQ765" s="132" t="s">
        <v>70</v>
      </c>
      <c r="AS765" s="97">
        <v>27</v>
      </c>
      <c r="AT765" s="97" t="s">
        <v>296</v>
      </c>
    </row>
    <row r="766" spans="1:46" ht="9" customHeight="1" x14ac:dyDescent="0.2">
      <c r="A766" s="130"/>
      <c r="B766" s="130"/>
      <c r="C766" s="148"/>
      <c r="D766" s="133"/>
      <c r="E766" s="119" t="s">
        <v>25</v>
      </c>
      <c r="F766" s="120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  <c r="AA766" s="121"/>
      <c r="AB766" s="121"/>
      <c r="AC766" s="121"/>
      <c r="AD766" s="121"/>
      <c r="AE766" s="121"/>
      <c r="AF766" s="121"/>
      <c r="AG766" s="121"/>
      <c r="AH766" s="121"/>
      <c r="AI766" s="121"/>
      <c r="AJ766" s="122"/>
      <c r="AK766" s="130"/>
      <c r="AL766" s="137"/>
      <c r="AM766" s="137"/>
      <c r="AN766" s="137"/>
      <c r="AO766" s="137"/>
      <c r="AP766" s="137"/>
      <c r="AQ766" s="133"/>
      <c r="AS766" s="97">
        <v>27</v>
      </c>
      <c r="AT766" s="97" t="s">
        <v>296</v>
      </c>
    </row>
    <row r="767" spans="1:46" ht="9" customHeight="1" x14ac:dyDescent="0.2">
      <c r="A767" s="130"/>
      <c r="B767" s="130"/>
      <c r="C767" s="148"/>
      <c r="D767" s="133"/>
      <c r="E767" s="119" t="s">
        <v>26</v>
      </c>
      <c r="F767" s="120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  <c r="AA767" s="121"/>
      <c r="AB767" s="121"/>
      <c r="AC767" s="121"/>
      <c r="AD767" s="121"/>
      <c r="AE767" s="121"/>
      <c r="AF767" s="121"/>
      <c r="AG767" s="121"/>
      <c r="AH767" s="121"/>
      <c r="AI767" s="121"/>
      <c r="AJ767" s="122"/>
      <c r="AK767" s="130"/>
      <c r="AL767" s="137"/>
      <c r="AM767" s="137"/>
      <c r="AN767" s="137"/>
      <c r="AO767" s="137"/>
      <c r="AP767" s="137"/>
      <c r="AQ767" s="133"/>
      <c r="AS767" s="97">
        <v>27</v>
      </c>
      <c r="AT767" s="97" t="s">
        <v>296</v>
      </c>
    </row>
    <row r="768" spans="1:46" ht="9" customHeight="1" thickBot="1" x14ac:dyDescent="0.25">
      <c r="A768" s="131"/>
      <c r="B768" s="131"/>
      <c r="C768" s="149"/>
      <c r="D768" s="134"/>
      <c r="E768" s="123" t="s">
        <v>27</v>
      </c>
      <c r="F768" s="124"/>
      <c r="G768" s="125"/>
      <c r="H768" s="125"/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125"/>
      <c r="X768" s="125"/>
      <c r="Y768" s="125"/>
      <c r="Z768" s="125"/>
      <c r="AA768" s="125"/>
      <c r="AB768" s="125"/>
      <c r="AC768" s="125"/>
      <c r="AD768" s="125"/>
      <c r="AE768" s="125"/>
      <c r="AF768" s="125"/>
      <c r="AG768" s="125"/>
      <c r="AH768" s="125"/>
      <c r="AI768" s="125"/>
      <c r="AJ768" s="126"/>
      <c r="AK768" s="131"/>
      <c r="AL768" s="138"/>
      <c r="AM768" s="138"/>
      <c r="AN768" s="138"/>
      <c r="AO768" s="138"/>
      <c r="AP768" s="138"/>
      <c r="AQ768" s="134"/>
      <c r="AS768" s="97">
        <v>27</v>
      </c>
      <c r="AT768" s="97" t="s">
        <v>296</v>
      </c>
    </row>
    <row r="769" spans="1:46" ht="9" customHeight="1" thickBot="1" x14ac:dyDescent="0.25">
      <c r="A769" s="135">
        <v>190</v>
      </c>
      <c r="B769" s="143">
        <v>80010636</v>
      </c>
      <c r="C769" s="147" t="s">
        <v>305</v>
      </c>
      <c r="D769" s="140" t="s">
        <v>295</v>
      </c>
      <c r="E769" s="115" t="s">
        <v>22</v>
      </c>
      <c r="F769" s="116"/>
      <c r="G769" s="117"/>
      <c r="H769" s="117">
        <v>8</v>
      </c>
      <c r="I769" s="117">
        <v>8</v>
      </c>
      <c r="J769" s="117">
        <v>8</v>
      </c>
      <c r="K769" s="117"/>
      <c r="L769" s="117"/>
      <c r="M769" s="127">
        <v>8</v>
      </c>
      <c r="N769" s="117">
        <v>8</v>
      </c>
      <c r="O769" s="117">
        <v>8</v>
      </c>
      <c r="P769" s="117">
        <v>8</v>
      </c>
      <c r="Q769" s="117">
        <v>8</v>
      </c>
      <c r="R769" s="117"/>
      <c r="S769" s="117"/>
      <c r="T769" s="117">
        <v>8</v>
      </c>
      <c r="U769" s="117">
        <v>8</v>
      </c>
      <c r="V769" s="117">
        <v>8</v>
      </c>
      <c r="W769" s="117">
        <v>8</v>
      </c>
      <c r="X769" s="117">
        <v>8</v>
      </c>
      <c r="Y769" s="117"/>
      <c r="Z769" s="117"/>
      <c r="AA769" s="117">
        <v>8</v>
      </c>
      <c r="AB769" s="117">
        <v>8</v>
      </c>
      <c r="AC769" s="117">
        <v>8</v>
      </c>
      <c r="AD769" s="117">
        <v>8</v>
      </c>
      <c r="AE769" s="117">
        <v>8</v>
      </c>
      <c r="AF769" s="117"/>
      <c r="AG769" s="117"/>
      <c r="AH769" s="117">
        <v>8</v>
      </c>
      <c r="AI769" s="117">
        <v>8</v>
      </c>
      <c r="AJ769" s="118">
        <v>8</v>
      </c>
      <c r="AK769" s="139">
        <f>COUNTIF(F769:AJ769,"&gt;0")</f>
        <v>21</v>
      </c>
      <c r="AL769" s="136">
        <f>SUM(F769:AJ769)</f>
        <v>168</v>
      </c>
      <c r="AM769" s="136">
        <f>SUM(F771:AJ771)</f>
        <v>0</v>
      </c>
      <c r="AN769" s="136">
        <f>SUM(F772:AJ772)</f>
        <v>0</v>
      </c>
      <c r="AO769" s="136">
        <f>SUM(F770:AJ770)</f>
        <v>0</v>
      </c>
      <c r="AP769" s="136">
        <f>VLOOKUP($M$1&amp;" "&amp;$P$1&amp;" "&amp;AQ769,'Вспомогательная таблица'!A:AL,38,0)</f>
        <v>168</v>
      </c>
      <c r="AQ769" s="132" t="s">
        <v>70</v>
      </c>
      <c r="AS769" s="97">
        <v>27</v>
      </c>
      <c r="AT769" s="97" t="s">
        <v>296</v>
      </c>
    </row>
    <row r="770" spans="1:46" ht="9" customHeight="1" x14ac:dyDescent="0.2">
      <c r="A770" s="130"/>
      <c r="B770" s="130"/>
      <c r="C770" s="148"/>
      <c r="D770" s="133"/>
      <c r="E770" s="119" t="s">
        <v>25</v>
      </c>
      <c r="F770" s="120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  <c r="AA770" s="121"/>
      <c r="AB770" s="121"/>
      <c r="AC770" s="121"/>
      <c r="AD770" s="121"/>
      <c r="AE770" s="121"/>
      <c r="AF770" s="121"/>
      <c r="AG770" s="121"/>
      <c r="AH770" s="121"/>
      <c r="AI770" s="121"/>
      <c r="AJ770" s="122"/>
      <c r="AK770" s="130"/>
      <c r="AL770" s="137"/>
      <c r="AM770" s="137"/>
      <c r="AN770" s="137"/>
      <c r="AO770" s="137"/>
      <c r="AP770" s="137"/>
      <c r="AQ770" s="133"/>
      <c r="AS770" s="97">
        <v>27</v>
      </c>
      <c r="AT770" s="97" t="s">
        <v>296</v>
      </c>
    </row>
    <row r="771" spans="1:46" ht="9" customHeight="1" x14ac:dyDescent="0.2">
      <c r="A771" s="130"/>
      <c r="B771" s="130"/>
      <c r="C771" s="148"/>
      <c r="D771" s="133"/>
      <c r="E771" s="119" t="s">
        <v>26</v>
      </c>
      <c r="F771" s="120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  <c r="AA771" s="121"/>
      <c r="AB771" s="121"/>
      <c r="AC771" s="121"/>
      <c r="AD771" s="121"/>
      <c r="AE771" s="121"/>
      <c r="AF771" s="121"/>
      <c r="AG771" s="121"/>
      <c r="AH771" s="121"/>
      <c r="AI771" s="121"/>
      <c r="AJ771" s="122"/>
      <c r="AK771" s="130"/>
      <c r="AL771" s="137"/>
      <c r="AM771" s="137"/>
      <c r="AN771" s="137"/>
      <c r="AO771" s="137"/>
      <c r="AP771" s="137"/>
      <c r="AQ771" s="133"/>
      <c r="AS771" s="97">
        <v>27</v>
      </c>
      <c r="AT771" s="97" t="s">
        <v>296</v>
      </c>
    </row>
    <row r="772" spans="1:46" ht="9" customHeight="1" thickBot="1" x14ac:dyDescent="0.25">
      <c r="A772" s="131"/>
      <c r="B772" s="131"/>
      <c r="C772" s="149"/>
      <c r="D772" s="134"/>
      <c r="E772" s="123" t="s">
        <v>27</v>
      </c>
      <c r="F772" s="124"/>
      <c r="G772" s="125"/>
      <c r="H772" s="125"/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125"/>
      <c r="X772" s="125"/>
      <c r="Y772" s="125"/>
      <c r="Z772" s="125"/>
      <c r="AA772" s="125"/>
      <c r="AB772" s="125"/>
      <c r="AC772" s="125"/>
      <c r="AD772" s="125"/>
      <c r="AE772" s="125"/>
      <c r="AF772" s="125"/>
      <c r="AG772" s="125"/>
      <c r="AH772" s="125"/>
      <c r="AI772" s="125"/>
      <c r="AJ772" s="126"/>
      <c r="AK772" s="131"/>
      <c r="AL772" s="138"/>
      <c r="AM772" s="138"/>
      <c r="AN772" s="138"/>
      <c r="AO772" s="138"/>
      <c r="AP772" s="138"/>
      <c r="AQ772" s="134"/>
      <c r="AS772" s="97">
        <v>27</v>
      </c>
      <c r="AT772" s="97" t="s">
        <v>296</v>
      </c>
    </row>
    <row r="773" spans="1:46" ht="9" customHeight="1" thickBot="1" x14ac:dyDescent="0.25">
      <c r="A773" s="135">
        <v>191</v>
      </c>
      <c r="B773" s="143">
        <v>20653</v>
      </c>
      <c r="C773" s="147" t="s">
        <v>306</v>
      </c>
      <c r="D773" s="140" t="s">
        <v>295</v>
      </c>
      <c r="E773" s="115" t="s">
        <v>22</v>
      </c>
      <c r="F773" s="116"/>
      <c r="G773" s="117"/>
      <c r="H773" s="117">
        <v>8</v>
      </c>
      <c r="I773" s="117">
        <v>8</v>
      </c>
      <c r="J773" s="117">
        <v>8</v>
      </c>
      <c r="K773" s="117"/>
      <c r="L773" s="117"/>
      <c r="M773" s="127">
        <v>8</v>
      </c>
      <c r="N773" s="127">
        <v>8</v>
      </c>
      <c r="O773" s="127">
        <v>8</v>
      </c>
      <c r="P773" s="127">
        <v>8</v>
      </c>
      <c r="Q773" s="127">
        <v>8</v>
      </c>
      <c r="R773" s="117"/>
      <c r="S773" s="117"/>
      <c r="T773" s="117">
        <v>8</v>
      </c>
      <c r="U773" s="117">
        <v>8</v>
      </c>
      <c r="V773" s="117">
        <v>8</v>
      </c>
      <c r="W773" s="117">
        <v>8</v>
      </c>
      <c r="X773" s="117">
        <v>8</v>
      </c>
      <c r="Y773" s="117"/>
      <c r="Z773" s="117"/>
      <c r="AA773" s="117">
        <v>8</v>
      </c>
      <c r="AB773" s="117">
        <v>8</v>
      </c>
      <c r="AC773" s="117">
        <v>8</v>
      </c>
      <c r="AD773" s="117">
        <v>8</v>
      </c>
      <c r="AE773" s="117">
        <v>8</v>
      </c>
      <c r="AF773" s="117"/>
      <c r="AG773" s="117"/>
      <c r="AH773" s="117">
        <v>8</v>
      </c>
      <c r="AI773" s="117">
        <v>8</v>
      </c>
      <c r="AJ773" s="118">
        <v>8</v>
      </c>
      <c r="AK773" s="139">
        <f>COUNTIF(F773:AJ773,"&gt;0")</f>
        <v>21</v>
      </c>
      <c r="AL773" s="136">
        <f>SUM(F773:AJ773)</f>
        <v>168</v>
      </c>
      <c r="AM773" s="136">
        <f>SUM(F775:AJ775)</f>
        <v>0</v>
      </c>
      <c r="AN773" s="136">
        <f>SUM(F776:AJ776)</f>
        <v>0</v>
      </c>
      <c r="AO773" s="136">
        <f>SUM(F774:AJ774)</f>
        <v>0</v>
      </c>
      <c r="AP773" s="136">
        <f>VLOOKUP($M$1&amp;" "&amp;$P$1&amp;" "&amp;AQ773,'Вспомогательная таблица'!A:AL,38,0)</f>
        <v>168</v>
      </c>
      <c r="AQ773" s="132" t="s">
        <v>70</v>
      </c>
      <c r="AS773" s="97">
        <v>27</v>
      </c>
      <c r="AT773" s="97" t="s">
        <v>296</v>
      </c>
    </row>
    <row r="774" spans="1:46" ht="9" customHeight="1" x14ac:dyDescent="0.2">
      <c r="A774" s="130"/>
      <c r="B774" s="130"/>
      <c r="C774" s="148"/>
      <c r="D774" s="133"/>
      <c r="E774" s="119" t="s">
        <v>25</v>
      </c>
      <c r="F774" s="120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  <c r="AA774" s="121"/>
      <c r="AB774" s="121"/>
      <c r="AC774" s="121"/>
      <c r="AD774" s="121"/>
      <c r="AE774" s="121"/>
      <c r="AF774" s="121"/>
      <c r="AG774" s="121"/>
      <c r="AH774" s="121"/>
      <c r="AI774" s="121"/>
      <c r="AJ774" s="122"/>
      <c r="AK774" s="130"/>
      <c r="AL774" s="137"/>
      <c r="AM774" s="137"/>
      <c r="AN774" s="137"/>
      <c r="AO774" s="137"/>
      <c r="AP774" s="137"/>
      <c r="AQ774" s="133"/>
      <c r="AS774" s="97">
        <v>27</v>
      </c>
      <c r="AT774" s="97" t="s">
        <v>296</v>
      </c>
    </row>
    <row r="775" spans="1:46" ht="9" customHeight="1" x14ac:dyDescent="0.2">
      <c r="A775" s="130"/>
      <c r="B775" s="130"/>
      <c r="C775" s="148"/>
      <c r="D775" s="133"/>
      <c r="E775" s="119" t="s">
        <v>26</v>
      </c>
      <c r="F775" s="120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  <c r="AA775" s="121"/>
      <c r="AB775" s="121"/>
      <c r="AC775" s="121"/>
      <c r="AD775" s="121"/>
      <c r="AE775" s="121"/>
      <c r="AF775" s="121"/>
      <c r="AG775" s="121"/>
      <c r="AH775" s="121"/>
      <c r="AI775" s="121"/>
      <c r="AJ775" s="122"/>
      <c r="AK775" s="130"/>
      <c r="AL775" s="137"/>
      <c r="AM775" s="137"/>
      <c r="AN775" s="137"/>
      <c r="AO775" s="137"/>
      <c r="AP775" s="137"/>
      <c r="AQ775" s="133"/>
      <c r="AS775" s="97">
        <v>27</v>
      </c>
      <c r="AT775" s="97" t="s">
        <v>296</v>
      </c>
    </row>
    <row r="776" spans="1:46" ht="9" customHeight="1" thickBot="1" x14ac:dyDescent="0.25">
      <c r="A776" s="131"/>
      <c r="B776" s="131"/>
      <c r="C776" s="149"/>
      <c r="D776" s="134"/>
      <c r="E776" s="123" t="s">
        <v>27</v>
      </c>
      <c r="F776" s="124"/>
      <c r="G776" s="125"/>
      <c r="H776" s="125"/>
      <c r="I776" s="125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  <c r="T776" s="125"/>
      <c r="U776" s="125"/>
      <c r="V776" s="125"/>
      <c r="W776" s="125"/>
      <c r="X776" s="125"/>
      <c r="Y776" s="125"/>
      <c r="Z776" s="125"/>
      <c r="AA776" s="125"/>
      <c r="AB776" s="125"/>
      <c r="AC776" s="125"/>
      <c r="AD776" s="125"/>
      <c r="AE776" s="125"/>
      <c r="AF776" s="125"/>
      <c r="AG776" s="125"/>
      <c r="AH776" s="125"/>
      <c r="AI776" s="125"/>
      <c r="AJ776" s="126"/>
      <c r="AK776" s="131"/>
      <c r="AL776" s="138"/>
      <c r="AM776" s="138"/>
      <c r="AN776" s="138"/>
      <c r="AO776" s="138"/>
      <c r="AP776" s="138"/>
      <c r="AQ776" s="134"/>
      <c r="AS776" s="97">
        <v>27</v>
      </c>
      <c r="AT776" s="97" t="s">
        <v>296</v>
      </c>
    </row>
    <row r="777" spans="1:46" ht="9" customHeight="1" thickBot="1" x14ac:dyDescent="0.25">
      <c r="A777" s="135">
        <v>192</v>
      </c>
      <c r="B777" s="143">
        <v>19365</v>
      </c>
      <c r="C777" s="147" t="s">
        <v>307</v>
      </c>
      <c r="D777" s="140" t="s">
        <v>295</v>
      </c>
      <c r="E777" s="115" t="s">
        <v>22</v>
      </c>
      <c r="F777" s="128" t="s">
        <v>89</v>
      </c>
      <c r="G777" s="127" t="s">
        <v>89</v>
      </c>
      <c r="H777" s="127" t="s">
        <v>89</v>
      </c>
      <c r="I777" s="127" t="s">
        <v>89</v>
      </c>
      <c r="J777" s="127" t="s">
        <v>89</v>
      </c>
      <c r="K777" s="127" t="s">
        <v>89</v>
      </c>
      <c r="L777" s="127" t="s">
        <v>89</v>
      </c>
      <c r="M777" s="127" t="s">
        <v>89</v>
      </c>
      <c r="N777" s="127" t="s">
        <v>89</v>
      </c>
      <c r="O777" s="127" t="s">
        <v>89</v>
      </c>
      <c r="P777" s="127" t="s">
        <v>89</v>
      </c>
      <c r="Q777" s="127" t="s">
        <v>89</v>
      </c>
      <c r="R777" s="127" t="s">
        <v>89</v>
      </c>
      <c r="S777" s="117" t="s">
        <v>89</v>
      </c>
      <c r="T777" s="117" t="s">
        <v>89</v>
      </c>
      <c r="U777" s="117" t="s">
        <v>89</v>
      </c>
      <c r="V777" s="117" t="s">
        <v>89</v>
      </c>
      <c r="W777" s="117" t="s">
        <v>89</v>
      </c>
      <c r="X777" s="117" t="s">
        <v>89</v>
      </c>
      <c r="Y777" s="117" t="s">
        <v>89</v>
      </c>
      <c r="Z777" s="117" t="s">
        <v>89</v>
      </c>
      <c r="AA777" s="117" t="s">
        <v>89</v>
      </c>
      <c r="AB777" s="117" t="s">
        <v>89</v>
      </c>
      <c r="AC777" s="117" t="s">
        <v>89</v>
      </c>
      <c r="AD777" s="117" t="s">
        <v>89</v>
      </c>
      <c r="AE777" s="117" t="s">
        <v>89</v>
      </c>
      <c r="AF777" s="117" t="s">
        <v>89</v>
      </c>
      <c r="AG777" s="117" t="s">
        <v>89</v>
      </c>
      <c r="AH777" s="117" t="s">
        <v>89</v>
      </c>
      <c r="AI777" s="117" t="s">
        <v>89</v>
      </c>
      <c r="AJ777" s="118" t="s">
        <v>89</v>
      </c>
      <c r="AK777" s="139">
        <f>COUNTIF(F777:AJ777,"&gt;0")</f>
        <v>0</v>
      </c>
      <c r="AL777" s="136">
        <f>SUM(F777:AJ777)</f>
        <v>0</v>
      </c>
      <c r="AM777" s="136">
        <f>SUM(F779:AJ779)</f>
        <v>0</v>
      </c>
      <c r="AN777" s="136">
        <f>SUM(F780:AJ780)</f>
        <v>0</v>
      </c>
      <c r="AO777" s="136">
        <f>SUM(F778:AJ778)</f>
        <v>0</v>
      </c>
      <c r="AP777" s="136">
        <f>VLOOKUP($M$1&amp;" "&amp;$P$1&amp;" "&amp;AQ777,'Вспомогательная таблица'!A:AL,38,0)</f>
        <v>168</v>
      </c>
      <c r="AQ777" s="132" t="s">
        <v>70</v>
      </c>
      <c r="AS777" s="97">
        <v>27</v>
      </c>
      <c r="AT777" s="97" t="s">
        <v>296</v>
      </c>
    </row>
    <row r="778" spans="1:46" ht="9" customHeight="1" x14ac:dyDescent="0.2">
      <c r="A778" s="130"/>
      <c r="B778" s="130"/>
      <c r="C778" s="148"/>
      <c r="D778" s="133"/>
      <c r="E778" s="119" t="s">
        <v>25</v>
      </c>
      <c r="F778" s="120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  <c r="AA778" s="121"/>
      <c r="AB778" s="121"/>
      <c r="AC778" s="121"/>
      <c r="AD778" s="121"/>
      <c r="AE778" s="121"/>
      <c r="AF778" s="121"/>
      <c r="AG778" s="121"/>
      <c r="AH778" s="121"/>
      <c r="AI778" s="121"/>
      <c r="AJ778" s="122"/>
      <c r="AK778" s="130"/>
      <c r="AL778" s="137"/>
      <c r="AM778" s="137"/>
      <c r="AN778" s="137"/>
      <c r="AO778" s="137"/>
      <c r="AP778" s="137"/>
      <c r="AQ778" s="133"/>
      <c r="AS778" s="97">
        <v>27</v>
      </c>
      <c r="AT778" s="97" t="s">
        <v>296</v>
      </c>
    </row>
    <row r="779" spans="1:46" ht="9" customHeight="1" x14ac:dyDescent="0.2">
      <c r="A779" s="130"/>
      <c r="B779" s="130"/>
      <c r="C779" s="148"/>
      <c r="D779" s="133"/>
      <c r="E779" s="119" t="s">
        <v>26</v>
      </c>
      <c r="F779" s="120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  <c r="AA779" s="121"/>
      <c r="AB779" s="121"/>
      <c r="AC779" s="121"/>
      <c r="AD779" s="121"/>
      <c r="AE779" s="121"/>
      <c r="AF779" s="121"/>
      <c r="AG779" s="121"/>
      <c r="AH779" s="121"/>
      <c r="AI779" s="121"/>
      <c r="AJ779" s="122"/>
      <c r="AK779" s="130"/>
      <c r="AL779" s="137"/>
      <c r="AM779" s="137"/>
      <c r="AN779" s="137"/>
      <c r="AO779" s="137"/>
      <c r="AP779" s="137"/>
      <c r="AQ779" s="133"/>
      <c r="AS779" s="97">
        <v>27</v>
      </c>
      <c r="AT779" s="97" t="s">
        <v>296</v>
      </c>
    </row>
    <row r="780" spans="1:46" ht="9" customHeight="1" thickBot="1" x14ac:dyDescent="0.25">
      <c r="A780" s="131"/>
      <c r="B780" s="131"/>
      <c r="C780" s="149"/>
      <c r="D780" s="134"/>
      <c r="E780" s="123" t="s">
        <v>27</v>
      </c>
      <c r="F780" s="124"/>
      <c r="G780" s="125"/>
      <c r="H780" s="125"/>
      <c r="I780" s="125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  <c r="AE780" s="125"/>
      <c r="AF780" s="125"/>
      <c r="AG780" s="125"/>
      <c r="AH780" s="125"/>
      <c r="AI780" s="125"/>
      <c r="AJ780" s="126"/>
      <c r="AK780" s="131"/>
      <c r="AL780" s="138"/>
      <c r="AM780" s="138"/>
      <c r="AN780" s="138"/>
      <c r="AO780" s="138"/>
      <c r="AP780" s="138"/>
      <c r="AQ780" s="134"/>
      <c r="AS780" s="97">
        <v>27</v>
      </c>
      <c r="AT780" s="97" t="s">
        <v>296</v>
      </c>
    </row>
    <row r="781" spans="1:46" ht="9" customHeight="1" thickBot="1" x14ac:dyDescent="0.25">
      <c r="A781" s="135">
        <v>193</v>
      </c>
      <c r="B781" s="143">
        <v>19311</v>
      </c>
      <c r="C781" s="147" t="s">
        <v>308</v>
      </c>
      <c r="D781" s="140" t="s">
        <v>295</v>
      </c>
      <c r="E781" s="115" t="s">
        <v>22</v>
      </c>
      <c r="F781" s="116"/>
      <c r="G781" s="117"/>
      <c r="H781" s="127">
        <v>8</v>
      </c>
      <c r="I781" s="117">
        <v>8</v>
      </c>
      <c r="J781" s="117">
        <v>8</v>
      </c>
      <c r="K781" s="117"/>
      <c r="L781" s="117"/>
      <c r="M781" s="117">
        <v>8</v>
      </c>
      <c r="N781" s="117">
        <v>8</v>
      </c>
      <c r="O781" s="117">
        <v>8</v>
      </c>
      <c r="P781" s="117">
        <v>8</v>
      </c>
      <c r="Q781" s="117">
        <v>8</v>
      </c>
      <c r="R781" s="117"/>
      <c r="S781" s="117"/>
      <c r="T781" s="117">
        <v>8</v>
      </c>
      <c r="U781" s="117">
        <v>8</v>
      </c>
      <c r="V781" s="117">
        <v>8</v>
      </c>
      <c r="W781" s="117">
        <v>8</v>
      </c>
      <c r="X781" s="117">
        <v>8</v>
      </c>
      <c r="Y781" s="117"/>
      <c r="Z781" s="117"/>
      <c r="AA781" s="117">
        <v>8</v>
      </c>
      <c r="AB781" s="117">
        <v>8</v>
      </c>
      <c r="AC781" s="117">
        <v>8</v>
      </c>
      <c r="AD781" s="117">
        <v>8</v>
      </c>
      <c r="AE781" s="117">
        <v>8</v>
      </c>
      <c r="AF781" s="117"/>
      <c r="AG781" s="117"/>
      <c r="AH781" s="117">
        <v>8</v>
      </c>
      <c r="AI781" s="117">
        <v>8</v>
      </c>
      <c r="AJ781" s="118">
        <v>8</v>
      </c>
      <c r="AK781" s="139">
        <f>COUNTIF(F781:AJ781,"&gt;0")</f>
        <v>21</v>
      </c>
      <c r="AL781" s="136">
        <f>SUM(F781:AJ781)</f>
        <v>168</v>
      </c>
      <c r="AM781" s="136">
        <f>SUM(F783:AJ783)</f>
        <v>0</v>
      </c>
      <c r="AN781" s="136">
        <f>SUM(F784:AJ784)</f>
        <v>0</v>
      </c>
      <c r="AO781" s="136">
        <f>SUM(F782:AJ782)</f>
        <v>0</v>
      </c>
      <c r="AP781" s="136">
        <f>VLOOKUP($M$1&amp;" "&amp;$P$1&amp;" "&amp;AQ781,'Вспомогательная таблица'!A:AL,38,0)</f>
        <v>168</v>
      </c>
      <c r="AQ781" s="132" t="s">
        <v>70</v>
      </c>
      <c r="AS781" s="97">
        <v>27</v>
      </c>
      <c r="AT781" s="97" t="s">
        <v>296</v>
      </c>
    </row>
    <row r="782" spans="1:46" ht="9" customHeight="1" x14ac:dyDescent="0.2">
      <c r="A782" s="130"/>
      <c r="B782" s="130"/>
      <c r="C782" s="148"/>
      <c r="D782" s="133"/>
      <c r="E782" s="119" t="s">
        <v>25</v>
      </c>
      <c r="F782" s="120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  <c r="AA782" s="121"/>
      <c r="AB782" s="121"/>
      <c r="AC782" s="121"/>
      <c r="AD782" s="121"/>
      <c r="AE782" s="121"/>
      <c r="AF782" s="121"/>
      <c r="AG782" s="121"/>
      <c r="AH782" s="121"/>
      <c r="AI782" s="121"/>
      <c r="AJ782" s="122"/>
      <c r="AK782" s="130"/>
      <c r="AL782" s="137"/>
      <c r="AM782" s="137"/>
      <c r="AN782" s="137"/>
      <c r="AO782" s="137"/>
      <c r="AP782" s="137"/>
      <c r="AQ782" s="133"/>
      <c r="AS782" s="97">
        <v>27</v>
      </c>
      <c r="AT782" s="97" t="s">
        <v>296</v>
      </c>
    </row>
    <row r="783" spans="1:46" ht="9" customHeight="1" x14ac:dyDescent="0.2">
      <c r="A783" s="130"/>
      <c r="B783" s="130"/>
      <c r="C783" s="148"/>
      <c r="D783" s="133"/>
      <c r="E783" s="119" t="s">
        <v>26</v>
      </c>
      <c r="F783" s="120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  <c r="AA783" s="121"/>
      <c r="AB783" s="121"/>
      <c r="AC783" s="121"/>
      <c r="AD783" s="121"/>
      <c r="AE783" s="121"/>
      <c r="AF783" s="121"/>
      <c r="AG783" s="121"/>
      <c r="AH783" s="121"/>
      <c r="AI783" s="121"/>
      <c r="AJ783" s="122"/>
      <c r="AK783" s="130"/>
      <c r="AL783" s="137"/>
      <c r="AM783" s="137"/>
      <c r="AN783" s="137"/>
      <c r="AO783" s="137"/>
      <c r="AP783" s="137"/>
      <c r="AQ783" s="133"/>
      <c r="AS783" s="97">
        <v>27</v>
      </c>
      <c r="AT783" s="97" t="s">
        <v>296</v>
      </c>
    </row>
    <row r="784" spans="1:46" ht="9" customHeight="1" thickBot="1" x14ac:dyDescent="0.25">
      <c r="A784" s="131"/>
      <c r="B784" s="131"/>
      <c r="C784" s="149"/>
      <c r="D784" s="134"/>
      <c r="E784" s="123" t="s">
        <v>27</v>
      </c>
      <c r="F784" s="124"/>
      <c r="G784" s="125"/>
      <c r="H784" s="125"/>
      <c r="I784" s="125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  <c r="AE784" s="125"/>
      <c r="AF784" s="125"/>
      <c r="AG784" s="125"/>
      <c r="AH784" s="125"/>
      <c r="AI784" s="125"/>
      <c r="AJ784" s="126"/>
      <c r="AK784" s="131"/>
      <c r="AL784" s="138"/>
      <c r="AM784" s="138"/>
      <c r="AN784" s="138"/>
      <c r="AO784" s="138"/>
      <c r="AP784" s="138"/>
      <c r="AQ784" s="134"/>
      <c r="AS784" s="97">
        <v>27</v>
      </c>
      <c r="AT784" s="97" t="s">
        <v>296</v>
      </c>
    </row>
    <row r="785" spans="1:46" ht="9" customHeight="1" thickBot="1" x14ac:dyDescent="0.25">
      <c r="A785" s="135">
        <v>194</v>
      </c>
      <c r="B785" s="143">
        <v>18837</v>
      </c>
      <c r="C785" s="147" t="s">
        <v>309</v>
      </c>
      <c r="D785" s="140" t="s">
        <v>299</v>
      </c>
      <c r="E785" s="115" t="s">
        <v>22</v>
      </c>
      <c r="F785" s="116"/>
      <c r="G785" s="117"/>
      <c r="H785" s="117">
        <v>8</v>
      </c>
      <c r="I785" s="117">
        <v>8</v>
      </c>
      <c r="J785" s="117">
        <v>8</v>
      </c>
      <c r="K785" s="117"/>
      <c r="L785" s="117"/>
      <c r="M785" s="117">
        <v>8</v>
      </c>
      <c r="N785" s="117">
        <v>8</v>
      </c>
      <c r="O785" s="117">
        <v>8</v>
      </c>
      <c r="P785" s="117">
        <v>8</v>
      </c>
      <c r="Q785" s="117">
        <v>8</v>
      </c>
      <c r="R785" s="117"/>
      <c r="S785" s="117"/>
      <c r="T785" s="117">
        <v>8</v>
      </c>
      <c r="U785" s="117">
        <v>8</v>
      </c>
      <c r="V785" s="117">
        <v>8</v>
      </c>
      <c r="W785" s="117">
        <v>8</v>
      </c>
      <c r="X785" s="117">
        <v>8</v>
      </c>
      <c r="Y785" s="117"/>
      <c r="Z785" s="117"/>
      <c r="AA785" s="117">
        <v>8</v>
      </c>
      <c r="AB785" s="117">
        <v>8</v>
      </c>
      <c r="AC785" s="117">
        <v>8</v>
      </c>
      <c r="AD785" s="117">
        <v>8</v>
      </c>
      <c r="AE785" s="117">
        <v>8</v>
      </c>
      <c r="AF785" s="117"/>
      <c r="AG785" s="117"/>
      <c r="AH785" s="117">
        <v>8</v>
      </c>
      <c r="AI785" s="117">
        <v>8</v>
      </c>
      <c r="AJ785" s="118">
        <v>8</v>
      </c>
      <c r="AK785" s="139">
        <f>COUNTIF(F785:AJ785,"&gt;0")</f>
        <v>21</v>
      </c>
      <c r="AL785" s="136">
        <f>SUM(F785:AJ785)</f>
        <v>168</v>
      </c>
      <c r="AM785" s="136">
        <f>SUM(F787:AJ787)</f>
        <v>0</v>
      </c>
      <c r="AN785" s="136">
        <f>SUM(F788:AJ788)</f>
        <v>0</v>
      </c>
      <c r="AO785" s="136">
        <f>SUM(F786:AJ786)</f>
        <v>0</v>
      </c>
      <c r="AP785" s="136">
        <f>VLOOKUP($M$1&amp;" "&amp;$P$1&amp;" "&amp;AQ785,'Вспомогательная таблица'!A:AL,38,0)</f>
        <v>168</v>
      </c>
      <c r="AQ785" s="132" t="s">
        <v>70</v>
      </c>
      <c r="AS785" s="97">
        <v>27</v>
      </c>
      <c r="AT785" s="97" t="s">
        <v>296</v>
      </c>
    </row>
    <row r="786" spans="1:46" ht="9" customHeight="1" x14ac:dyDescent="0.2">
      <c r="A786" s="130"/>
      <c r="B786" s="130"/>
      <c r="C786" s="148"/>
      <c r="D786" s="133"/>
      <c r="E786" s="119" t="s">
        <v>25</v>
      </c>
      <c r="F786" s="120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  <c r="AA786" s="121"/>
      <c r="AB786" s="121"/>
      <c r="AC786" s="121"/>
      <c r="AD786" s="121"/>
      <c r="AE786" s="121"/>
      <c r="AF786" s="121"/>
      <c r="AG786" s="121"/>
      <c r="AH786" s="121"/>
      <c r="AI786" s="121"/>
      <c r="AJ786" s="122"/>
      <c r="AK786" s="130"/>
      <c r="AL786" s="137"/>
      <c r="AM786" s="137"/>
      <c r="AN786" s="137"/>
      <c r="AO786" s="137"/>
      <c r="AP786" s="137"/>
      <c r="AQ786" s="133"/>
      <c r="AS786" s="97">
        <v>27</v>
      </c>
      <c r="AT786" s="97" t="s">
        <v>296</v>
      </c>
    </row>
    <row r="787" spans="1:46" ht="9" customHeight="1" x14ac:dyDescent="0.2">
      <c r="A787" s="130"/>
      <c r="B787" s="130"/>
      <c r="C787" s="148"/>
      <c r="D787" s="133"/>
      <c r="E787" s="119" t="s">
        <v>26</v>
      </c>
      <c r="F787" s="120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  <c r="AA787" s="121"/>
      <c r="AB787" s="121"/>
      <c r="AC787" s="121"/>
      <c r="AD787" s="121"/>
      <c r="AE787" s="121"/>
      <c r="AF787" s="121"/>
      <c r="AG787" s="121"/>
      <c r="AH787" s="121"/>
      <c r="AI787" s="121"/>
      <c r="AJ787" s="122"/>
      <c r="AK787" s="130"/>
      <c r="AL787" s="137"/>
      <c r="AM787" s="137"/>
      <c r="AN787" s="137"/>
      <c r="AO787" s="137"/>
      <c r="AP787" s="137"/>
      <c r="AQ787" s="133"/>
      <c r="AS787" s="97">
        <v>27</v>
      </c>
      <c r="AT787" s="97" t="s">
        <v>296</v>
      </c>
    </row>
    <row r="788" spans="1:46" ht="9" customHeight="1" thickBot="1" x14ac:dyDescent="0.25">
      <c r="A788" s="131"/>
      <c r="B788" s="131"/>
      <c r="C788" s="149"/>
      <c r="D788" s="134"/>
      <c r="E788" s="123" t="s">
        <v>27</v>
      </c>
      <c r="F788" s="124"/>
      <c r="G788" s="125"/>
      <c r="H788" s="125"/>
      <c r="I788" s="125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  <c r="AE788" s="125"/>
      <c r="AF788" s="125"/>
      <c r="AG788" s="125"/>
      <c r="AH788" s="125"/>
      <c r="AI788" s="125"/>
      <c r="AJ788" s="126"/>
      <c r="AK788" s="131"/>
      <c r="AL788" s="138"/>
      <c r="AM788" s="138"/>
      <c r="AN788" s="138"/>
      <c r="AO788" s="138"/>
      <c r="AP788" s="138"/>
      <c r="AQ788" s="134"/>
      <c r="AS788" s="97">
        <v>27</v>
      </c>
      <c r="AT788" s="97" t="s">
        <v>296</v>
      </c>
    </row>
    <row r="789" spans="1:46" ht="9" customHeight="1" thickBot="1" x14ac:dyDescent="0.25">
      <c r="A789" s="135">
        <v>195</v>
      </c>
      <c r="B789" s="143">
        <v>20473</v>
      </c>
      <c r="C789" s="147" t="s">
        <v>310</v>
      </c>
      <c r="D789" s="140" t="s">
        <v>295</v>
      </c>
      <c r="E789" s="115" t="s">
        <v>22</v>
      </c>
      <c r="F789" s="116"/>
      <c r="G789" s="117"/>
      <c r="H789" s="117">
        <v>8</v>
      </c>
      <c r="I789" s="117">
        <v>8</v>
      </c>
      <c r="J789" s="117">
        <v>8</v>
      </c>
      <c r="K789" s="117"/>
      <c r="L789" s="117"/>
      <c r="M789" s="117">
        <v>8</v>
      </c>
      <c r="N789" s="117">
        <v>8</v>
      </c>
      <c r="O789" s="117">
        <v>8</v>
      </c>
      <c r="P789" s="117">
        <v>8</v>
      </c>
      <c r="Q789" s="117">
        <v>8</v>
      </c>
      <c r="R789" s="117"/>
      <c r="S789" s="117"/>
      <c r="T789" s="117">
        <v>8</v>
      </c>
      <c r="U789" s="117">
        <v>8</v>
      </c>
      <c r="V789" s="117">
        <v>8</v>
      </c>
      <c r="W789" s="117">
        <v>8</v>
      </c>
      <c r="X789" s="117">
        <v>8</v>
      </c>
      <c r="Y789" s="117"/>
      <c r="Z789" s="117"/>
      <c r="AA789" s="117">
        <v>8</v>
      </c>
      <c r="AB789" s="117">
        <v>8</v>
      </c>
      <c r="AC789" s="117">
        <v>8</v>
      </c>
      <c r="AD789" s="117">
        <v>8</v>
      </c>
      <c r="AE789" s="117">
        <v>8</v>
      </c>
      <c r="AF789" s="117"/>
      <c r="AG789" s="117"/>
      <c r="AH789" s="117">
        <v>8</v>
      </c>
      <c r="AI789" s="117">
        <v>8</v>
      </c>
      <c r="AJ789" s="118">
        <v>8</v>
      </c>
      <c r="AK789" s="139">
        <f>COUNTIF(F789:AJ789,"&gt;0")</f>
        <v>21</v>
      </c>
      <c r="AL789" s="136">
        <f>SUM(F789:AJ789)</f>
        <v>168</v>
      </c>
      <c r="AM789" s="136">
        <f>SUM(F791:AJ791)</f>
        <v>0</v>
      </c>
      <c r="AN789" s="136">
        <f>SUM(F792:AJ792)</f>
        <v>0</v>
      </c>
      <c r="AO789" s="136">
        <f>SUM(F790:AJ790)</f>
        <v>0</v>
      </c>
      <c r="AP789" s="136">
        <f>VLOOKUP($M$1&amp;" "&amp;$P$1&amp;" "&amp;AQ789,'Вспомогательная таблица'!A:AL,38,0)</f>
        <v>168</v>
      </c>
      <c r="AQ789" s="132" t="s">
        <v>70</v>
      </c>
      <c r="AS789" s="97">
        <v>27</v>
      </c>
      <c r="AT789" s="97" t="s">
        <v>296</v>
      </c>
    </row>
    <row r="790" spans="1:46" ht="9" customHeight="1" x14ac:dyDescent="0.2">
      <c r="A790" s="130"/>
      <c r="B790" s="130"/>
      <c r="C790" s="148"/>
      <c r="D790" s="133"/>
      <c r="E790" s="119" t="s">
        <v>25</v>
      </c>
      <c r="F790" s="120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  <c r="AA790" s="121"/>
      <c r="AB790" s="121"/>
      <c r="AC790" s="121"/>
      <c r="AD790" s="121"/>
      <c r="AE790" s="121"/>
      <c r="AF790" s="121"/>
      <c r="AG790" s="121"/>
      <c r="AH790" s="121"/>
      <c r="AI790" s="121"/>
      <c r="AJ790" s="122"/>
      <c r="AK790" s="130"/>
      <c r="AL790" s="137"/>
      <c r="AM790" s="137"/>
      <c r="AN790" s="137"/>
      <c r="AO790" s="137"/>
      <c r="AP790" s="137"/>
      <c r="AQ790" s="133"/>
      <c r="AS790" s="97">
        <v>27</v>
      </c>
      <c r="AT790" s="97" t="s">
        <v>296</v>
      </c>
    </row>
    <row r="791" spans="1:46" ht="9" customHeight="1" x14ac:dyDescent="0.2">
      <c r="A791" s="130"/>
      <c r="B791" s="130"/>
      <c r="C791" s="148"/>
      <c r="D791" s="133"/>
      <c r="E791" s="119" t="s">
        <v>26</v>
      </c>
      <c r="F791" s="120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  <c r="AA791" s="121"/>
      <c r="AB791" s="121"/>
      <c r="AC791" s="121"/>
      <c r="AD791" s="121"/>
      <c r="AE791" s="121"/>
      <c r="AF791" s="121"/>
      <c r="AG791" s="121"/>
      <c r="AH791" s="121"/>
      <c r="AI791" s="121"/>
      <c r="AJ791" s="122"/>
      <c r="AK791" s="130"/>
      <c r="AL791" s="137"/>
      <c r="AM791" s="137"/>
      <c r="AN791" s="137"/>
      <c r="AO791" s="137"/>
      <c r="AP791" s="137"/>
      <c r="AQ791" s="133"/>
      <c r="AS791" s="97">
        <v>27</v>
      </c>
      <c r="AT791" s="97" t="s">
        <v>296</v>
      </c>
    </row>
    <row r="792" spans="1:46" ht="9" customHeight="1" thickBot="1" x14ac:dyDescent="0.25">
      <c r="A792" s="131"/>
      <c r="B792" s="131"/>
      <c r="C792" s="149"/>
      <c r="D792" s="134"/>
      <c r="E792" s="123" t="s">
        <v>27</v>
      </c>
      <c r="F792" s="124"/>
      <c r="G792" s="125"/>
      <c r="H792" s="125"/>
      <c r="I792" s="125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  <c r="AE792" s="125"/>
      <c r="AF792" s="125"/>
      <c r="AG792" s="125"/>
      <c r="AH792" s="125"/>
      <c r="AI792" s="125"/>
      <c r="AJ792" s="126"/>
      <c r="AK792" s="131"/>
      <c r="AL792" s="138"/>
      <c r="AM792" s="138"/>
      <c r="AN792" s="138"/>
      <c r="AO792" s="138"/>
      <c r="AP792" s="138"/>
      <c r="AQ792" s="134"/>
      <c r="AS792" s="97">
        <v>27</v>
      </c>
      <c r="AT792" s="97" t="s">
        <v>296</v>
      </c>
    </row>
    <row r="793" spans="1:46" ht="9" customHeight="1" thickBot="1" x14ac:dyDescent="0.25">
      <c r="A793" s="135">
        <v>196</v>
      </c>
      <c r="B793" s="143">
        <v>19336</v>
      </c>
      <c r="C793" s="147" t="s">
        <v>311</v>
      </c>
      <c r="D793" s="140" t="s">
        <v>312</v>
      </c>
      <c r="E793" s="115" t="s">
        <v>22</v>
      </c>
      <c r="F793" s="116"/>
      <c r="G793" s="117"/>
      <c r="H793" s="117">
        <v>8</v>
      </c>
      <c r="I793" s="117">
        <v>8</v>
      </c>
      <c r="J793" s="117">
        <v>8</v>
      </c>
      <c r="K793" s="117"/>
      <c r="L793" s="117"/>
      <c r="M793" s="117">
        <v>8</v>
      </c>
      <c r="N793" s="117">
        <v>8</v>
      </c>
      <c r="O793" s="117">
        <v>8</v>
      </c>
      <c r="P793" s="117">
        <v>8</v>
      </c>
      <c r="Q793" s="117">
        <v>8</v>
      </c>
      <c r="R793" s="117"/>
      <c r="S793" s="117"/>
      <c r="T793" s="117">
        <v>8</v>
      </c>
      <c r="U793" s="117">
        <v>8</v>
      </c>
      <c r="V793" s="117">
        <v>8</v>
      </c>
      <c r="W793" s="117">
        <v>8</v>
      </c>
      <c r="X793" s="117">
        <v>8</v>
      </c>
      <c r="Y793" s="117"/>
      <c r="Z793" s="117"/>
      <c r="AA793" s="117">
        <v>8</v>
      </c>
      <c r="AB793" s="117">
        <v>8</v>
      </c>
      <c r="AC793" s="117">
        <v>8</v>
      </c>
      <c r="AD793" s="117">
        <v>8</v>
      </c>
      <c r="AE793" s="117">
        <v>8</v>
      </c>
      <c r="AF793" s="117"/>
      <c r="AG793" s="117"/>
      <c r="AH793" s="117">
        <v>8</v>
      </c>
      <c r="AI793" s="117">
        <v>8</v>
      </c>
      <c r="AJ793" s="118">
        <v>8</v>
      </c>
      <c r="AK793" s="139">
        <f>COUNTIF(F793:AJ793,"&gt;0")</f>
        <v>21</v>
      </c>
      <c r="AL793" s="136">
        <f>SUM(F793:AJ793)</f>
        <v>168</v>
      </c>
      <c r="AM793" s="136">
        <f>SUM(F795:AJ795)</f>
        <v>0</v>
      </c>
      <c r="AN793" s="136">
        <f>SUM(F796:AJ796)</f>
        <v>0</v>
      </c>
      <c r="AO793" s="136">
        <f>SUM(F794:AJ794)</f>
        <v>0</v>
      </c>
      <c r="AP793" s="136">
        <f>VLOOKUP($M$1&amp;" "&amp;$P$1&amp;" "&amp;AQ793,'Вспомогательная таблица'!A:AL,38,0)</f>
        <v>168</v>
      </c>
      <c r="AQ793" s="132" t="s">
        <v>70</v>
      </c>
      <c r="AS793" s="97">
        <v>27</v>
      </c>
      <c r="AT793" s="97" t="s">
        <v>296</v>
      </c>
    </row>
    <row r="794" spans="1:46" ht="9" customHeight="1" x14ac:dyDescent="0.2">
      <c r="A794" s="130"/>
      <c r="B794" s="130"/>
      <c r="C794" s="148"/>
      <c r="D794" s="133"/>
      <c r="E794" s="119" t="s">
        <v>25</v>
      </c>
      <c r="F794" s="120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  <c r="AA794" s="121"/>
      <c r="AB794" s="121"/>
      <c r="AC794" s="121"/>
      <c r="AD794" s="121"/>
      <c r="AE794" s="121"/>
      <c r="AF794" s="121"/>
      <c r="AG794" s="121"/>
      <c r="AH794" s="121"/>
      <c r="AI794" s="121"/>
      <c r="AJ794" s="122"/>
      <c r="AK794" s="130"/>
      <c r="AL794" s="137"/>
      <c r="AM794" s="137"/>
      <c r="AN794" s="137"/>
      <c r="AO794" s="137"/>
      <c r="AP794" s="137"/>
      <c r="AQ794" s="133"/>
      <c r="AS794" s="97">
        <v>27</v>
      </c>
      <c r="AT794" s="97" t="s">
        <v>296</v>
      </c>
    </row>
    <row r="795" spans="1:46" ht="9" customHeight="1" x14ac:dyDescent="0.2">
      <c r="A795" s="130"/>
      <c r="B795" s="130"/>
      <c r="C795" s="148"/>
      <c r="D795" s="133"/>
      <c r="E795" s="119" t="s">
        <v>26</v>
      </c>
      <c r="F795" s="120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  <c r="AA795" s="121"/>
      <c r="AB795" s="121"/>
      <c r="AC795" s="121"/>
      <c r="AD795" s="121"/>
      <c r="AE795" s="121"/>
      <c r="AF795" s="121"/>
      <c r="AG795" s="121"/>
      <c r="AH795" s="121"/>
      <c r="AI795" s="121"/>
      <c r="AJ795" s="122"/>
      <c r="AK795" s="130"/>
      <c r="AL795" s="137"/>
      <c r="AM795" s="137"/>
      <c r="AN795" s="137"/>
      <c r="AO795" s="137"/>
      <c r="AP795" s="137"/>
      <c r="AQ795" s="133"/>
      <c r="AS795" s="97">
        <v>27</v>
      </c>
      <c r="AT795" s="97" t="s">
        <v>296</v>
      </c>
    </row>
    <row r="796" spans="1:46" ht="9" customHeight="1" thickBot="1" x14ac:dyDescent="0.25">
      <c r="A796" s="131"/>
      <c r="B796" s="131"/>
      <c r="C796" s="149"/>
      <c r="D796" s="134"/>
      <c r="E796" s="123" t="s">
        <v>27</v>
      </c>
      <c r="F796" s="124"/>
      <c r="G796" s="125"/>
      <c r="H796" s="125"/>
      <c r="I796" s="125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  <c r="T796" s="125"/>
      <c r="U796" s="125"/>
      <c r="V796" s="125"/>
      <c r="W796" s="125"/>
      <c r="X796" s="125"/>
      <c r="Y796" s="125"/>
      <c r="Z796" s="125"/>
      <c r="AA796" s="125"/>
      <c r="AB796" s="125"/>
      <c r="AC796" s="125"/>
      <c r="AD796" s="125"/>
      <c r="AE796" s="125"/>
      <c r="AF796" s="125"/>
      <c r="AG796" s="125"/>
      <c r="AH796" s="125"/>
      <c r="AI796" s="125"/>
      <c r="AJ796" s="126"/>
      <c r="AK796" s="131"/>
      <c r="AL796" s="138"/>
      <c r="AM796" s="138"/>
      <c r="AN796" s="138"/>
      <c r="AO796" s="138"/>
      <c r="AP796" s="138"/>
      <c r="AQ796" s="134"/>
      <c r="AS796" s="97">
        <v>27</v>
      </c>
      <c r="AT796" s="97" t="s">
        <v>296</v>
      </c>
    </row>
    <row r="797" spans="1:46" ht="9" customHeight="1" thickBot="1" x14ac:dyDescent="0.25">
      <c r="A797" s="135">
        <v>197</v>
      </c>
      <c r="B797" s="143">
        <v>19996</v>
      </c>
      <c r="C797" s="147" t="s">
        <v>313</v>
      </c>
      <c r="D797" s="140" t="s">
        <v>299</v>
      </c>
      <c r="E797" s="115" t="s">
        <v>22</v>
      </c>
      <c r="F797" s="116"/>
      <c r="G797" s="117"/>
      <c r="H797" s="127">
        <v>8</v>
      </c>
      <c r="I797" s="117">
        <v>8</v>
      </c>
      <c r="J797" s="117">
        <v>8</v>
      </c>
      <c r="K797" s="117"/>
      <c r="L797" s="117"/>
      <c r="M797" s="117">
        <v>8</v>
      </c>
      <c r="N797" s="117">
        <v>8</v>
      </c>
      <c r="O797" s="117">
        <v>8</v>
      </c>
      <c r="P797" s="117">
        <v>8</v>
      </c>
      <c r="Q797" s="117">
        <v>8</v>
      </c>
      <c r="R797" s="117"/>
      <c r="S797" s="117"/>
      <c r="T797" s="117">
        <v>8</v>
      </c>
      <c r="U797" s="117">
        <v>8</v>
      </c>
      <c r="V797" s="117">
        <v>8</v>
      </c>
      <c r="W797" s="117">
        <v>8</v>
      </c>
      <c r="X797" s="117">
        <v>8</v>
      </c>
      <c r="Y797" s="117"/>
      <c r="Z797" s="117"/>
      <c r="AA797" s="117">
        <v>8</v>
      </c>
      <c r="AB797" s="117">
        <v>8</v>
      </c>
      <c r="AC797" s="117">
        <v>8</v>
      </c>
      <c r="AD797" s="117">
        <v>8</v>
      </c>
      <c r="AE797" s="117">
        <v>8</v>
      </c>
      <c r="AF797" s="117"/>
      <c r="AG797" s="117"/>
      <c r="AH797" s="117">
        <v>8</v>
      </c>
      <c r="AI797" s="117">
        <v>8</v>
      </c>
      <c r="AJ797" s="118">
        <v>8</v>
      </c>
      <c r="AK797" s="139">
        <f>COUNTIF(F797:AJ797,"&gt;0")</f>
        <v>21</v>
      </c>
      <c r="AL797" s="136">
        <f>SUM(F797:AJ797)</f>
        <v>168</v>
      </c>
      <c r="AM797" s="136">
        <f>SUM(F799:AJ799)</f>
        <v>0</v>
      </c>
      <c r="AN797" s="136">
        <f>SUM(F800:AJ800)</f>
        <v>0</v>
      </c>
      <c r="AO797" s="136">
        <f>SUM(F798:AJ798)</f>
        <v>0</v>
      </c>
      <c r="AP797" s="136">
        <f>VLOOKUP($M$1&amp;" "&amp;$P$1&amp;" "&amp;AQ797,'Вспомогательная таблица'!A:AL,38,0)</f>
        <v>168</v>
      </c>
      <c r="AQ797" s="132" t="s">
        <v>70</v>
      </c>
      <c r="AS797" s="97">
        <v>27</v>
      </c>
      <c r="AT797" s="97" t="s">
        <v>296</v>
      </c>
    </row>
    <row r="798" spans="1:46" ht="9" customHeight="1" x14ac:dyDescent="0.2">
      <c r="A798" s="130"/>
      <c r="B798" s="130"/>
      <c r="C798" s="148"/>
      <c r="D798" s="133"/>
      <c r="E798" s="119" t="s">
        <v>25</v>
      </c>
      <c r="F798" s="120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  <c r="AA798" s="121"/>
      <c r="AB798" s="121"/>
      <c r="AC798" s="121"/>
      <c r="AD798" s="121"/>
      <c r="AE798" s="121"/>
      <c r="AF798" s="121"/>
      <c r="AG798" s="121"/>
      <c r="AH798" s="121"/>
      <c r="AI798" s="121"/>
      <c r="AJ798" s="122"/>
      <c r="AK798" s="130"/>
      <c r="AL798" s="137"/>
      <c r="AM798" s="137"/>
      <c r="AN798" s="137"/>
      <c r="AO798" s="137"/>
      <c r="AP798" s="137"/>
      <c r="AQ798" s="133"/>
      <c r="AS798" s="97">
        <v>27</v>
      </c>
      <c r="AT798" s="97" t="s">
        <v>296</v>
      </c>
    </row>
    <row r="799" spans="1:46" ht="9" customHeight="1" x14ac:dyDescent="0.2">
      <c r="A799" s="130"/>
      <c r="B799" s="130"/>
      <c r="C799" s="148"/>
      <c r="D799" s="133"/>
      <c r="E799" s="119" t="s">
        <v>26</v>
      </c>
      <c r="F799" s="120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  <c r="AA799" s="121"/>
      <c r="AB799" s="121"/>
      <c r="AC799" s="121"/>
      <c r="AD799" s="121"/>
      <c r="AE799" s="121"/>
      <c r="AF799" s="121"/>
      <c r="AG799" s="121"/>
      <c r="AH799" s="121"/>
      <c r="AI799" s="121"/>
      <c r="AJ799" s="122"/>
      <c r="AK799" s="130"/>
      <c r="AL799" s="137"/>
      <c r="AM799" s="137"/>
      <c r="AN799" s="137"/>
      <c r="AO799" s="137"/>
      <c r="AP799" s="137"/>
      <c r="AQ799" s="133"/>
      <c r="AS799" s="97">
        <v>27</v>
      </c>
      <c r="AT799" s="97" t="s">
        <v>296</v>
      </c>
    </row>
    <row r="800" spans="1:46" ht="9" customHeight="1" thickBot="1" x14ac:dyDescent="0.25">
      <c r="A800" s="131"/>
      <c r="B800" s="131"/>
      <c r="C800" s="149"/>
      <c r="D800" s="134"/>
      <c r="E800" s="123" t="s">
        <v>27</v>
      </c>
      <c r="F800" s="124"/>
      <c r="G800" s="125"/>
      <c r="H800" s="125"/>
      <c r="I800" s="125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  <c r="AE800" s="125"/>
      <c r="AF800" s="125"/>
      <c r="AG800" s="125"/>
      <c r="AH800" s="125"/>
      <c r="AI800" s="125"/>
      <c r="AJ800" s="126"/>
      <c r="AK800" s="131"/>
      <c r="AL800" s="138"/>
      <c r="AM800" s="138"/>
      <c r="AN800" s="138"/>
      <c r="AO800" s="138"/>
      <c r="AP800" s="138"/>
      <c r="AQ800" s="134"/>
      <c r="AS800" s="97">
        <v>27</v>
      </c>
      <c r="AT800" s="97" t="s">
        <v>296</v>
      </c>
    </row>
    <row r="801" spans="1:46" ht="9" customHeight="1" thickBot="1" x14ac:dyDescent="0.25">
      <c r="A801" s="135">
        <v>198</v>
      </c>
      <c r="B801" s="143">
        <v>20504</v>
      </c>
      <c r="C801" s="147" t="s">
        <v>314</v>
      </c>
      <c r="D801" s="140" t="s">
        <v>295</v>
      </c>
      <c r="E801" s="115" t="s">
        <v>22</v>
      </c>
      <c r="F801" s="116"/>
      <c r="G801" s="117"/>
      <c r="H801" s="117">
        <v>8</v>
      </c>
      <c r="I801" s="117">
        <v>8</v>
      </c>
      <c r="J801" s="127">
        <v>8</v>
      </c>
      <c r="K801" s="117"/>
      <c r="L801" s="127"/>
      <c r="M801" s="117">
        <v>8</v>
      </c>
      <c r="N801" s="117">
        <v>8</v>
      </c>
      <c r="O801" s="117">
        <v>8</v>
      </c>
      <c r="P801" s="117">
        <v>8</v>
      </c>
      <c r="Q801" s="117">
        <v>8</v>
      </c>
      <c r="R801" s="117"/>
      <c r="S801" s="117"/>
      <c r="T801" s="117">
        <v>8</v>
      </c>
      <c r="U801" s="117">
        <v>8</v>
      </c>
      <c r="V801" s="117">
        <v>8</v>
      </c>
      <c r="W801" s="117">
        <v>8</v>
      </c>
      <c r="X801" s="117">
        <v>8</v>
      </c>
      <c r="Y801" s="117"/>
      <c r="Z801" s="117"/>
      <c r="AA801" s="117">
        <v>8</v>
      </c>
      <c r="AB801" s="117">
        <v>8</v>
      </c>
      <c r="AC801" s="117">
        <v>8</v>
      </c>
      <c r="AD801" s="117">
        <v>8</v>
      </c>
      <c r="AE801" s="117">
        <v>8</v>
      </c>
      <c r="AF801" s="117"/>
      <c r="AG801" s="117"/>
      <c r="AH801" s="117">
        <v>8</v>
      </c>
      <c r="AI801" s="117">
        <v>8</v>
      </c>
      <c r="AJ801" s="118">
        <v>8</v>
      </c>
      <c r="AK801" s="139">
        <f>COUNTIF(F801:AJ801,"&gt;0")</f>
        <v>21</v>
      </c>
      <c r="AL801" s="136">
        <f>SUM(F801:AJ801)</f>
        <v>168</v>
      </c>
      <c r="AM801" s="136">
        <f>SUM(F803:AJ803)</f>
        <v>0</v>
      </c>
      <c r="AN801" s="136">
        <f>SUM(F804:AJ804)</f>
        <v>0</v>
      </c>
      <c r="AO801" s="136">
        <f>SUM(F802:AJ802)</f>
        <v>0</v>
      </c>
      <c r="AP801" s="136">
        <f>VLOOKUP($M$1&amp;" "&amp;$P$1&amp;" "&amp;AQ801,'Вспомогательная таблица'!A:AL,38,0)</f>
        <v>168</v>
      </c>
      <c r="AQ801" s="132" t="s">
        <v>70</v>
      </c>
      <c r="AS801" s="97">
        <v>27</v>
      </c>
      <c r="AT801" s="97" t="s">
        <v>296</v>
      </c>
    </row>
    <row r="802" spans="1:46" ht="9" customHeight="1" x14ac:dyDescent="0.2">
      <c r="A802" s="130"/>
      <c r="B802" s="130"/>
      <c r="C802" s="148"/>
      <c r="D802" s="133"/>
      <c r="E802" s="119" t="s">
        <v>25</v>
      </c>
      <c r="F802" s="120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  <c r="AA802" s="121"/>
      <c r="AB802" s="121"/>
      <c r="AC802" s="121"/>
      <c r="AD802" s="121"/>
      <c r="AE802" s="121"/>
      <c r="AF802" s="121"/>
      <c r="AG802" s="121"/>
      <c r="AH802" s="121"/>
      <c r="AI802" s="121"/>
      <c r="AJ802" s="122"/>
      <c r="AK802" s="130"/>
      <c r="AL802" s="137"/>
      <c r="AM802" s="137"/>
      <c r="AN802" s="137"/>
      <c r="AO802" s="137"/>
      <c r="AP802" s="137"/>
      <c r="AQ802" s="133"/>
      <c r="AS802" s="97">
        <v>27</v>
      </c>
      <c r="AT802" s="97" t="s">
        <v>296</v>
      </c>
    </row>
    <row r="803" spans="1:46" ht="9" customHeight="1" x14ac:dyDescent="0.2">
      <c r="A803" s="130"/>
      <c r="B803" s="130"/>
      <c r="C803" s="148"/>
      <c r="D803" s="133"/>
      <c r="E803" s="119" t="s">
        <v>26</v>
      </c>
      <c r="F803" s="120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  <c r="AA803" s="121"/>
      <c r="AB803" s="121"/>
      <c r="AC803" s="121"/>
      <c r="AD803" s="121"/>
      <c r="AE803" s="121"/>
      <c r="AF803" s="121"/>
      <c r="AG803" s="121"/>
      <c r="AH803" s="121"/>
      <c r="AI803" s="121"/>
      <c r="AJ803" s="122"/>
      <c r="AK803" s="130"/>
      <c r="AL803" s="137"/>
      <c r="AM803" s="137"/>
      <c r="AN803" s="137"/>
      <c r="AO803" s="137"/>
      <c r="AP803" s="137"/>
      <c r="AQ803" s="133"/>
      <c r="AS803" s="97">
        <v>27</v>
      </c>
      <c r="AT803" s="97" t="s">
        <v>296</v>
      </c>
    </row>
    <row r="804" spans="1:46" ht="9" customHeight="1" thickBot="1" x14ac:dyDescent="0.25">
      <c r="A804" s="131"/>
      <c r="B804" s="131"/>
      <c r="C804" s="149"/>
      <c r="D804" s="134"/>
      <c r="E804" s="123" t="s">
        <v>27</v>
      </c>
      <c r="F804" s="124"/>
      <c r="G804" s="125"/>
      <c r="H804" s="125"/>
      <c r="I804" s="125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25"/>
      <c r="AE804" s="125"/>
      <c r="AF804" s="125"/>
      <c r="AG804" s="125"/>
      <c r="AH804" s="125"/>
      <c r="AI804" s="125"/>
      <c r="AJ804" s="126"/>
      <c r="AK804" s="131"/>
      <c r="AL804" s="138"/>
      <c r="AM804" s="138"/>
      <c r="AN804" s="138"/>
      <c r="AO804" s="138"/>
      <c r="AP804" s="138"/>
      <c r="AQ804" s="134"/>
      <c r="AS804" s="97">
        <v>27</v>
      </c>
      <c r="AT804" s="97" t="s">
        <v>296</v>
      </c>
    </row>
    <row r="805" spans="1:46" ht="9" customHeight="1" thickBot="1" x14ac:dyDescent="0.25">
      <c r="A805" s="135">
        <v>199</v>
      </c>
      <c r="B805" s="143">
        <v>20192</v>
      </c>
      <c r="C805" s="147" t="s">
        <v>315</v>
      </c>
      <c r="D805" s="140" t="s">
        <v>299</v>
      </c>
      <c r="E805" s="115" t="s">
        <v>22</v>
      </c>
      <c r="F805" s="116"/>
      <c r="G805" s="117"/>
      <c r="H805" s="127" t="s">
        <v>54</v>
      </c>
      <c r="I805" s="127" t="s">
        <v>54</v>
      </c>
      <c r="J805" s="117"/>
      <c r="K805" s="117"/>
      <c r="L805" s="127" t="s">
        <v>54</v>
      </c>
      <c r="M805" s="127" t="s">
        <v>54</v>
      </c>
      <c r="N805" s="117"/>
      <c r="O805" s="117"/>
      <c r="P805" s="117">
        <v>11</v>
      </c>
      <c r="Q805" s="117">
        <v>11</v>
      </c>
      <c r="R805" s="117"/>
      <c r="S805" s="117"/>
      <c r="T805" s="117">
        <v>11</v>
      </c>
      <c r="U805" s="117">
        <v>11</v>
      </c>
      <c r="V805" s="117"/>
      <c r="W805" s="117"/>
      <c r="X805" s="117">
        <v>11</v>
      </c>
      <c r="Y805" s="117">
        <v>11</v>
      </c>
      <c r="Z805" s="117"/>
      <c r="AA805" s="117"/>
      <c r="AB805" s="117">
        <v>11</v>
      </c>
      <c r="AC805" s="117">
        <v>11</v>
      </c>
      <c r="AD805" s="117"/>
      <c r="AE805" s="117"/>
      <c r="AF805" s="117">
        <v>11</v>
      </c>
      <c r="AG805" s="117">
        <v>11</v>
      </c>
      <c r="AH805" s="117"/>
      <c r="AI805" s="117"/>
      <c r="AJ805" s="118">
        <v>11</v>
      </c>
      <c r="AK805" s="139">
        <f>COUNTIF(F805:AJ805,"&gt;0")</f>
        <v>11</v>
      </c>
      <c r="AL805" s="136">
        <f>SUM(F805:AJ805)</f>
        <v>121</v>
      </c>
      <c r="AM805" s="136">
        <f>SUM(F807:AJ807)</f>
        <v>11</v>
      </c>
      <c r="AN805" s="136">
        <f>SUM(F808:AJ808)</f>
        <v>0</v>
      </c>
      <c r="AO805" s="136">
        <f>SUM(F806:AJ806)</f>
        <v>0</v>
      </c>
      <c r="AP805" s="136">
        <f>VLOOKUP($M$1&amp;" "&amp;$P$1&amp;" "&amp;AQ805,'Вспомогательная таблица'!A:AL,38,0)</f>
        <v>165</v>
      </c>
      <c r="AQ805" s="132" t="s">
        <v>316</v>
      </c>
      <c r="AS805" s="97">
        <v>27</v>
      </c>
      <c r="AT805" s="97" t="s">
        <v>296</v>
      </c>
    </row>
    <row r="806" spans="1:46" ht="9" customHeight="1" x14ac:dyDescent="0.2">
      <c r="A806" s="130"/>
      <c r="B806" s="130"/>
      <c r="C806" s="148"/>
      <c r="D806" s="133"/>
      <c r="E806" s="119" t="s">
        <v>25</v>
      </c>
      <c r="F806" s="120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  <c r="AA806" s="121"/>
      <c r="AB806" s="121"/>
      <c r="AC806" s="121"/>
      <c r="AD806" s="121"/>
      <c r="AE806" s="121"/>
      <c r="AF806" s="121"/>
      <c r="AG806" s="121"/>
      <c r="AH806" s="121"/>
      <c r="AI806" s="121"/>
      <c r="AJ806" s="122"/>
      <c r="AK806" s="130"/>
      <c r="AL806" s="137"/>
      <c r="AM806" s="137"/>
      <c r="AN806" s="137"/>
      <c r="AO806" s="137"/>
      <c r="AP806" s="137"/>
      <c r="AQ806" s="133"/>
      <c r="AS806" s="97">
        <v>27</v>
      </c>
      <c r="AT806" s="97" t="s">
        <v>296</v>
      </c>
    </row>
    <row r="807" spans="1:46" ht="9" customHeight="1" x14ac:dyDescent="0.2">
      <c r="A807" s="130"/>
      <c r="B807" s="130"/>
      <c r="C807" s="148"/>
      <c r="D807" s="133"/>
      <c r="E807" s="119" t="s">
        <v>26</v>
      </c>
      <c r="F807" s="120"/>
      <c r="G807" s="121"/>
      <c r="H807" s="121"/>
      <c r="I807" s="121"/>
      <c r="J807" s="121"/>
      <c r="K807" s="121"/>
      <c r="L807" s="121">
        <v>11</v>
      </c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  <c r="AA807" s="121"/>
      <c r="AB807" s="121"/>
      <c r="AC807" s="121"/>
      <c r="AD807" s="121"/>
      <c r="AE807" s="121"/>
      <c r="AF807" s="121"/>
      <c r="AG807" s="121"/>
      <c r="AH807" s="121"/>
      <c r="AI807" s="121"/>
      <c r="AJ807" s="122"/>
      <c r="AK807" s="130"/>
      <c r="AL807" s="137"/>
      <c r="AM807" s="137"/>
      <c r="AN807" s="137"/>
      <c r="AO807" s="137"/>
      <c r="AP807" s="137"/>
      <c r="AQ807" s="133"/>
      <c r="AS807" s="97">
        <v>27</v>
      </c>
      <c r="AT807" s="97" t="s">
        <v>296</v>
      </c>
    </row>
    <row r="808" spans="1:46" ht="9" customHeight="1" thickBot="1" x14ac:dyDescent="0.25">
      <c r="A808" s="131"/>
      <c r="B808" s="131"/>
      <c r="C808" s="149"/>
      <c r="D808" s="134"/>
      <c r="E808" s="123" t="s">
        <v>27</v>
      </c>
      <c r="F808" s="124"/>
      <c r="G808" s="125"/>
      <c r="H808" s="125"/>
      <c r="I808" s="125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25"/>
      <c r="AE808" s="125"/>
      <c r="AF808" s="125"/>
      <c r="AG808" s="125"/>
      <c r="AH808" s="125"/>
      <c r="AI808" s="125"/>
      <c r="AJ808" s="126"/>
      <c r="AK808" s="131"/>
      <c r="AL808" s="138"/>
      <c r="AM808" s="138"/>
      <c r="AN808" s="138"/>
      <c r="AO808" s="138"/>
      <c r="AP808" s="138"/>
      <c r="AQ808" s="134"/>
      <c r="AS808" s="97">
        <v>27</v>
      </c>
      <c r="AT808" s="97" t="s">
        <v>296</v>
      </c>
    </row>
    <row r="809" spans="1:46" ht="9" customHeight="1" thickBot="1" x14ac:dyDescent="0.25">
      <c r="A809" s="135">
        <v>200</v>
      </c>
      <c r="B809" s="143">
        <v>32421</v>
      </c>
      <c r="C809" s="147" t="s">
        <v>317</v>
      </c>
      <c r="D809" s="140" t="s">
        <v>295</v>
      </c>
      <c r="E809" s="115" t="s">
        <v>22</v>
      </c>
      <c r="F809" s="116"/>
      <c r="G809" s="117"/>
      <c r="H809" s="117">
        <v>8</v>
      </c>
      <c r="I809" s="117">
        <v>8</v>
      </c>
      <c r="J809" s="117">
        <v>8</v>
      </c>
      <c r="K809" s="117"/>
      <c r="L809" s="117"/>
      <c r="M809" s="117">
        <v>8</v>
      </c>
      <c r="N809" s="117">
        <v>8</v>
      </c>
      <c r="O809" s="117">
        <v>8</v>
      </c>
      <c r="P809" s="117">
        <v>8</v>
      </c>
      <c r="Q809" s="117">
        <v>8</v>
      </c>
      <c r="R809" s="117"/>
      <c r="S809" s="117"/>
      <c r="T809" s="117">
        <v>8</v>
      </c>
      <c r="U809" s="117">
        <v>8</v>
      </c>
      <c r="V809" s="117">
        <v>8</v>
      </c>
      <c r="W809" s="117">
        <v>8</v>
      </c>
      <c r="X809" s="117">
        <v>8</v>
      </c>
      <c r="Y809" s="117"/>
      <c r="Z809" s="117"/>
      <c r="AA809" s="117">
        <v>8</v>
      </c>
      <c r="AB809" s="117">
        <v>8</v>
      </c>
      <c r="AC809" s="117">
        <v>8</v>
      </c>
      <c r="AD809" s="117">
        <v>8</v>
      </c>
      <c r="AE809" s="117">
        <v>8</v>
      </c>
      <c r="AF809" s="117"/>
      <c r="AG809" s="117"/>
      <c r="AH809" s="117">
        <v>8</v>
      </c>
      <c r="AI809" s="117">
        <v>8</v>
      </c>
      <c r="AJ809" s="118">
        <v>8</v>
      </c>
      <c r="AK809" s="139">
        <f>COUNTIF(F809:AJ809,"&gt;0")</f>
        <v>21</v>
      </c>
      <c r="AL809" s="136">
        <f>SUM(F809:AJ809)</f>
        <v>168</v>
      </c>
      <c r="AM809" s="136">
        <f>SUM(F811:AJ811)</f>
        <v>0</v>
      </c>
      <c r="AN809" s="136">
        <f>SUM(F812:AJ812)</f>
        <v>0</v>
      </c>
      <c r="AO809" s="136">
        <f>SUM(F810:AJ810)</f>
        <v>0</v>
      </c>
      <c r="AP809" s="136">
        <f>VLOOKUP($M$1&amp;" "&amp;$P$1&amp;" "&amp;AQ809,'Вспомогательная таблица'!A:AL,38,0)</f>
        <v>168</v>
      </c>
      <c r="AQ809" s="132" t="s">
        <v>70</v>
      </c>
      <c r="AS809" s="97">
        <v>27</v>
      </c>
      <c r="AT809" s="97" t="s">
        <v>296</v>
      </c>
    </row>
    <row r="810" spans="1:46" ht="9" customHeight="1" x14ac:dyDescent="0.2">
      <c r="A810" s="130"/>
      <c r="B810" s="130"/>
      <c r="C810" s="148"/>
      <c r="D810" s="133"/>
      <c r="E810" s="119" t="s">
        <v>25</v>
      </c>
      <c r="F810" s="120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  <c r="AA810" s="121"/>
      <c r="AB810" s="121"/>
      <c r="AC810" s="121"/>
      <c r="AD810" s="121"/>
      <c r="AE810" s="121"/>
      <c r="AF810" s="121"/>
      <c r="AG810" s="121"/>
      <c r="AH810" s="121"/>
      <c r="AI810" s="121"/>
      <c r="AJ810" s="122"/>
      <c r="AK810" s="130"/>
      <c r="AL810" s="137"/>
      <c r="AM810" s="137"/>
      <c r="AN810" s="137"/>
      <c r="AO810" s="137"/>
      <c r="AP810" s="137"/>
      <c r="AQ810" s="133"/>
      <c r="AS810" s="97">
        <v>27</v>
      </c>
      <c r="AT810" s="97" t="s">
        <v>296</v>
      </c>
    </row>
    <row r="811" spans="1:46" ht="9" customHeight="1" x14ac:dyDescent="0.2">
      <c r="A811" s="130"/>
      <c r="B811" s="130"/>
      <c r="C811" s="148"/>
      <c r="D811" s="133"/>
      <c r="E811" s="119" t="s">
        <v>26</v>
      </c>
      <c r="F811" s="120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  <c r="AA811" s="121"/>
      <c r="AB811" s="121"/>
      <c r="AC811" s="121"/>
      <c r="AD811" s="121"/>
      <c r="AE811" s="121"/>
      <c r="AF811" s="121"/>
      <c r="AG811" s="121"/>
      <c r="AH811" s="121"/>
      <c r="AI811" s="121"/>
      <c r="AJ811" s="122"/>
      <c r="AK811" s="130"/>
      <c r="AL811" s="137"/>
      <c r="AM811" s="137"/>
      <c r="AN811" s="137"/>
      <c r="AO811" s="137"/>
      <c r="AP811" s="137"/>
      <c r="AQ811" s="133"/>
      <c r="AS811" s="97">
        <v>27</v>
      </c>
      <c r="AT811" s="97" t="s">
        <v>296</v>
      </c>
    </row>
    <row r="812" spans="1:46" ht="9" customHeight="1" thickBot="1" x14ac:dyDescent="0.25">
      <c r="A812" s="131"/>
      <c r="B812" s="131"/>
      <c r="C812" s="149"/>
      <c r="D812" s="134"/>
      <c r="E812" s="123" t="s">
        <v>27</v>
      </c>
      <c r="F812" s="124"/>
      <c r="G812" s="125"/>
      <c r="H812" s="125"/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25"/>
      <c r="AE812" s="125"/>
      <c r="AF812" s="125"/>
      <c r="AG812" s="125"/>
      <c r="AH812" s="125"/>
      <c r="AI812" s="125"/>
      <c r="AJ812" s="126"/>
      <c r="AK812" s="131"/>
      <c r="AL812" s="138"/>
      <c r="AM812" s="138"/>
      <c r="AN812" s="138"/>
      <c r="AO812" s="138"/>
      <c r="AP812" s="138"/>
      <c r="AQ812" s="134"/>
      <c r="AS812" s="97">
        <v>27</v>
      </c>
      <c r="AT812" s="97" t="s">
        <v>296</v>
      </c>
    </row>
    <row r="813" spans="1:46" ht="9" customHeight="1" thickBot="1" x14ac:dyDescent="0.25">
      <c r="A813" s="135">
        <v>201</v>
      </c>
      <c r="B813" s="143">
        <v>27094</v>
      </c>
      <c r="C813" s="147" t="s">
        <v>318</v>
      </c>
      <c r="D813" s="140" t="s">
        <v>295</v>
      </c>
      <c r="E813" s="115" t="s">
        <v>22</v>
      </c>
      <c r="F813" s="116"/>
      <c r="G813" s="117"/>
      <c r="H813" s="117">
        <v>8</v>
      </c>
      <c r="I813" s="117">
        <v>8</v>
      </c>
      <c r="J813" s="117">
        <v>8</v>
      </c>
      <c r="K813" s="117"/>
      <c r="L813" s="117"/>
      <c r="M813" s="117">
        <v>8</v>
      </c>
      <c r="N813" s="117">
        <v>8</v>
      </c>
      <c r="O813" s="117">
        <v>8</v>
      </c>
      <c r="P813" s="117">
        <v>8</v>
      </c>
      <c r="Q813" s="117">
        <v>8</v>
      </c>
      <c r="R813" s="117"/>
      <c r="S813" s="117"/>
      <c r="T813" s="117">
        <v>8</v>
      </c>
      <c r="U813" s="117">
        <v>8</v>
      </c>
      <c r="V813" s="117">
        <v>8</v>
      </c>
      <c r="W813" s="117">
        <v>8</v>
      </c>
      <c r="X813" s="117">
        <v>8</v>
      </c>
      <c r="Y813" s="117"/>
      <c r="Z813" s="117"/>
      <c r="AA813" s="117">
        <v>8</v>
      </c>
      <c r="AB813" s="117">
        <v>8</v>
      </c>
      <c r="AC813" s="117">
        <v>8</v>
      </c>
      <c r="AD813" s="117">
        <v>8</v>
      </c>
      <c r="AE813" s="117">
        <v>8</v>
      </c>
      <c r="AF813" s="117"/>
      <c r="AG813" s="117"/>
      <c r="AH813" s="117">
        <v>8</v>
      </c>
      <c r="AI813" s="117">
        <v>8</v>
      </c>
      <c r="AJ813" s="118">
        <v>8</v>
      </c>
      <c r="AK813" s="139">
        <f>COUNTIF(F813:AJ813,"&gt;0")</f>
        <v>21</v>
      </c>
      <c r="AL813" s="136">
        <f>SUM(F813:AJ813)</f>
        <v>168</v>
      </c>
      <c r="AM813" s="136">
        <f>SUM(F815:AJ815)</f>
        <v>0</v>
      </c>
      <c r="AN813" s="136">
        <f>SUM(F816:AJ816)</f>
        <v>0</v>
      </c>
      <c r="AO813" s="136">
        <f>SUM(F814:AJ814)</f>
        <v>0</v>
      </c>
      <c r="AP813" s="136">
        <f>VLOOKUP($M$1&amp;" "&amp;$P$1&amp;" "&amp;AQ813,'Вспомогательная таблица'!A:AL,38,0)</f>
        <v>168</v>
      </c>
      <c r="AQ813" s="132" t="s">
        <v>70</v>
      </c>
      <c r="AS813" s="97">
        <v>27</v>
      </c>
      <c r="AT813" s="97" t="s">
        <v>296</v>
      </c>
    </row>
    <row r="814" spans="1:46" ht="9" customHeight="1" x14ac:dyDescent="0.2">
      <c r="A814" s="130"/>
      <c r="B814" s="130"/>
      <c r="C814" s="148"/>
      <c r="D814" s="133"/>
      <c r="E814" s="119" t="s">
        <v>25</v>
      </c>
      <c r="F814" s="120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  <c r="AA814" s="121"/>
      <c r="AB814" s="121"/>
      <c r="AC814" s="121"/>
      <c r="AD814" s="121"/>
      <c r="AE814" s="121"/>
      <c r="AF814" s="121"/>
      <c r="AG814" s="121"/>
      <c r="AH814" s="121"/>
      <c r="AI814" s="121"/>
      <c r="AJ814" s="122"/>
      <c r="AK814" s="130"/>
      <c r="AL814" s="137"/>
      <c r="AM814" s="137"/>
      <c r="AN814" s="137"/>
      <c r="AO814" s="137"/>
      <c r="AP814" s="137"/>
      <c r="AQ814" s="133"/>
      <c r="AS814" s="97">
        <v>27</v>
      </c>
      <c r="AT814" s="97" t="s">
        <v>296</v>
      </c>
    </row>
    <row r="815" spans="1:46" ht="9" customHeight="1" x14ac:dyDescent="0.2">
      <c r="A815" s="130"/>
      <c r="B815" s="130"/>
      <c r="C815" s="148"/>
      <c r="D815" s="133"/>
      <c r="E815" s="119" t="s">
        <v>26</v>
      </c>
      <c r="F815" s="120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  <c r="AA815" s="121"/>
      <c r="AB815" s="121"/>
      <c r="AC815" s="121"/>
      <c r="AD815" s="121"/>
      <c r="AE815" s="121"/>
      <c r="AF815" s="121"/>
      <c r="AG815" s="121"/>
      <c r="AH815" s="121"/>
      <c r="AI815" s="121"/>
      <c r="AJ815" s="122"/>
      <c r="AK815" s="130"/>
      <c r="AL815" s="137"/>
      <c r="AM815" s="137"/>
      <c r="AN815" s="137"/>
      <c r="AO815" s="137"/>
      <c r="AP815" s="137"/>
      <c r="AQ815" s="133"/>
      <c r="AS815" s="97">
        <v>27</v>
      </c>
      <c r="AT815" s="97" t="s">
        <v>296</v>
      </c>
    </row>
    <row r="816" spans="1:46" ht="9" customHeight="1" thickBot="1" x14ac:dyDescent="0.25">
      <c r="A816" s="131"/>
      <c r="B816" s="131"/>
      <c r="C816" s="149"/>
      <c r="D816" s="134"/>
      <c r="E816" s="123" t="s">
        <v>27</v>
      </c>
      <c r="F816" s="124"/>
      <c r="G816" s="125"/>
      <c r="H816" s="125"/>
      <c r="I816" s="125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25"/>
      <c r="AE816" s="125"/>
      <c r="AF816" s="125"/>
      <c r="AG816" s="125"/>
      <c r="AH816" s="125"/>
      <c r="AI816" s="125"/>
      <c r="AJ816" s="126"/>
      <c r="AK816" s="131"/>
      <c r="AL816" s="138"/>
      <c r="AM816" s="138"/>
      <c r="AN816" s="138"/>
      <c r="AO816" s="138"/>
      <c r="AP816" s="138"/>
      <c r="AQ816" s="134"/>
      <c r="AS816" s="97">
        <v>27</v>
      </c>
      <c r="AT816" s="97" t="s">
        <v>296</v>
      </c>
    </row>
    <row r="817" spans="1:46" ht="9" customHeight="1" thickBot="1" x14ac:dyDescent="0.25">
      <c r="A817" s="135">
        <v>202</v>
      </c>
      <c r="B817" s="143">
        <v>20666</v>
      </c>
      <c r="C817" s="147" t="s">
        <v>319</v>
      </c>
      <c r="D817" s="140" t="s">
        <v>295</v>
      </c>
      <c r="E817" s="115" t="s">
        <v>22</v>
      </c>
      <c r="F817" s="116"/>
      <c r="G817" s="117"/>
      <c r="H817" s="127" t="s">
        <v>118</v>
      </c>
      <c r="I817" s="117">
        <v>11</v>
      </c>
      <c r="J817" s="117"/>
      <c r="K817" s="117"/>
      <c r="L817" s="117">
        <v>11</v>
      </c>
      <c r="M817" s="117">
        <v>11</v>
      </c>
      <c r="N817" s="117"/>
      <c r="O817" s="117"/>
      <c r="P817" s="117">
        <v>11</v>
      </c>
      <c r="Q817" s="117">
        <v>11</v>
      </c>
      <c r="R817" s="117"/>
      <c r="S817" s="117"/>
      <c r="T817" s="117">
        <v>11</v>
      </c>
      <c r="U817" s="117">
        <v>11</v>
      </c>
      <c r="V817" s="117"/>
      <c r="W817" s="117"/>
      <c r="X817" s="117">
        <v>11</v>
      </c>
      <c r="Y817" s="117">
        <v>11</v>
      </c>
      <c r="Z817" s="117"/>
      <c r="AA817" s="117"/>
      <c r="AB817" s="117">
        <v>11</v>
      </c>
      <c r="AC817" s="117">
        <v>11</v>
      </c>
      <c r="AD817" s="117"/>
      <c r="AE817" s="117"/>
      <c r="AF817" s="117">
        <v>11</v>
      </c>
      <c r="AG817" s="117">
        <v>11</v>
      </c>
      <c r="AH817" s="117"/>
      <c r="AI817" s="117"/>
      <c r="AJ817" s="118">
        <v>11</v>
      </c>
      <c r="AK817" s="139">
        <f>COUNTIF(F817:AJ817,"&gt;0")</f>
        <v>14</v>
      </c>
      <c r="AL817" s="136">
        <f>SUM(F817:AJ817)</f>
        <v>154</v>
      </c>
      <c r="AM817" s="136">
        <f>SUM(F819:AJ819)</f>
        <v>11</v>
      </c>
      <c r="AN817" s="136">
        <f>SUM(F820:AJ820)</f>
        <v>0</v>
      </c>
      <c r="AO817" s="136">
        <f>SUM(F818:AJ818)</f>
        <v>0</v>
      </c>
      <c r="AP817" s="136">
        <f>VLOOKUP($M$1&amp;" "&amp;$P$1&amp;" "&amp;AQ817,'Вспомогательная таблица'!A:AL,38,0)</f>
        <v>165</v>
      </c>
      <c r="AQ817" s="132" t="s">
        <v>316</v>
      </c>
      <c r="AS817" s="97">
        <v>27</v>
      </c>
      <c r="AT817" s="97" t="s">
        <v>296</v>
      </c>
    </row>
    <row r="818" spans="1:46" ht="9" customHeight="1" x14ac:dyDescent="0.2">
      <c r="A818" s="130"/>
      <c r="B818" s="130"/>
      <c r="C818" s="148"/>
      <c r="D818" s="133"/>
      <c r="E818" s="119" t="s">
        <v>25</v>
      </c>
      <c r="F818" s="120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  <c r="AA818" s="121"/>
      <c r="AB818" s="121"/>
      <c r="AC818" s="121"/>
      <c r="AD818" s="121"/>
      <c r="AE818" s="121"/>
      <c r="AF818" s="121"/>
      <c r="AG818" s="121"/>
      <c r="AH818" s="121"/>
      <c r="AI818" s="121"/>
      <c r="AJ818" s="122"/>
      <c r="AK818" s="130"/>
      <c r="AL818" s="137"/>
      <c r="AM818" s="137"/>
      <c r="AN818" s="137"/>
      <c r="AO818" s="137"/>
      <c r="AP818" s="137"/>
      <c r="AQ818" s="133"/>
      <c r="AS818" s="97">
        <v>27</v>
      </c>
      <c r="AT818" s="97" t="s">
        <v>296</v>
      </c>
    </row>
    <row r="819" spans="1:46" ht="9" customHeight="1" x14ac:dyDescent="0.2">
      <c r="A819" s="130"/>
      <c r="B819" s="130"/>
      <c r="C819" s="148"/>
      <c r="D819" s="133"/>
      <c r="E819" s="119" t="s">
        <v>26</v>
      </c>
      <c r="F819" s="120"/>
      <c r="G819" s="121"/>
      <c r="H819" s="121"/>
      <c r="I819" s="121"/>
      <c r="J819" s="121"/>
      <c r="K819" s="121"/>
      <c r="L819" s="121">
        <v>11</v>
      </c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  <c r="AA819" s="121"/>
      <c r="AB819" s="121"/>
      <c r="AC819" s="121"/>
      <c r="AD819" s="121"/>
      <c r="AE819" s="121"/>
      <c r="AF819" s="121"/>
      <c r="AG819" s="121"/>
      <c r="AH819" s="121"/>
      <c r="AI819" s="121"/>
      <c r="AJ819" s="122"/>
      <c r="AK819" s="130"/>
      <c r="AL819" s="137"/>
      <c r="AM819" s="137"/>
      <c r="AN819" s="137"/>
      <c r="AO819" s="137"/>
      <c r="AP819" s="137"/>
      <c r="AQ819" s="133"/>
      <c r="AS819" s="97">
        <v>27</v>
      </c>
      <c r="AT819" s="97" t="s">
        <v>296</v>
      </c>
    </row>
    <row r="820" spans="1:46" ht="9" customHeight="1" thickBot="1" x14ac:dyDescent="0.25">
      <c r="A820" s="131"/>
      <c r="B820" s="131"/>
      <c r="C820" s="149"/>
      <c r="D820" s="134"/>
      <c r="E820" s="123" t="s">
        <v>27</v>
      </c>
      <c r="F820" s="124"/>
      <c r="G820" s="125"/>
      <c r="H820" s="125"/>
      <c r="I820" s="125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125"/>
      <c r="AE820" s="125"/>
      <c r="AF820" s="125"/>
      <c r="AG820" s="125"/>
      <c r="AH820" s="125"/>
      <c r="AI820" s="125"/>
      <c r="AJ820" s="126"/>
      <c r="AK820" s="131"/>
      <c r="AL820" s="138"/>
      <c r="AM820" s="138"/>
      <c r="AN820" s="138"/>
      <c r="AO820" s="138"/>
      <c r="AP820" s="138"/>
      <c r="AQ820" s="134"/>
      <c r="AS820" s="97">
        <v>27</v>
      </c>
      <c r="AT820" s="97" t="s">
        <v>296</v>
      </c>
    </row>
    <row r="821" spans="1:46" ht="9" customHeight="1" thickBot="1" x14ac:dyDescent="0.25">
      <c r="A821" s="135">
        <v>203</v>
      </c>
      <c r="B821" s="143">
        <v>28051</v>
      </c>
      <c r="C821" s="147" t="s">
        <v>320</v>
      </c>
      <c r="D821" s="140" t="s">
        <v>295</v>
      </c>
      <c r="E821" s="115" t="s">
        <v>22</v>
      </c>
      <c r="F821" s="116"/>
      <c r="G821" s="117"/>
      <c r="H821" s="117">
        <v>8</v>
      </c>
      <c r="I821" s="127">
        <v>8</v>
      </c>
      <c r="J821" s="117">
        <v>8</v>
      </c>
      <c r="K821" s="117"/>
      <c r="L821" s="117"/>
      <c r="M821" s="127" t="s">
        <v>118</v>
      </c>
      <c r="N821" s="117">
        <v>8</v>
      </c>
      <c r="O821" s="117">
        <v>8</v>
      </c>
      <c r="P821" s="117">
        <v>8</v>
      </c>
      <c r="Q821" s="117">
        <v>8</v>
      </c>
      <c r="R821" s="117"/>
      <c r="S821" s="117"/>
      <c r="T821" s="117">
        <v>8</v>
      </c>
      <c r="U821" s="117">
        <v>8</v>
      </c>
      <c r="V821" s="117">
        <v>8</v>
      </c>
      <c r="W821" s="117">
        <v>8</v>
      </c>
      <c r="X821" s="117">
        <v>8</v>
      </c>
      <c r="Y821" s="117"/>
      <c r="Z821" s="117"/>
      <c r="AA821" s="117">
        <v>8</v>
      </c>
      <c r="AB821" s="117">
        <v>8</v>
      </c>
      <c r="AC821" s="117">
        <v>8</v>
      </c>
      <c r="AD821" s="117">
        <v>8</v>
      </c>
      <c r="AE821" s="117">
        <v>8</v>
      </c>
      <c r="AF821" s="117"/>
      <c r="AG821" s="117"/>
      <c r="AH821" s="117">
        <v>8</v>
      </c>
      <c r="AI821" s="117">
        <v>8</v>
      </c>
      <c r="AJ821" s="118">
        <v>8</v>
      </c>
      <c r="AK821" s="139">
        <f>COUNTIF(F821:AJ821,"&gt;0")</f>
        <v>20</v>
      </c>
      <c r="AL821" s="136">
        <f>SUM(F821:AJ821)</f>
        <v>160</v>
      </c>
      <c r="AM821" s="136">
        <f>SUM(F823:AJ823)</f>
        <v>0</v>
      </c>
      <c r="AN821" s="136">
        <f>SUM(F824:AJ824)</f>
        <v>0</v>
      </c>
      <c r="AO821" s="136">
        <f>SUM(F822:AJ822)</f>
        <v>0</v>
      </c>
      <c r="AP821" s="136">
        <f>VLOOKUP($M$1&amp;" "&amp;$P$1&amp;" "&amp;AQ821,'Вспомогательная таблица'!A:AL,38,0)</f>
        <v>168</v>
      </c>
      <c r="AQ821" s="132" t="s">
        <v>70</v>
      </c>
      <c r="AS821" s="97">
        <v>27</v>
      </c>
      <c r="AT821" s="97" t="s">
        <v>296</v>
      </c>
    </row>
    <row r="822" spans="1:46" ht="9" customHeight="1" x14ac:dyDescent="0.2">
      <c r="A822" s="130"/>
      <c r="B822" s="130"/>
      <c r="C822" s="148"/>
      <c r="D822" s="133"/>
      <c r="E822" s="119" t="s">
        <v>25</v>
      </c>
      <c r="F822" s="120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  <c r="AA822" s="121"/>
      <c r="AB822" s="121"/>
      <c r="AC822" s="121"/>
      <c r="AD822" s="121"/>
      <c r="AE822" s="121"/>
      <c r="AF822" s="121"/>
      <c r="AG822" s="121"/>
      <c r="AH822" s="121"/>
      <c r="AI822" s="121"/>
      <c r="AJ822" s="122"/>
      <c r="AK822" s="130"/>
      <c r="AL822" s="137"/>
      <c r="AM822" s="137"/>
      <c r="AN822" s="137"/>
      <c r="AO822" s="137"/>
      <c r="AP822" s="137"/>
      <c r="AQ822" s="133"/>
      <c r="AS822" s="97">
        <v>27</v>
      </c>
      <c r="AT822" s="97" t="s">
        <v>296</v>
      </c>
    </row>
    <row r="823" spans="1:46" ht="9" customHeight="1" x14ac:dyDescent="0.2">
      <c r="A823" s="130"/>
      <c r="B823" s="130"/>
      <c r="C823" s="148"/>
      <c r="D823" s="133"/>
      <c r="E823" s="119" t="s">
        <v>26</v>
      </c>
      <c r="F823" s="120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  <c r="AA823" s="121"/>
      <c r="AB823" s="121"/>
      <c r="AC823" s="121"/>
      <c r="AD823" s="121"/>
      <c r="AE823" s="121"/>
      <c r="AF823" s="121"/>
      <c r="AG823" s="121"/>
      <c r="AH823" s="121"/>
      <c r="AI823" s="121"/>
      <c r="AJ823" s="122"/>
      <c r="AK823" s="130"/>
      <c r="AL823" s="137"/>
      <c r="AM823" s="137"/>
      <c r="AN823" s="137"/>
      <c r="AO823" s="137"/>
      <c r="AP823" s="137"/>
      <c r="AQ823" s="133"/>
      <c r="AS823" s="97">
        <v>27</v>
      </c>
      <c r="AT823" s="97" t="s">
        <v>296</v>
      </c>
    </row>
    <row r="824" spans="1:46" ht="9" customHeight="1" thickBot="1" x14ac:dyDescent="0.25">
      <c r="A824" s="131"/>
      <c r="B824" s="131"/>
      <c r="C824" s="149"/>
      <c r="D824" s="134"/>
      <c r="E824" s="123" t="s">
        <v>27</v>
      </c>
      <c r="F824" s="124"/>
      <c r="G824" s="125"/>
      <c r="H824" s="125"/>
      <c r="I824" s="125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  <c r="AD824" s="125"/>
      <c r="AE824" s="125"/>
      <c r="AF824" s="125"/>
      <c r="AG824" s="125"/>
      <c r="AH824" s="125"/>
      <c r="AI824" s="125"/>
      <c r="AJ824" s="126"/>
      <c r="AK824" s="131"/>
      <c r="AL824" s="138"/>
      <c r="AM824" s="138"/>
      <c r="AN824" s="138"/>
      <c r="AO824" s="138"/>
      <c r="AP824" s="138"/>
      <c r="AQ824" s="134"/>
      <c r="AS824" s="97">
        <v>27</v>
      </c>
      <c r="AT824" s="97" t="s">
        <v>296</v>
      </c>
    </row>
    <row r="825" spans="1:46" ht="9" customHeight="1" thickBot="1" x14ac:dyDescent="0.25">
      <c r="A825" s="135">
        <v>204</v>
      </c>
      <c r="B825" s="143">
        <v>20178</v>
      </c>
      <c r="C825" s="147" t="s">
        <v>321</v>
      </c>
      <c r="D825" s="140" t="s">
        <v>295</v>
      </c>
      <c r="E825" s="115" t="s">
        <v>22</v>
      </c>
      <c r="F825" s="128" t="s">
        <v>89</v>
      </c>
      <c r="G825" s="127" t="s">
        <v>89</v>
      </c>
      <c r="H825" s="127" t="s">
        <v>89</v>
      </c>
      <c r="I825" s="127" t="s">
        <v>89</v>
      </c>
      <c r="J825" s="127" t="s">
        <v>89</v>
      </c>
      <c r="K825" s="127" t="s">
        <v>89</v>
      </c>
      <c r="L825" s="127" t="s">
        <v>89</v>
      </c>
      <c r="M825" s="127" t="s">
        <v>89</v>
      </c>
      <c r="N825" s="127" t="s">
        <v>89</v>
      </c>
      <c r="O825" s="127" t="s">
        <v>89</v>
      </c>
      <c r="P825" s="127" t="s">
        <v>89</v>
      </c>
      <c r="Q825" s="127" t="s">
        <v>89</v>
      </c>
      <c r="R825" s="127" t="s">
        <v>89</v>
      </c>
      <c r="S825" s="117" t="s">
        <v>89</v>
      </c>
      <c r="T825" s="117" t="s">
        <v>89</v>
      </c>
      <c r="U825" s="117" t="s">
        <v>89</v>
      </c>
      <c r="V825" s="117" t="s">
        <v>89</v>
      </c>
      <c r="W825" s="117" t="s">
        <v>89</v>
      </c>
      <c r="X825" s="117" t="s">
        <v>89</v>
      </c>
      <c r="Y825" s="117" t="s">
        <v>89</v>
      </c>
      <c r="Z825" s="117" t="s">
        <v>89</v>
      </c>
      <c r="AA825" s="117" t="s">
        <v>89</v>
      </c>
      <c r="AB825" s="117" t="s">
        <v>89</v>
      </c>
      <c r="AC825" s="117" t="s">
        <v>89</v>
      </c>
      <c r="AD825" s="117" t="s">
        <v>89</v>
      </c>
      <c r="AE825" s="117" t="s">
        <v>89</v>
      </c>
      <c r="AF825" s="117" t="s">
        <v>89</v>
      </c>
      <c r="AG825" s="117" t="s">
        <v>89</v>
      </c>
      <c r="AH825" s="117" t="s">
        <v>89</v>
      </c>
      <c r="AI825" s="117" t="s">
        <v>89</v>
      </c>
      <c r="AJ825" s="118" t="s">
        <v>89</v>
      </c>
      <c r="AK825" s="139">
        <f>COUNTIF(F825:AJ825,"&gt;0")</f>
        <v>0</v>
      </c>
      <c r="AL825" s="136">
        <f>SUM(F825:AJ825)</f>
        <v>0</v>
      </c>
      <c r="AM825" s="136">
        <f>SUM(F827:AJ827)</f>
        <v>0</v>
      </c>
      <c r="AN825" s="136">
        <f>SUM(F828:AJ828)</f>
        <v>0</v>
      </c>
      <c r="AO825" s="136">
        <f>SUM(F826:AJ826)</f>
        <v>0</v>
      </c>
      <c r="AP825" s="136">
        <f>VLOOKUP($M$1&amp;" "&amp;$P$1&amp;" "&amp;AQ825,'Вспомогательная таблица'!A:AL,38,0)</f>
        <v>168</v>
      </c>
      <c r="AQ825" s="132" t="s">
        <v>70</v>
      </c>
      <c r="AS825" s="97">
        <v>27</v>
      </c>
      <c r="AT825" s="97" t="s">
        <v>296</v>
      </c>
    </row>
    <row r="826" spans="1:46" ht="9" customHeight="1" x14ac:dyDescent="0.2">
      <c r="A826" s="130"/>
      <c r="B826" s="130"/>
      <c r="C826" s="148"/>
      <c r="D826" s="133"/>
      <c r="E826" s="119" t="s">
        <v>25</v>
      </c>
      <c r="F826" s="120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  <c r="AA826" s="121"/>
      <c r="AB826" s="121"/>
      <c r="AC826" s="121"/>
      <c r="AD826" s="121"/>
      <c r="AE826" s="121"/>
      <c r="AF826" s="121"/>
      <c r="AG826" s="121"/>
      <c r="AH826" s="121"/>
      <c r="AI826" s="121"/>
      <c r="AJ826" s="122"/>
      <c r="AK826" s="130"/>
      <c r="AL826" s="137"/>
      <c r="AM826" s="137"/>
      <c r="AN826" s="137"/>
      <c r="AO826" s="137"/>
      <c r="AP826" s="137"/>
      <c r="AQ826" s="133"/>
      <c r="AS826" s="97">
        <v>27</v>
      </c>
      <c r="AT826" s="97" t="s">
        <v>296</v>
      </c>
    </row>
    <row r="827" spans="1:46" ht="9" customHeight="1" x14ac:dyDescent="0.2">
      <c r="A827" s="130"/>
      <c r="B827" s="130"/>
      <c r="C827" s="148"/>
      <c r="D827" s="133"/>
      <c r="E827" s="119" t="s">
        <v>26</v>
      </c>
      <c r="F827" s="120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  <c r="AA827" s="121"/>
      <c r="AB827" s="121"/>
      <c r="AC827" s="121"/>
      <c r="AD827" s="121"/>
      <c r="AE827" s="121"/>
      <c r="AF827" s="121"/>
      <c r="AG827" s="121"/>
      <c r="AH827" s="121"/>
      <c r="AI827" s="121"/>
      <c r="AJ827" s="122"/>
      <c r="AK827" s="130"/>
      <c r="AL827" s="137"/>
      <c r="AM827" s="137"/>
      <c r="AN827" s="137"/>
      <c r="AO827" s="137"/>
      <c r="AP827" s="137"/>
      <c r="AQ827" s="133"/>
      <c r="AS827" s="97">
        <v>27</v>
      </c>
      <c r="AT827" s="97" t="s">
        <v>296</v>
      </c>
    </row>
    <row r="828" spans="1:46" ht="9" customHeight="1" thickBot="1" x14ac:dyDescent="0.25">
      <c r="A828" s="131"/>
      <c r="B828" s="131"/>
      <c r="C828" s="149"/>
      <c r="D828" s="134"/>
      <c r="E828" s="123" t="s">
        <v>27</v>
      </c>
      <c r="F828" s="124"/>
      <c r="G828" s="125"/>
      <c r="H828" s="125"/>
      <c r="I828" s="125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25"/>
      <c r="AD828" s="125"/>
      <c r="AE828" s="125"/>
      <c r="AF828" s="125"/>
      <c r="AG828" s="125"/>
      <c r="AH828" s="125"/>
      <c r="AI828" s="125"/>
      <c r="AJ828" s="126"/>
      <c r="AK828" s="131"/>
      <c r="AL828" s="138"/>
      <c r="AM828" s="138"/>
      <c r="AN828" s="138"/>
      <c r="AO828" s="138"/>
      <c r="AP828" s="138"/>
      <c r="AQ828" s="134"/>
      <c r="AS828" s="97">
        <v>27</v>
      </c>
      <c r="AT828" s="97" t="s">
        <v>296</v>
      </c>
    </row>
    <row r="829" spans="1:46" ht="9" customHeight="1" thickBot="1" x14ac:dyDescent="0.25">
      <c r="A829" s="135">
        <v>205</v>
      </c>
      <c r="B829" s="143">
        <v>80011579</v>
      </c>
      <c r="C829" s="147" t="s">
        <v>322</v>
      </c>
      <c r="D829" s="140" t="s">
        <v>295</v>
      </c>
      <c r="E829" s="115" t="s">
        <v>22</v>
      </c>
      <c r="F829" s="116"/>
      <c r="G829" s="117"/>
      <c r="H829" s="127">
        <v>8</v>
      </c>
      <c r="I829" s="117">
        <v>8</v>
      </c>
      <c r="J829" s="117">
        <v>8</v>
      </c>
      <c r="K829" s="117"/>
      <c r="L829" s="117"/>
      <c r="M829" s="117">
        <v>8</v>
      </c>
      <c r="N829" s="117">
        <v>8</v>
      </c>
      <c r="O829" s="117">
        <v>8</v>
      </c>
      <c r="P829" s="117">
        <v>8</v>
      </c>
      <c r="Q829" s="127">
        <v>8</v>
      </c>
      <c r="R829" s="117"/>
      <c r="S829" s="117"/>
      <c r="T829" s="117">
        <v>8</v>
      </c>
      <c r="U829" s="117">
        <v>8</v>
      </c>
      <c r="V829" s="117">
        <v>8</v>
      </c>
      <c r="W829" s="117">
        <v>8</v>
      </c>
      <c r="X829" s="117">
        <v>8</v>
      </c>
      <c r="Y829" s="117"/>
      <c r="Z829" s="117"/>
      <c r="AA829" s="117">
        <v>8</v>
      </c>
      <c r="AB829" s="117">
        <v>8</v>
      </c>
      <c r="AC829" s="117">
        <v>8</v>
      </c>
      <c r="AD829" s="117">
        <v>8</v>
      </c>
      <c r="AE829" s="117">
        <v>8</v>
      </c>
      <c r="AF829" s="117"/>
      <c r="AG829" s="117"/>
      <c r="AH829" s="117">
        <v>8</v>
      </c>
      <c r="AI829" s="117">
        <v>8</v>
      </c>
      <c r="AJ829" s="118">
        <v>8</v>
      </c>
      <c r="AK829" s="139">
        <f>COUNTIF(F829:AJ829,"&gt;0")</f>
        <v>21</v>
      </c>
      <c r="AL829" s="136">
        <f>SUM(F829:AJ829)</f>
        <v>168</v>
      </c>
      <c r="AM829" s="136">
        <f>SUM(F831:AJ831)</f>
        <v>0</v>
      </c>
      <c r="AN829" s="136">
        <f>SUM(F832:AJ832)</f>
        <v>0</v>
      </c>
      <c r="AO829" s="136">
        <f>SUM(F830:AJ830)</f>
        <v>0</v>
      </c>
      <c r="AP829" s="136">
        <f>VLOOKUP($M$1&amp;" "&amp;$P$1&amp;" "&amp;AQ829,'Вспомогательная таблица'!A:AL,38,0)</f>
        <v>168</v>
      </c>
      <c r="AQ829" s="132" t="s">
        <v>70</v>
      </c>
      <c r="AS829" s="97">
        <v>27</v>
      </c>
      <c r="AT829" s="97" t="s">
        <v>296</v>
      </c>
    </row>
    <row r="830" spans="1:46" ht="9" customHeight="1" x14ac:dyDescent="0.2">
      <c r="A830" s="130"/>
      <c r="B830" s="130"/>
      <c r="C830" s="148"/>
      <c r="D830" s="133"/>
      <c r="E830" s="119" t="s">
        <v>25</v>
      </c>
      <c r="F830" s="120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  <c r="AA830" s="121"/>
      <c r="AB830" s="121"/>
      <c r="AC830" s="121"/>
      <c r="AD830" s="121"/>
      <c r="AE830" s="121"/>
      <c r="AF830" s="121"/>
      <c r="AG830" s="121"/>
      <c r="AH830" s="121"/>
      <c r="AI830" s="121"/>
      <c r="AJ830" s="122"/>
      <c r="AK830" s="130"/>
      <c r="AL830" s="137"/>
      <c r="AM830" s="137"/>
      <c r="AN830" s="137"/>
      <c r="AO830" s="137"/>
      <c r="AP830" s="137"/>
      <c r="AQ830" s="133"/>
      <c r="AS830" s="97">
        <v>27</v>
      </c>
      <c r="AT830" s="97" t="s">
        <v>296</v>
      </c>
    </row>
    <row r="831" spans="1:46" ht="9" customHeight="1" x14ac:dyDescent="0.2">
      <c r="A831" s="130"/>
      <c r="B831" s="130"/>
      <c r="C831" s="148"/>
      <c r="D831" s="133"/>
      <c r="E831" s="119" t="s">
        <v>26</v>
      </c>
      <c r="F831" s="120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  <c r="AA831" s="121"/>
      <c r="AB831" s="121"/>
      <c r="AC831" s="121"/>
      <c r="AD831" s="121"/>
      <c r="AE831" s="121"/>
      <c r="AF831" s="121"/>
      <c r="AG831" s="121"/>
      <c r="AH831" s="121"/>
      <c r="AI831" s="121"/>
      <c r="AJ831" s="122"/>
      <c r="AK831" s="130"/>
      <c r="AL831" s="137"/>
      <c r="AM831" s="137"/>
      <c r="AN831" s="137"/>
      <c r="AO831" s="137"/>
      <c r="AP831" s="137"/>
      <c r="AQ831" s="133"/>
      <c r="AS831" s="97">
        <v>27</v>
      </c>
      <c r="AT831" s="97" t="s">
        <v>296</v>
      </c>
    </row>
    <row r="832" spans="1:46" ht="9" customHeight="1" thickBot="1" x14ac:dyDescent="0.25">
      <c r="A832" s="131"/>
      <c r="B832" s="131"/>
      <c r="C832" s="149"/>
      <c r="D832" s="134"/>
      <c r="E832" s="123" t="s">
        <v>27</v>
      </c>
      <c r="F832" s="124"/>
      <c r="G832" s="125"/>
      <c r="H832" s="125"/>
      <c r="I832" s="125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25"/>
      <c r="AD832" s="125"/>
      <c r="AE832" s="125"/>
      <c r="AF832" s="125"/>
      <c r="AG832" s="125"/>
      <c r="AH832" s="125"/>
      <c r="AI832" s="125"/>
      <c r="AJ832" s="126"/>
      <c r="AK832" s="131"/>
      <c r="AL832" s="138"/>
      <c r="AM832" s="138"/>
      <c r="AN832" s="138"/>
      <c r="AO832" s="138"/>
      <c r="AP832" s="138"/>
      <c r="AQ832" s="134"/>
      <c r="AS832" s="97">
        <v>27</v>
      </c>
      <c r="AT832" s="97" t="s">
        <v>296</v>
      </c>
    </row>
    <row r="833" spans="1:46" ht="9" customHeight="1" thickBot="1" x14ac:dyDescent="0.25">
      <c r="A833" s="135">
        <v>206</v>
      </c>
      <c r="B833" s="143">
        <v>29179</v>
      </c>
      <c r="C833" s="147" t="s">
        <v>323</v>
      </c>
      <c r="D833" s="140" t="s">
        <v>295</v>
      </c>
      <c r="E833" s="115" t="s">
        <v>22</v>
      </c>
      <c r="F833" s="116"/>
      <c r="G833" s="117"/>
      <c r="H833" s="117">
        <v>8</v>
      </c>
      <c r="I833" s="117">
        <v>8</v>
      </c>
      <c r="J833" s="127">
        <v>8</v>
      </c>
      <c r="K833" s="117"/>
      <c r="L833" s="117"/>
      <c r="M833" s="117">
        <v>8</v>
      </c>
      <c r="N833" s="117">
        <v>8</v>
      </c>
      <c r="O833" s="117">
        <v>8</v>
      </c>
      <c r="P833" s="117">
        <v>8</v>
      </c>
      <c r="Q833" s="117">
        <v>8</v>
      </c>
      <c r="R833" s="117"/>
      <c r="S833" s="117"/>
      <c r="T833" s="117">
        <v>8</v>
      </c>
      <c r="U833" s="117">
        <v>8</v>
      </c>
      <c r="V833" s="117">
        <v>8</v>
      </c>
      <c r="W833" s="117">
        <v>8</v>
      </c>
      <c r="X833" s="117">
        <v>8</v>
      </c>
      <c r="Y833" s="117"/>
      <c r="Z833" s="117"/>
      <c r="AA833" s="117">
        <v>8</v>
      </c>
      <c r="AB833" s="117">
        <v>8</v>
      </c>
      <c r="AC833" s="117">
        <v>8</v>
      </c>
      <c r="AD833" s="117">
        <v>8</v>
      </c>
      <c r="AE833" s="117">
        <v>8</v>
      </c>
      <c r="AF833" s="117"/>
      <c r="AG833" s="117"/>
      <c r="AH833" s="117">
        <v>8</v>
      </c>
      <c r="AI833" s="117">
        <v>8</v>
      </c>
      <c r="AJ833" s="118">
        <v>8</v>
      </c>
      <c r="AK833" s="139">
        <f>COUNTIF(F833:AJ833,"&gt;0")</f>
        <v>21</v>
      </c>
      <c r="AL833" s="136">
        <f>SUM(F833:AJ833)</f>
        <v>168</v>
      </c>
      <c r="AM833" s="136">
        <f>SUM(F835:AJ835)</f>
        <v>0</v>
      </c>
      <c r="AN833" s="136">
        <f>SUM(F836:AJ836)</f>
        <v>0</v>
      </c>
      <c r="AO833" s="136">
        <f>SUM(F834:AJ834)</f>
        <v>0</v>
      </c>
      <c r="AP833" s="136">
        <f>VLOOKUP($M$1&amp;" "&amp;$P$1&amp;" "&amp;AQ833,'Вспомогательная таблица'!A:AL,38,0)</f>
        <v>168</v>
      </c>
      <c r="AQ833" s="132" t="s">
        <v>70</v>
      </c>
      <c r="AS833" s="97">
        <v>27</v>
      </c>
      <c r="AT833" s="97" t="s">
        <v>296</v>
      </c>
    </row>
    <row r="834" spans="1:46" ht="9" customHeight="1" x14ac:dyDescent="0.2">
      <c r="A834" s="130"/>
      <c r="B834" s="130"/>
      <c r="C834" s="148"/>
      <c r="D834" s="133"/>
      <c r="E834" s="119" t="s">
        <v>25</v>
      </c>
      <c r="F834" s="120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  <c r="AA834" s="121"/>
      <c r="AB834" s="121"/>
      <c r="AC834" s="121"/>
      <c r="AD834" s="121"/>
      <c r="AE834" s="121"/>
      <c r="AF834" s="121"/>
      <c r="AG834" s="121"/>
      <c r="AH834" s="121"/>
      <c r="AI834" s="121"/>
      <c r="AJ834" s="122"/>
      <c r="AK834" s="130"/>
      <c r="AL834" s="137"/>
      <c r="AM834" s="137"/>
      <c r="AN834" s="137"/>
      <c r="AO834" s="137"/>
      <c r="AP834" s="137"/>
      <c r="AQ834" s="133"/>
      <c r="AS834" s="97">
        <v>27</v>
      </c>
      <c r="AT834" s="97" t="s">
        <v>296</v>
      </c>
    </row>
    <row r="835" spans="1:46" ht="9" customHeight="1" x14ac:dyDescent="0.2">
      <c r="A835" s="130"/>
      <c r="B835" s="130"/>
      <c r="C835" s="148"/>
      <c r="D835" s="133"/>
      <c r="E835" s="119" t="s">
        <v>26</v>
      </c>
      <c r="F835" s="120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  <c r="AA835" s="121"/>
      <c r="AB835" s="121"/>
      <c r="AC835" s="121"/>
      <c r="AD835" s="121"/>
      <c r="AE835" s="121"/>
      <c r="AF835" s="121"/>
      <c r="AG835" s="121"/>
      <c r="AH835" s="121"/>
      <c r="AI835" s="121"/>
      <c r="AJ835" s="122"/>
      <c r="AK835" s="130"/>
      <c r="AL835" s="137"/>
      <c r="AM835" s="137"/>
      <c r="AN835" s="137"/>
      <c r="AO835" s="137"/>
      <c r="AP835" s="137"/>
      <c r="AQ835" s="133"/>
      <c r="AS835" s="97">
        <v>27</v>
      </c>
      <c r="AT835" s="97" t="s">
        <v>296</v>
      </c>
    </row>
    <row r="836" spans="1:46" ht="9" customHeight="1" thickBot="1" x14ac:dyDescent="0.25">
      <c r="A836" s="131"/>
      <c r="B836" s="131"/>
      <c r="C836" s="149"/>
      <c r="D836" s="134"/>
      <c r="E836" s="123" t="s">
        <v>27</v>
      </c>
      <c r="F836" s="124"/>
      <c r="G836" s="125"/>
      <c r="H836" s="125"/>
      <c r="I836" s="125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25"/>
      <c r="AD836" s="125"/>
      <c r="AE836" s="125"/>
      <c r="AF836" s="125"/>
      <c r="AG836" s="125"/>
      <c r="AH836" s="125"/>
      <c r="AI836" s="125"/>
      <c r="AJ836" s="126"/>
      <c r="AK836" s="131"/>
      <c r="AL836" s="138"/>
      <c r="AM836" s="138"/>
      <c r="AN836" s="138"/>
      <c r="AO836" s="138"/>
      <c r="AP836" s="138"/>
      <c r="AQ836" s="134"/>
      <c r="AS836" s="97">
        <v>27</v>
      </c>
      <c r="AT836" s="97" t="s">
        <v>296</v>
      </c>
    </row>
    <row r="837" spans="1:46" ht="9" customHeight="1" thickBot="1" x14ac:dyDescent="0.25">
      <c r="A837" s="135">
        <v>207</v>
      </c>
      <c r="B837" s="143">
        <v>28656</v>
      </c>
      <c r="C837" s="147" t="s">
        <v>324</v>
      </c>
      <c r="D837" s="140" t="s">
        <v>295</v>
      </c>
      <c r="E837" s="115" t="s">
        <v>22</v>
      </c>
      <c r="F837" s="128" t="s">
        <v>54</v>
      </c>
      <c r="G837" s="127" t="s">
        <v>54</v>
      </c>
      <c r="H837" s="117"/>
      <c r="I837" s="117"/>
      <c r="J837" s="117">
        <v>11</v>
      </c>
      <c r="K837" s="117">
        <v>11</v>
      </c>
      <c r="L837" s="117"/>
      <c r="M837" s="117"/>
      <c r="N837" s="117">
        <v>11</v>
      </c>
      <c r="O837" s="117">
        <v>11</v>
      </c>
      <c r="P837" s="117"/>
      <c r="Q837" s="117"/>
      <c r="R837" s="117">
        <v>11</v>
      </c>
      <c r="S837" s="117">
        <v>11</v>
      </c>
      <c r="T837" s="117"/>
      <c r="U837" s="117"/>
      <c r="V837" s="117">
        <v>11</v>
      </c>
      <c r="W837" s="117">
        <v>11</v>
      </c>
      <c r="X837" s="117"/>
      <c r="Y837" s="117"/>
      <c r="Z837" s="117">
        <v>11</v>
      </c>
      <c r="AA837" s="117">
        <v>11</v>
      </c>
      <c r="AB837" s="117"/>
      <c r="AC837" s="117"/>
      <c r="AD837" s="117">
        <v>11</v>
      </c>
      <c r="AE837" s="117">
        <v>11</v>
      </c>
      <c r="AF837" s="117"/>
      <c r="AG837" s="117"/>
      <c r="AH837" s="117">
        <v>11</v>
      </c>
      <c r="AI837" s="117">
        <v>11</v>
      </c>
      <c r="AJ837" s="118"/>
      <c r="AK837" s="139">
        <f>COUNTIF(F837:AJ837,"&gt;0")</f>
        <v>14</v>
      </c>
      <c r="AL837" s="136">
        <f>SUM(F837:AJ837)</f>
        <v>154</v>
      </c>
      <c r="AM837" s="136">
        <f>SUM(F839:AJ839)</f>
        <v>0</v>
      </c>
      <c r="AN837" s="136">
        <f>SUM(F840:AJ840)</f>
        <v>0</v>
      </c>
      <c r="AO837" s="136">
        <f>SUM(F838:AJ838)</f>
        <v>0</v>
      </c>
      <c r="AP837" s="136">
        <f>VLOOKUP($M$1&amp;" "&amp;$P$1&amp;" "&amp;AQ837,'Вспомогательная таблица'!A:AL,38,0)</f>
        <v>176</v>
      </c>
      <c r="AQ837" s="132" t="s">
        <v>300</v>
      </c>
      <c r="AS837" s="97">
        <v>27</v>
      </c>
      <c r="AT837" s="97" t="s">
        <v>296</v>
      </c>
    </row>
    <row r="838" spans="1:46" ht="9" customHeight="1" x14ac:dyDescent="0.2">
      <c r="A838" s="130"/>
      <c r="B838" s="130"/>
      <c r="C838" s="148"/>
      <c r="D838" s="133"/>
      <c r="E838" s="119" t="s">
        <v>25</v>
      </c>
      <c r="F838" s="120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  <c r="AA838" s="121"/>
      <c r="AB838" s="121"/>
      <c r="AC838" s="121"/>
      <c r="AD838" s="121"/>
      <c r="AE838" s="121"/>
      <c r="AF838" s="121"/>
      <c r="AG838" s="121"/>
      <c r="AH838" s="121"/>
      <c r="AI838" s="121"/>
      <c r="AJ838" s="122"/>
      <c r="AK838" s="130"/>
      <c r="AL838" s="137"/>
      <c r="AM838" s="137"/>
      <c r="AN838" s="137"/>
      <c r="AO838" s="137"/>
      <c r="AP838" s="137"/>
      <c r="AQ838" s="133"/>
      <c r="AS838" s="97">
        <v>27</v>
      </c>
      <c r="AT838" s="97" t="s">
        <v>296</v>
      </c>
    </row>
    <row r="839" spans="1:46" ht="9" customHeight="1" x14ac:dyDescent="0.2">
      <c r="A839" s="130"/>
      <c r="B839" s="130"/>
      <c r="C839" s="148"/>
      <c r="D839" s="133"/>
      <c r="E839" s="119" t="s">
        <v>26</v>
      </c>
      <c r="F839" s="120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  <c r="AA839" s="121"/>
      <c r="AB839" s="121"/>
      <c r="AC839" s="121"/>
      <c r="AD839" s="121"/>
      <c r="AE839" s="121"/>
      <c r="AF839" s="121"/>
      <c r="AG839" s="121"/>
      <c r="AH839" s="121"/>
      <c r="AI839" s="121"/>
      <c r="AJ839" s="122"/>
      <c r="AK839" s="130"/>
      <c r="AL839" s="137"/>
      <c r="AM839" s="137"/>
      <c r="AN839" s="137"/>
      <c r="AO839" s="137"/>
      <c r="AP839" s="137"/>
      <c r="AQ839" s="133"/>
      <c r="AS839" s="97">
        <v>27</v>
      </c>
      <c r="AT839" s="97" t="s">
        <v>296</v>
      </c>
    </row>
    <row r="840" spans="1:46" ht="9" customHeight="1" thickBot="1" x14ac:dyDescent="0.25">
      <c r="A840" s="131"/>
      <c r="B840" s="131"/>
      <c r="C840" s="149"/>
      <c r="D840" s="134"/>
      <c r="E840" s="123" t="s">
        <v>27</v>
      </c>
      <c r="F840" s="124"/>
      <c r="G840" s="125"/>
      <c r="H840" s="125"/>
      <c r="I840" s="125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25"/>
      <c r="AD840" s="125"/>
      <c r="AE840" s="125"/>
      <c r="AF840" s="125"/>
      <c r="AG840" s="125"/>
      <c r="AH840" s="125"/>
      <c r="AI840" s="125"/>
      <c r="AJ840" s="126"/>
      <c r="AK840" s="131"/>
      <c r="AL840" s="138"/>
      <c r="AM840" s="138"/>
      <c r="AN840" s="138"/>
      <c r="AO840" s="138"/>
      <c r="AP840" s="138"/>
      <c r="AQ840" s="134"/>
      <c r="AS840" s="97">
        <v>27</v>
      </c>
      <c r="AT840" s="97" t="s">
        <v>296</v>
      </c>
    </row>
    <row r="841" spans="1:46" ht="9" customHeight="1" thickBot="1" x14ac:dyDescent="0.25">
      <c r="A841" s="135">
        <v>208</v>
      </c>
      <c r="B841" s="143">
        <v>19994</v>
      </c>
      <c r="C841" s="147" t="s">
        <v>325</v>
      </c>
      <c r="D841" s="140" t="s">
        <v>295</v>
      </c>
      <c r="E841" s="115" t="s">
        <v>22</v>
      </c>
      <c r="F841" s="128" t="s">
        <v>37</v>
      </c>
      <c r="G841" s="127" t="s">
        <v>37</v>
      </c>
      <c r="H841" s="127" t="s">
        <v>37</v>
      </c>
      <c r="I841" s="127" t="s">
        <v>37</v>
      </c>
      <c r="J841" s="127" t="s">
        <v>37</v>
      </c>
      <c r="K841" s="127" t="s">
        <v>37</v>
      </c>
      <c r="L841" s="127" t="s">
        <v>37</v>
      </c>
      <c r="M841" s="127" t="s">
        <v>37</v>
      </c>
      <c r="N841" s="127" t="s">
        <v>37</v>
      </c>
      <c r="O841" s="127" t="s">
        <v>37</v>
      </c>
      <c r="P841" s="127" t="s">
        <v>37</v>
      </c>
      <c r="Q841" s="127" t="s">
        <v>37</v>
      </c>
      <c r="R841" s="127" t="s">
        <v>37</v>
      </c>
      <c r="S841" s="117" t="s">
        <v>37</v>
      </c>
      <c r="T841" s="117" t="s">
        <v>37</v>
      </c>
      <c r="U841" s="117" t="s">
        <v>37</v>
      </c>
      <c r="V841" s="117" t="s">
        <v>37</v>
      </c>
      <c r="W841" s="117" t="s">
        <v>37</v>
      </c>
      <c r="X841" s="117" t="s">
        <v>37</v>
      </c>
      <c r="Y841" s="117"/>
      <c r="Z841" s="117">
        <v>11</v>
      </c>
      <c r="AA841" s="117">
        <v>11</v>
      </c>
      <c r="AB841" s="117"/>
      <c r="AC841" s="117"/>
      <c r="AD841" s="117">
        <v>11</v>
      </c>
      <c r="AE841" s="117">
        <v>11</v>
      </c>
      <c r="AF841" s="117"/>
      <c r="AG841" s="117"/>
      <c r="AH841" s="117">
        <v>11</v>
      </c>
      <c r="AI841" s="117">
        <v>11</v>
      </c>
      <c r="AJ841" s="118"/>
      <c r="AK841" s="139">
        <f>COUNTIF(F841:AJ841,"&gt;0")</f>
        <v>6</v>
      </c>
      <c r="AL841" s="136">
        <f>SUM(F841:AJ841)</f>
        <v>66</v>
      </c>
      <c r="AM841" s="136">
        <f>SUM(F843:AJ843)</f>
        <v>0</v>
      </c>
      <c r="AN841" s="136">
        <f>SUM(F844:AJ844)</f>
        <v>0</v>
      </c>
      <c r="AO841" s="136">
        <f>SUM(F842:AJ842)</f>
        <v>0</v>
      </c>
      <c r="AP841" s="136">
        <f>VLOOKUP($M$1&amp;" "&amp;$P$1&amp;" "&amp;AQ841,'Вспомогательная таблица'!A:AL,38,0)</f>
        <v>176</v>
      </c>
      <c r="AQ841" s="132" t="s">
        <v>300</v>
      </c>
      <c r="AS841" s="97">
        <v>27</v>
      </c>
      <c r="AT841" s="97" t="s">
        <v>296</v>
      </c>
    </row>
    <row r="842" spans="1:46" ht="9" customHeight="1" x14ac:dyDescent="0.2">
      <c r="A842" s="130"/>
      <c r="B842" s="130"/>
      <c r="C842" s="148"/>
      <c r="D842" s="133"/>
      <c r="E842" s="119" t="s">
        <v>25</v>
      </c>
      <c r="F842" s="120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  <c r="AA842" s="121"/>
      <c r="AB842" s="121"/>
      <c r="AC842" s="121"/>
      <c r="AD842" s="121"/>
      <c r="AE842" s="121"/>
      <c r="AF842" s="121"/>
      <c r="AG842" s="121"/>
      <c r="AH842" s="121"/>
      <c r="AI842" s="121"/>
      <c r="AJ842" s="122"/>
      <c r="AK842" s="130"/>
      <c r="AL842" s="137"/>
      <c r="AM842" s="137"/>
      <c r="AN842" s="137"/>
      <c r="AO842" s="137"/>
      <c r="AP842" s="137"/>
      <c r="AQ842" s="133"/>
      <c r="AS842" s="97">
        <v>27</v>
      </c>
      <c r="AT842" s="97" t="s">
        <v>296</v>
      </c>
    </row>
    <row r="843" spans="1:46" ht="9" customHeight="1" x14ac:dyDescent="0.2">
      <c r="A843" s="130"/>
      <c r="B843" s="130"/>
      <c r="C843" s="148"/>
      <c r="D843" s="133"/>
      <c r="E843" s="119" t="s">
        <v>26</v>
      </c>
      <c r="F843" s="120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  <c r="AA843" s="121"/>
      <c r="AB843" s="121"/>
      <c r="AC843" s="121"/>
      <c r="AD843" s="121"/>
      <c r="AE843" s="121"/>
      <c r="AF843" s="121"/>
      <c r="AG843" s="121"/>
      <c r="AH843" s="121"/>
      <c r="AI843" s="121"/>
      <c r="AJ843" s="122"/>
      <c r="AK843" s="130"/>
      <c r="AL843" s="137"/>
      <c r="AM843" s="137"/>
      <c r="AN843" s="137"/>
      <c r="AO843" s="137"/>
      <c r="AP843" s="137"/>
      <c r="AQ843" s="133"/>
      <c r="AS843" s="97">
        <v>27</v>
      </c>
      <c r="AT843" s="97" t="s">
        <v>296</v>
      </c>
    </row>
    <row r="844" spans="1:46" ht="9" customHeight="1" thickBot="1" x14ac:dyDescent="0.25">
      <c r="A844" s="131"/>
      <c r="B844" s="131"/>
      <c r="C844" s="149"/>
      <c r="D844" s="134"/>
      <c r="E844" s="123" t="s">
        <v>27</v>
      </c>
      <c r="F844" s="124"/>
      <c r="G844" s="125"/>
      <c r="H844" s="125"/>
      <c r="I844" s="125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25"/>
      <c r="AD844" s="125"/>
      <c r="AE844" s="125"/>
      <c r="AF844" s="125"/>
      <c r="AG844" s="125"/>
      <c r="AH844" s="125"/>
      <c r="AI844" s="125"/>
      <c r="AJ844" s="126"/>
      <c r="AK844" s="131"/>
      <c r="AL844" s="138"/>
      <c r="AM844" s="138"/>
      <c r="AN844" s="138"/>
      <c r="AO844" s="138"/>
      <c r="AP844" s="138"/>
      <c r="AQ844" s="134"/>
      <c r="AS844" s="97">
        <v>27</v>
      </c>
      <c r="AT844" s="97" t="s">
        <v>296</v>
      </c>
    </row>
    <row r="845" spans="1:46" ht="9" customHeight="1" thickBot="1" x14ac:dyDescent="0.25">
      <c r="A845" s="135">
        <v>209</v>
      </c>
      <c r="B845" s="143">
        <v>19655</v>
      </c>
      <c r="C845" s="147" t="s">
        <v>326</v>
      </c>
      <c r="D845" s="140" t="s">
        <v>312</v>
      </c>
      <c r="E845" s="115" t="s">
        <v>22</v>
      </c>
      <c r="F845" s="116"/>
      <c r="G845" s="117"/>
      <c r="H845" s="117">
        <v>8</v>
      </c>
      <c r="I845" s="117">
        <v>8</v>
      </c>
      <c r="J845" s="117">
        <v>8</v>
      </c>
      <c r="K845" s="117"/>
      <c r="L845" s="117"/>
      <c r="M845" s="117">
        <v>8</v>
      </c>
      <c r="N845" s="117">
        <v>8</v>
      </c>
      <c r="O845" s="117">
        <v>8</v>
      </c>
      <c r="P845" s="117">
        <v>8</v>
      </c>
      <c r="Q845" s="117">
        <v>8</v>
      </c>
      <c r="R845" s="117"/>
      <c r="S845" s="117"/>
      <c r="T845" s="117">
        <v>8</v>
      </c>
      <c r="U845" s="117">
        <v>8</v>
      </c>
      <c r="V845" s="117">
        <v>8</v>
      </c>
      <c r="W845" s="117">
        <v>8</v>
      </c>
      <c r="X845" s="117">
        <v>8</v>
      </c>
      <c r="Y845" s="117"/>
      <c r="Z845" s="117"/>
      <c r="AA845" s="117">
        <v>8</v>
      </c>
      <c r="AB845" s="117">
        <v>8</v>
      </c>
      <c r="AC845" s="117">
        <v>8</v>
      </c>
      <c r="AD845" s="117">
        <v>8</v>
      </c>
      <c r="AE845" s="117">
        <v>8</v>
      </c>
      <c r="AF845" s="117"/>
      <c r="AG845" s="117"/>
      <c r="AH845" s="117">
        <v>8</v>
      </c>
      <c r="AI845" s="117">
        <v>8</v>
      </c>
      <c r="AJ845" s="118">
        <v>8</v>
      </c>
      <c r="AK845" s="139">
        <f>COUNTIF(F845:AJ845,"&gt;0")</f>
        <v>21</v>
      </c>
      <c r="AL845" s="136">
        <f>SUM(F845:AJ845)</f>
        <v>168</v>
      </c>
      <c r="AM845" s="136">
        <f>SUM(F847:AJ847)</f>
        <v>0</v>
      </c>
      <c r="AN845" s="136">
        <f>SUM(F848:AJ848)</f>
        <v>0</v>
      </c>
      <c r="AO845" s="136">
        <f>SUM(F846:AJ846)</f>
        <v>0</v>
      </c>
      <c r="AP845" s="136">
        <f>VLOOKUP($M$1&amp;" "&amp;$P$1&amp;" "&amp;AQ845,'Вспомогательная таблица'!A:AL,38,0)</f>
        <v>168</v>
      </c>
      <c r="AQ845" s="132" t="s">
        <v>70</v>
      </c>
      <c r="AS845" s="97">
        <v>27</v>
      </c>
      <c r="AT845" s="97" t="s">
        <v>296</v>
      </c>
    </row>
    <row r="846" spans="1:46" ht="9" customHeight="1" x14ac:dyDescent="0.2">
      <c r="A846" s="130"/>
      <c r="B846" s="130"/>
      <c r="C846" s="148"/>
      <c r="D846" s="133"/>
      <c r="E846" s="119" t="s">
        <v>25</v>
      </c>
      <c r="F846" s="120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  <c r="AA846" s="121"/>
      <c r="AB846" s="121"/>
      <c r="AC846" s="121"/>
      <c r="AD846" s="121"/>
      <c r="AE846" s="121"/>
      <c r="AF846" s="121"/>
      <c r="AG846" s="121"/>
      <c r="AH846" s="121"/>
      <c r="AI846" s="121"/>
      <c r="AJ846" s="122"/>
      <c r="AK846" s="130"/>
      <c r="AL846" s="137"/>
      <c r="AM846" s="137"/>
      <c r="AN846" s="137"/>
      <c r="AO846" s="137"/>
      <c r="AP846" s="137"/>
      <c r="AQ846" s="133"/>
      <c r="AS846" s="97">
        <v>27</v>
      </c>
      <c r="AT846" s="97" t="s">
        <v>296</v>
      </c>
    </row>
    <row r="847" spans="1:46" ht="9" customHeight="1" x14ac:dyDescent="0.2">
      <c r="A847" s="130"/>
      <c r="B847" s="130"/>
      <c r="C847" s="148"/>
      <c r="D847" s="133"/>
      <c r="E847" s="119" t="s">
        <v>26</v>
      </c>
      <c r="F847" s="120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  <c r="AA847" s="121"/>
      <c r="AB847" s="121"/>
      <c r="AC847" s="121"/>
      <c r="AD847" s="121"/>
      <c r="AE847" s="121"/>
      <c r="AF847" s="121"/>
      <c r="AG847" s="121"/>
      <c r="AH847" s="121"/>
      <c r="AI847" s="121"/>
      <c r="AJ847" s="122"/>
      <c r="AK847" s="130"/>
      <c r="AL847" s="137"/>
      <c r="AM847" s="137"/>
      <c r="AN847" s="137"/>
      <c r="AO847" s="137"/>
      <c r="AP847" s="137"/>
      <c r="AQ847" s="133"/>
      <c r="AS847" s="97">
        <v>27</v>
      </c>
      <c r="AT847" s="97" t="s">
        <v>296</v>
      </c>
    </row>
    <row r="848" spans="1:46" ht="9" customHeight="1" thickBot="1" x14ac:dyDescent="0.25">
      <c r="A848" s="131"/>
      <c r="B848" s="131"/>
      <c r="C848" s="149"/>
      <c r="D848" s="134"/>
      <c r="E848" s="123" t="s">
        <v>27</v>
      </c>
      <c r="F848" s="124"/>
      <c r="G848" s="125"/>
      <c r="H848" s="125"/>
      <c r="I848" s="125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25"/>
      <c r="AD848" s="125"/>
      <c r="AE848" s="125"/>
      <c r="AF848" s="125"/>
      <c r="AG848" s="125"/>
      <c r="AH848" s="125"/>
      <c r="AI848" s="125"/>
      <c r="AJ848" s="126"/>
      <c r="AK848" s="131"/>
      <c r="AL848" s="138"/>
      <c r="AM848" s="138"/>
      <c r="AN848" s="138"/>
      <c r="AO848" s="138"/>
      <c r="AP848" s="138"/>
      <c r="AQ848" s="134"/>
      <c r="AS848" s="97">
        <v>27</v>
      </c>
      <c r="AT848" s="97" t="s">
        <v>296</v>
      </c>
    </row>
    <row r="849" spans="1:46" ht="9" customHeight="1" thickBot="1" x14ac:dyDescent="0.25">
      <c r="A849" s="135">
        <v>210</v>
      </c>
      <c r="B849" s="143">
        <v>32512</v>
      </c>
      <c r="C849" s="147" t="s">
        <v>327</v>
      </c>
      <c r="D849" s="140" t="s">
        <v>295</v>
      </c>
      <c r="E849" s="115" t="s">
        <v>22</v>
      </c>
      <c r="F849" s="128" t="s">
        <v>54</v>
      </c>
      <c r="G849" s="127" t="s">
        <v>54</v>
      </c>
      <c r="H849" s="127" t="s">
        <v>54</v>
      </c>
      <c r="I849" s="117">
        <v>11</v>
      </c>
      <c r="J849" s="127"/>
      <c r="K849" s="117"/>
      <c r="L849" s="117">
        <v>11</v>
      </c>
      <c r="M849" s="117">
        <v>11</v>
      </c>
      <c r="N849" s="117"/>
      <c r="O849" s="117"/>
      <c r="P849" s="127">
        <v>11</v>
      </c>
      <c r="Q849" s="117">
        <v>11</v>
      </c>
      <c r="R849" s="117"/>
      <c r="S849" s="117"/>
      <c r="T849" s="117">
        <v>11</v>
      </c>
      <c r="U849" s="117">
        <v>11</v>
      </c>
      <c r="V849" s="117"/>
      <c r="W849" s="117"/>
      <c r="X849" s="117">
        <v>11</v>
      </c>
      <c r="Y849" s="117">
        <v>11</v>
      </c>
      <c r="Z849" s="117"/>
      <c r="AA849" s="117"/>
      <c r="AB849" s="117">
        <v>11</v>
      </c>
      <c r="AC849" s="117">
        <v>11</v>
      </c>
      <c r="AD849" s="117"/>
      <c r="AE849" s="117"/>
      <c r="AF849" s="117">
        <v>11</v>
      </c>
      <c r="AG849" s="117">
        <v>11</v>
      </c>
      <c r="AH849" s="117"/>
      <c r="AI849" s="117"/>
      <c r="AJ849" s="118">
        <v>11</v>
      </c>
      <c r="AK849" s="139">
        <f>COUNTIF(F849:AJ849,"&gt;0")</f>
        <v>14</v>
      </c>
      <c r="AL849" s="136">
        <f>SUM(F849:AJ849)</f>
        <v>154</v>
      </c>
      <c r="AM849" s="136">
        <f>SUM(F851:AJ851)</f>
        <v>11</v>
      </c>
      <c r="AN849" s="136">
        <f>SUM(F852:AJ852)</f>
        <v>0</v>
      </c>
      <c r="AO849" s="136">
        <f>SUM(F850:AJ850)</f>
        <v>0</v>
      </c>
      <c r="AP849" s="136">
        <f>VLOOKUP($M$1&amp;" "&amp;$P$1&amp;" "&amp;AQ849,'Вспомогательная таблица'!A:AL,38,0)</f>
        <v>165</v>
      </c>
      <c r="AQ849" s="132" t="s">
        <v>316</v>
      </c>
      <c r="AS849" s="97">
        <v>27</v>
      </c>
      <c r="AT849" s="97" t="s">
        <v>296</v>
      </c>
    </row>
    <row r="850" spans="1:46" ht="9" customHeight="1" x14ac:dyDescent="0.2">
      <c r="A850" s="130"/>
      <c r="B850" s="130"/>
      <c r="C850" s="148"/>
      <c r="D850" s="133"/>
      <c r="E850" s="119" t="s">
        <v>25</v>
      </c>
      <c r="F850" s="120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  <c r="AA850" s="121"/>
      <c r="AB850" s="121"/>
      <c r="AC850" s="121"/>
      <c r="AD850" s="121"/>
      <c r="AE850" s="121"/>
      <c r="AF850" s="121"/>
      <c r="AG850" s="121"/>
      <c r="AH850" s="121"/>
      <c r="AI850" s="121"/>
      <c r="AJ850" s="122"/>
      <c r="AK850" s="130"/>
      <c r="AL850" s="137"/>
      <c r="AM850" s="137"/>
      <c r="AN850" s="137"/>
      <c r="AO850" s="137"/>
      <c r="AP850" s="137"/>
      <c r="AQ850" s="133"/>
      <c r="AS850" s="97">
        <v>27</v>
      </c>
      <c r="AT850" s="97" t="s">
        <v>296</v>
      </c>
    </row>
    <row r="851" spans="1:46" ht="9" customHeight="1" x14ac:dyDescent="0.2">
      <c r="A851" s="130"/>
      <c r="B851" s="130"/>
      <c r="C851" s="148"/>
      <c r="D851" s="133"/>
      <c r="E851" s="119" t="s">
        <v>26</v>
      </c>
      <c r="F851" s="120"/>
      <c r="G851" s="121"/>
      <c r="H851" s="121"/>
      <c r="I851" s="121"/>
      <c r="J851" s="121"/>
      <c r="K851" s="121"/>
      <c r="L851" s="121">
        <v>11</v>
      </c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  <c r="AA851" s="121"/>
      <c r="AB851" s="121"/>
      <c r="AC851" s="121"/>
      <c r="AD851" s="121"/>
      <c r="AE851" s="121"/>
      <c r="AF851" s="121"/>
      <c r="AG851" s="121"/>
      <c r="AH851" s="121"/>
      <c r="AI851" s="121"/>
      <c r="AJ851" s="122"/>
      <c r="AK851" s="130"/>
      <c r="AL851" s="137"/>
      <c r="AM851" s="137"/>
      <c r="AN851" s="137"/>
      <c r="AO851" s="137"/>
      <c r="AP851" s="137"/>
      <c r="AQ851" s="133"/>
      <c r="AS851" s="97">
        <v>27</v>
      </c>
      <c r="AT851" s="97" t="s">
        <v>296</v>
      </c>
    </row>
    <row r="852" spans="1:46" ht="9" customHeight="1" thickBot="1" x14ac:dyDescent="0.25">
      <c r="A852" s="131"/>
      <c r="B852" s="131"/>
      <c r="C852" s="149"/>
      <c r="D852" s="134"/>
      <c r="E852" s="123" t="s">
        <v>27</v>
      </c>
      <c r="F852" s="124"/>
      <c r="G852" s="125"/>
      <c r="H852" s="125"/>
      <c r="I852" s="125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25"/>
      <c r="AD852" s="125"/>
      <c r="AE852" s="125"/>
      <c r="AF852" s="125"/>
      <c r="AG852" s="125"/>
      <c r="AH852" s="125"/>
      <c r="AI852" s="125"/>
      <c r="AJ852" s="126"/>
      <c r="AK852" s="131"/>
      <c r="AL852" s="138"/>
      <c r="AM852" s="138"/>
      <c r="AN852" s="138"/>
      <c r="AO852" s="138"/>
      <c r="AP852" s="138"/>
      <c r="AQ852" s="134"/>
      <c r="AS852" s="97">
        <v>27</v>
      </c>
      <c r="AT852" s="97" t="s">
        <v>296</v>
      </c>
    </row>
    <row r="853" spans="1:46" ht="9" customHeight="1" thickBot="1" x14ac:dyDescent="0.25">
      <c r="A853" s="135">
        <v>211</v>
      </c>
      <c r="B853" s="143">
        <v>32312</v>
      </c>
      <c r="C853" s="147" t="s">
        <v>328</v>
      </c>
      <c r="D853" s="140" t="s">
        <v>295</v>
      </c>
      <c r="E853" s="115" t="s">
        <v>22</v>
      </c>
      <c r="F853" s="116"/>
      <c r="G853" s="117"/>
      <c r="H853" s="117">
        <v>8</v>
      </c>
      <c r="I853" s="117">
        <v>8</v>
      </c>
      <c r="J853" s="117">
        <v>8</v>
      </c>
      <c r="K853" s="117"/>
      <c r="L853" s="117"/>
      <c r="M853" s="117">
        <v>8</v>
      </c>
      <c r="N853" s="117">
        <v>8</v>
      </c>
      <c r="O853" s="117">
        <v>8</v>
      </c>
      <c r="P853" s="117">
        <v>8</v>
      </c>
      <c r="Q853" s="117">
        <v>8</v>
      </c>
      <c r="R853" s="117"/>
      <c r="S853" s="117"/>
      <c r="T853" s="117">
        <v>8</v>
      </c>
      <c r="U853" s="117">
        <v>8</v>
      </c>
      <c r="V853" s="117">
        <v>8</v>
      </c>
      <c r="W853" s="117">
        <v>8</v>
      </c>
      <c r="X853" s="117">
        <v>8</v>
      </c>
      <c r="Y853" s="117"/>
      <c r="Z853" s="117"/>
      <c r="AA853" s="117">
        <v>8</v>
      </c>
      <c r="AB853" s="117">
        <v>8</v>
      </c>
      <c r="AC853" s="117">
        <v>8</v>
      </c>
      <c r="AD853" s="117">
        <v>8</v>
      </c>
      <c r="AE853" s="117">
        <v>8</v>
      </c>
      <c r="AF853" s="117"/>
      <c r="AG853" s="117"/>
      <c r="AH853" s="117">
        <v>8</v>
      </c>
      <c r="AI853" s="117">
        <v>8</v>
      </c>
      <c r="AJ853" s="118">
        <v>8</v>
      </c>
      <c r="AK853" s="139">
        <f>COUNTIF(F853:AJ853,"&gt;0")</f>
        <v>21</v>
      </c>
      <c r="AL853" s="136">
        <f>SUM(F853:AJ853)</f>
        <v>168</v>
      </c>
      <c r="AM853" s="136">
        <f>SUM(F855:AJ855)</f>
        <v>0</v>
      </c>
      <c r="AN853" s="136">
        <f>SUM(F856:AJ856)</f>
        <v>0</v>
      </c>
      <c r="AO853" s="136">
        <f>SUM(F854:AJ854)</f>
        <v>0</v>
      </c>
      <c r="AP853" s="136">
        <f>VLOOKUP($M$1&amp;" "&amp;$P$1&amp;" "&amp;AQ853,'Вспомогательная таблица'!A:AL,38,0)</f>
        <v>168</v>
      </c>
      <c r="AQ853" s="132" t="s">
        <v>70</v>
      </c>
      <c r="AS853" s="97">
        <v>27</v>
      </c>
      <c r="AT853" s="97" t="s">
        <v>296</v>
      </c>
    </row>
    <row r="854" spans="1:46" ht="9" customHeight="1" x14ac:dyDescent="0.2">
      <c r="A854" s="130"/>
      <c r="B854" s="130"/>
      <c r="C854" s="148"/>
      <c r="D854" s="133"/>
      <c r="E854" s="119" t="s">
        <v>25</v>
      </c>
      <c r="F854" s="120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  <c r="AA854" s="121"/>
      <c r="AB854" s="121"/>
      <c r="AC854" s="121"/>
      <c r="AD854" s="121"/>
      <c r="AE854" s="121"/>
      <c r="AF854" s="121"/>
      <c r="AG854" s="121"/>
      <c r="AH854" s="121"/>
      <c r="AI854" s="121"/>
      <c r="AJ854" s="122"/>
      <c r="AK854" s="130"/>
      <c r="AL854" s="137"/>
      <c r="AM854" s="137"/>
      <c r="AN854" s="137"/>
      <c r="AO854" s="137"/>
      <c r="AP854" s="137"/>
      <c r="AQ854" s="133"/>
      <c r="AS854" s="97">
        <v>27</v>
      </c>
      <c r="AT854" s="97" t="s">
        <v>296</v>
      </c>
    </row>
    <row r="855" spans="1:46" ht="9" customHeight="1" x14ac:dyDescent="0.2">
      <c r="A855" s="130"/>
      <c r="B855" s="130"/>
      <c r="C855" s="148"/>
      <c r="D855" s="133"/>
      <c r="E855" s="119" t="s">
        <v>26</v>
      </c>
      <c r="F855" s="120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  <c r="AA855" s="121"/>
      <c r="AB855" s="121"/>
      <c r="AC855" s="121"/>
      <c r="AD855" s="121"/>
      <c r="AE855" s="121"/>
      <c r="AF855" s="121"/>
      <c r="AG855" s="121"/>
      <c r="AH855" s="121"/>
      <c r="AI855" s="121"/>
      <c r="AJ855" s="122"/>
      <c r="AK855" s="130"/>
      <c r="AL855" s="137"/>
      <c r="AM855" s="137"/>
      <c r="AN855" s="137"/>
      <c r="AO855" s="137"/>
      <c r="AP855" s="137"/>
      <c r="AQ855" s="133"/>
      <c r="AS855" s="97">
        <v>27</v>
      </c>
      <c r="AT855" s="97" t="s">
        <v>296</v>
      </c>
    </row>
    <row r="856" spans="1:46" ht="9" customHeight="1" thickBot="1" x14ac:dyDescent="0.25">
      <c r="A856" s="131"/>
      <c r="B856" s="131"/>
      <c r="C856" s="149"/>
      <c r="D856" s="134"/>
      <c r="E856" s="123" t="s">
        <v>27</v>
      </c>
      <c r="F856" s="124"/>
      <c r="G856" s="125"/>
      <c r="H856" s="125"/>
      <c r="I856" s="125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25"/>
      <c r="AD856" s="125"/>
      <c r="AE856" s="125"/>
      <c r="AF856" s="125"/>
      <c r="AG856" s="125"/>
      <c r="AH856" s="125"/>
      <c r="AI856" s="125"/>
      <c r="AJ856" s="126"/>
      <c r="AK856" s="131"/>
      <c r="AL856" s="138"/>
      <c r="AM856" s="138"/>
      <c r="AN856" s="138"/>
      <c r="AO856" s="138"/>
      <c r="AP856" s="138"/>
      <c r="AQ856" s="134"/>
      <c r="AS856" s="97">
        <v>27</v>
      </c>
      <c r="AT856" s="97" t="s">
        <v>296</v>
      </c>
    </row>
    <row r="857" spans="1:46" ht="9" customHeight="1" thickBot="1" x14ac:dyDescent="0.25">
      <c r="A857" s="135">
        <v>212</v>
      </c>
      <c r="B857" s="143">
        <v>28658</v>
      </c>
      <c r="C857" s="147" t="s">
        <v>329</v>
      </c>
      <c r="D857" s="140" t="s">
        <v>299</v>
      </c>
      <c r="E857" s="115" t="s">
        <v>22</v>
      </c>
      <c r="F857" s="116"/>
      <c r="G857" s="117"/>
      <c r="H857" s="117">
        <v>8</v>
      </c>
      <c r="I857" s="117">
        <v>8</v>
      </c>
      <c r="J857" s="127" t="s">
        <v>118</v>
      </c>
      <c r="K857" s="117"/>
      <c r="L857" s="117"/>
      <c r="M857" s="127">
        <v>8</v>
      </c>
      <c r="N857" s="117">
        <v>8</v>
      </c>
      <c r="O857" s="117">
        <v>8</v>
      </c>
      <c r="P857" s="117">
        <v>8</v>
      </c>
      <c r="Q857" s="117">
        <v>8</v>
      </c>
      <c r="R857" s="117"/>
      <c r="S857" s="117"/>
      <c r="T857" s="117">
        <v>8</v>
      </c>
      <c r="U857" s="117">
        <v>8</v>
      </c>
      <c r="V857" s="117">
        <v>8</v>
      </c>
      <c r="W857" s="117">
        <v>8</v>
      </c>
      <c r="X857" s="117">
        <v>8</v>
      </c>
      <c r="Y857" s="117"/>
      <c r="Z857" s="117"/>
      <c r="AA857" s="117">
        <v>8</v>
      </c>
      <c r="AB857" s="117">
        <v>8</v>
      </c>
      <c r="AC857" s="117">
        <v>8</v>
      </c>
      <c r="AD857" s="117">
        <v>8</v>
      </c>
      <c r="AE857" s="117">
        <v>8</v>
      </c>
      <c r="AF857" s="117"/>
      <c r="AG857" s="117"/>
      <c r="AH857" s="117">
        <v>8</v>
      </c>
      <c r="AI857" s="117">
        <v>8</v>
      </c>
      <c r="AJ857" s="118">
        <v>8</v>
      </c>
      <c r="AK857" s="139">
        <f>COUNTIF(F857:AJ857,"&gt;0")</f>
        <v>20</v>
      </c>
      <c r="AL857" s="136">
        <f>SUM(F857:AJ857)</f>
        <v>160</v>
      </c>
      <c r="AM857" s="136">
        <f>SUM(F859:AJ859)</f>
        <v>0</v>
      </c>
      <c r="AN857" s="136">
        <f>SUM(F860:AJ860)</f>
        <v>0</v>
      </c>
      <c r="AO857" s="136">
        <f>SUM(F858:AJ858)</f>
        <v>0</v>
      </c>
      <c r="AP857" s="136">
        <f>VLOOKUP($M$1&amp;" "&amp;$P$1&amp;" "&amp;AQ857,'Вспомогательная таблица'!A:AL,38,0)</f>
        <v>168</v>
      </c>
      <c r="AQ857" s="132" t="s">
        <v>70</v>
      </c>
      <c r="AS857" s="97">
        <v>27</v>
      </c>
      <c r="AT857" s="97" t="s">
        <v>296</v>
      </c>
    </row>
    <row r="858" spans="1:46" ht="9" customHeight="1" x14ac:dyDescent="0.2">
      <c r="A858" s="130"/>
      <c r="B858" s="130"/>
      <c r="C858" s="148"/>
      <c r="D858" s="133"/>
      <c r="E858" s="119" t="s">
        <v>25</v>
      </c>
      <c r="F858" s="120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  <c r="AA858" s="121"/>
      <c r="AB858" s="121"/>
      <c r="AC858" s="121"/>
      <c r="AD858" s="121"/>
      <c r="AE858" s="121"/>
      <c r="AF858" s="121"/>
      <c r="AG858" s="121"/>
      <c r="AH858" s="121"/>
      <c r="AI858" s="121"/>
      <c r="AJ858" s="122"/>
      <c r="AK858" s="130"/>
      <c r="AL858" s="137"/>
      <c r="AM858" s="137"/>
      <c r="AN858" s="137"/>
      <c r="AO858" s="137"/>
      <c r="AP858" s="137"/>
      <c r="AQ858" s="133"/>
      <c r="AS858" s="97">
        <v>27</v>
      </c>
      <c r="AT858" s="97" t="s">
        <v>296</v>
      </c>
    </row>
    <row r="859" spans="1:46" ht="9" customHeight="1" x14ac:dyDescent="0.2">
      <c r="A859" s="130"/>
      <c r="B859" s="130"/>
      <c r="C859" s="148"/>
      <c r="D859" s="133"/>
      <c r="E859" s="119" t="s">
        <v>26</v>
      </c>
      <c r="F859" s="120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  <c r="AA859" s="121"/>
      <c r="AB859" s="121"/>
      <c r="AC859" s="121"/>
      <c r="AD859" s="121"/>
      <c r="AE859" s="121"/>
      <c r="AF859" s="121"/>
      <c r="AG859" s="121"/>
      <c r="AH859" s="121"/>
      <c r="AI859" s="121"/>
      <c r="AJ859" s="122"/>
      <c r="AK859" s="130"/>
      <c r="AL859" s="137"/>
      <c r="AM859" s="137"/>
      <c r="AN859" s="137"/>
      <c r="AO859" s="137"/>
      <c r="AP859" s="137"/>
      <c r="AQ859" s="133"/>
      <c r="AS859" s="97">
        <v>27</v>
      </c>
      <c r="AT859" s="97" t="s">
        <v>296</v>
      </c>
    </row>
    <row r="860" spans="1:46" ht="9" customHeight="1" thickBot="1" x14ac:dyDescent="0.25">
      <c r="A860" s="131"/>
      <c r="B860" s="131"/>
      <c r="C860" s="149"/>
      <c r="D860" s="134"/>
      <c r="E860" s="123" t="s">
        <v>27</v>
      </c>
      <c r="F860" s="124"/>
      <c r="G860" s="125"/>
      <c r="H860" s="125"/>
      <c r="I860" s="125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25"/>
      <c r="AD860" s="125"/>
      <c r="AE860" s="125"/>
      <c r="AF860" s="125"/>
      <c r="AG860" s="125"/>
      <c r="AH860" s="125"/>
      <c r="AI860" s="125"/>
      <c r="AJ860" s="126"/>
      <c r="AK860" s="131"/>
      <c r="AL860" s="138"/>
      <c r="AM860" s="138"/>
      <c r="AN860" s="138"/>
      <c r="AO860" s="138"/>
      <c r="AP860" s="138"/>
      <c r="AQ860" s="134"/>
      <c r="AS860" s="97">
        <v>27</v>
      </c>
      <c r="AT860" s="97" t="s">
        <v>296</v>
      </c>
    </row>
    <row r="861" spans="1:46" ht="9" customHeight="1" thickBot="1" x14ac:dyDescent="0.25">
      <c r="A861" s="135">
        <v>213</v>
      </c>
      <c r="B861" s="143">
        <v>20012</v>
      </c>
      <c r="C861" s="147" t="s">
        <v>330</v>
      </c>
      <c r="D861" s="140" t="s">
        <v>295</v>
      </c>
      <c r="E861" s="115" t="s">
        <v>22</v>
      </c>
      <c r="F861" s="116"/>
      <c r="G861" s="117"/>
      <c r="H861" s="117">
        <v>8</v>
      </c>
      <c r="I861" s="127" t="s">
        <v>54</v>
      </c>
      <c r="J861" s="127" t="s">
        <v>54</v>
      </c>
      <c r="K861" s="117"/>
      <c r="L861" s="117"/>
      <c r="M861" s="127" t="s">
        <v>54</v>
      </c>
      <c r="N861" s="127" t="s">
        <v>54</v>
      </c>
      <c r="O861" s="117">
        <v>8</v>
      </c>
      <c r="P861" s="117">
        <v>8</v>
      </c>
      <c r="Q861" s="117">
        <v>8</v>
      </c>
      <c r="R861" s="117"/>
      <c r="S861" s="117"/>
      <c r="T861" s="117">
        <v>8</v>
      </c>
      <c r="U861" s="117">
        <v>8</v>
      </c>
      <c r="V861" s="117">
        <v>8</v>
      </c>
      <c r="W861" s="117">
        <v>8</v>
      </c>
      <c r="X861" s="117">
        <v>8</v>
      </c>
      <c r="Y861" s="117"/>
      <c r="Z861" s="117"/>
      <c r="AA861" s="117">
        <v>8</v>
      </c>
      <c r="AB861" s="117">
        <v>8</v>
      </c>
      <c r="AC861" s="117">
        <v>8</v>
      </c>
      <c r="AD861" s="117">
        <v>8</v>
      </c>
      <c r="AE861" s="117">
        <v>8</v>
      </c>
      <c r="AF861" s="117"/>
      <c r="AG861" s="117"/>
      <c r="AH861" s="117">
        <v>8</v>
      </c>
      <c r="AI861" s="117">
        <v>8</v>
      </c>
      <c r="AJ861" s="118">
        <v>8</v>
      </c>
      <c r="AK861" s="139">
        <f>COUNTIF(F861:AJ861,"&gt;0")</f>
        <v>17</v>
      </c>
      <c r="AL861" s="136">
        <f>SUM(F861:AJ861)</f>
        <v>136</v>
      </c>
      <c r="AM861" s="136">
        <f>SUM(F863:AJ863)</f>
        <v>0</v>
      </c>
      <c r="AN861" s="136">
        <f>SUM(F864:AJ864)</f>
        <v>0</v>
      </c>
      <c r="AO861" s="136">
        <f>SUM(F862:AJ862)</f>
        <v>0</v>
      </c>
      <c r="AP861" s="136">
        <f>VLOOKUP($M$1&amp;" "&amp;$P$1&amp;" "&amp;AQ861,'Вспомогательная таблица'!A:AL,38,0)</f>
        <v>168</v>
      </c>
      <c r="AQ861" s="132" t="s">
        <v>70</v>
      </c>
      <c r="AS861" s="97">
        <v>27</v>
      </c>
      <c r="AT861" s="97" t="s">
        <v>296</v>
      </c>
    </row>
    <row r="862" spans="1:46" ht="9" customHeight="1" x14ac:dyDescent="0.2">
      <c r="A862" s="130"/>
      <c r="B862" s="130"/>
      <c r="C862" s="148"/>
      <c r="D862" s="133"/>
      <c r="E862" s="119" t="s">
        <v>25</v>
      </c>
      <c r="F862" s="120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  <c r="AA862" s="121"/>
      <c r="AB862" s="121"/>
      <c r="AC862" s="121"/>
      <c r="AD862" s="121"/>
      <c r="AE862" s="121"/>
      <c r="AF862" s="121"/>
      <c r="AG862" s="121"/>
      <c r="AH862" s="121"/>
      <c r="AI862" s="121"/>
      <c r="AJ862" s="122"/>
      <c r="AK862" s="130"/>
      <c r="AL862" s="137"/>
      <c r="AM862" s="137"/>
      <c r="AN862" s="137"/>
      <c r="AO862" s="137"/>
      <c r="AP862" s="137"/>
      <c r="AQ862" s="133"/>
      <c r="AS862" s="97">
        <v>27</v>
      </c>
      <c r="AT862" s="97" t="s">
        <v>296</v>
      </c>
    </row>
    <row r="863" spans="1:46" ht="9" customHeight="1" x14ac:dyDescent="0.2">
      <c r="A863" s="130"/>
      <c r="B863" s="130"/>
      <c r="C863" s="148"/>
      <c r="D863" s="133"/>
      <c r="E863" s="119" t="s">
        <v>26</v>
      </c>
      <c r="F863" s="120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  <c r="AA863" s="121"/>
      <c r="AB863" s="121"/>
      <c r="AC863" s="121"/>
      <c r="AD863" s="121"/>
      <c r="AE863" s="121"/>
      <c r="AF863" s="121"/>
      <c r="AG863" s="121"/>
      <c r="AH863" s="121"/>
      <c r="AI863" s="121"/>
      <c r="AJ863" s="122"/>
      <c r="AK863" s="130"/>
      <c r="AL863" s="137"/>
      <c r="AM863" s="137"/>
      <c r="AN863" s="137"/>
      <c r="AO863" s="137"/>
      <c r="AP863" s="137"/>
      <c r="AQ863" s="133"/>
      <c r="AS863" s="97">
        <v>27</v>
      </c>
      <c r="AT863" s="97" t="s">
        <v>296</v>
      </c>
    </row>
    <row r="864" spans="1:46" ht="9" customHeight="1" thickBot="1" x14ac:dyDescent="0.25">
      <c r="A864" s="131"/>
      <c r="B864" s="131"/>
      <c r="C864" s="149"/>
      <c r="D864" s="134"/>
      <c r="E864" s="123" t="s">
        <v>27</v>
      </c>
      <c r="F864" s="124"/>
      <c r="G864" s="125"/>
      <c r="H864" s="125"/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25"/>
      <c r="AD864" s="125"/>
      <c r="AE864" s="125"/>
      <c r="AF864" s="125"/>
      <c r="AG864" s="125"/>
      <c r="AH864" s="125"/>
      <c r="AI864" s="125"/>
      <c r="AJ864" s="126"/>
      <c r="AK864" s="131"/>
      <c r="AL864" s="138"/>
      <c r="AM864" s="138"/>
      <c r="AN864" s="138"/>
      <c r="AO864" s="138"/>
      <c r="AP864" s="138"/>
      <c r="AQ864" s="134"/>
      <c r="AS864" s="97">
        <v>27</v>
      </c>
      <c r="AT864" s="97" t="s">
        <v>296</v>
      </c>
    </row>
    <row r="865" spans="1:46" ht="9" customHeight="1" thickBot="1" x14ac:dyDescent="0.25">
      <c r="A865" s="135">
        <v>214</v>
      </c>
      <c r="B865" s="143">
        <v>19506</v>
      </c>
      <c r="C865" s="147" t="s">
        <v>331</v>
      </c>
      <c r="D865" s="140" t="s">
        <v>332</v>
      </c>
      <c r="E865" s="115" t="s">
        <v>22</v>
      </c>
      <c r="F865" s="116"/>
      <c r="G865" s="117"/>
      <c r="H865" s="117">
        <v>8</v>
      </c>
      <c r="I865" s="117">
        <v>8</v>
      </c>
      <c r="J865" s="117">
        <v>8</v>
      </c>
      <c r="K865" s="117"/>
      <c r="L865" s="127"/>
      <c r="M865" s="117">
        <v>8</v>
      </c>
      <c r="N865" s="127" t="s">
        <v>118</v>
      </c>
      <c r="O865" s="117">
        <v>8</v>
      </c>
      <c r="P865" s="117">
        <v>8</v>
      </c>
      <c r="Q865" s="117">
        <v>8</v>
      </c>
      <c r="R865" s="117"/>
      <c r="S865" s="117"/>
      <c r="T865" s="117">
        <v>8</v>
      </c>
      <c r="U865" s="117">
        <v>8</v>
      </c>
      <c r="V865" s="117">
        <v>8</v>
      </c>
      <c r="W865" s="117">
        <v>8</v>
      </c>
      <c r="X865" s="117">
        <v>8</v>
      </c>
      <c r="Y865" s="117"/>
      <c r="Z865" s="117"/>
      <c r="AA865" s="117">
        <v>8</v>
      </c>
      <c r="AB865" s="117">
        <v>8</v>
      </c>
      <c r="AC865" s="117">
        <v>8</v>
      </c>
      <c r="AD865" s="117">
        <v>8</v>
      </c>
      <c r="AE865" s="117">
        <v>8</v>
      </c>
      <c r="AF865" s="117"/>
      <c r="AG865" s="117"/>
      <c r="AH865" s="117">
        <v>8</v>
      </c>
      <c r="AI865" s="117">
        <v>8</v>
      </c>
      <c r="AJ865" s="118">
        <v>8</v>
      </c>
      <c r="AK865" s="139">
        <f>COUNTIF(F865:AJ865,"&gt;0")</f>
        <v>20</v>
      </c>
      <c r="AL865" s="136">
        <f>SUM(F865:AJ865)</f>
        <v>160</v>
      </c>
      <c r="AM865" s="136">
        <f>SUM(F867:AJ867)</f>
        <v>0</v>
      </c>
      <c r="AN865" s="136">
        <f>SUM(F868:AJ868)</f>
        <v>0</v>
      </c>
      <c r="AO865" s="136">
        <f>SUM(F866:AJ866)</f>
        <v>0</v>
      </c>
      <c r="AP865" s="136">
        <f>VLOOKUP($M$1&amp;" "&amp;$P$1&amp;" "&amp;AQ865,'Вспомогательная таблица'!A:AL,38,0)</f>
        <v>168</v>
      </c>
      <c r="AQ865" s="132" t="s">
        <v>70</v>
      </c>
      <c r="AS865" s="97">
        <v>27</v>
      </c>
      <c r="AT865" s="97" t="s">
        <v>296</v>
      </c>
    </row>
    <row r="866" spans="1:46" ht="9" customHeight="1" x14ac:dyDescent="0.2">
      <c r="A866" s="130"/>
      <c r="B866" s="130"/>
      <c r="C866" s="148"/>
      <c r="D866" s="133"/>
      <c r="E866" s="119" t="s">
        <v>25</v>
      </c>
      <c r="F866" s="120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  <c r="AA866" s="121"/>
      <c r="AB866" s="121"/>
      <c r="AC866" s="121"/>
      <c r="AD866" s="121"/>
      <c r="AE866" s="121"/>
      <c r="AF866" s="121"/>
      <c r="AG866" s="121"/>
      <c r="AH866" s="121"/>
      <c r="AI866" s="121"/>
      <c r="AJ866" s="122"/>
      <c r="AK866" s="130"/>
      <c r="AL866" s="137"/>
      <c r="AM866" s="137"/>
      <c r="AN866" s="137"/>
      <c r="AO866" s="137"/>
      <c r="AP866" s="137"/>
      <c r="AQ866" s="133"/>
      <c r="AS866" s="97">
        <v>27</v>
      </c>
      <c r="AT866" s="97" t="s">
        <v>296</v>
      </c>
    </row>
    <row r="867" spans="1:46" ht="9" customHeight="1" x14ac:dyDescent="0.2">
      <c r="A867" s="130"/>
      <c r="B867" s="130"/>
      <c r="C867" s="148"/>
      <c r="D867" s="133"/>
      <c r="E867" s="119" t="s">
        <v>26</v>
      </c>
      <c r="F867" s="120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  <c r="AA867" s="121"/>
      <c r="AB867" s="121"/>
      <c r="AC867" s="121"/>
      <c r="AD867" s="121"/>
      <c r="AE867" s="121"/>
      <c r="AF867" s="121"/>
      <c r="AG867" s="121"/>
      <c r="AH867" s="121"/>
      <c r="AI867" s="121"/>
      <c r="AJ867" s="122"/>
      <c r="AK867" s="130"/>
      <c r="AL867" s="137"/>
      <c r="AM867" s="137"/>
      <c r="AN867" s="137"/>
      <c r="AO867" s="137"/>
      <c r="AP867" s="137"/>
      <c r="AQ867" s="133"/>
      <c r="AS867" s="97">
        <v>27</v>
      </c>
      <c r="AT867" s="97" t="s">
        <v>296</v>
      </c>
    </row>
    <row r="868" spans="1:46" ht="9" customHeight="1" thickBot="1" x14ac:dyDescent="0.25">
      <c r="A868" s="131"/>
      <c r="B868" s="131"/>
      <c r="C868" s="149"/>
      <c r="D868" s="134"/>
      <c r="E868" s="123" t="s">
        <v>27</v>
      </c>
      <c r="F868" s="124"/>
      <c r="G868" s="125"/>
      <c r="H868" s="125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25"/>
      <c r="AD868" s="125"/>
      <c r="AE868" s="125"/>
      <c r="AF868" s="125"/>
      <c r="AG868" s="125"/>
      <c r="AH868" s="125"/>
      <c r="AI868" s="125"/>
      <c r="AJ868" s="126"/>
      <c r="AK868" s="131"/>
      <c r="AL868" s="138"/>
      <c r="AM868" s="138"/>
      <c r="AN868" s="138"/>
      <c r="AO868" s="138"/>
      <c r="AP868" s="138"/>
      <c r="AQ868" s="134"/>
      <c r="AS868" s="97">
        <v>27</v>
      </c>
      <c r="AT868" s="97" t="s">
        <v>296</v>
      </c>
    </row>
    <row r="869" spans="1:46" ht="9" customHeight="1" thickBot="1" x14ac:dyDescent="0.25">
      <c r="A869" s="135">
        <v>215</v>
      </c>
      <c r="B869" s="143">
        <v>32861</v>
      </c>
      <c r="C869" s="147" t="s">
        <v>333</v>
      </c>
      <c r="D869" s="140" t="s">
        <v>295</v>
      </c>
      <c r="E869" s="115" t="s">
        <v>22</v>
      </c>
      <c r="F869" s="116"/>
      <c r="G869" s="117"/>
      <c r="H869" s="127">
        <v>8</v>
      </c>
      <c r="I869" s="127">
        <v>8</v>
      </c>
      <c r="J869" s="127">
        <v>8</v>
      </c>
      <c r="K869" s="117"/>
      <c r="L869" s="117"/>
      <c r="M869" s="127">
        <v>8</v>
      </c>
      <c r="N869" s="117">
        <v>8</v>
      </c>
      <c r="O869" s="117">
        <v>8</v>
      </c>
      <c r="P869" s="117">
        <v>8</v>
      </c>
      <c r="Q869" s="117">
        <v>8</v>
      </c>
      <c r="R869" s="117"/>
      <c r="S869" s="117"/>
      <c r="T869" s="117">
        <v>8</v>
      </c>
      <c r="U869" s="117">
        <v>8</v>
      </c>
      <c r="V869" s="117">
        <v>8</v>
      </c>
      <c r="W869" s="117">
        <v>8</v>
      </c>
      <c r="X869" s="117">
        <v>8</v>
      </c>
      <c r="Y869" s="117"/>
      <c r="Z869" s="117"/>
      <c r="AA869" s="117">
        <v>8</v>
      </c>
      <c r="AB869" s="117">
        <v>8</v>
      </c>
      <c r="AC869" s="117">
        <v>8</v>
      </c>
      <c r="AD869" s="117">
        <v>8</v>
      </c>
      <c r="AE869" s="117">
        <v>8</v>
      </c>
      <c r="AF869" s="117"/>
      <c r="AG869" s="117"/>
      <c r="AH869" s="117">
        <v>8</v>
      </c>
      <c r="AI869" s="117">
        <v>8</v>
      </c>
      <c r="AJ869" s="118">
        <v>8</v>
      </c>
      <c r="AK869" s="139">
        <f>COUNTIF(F869:AJ869,"&gt;0")</f>
        <v>21</v>
      </c>
      <c r="AL869" s="136">
        <f>SUM(F869:AJ869)</f>
        <v>168</v>
      </c>
      <c r="AM869" s="136">
        <f>SUM(F871:AJ871)</f>
        <v>0</v>
      </c>
      <c r="AN869" s="136">
        <f>SUM(F872:AJ872)</f>
        <v>0</v>
      </c>
      <c r="AO869" s="136">
        <f>SUM(F870:AJ870)</f>
        <v>0</v>
      </c>
      <c r="AP869" s="136">
        <f>VLOOKUP($M$1&amp;" "&amp;$P$1&amp;" "&amp;AQ869,'Вспомогательная таблица'!A:AL,38,0)</f>
        <v>168</v>
      </c>
      <c r="AQ869" s="132" t="s">
        <v>70</v>
      </c>
      <c r="AS869" s="97">
        <v>27</v>
      </c>
      <c r="AT869" s="97" t="s">
        <v>296</v>
      </c>
    </row>
    <row r="870" spans="1:46" ht="9" customHeight="1" x14ac:dyDescent="0.2">
      <c r="A870" s="130"/>
      <c r="B870" s="130"/>
      <c r="C870" s="148"/>
      <c r="D870" s="133"/>
      <c r="E870" s="119" t="s">
        <v>25</v>
      </c>
      <c r="F870" s="120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  <c r="AA870" s="121"/>
      <c r="AB870" s="121"/>
      <c r="AC870" s="121"/>
      <c r="AD870" s="121"/>
      <c r="AE870" s="121"/>
      <c r="AF870" s="121"/>
      <c r="AG870" s="121"/>
      <c r="AH870" s="121"/>
      <c r="AI870" s="121"/>
      <c r="AJ870" s="122"/>
      <c r="AK870" s="130"/>
      <c r="AL870" s="137"/>
      <c r="AM870" s="137"/>
      <c r="AN870" s="137"/>
      <c r="AO870" s="137"/>
      <c r="AP870" s="137"/>
      <c r="AQ870" s="133"/>
      <c r="AS870" s="97">
        <v>27</v>
      </c>
      <c r="AT870" s="97" t="s">
        <v>296</v>
      </c>
    </row>
    <row r="871" spans="1:46" ht="9" customHeight="1" x14ac:dyDescent="0.2">
      <c r="A871" s="130"/>
      <c r="B871" s="130"/>
      <c r="C871" s="148"/>
      <c r="D871" s="133"/>
      <c r="E871" s="119" t="s">
        <v>26</v>
      </c>
      <c r="F871" s="120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  <c r="AA871" s="121"/>
      <c r="AB871" s="121"/>
      <c r="AC871" s="121"/>
      <c r="AD871" s="121"/>
      <c r="AE871" s="121"/>
      <c r="AF871" s="121"/>
      <c r="AG871" s="121"/>
      <c r="AH871" s="121"/>
      <c r="AI871" s="121"/>
      <c r="AJ871" s="122"/>
      <c r="AK871" s="130"/>
      <c r="AL871" s="137"/>
      <c r="AM871" s="137"/>
      <c r="AN871" s="137"/>
      <c r="AO871" s="137"/>
      <c r="AP871" s="137"/>
      <c r="AQ871" s="133"/>
      <c r="AS871" s="97">
        <v>27</v>
      </c>
      <c r="AT871" s="97" t="s">
        <v>296</v>
      </c>
    </row>
    <row r="872" spans="1:46" ht="9" customHeight="1" thickBot="1" x14ac:dyDescent="0.25">
      <c r="A872" s="131"/>
      <c r="B872" s="131"/>
      <c r="C872" s="149"/>
      <c r="D872" s="134"/>
      <c r="E872" s="123" t="s">
        <v>27</v>
      </c>
      <c r="F872" s="124"/>
      <c r="G872" s="125"/>
      <c r="H872" s="125"/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25"/>
      <c r="AD872" s="125"/>
      <c r="AE872" s="125"/>
      <c r="AF872" s="125"/>
      <c r="AG872" s="125"/>
      <c r="AH872" s="125"/>
      <c r="AI872" s="125"/>
      <c r="AJ872" s="126"/>
      <c r="AK872" s="131"/>
      <c r="AL872" s="138"/>
      <c r="AM872" s="138"/>
      <c r="AN872" s="138"/>
      <c r="AO872" s="138"/>
      <c r="AP872" s="138"/>
      <c r="AQ872" s="134"/>
      <c r="AS872" s="97">
        <v>27</v>
      </c>
      <c r="AT872" s="97" t="s">
        <v>296</v>
      </c>
    </row>
  </sheetData>
  <mergeCells count="2376">
    <mergeCell ref="AK25:AK28"/>
    <mergeCell ref="D185:D188"/>
    <mergeCell ref="AQ449:AQ452"/>
    <mergeCell ref="A477:A480"/>
    <mergeCell ref="AL473:AL476"/>
    <mergeCell ref="AP225:AP228"/>
    <mergeCell ref="B421:B424"/>
    <mergeCell ref="AQ453:AQ456"/>
    <mergeCell ref="AM517:AM520"/>
    <mergeCell ref="A197:A200"/>
    <mergeCell ref="AN637:AN640"/>
    <mergeCell ref="AK853:AK856"/>
    <mergeCell ref="AK125:AK128"/>
    <mergeCell ref="B745:B748"/>
    <mergeCell ref="AO357:AO360"/>
    <mergeCell ref="AK233:AK236"/>
    <mergeCell ref="C137:C140"/>
    <mergeCell ref="AO69:AO72"/>
    <mergeCell ref="AP13:AP16"/>
    <mergeCell ref="AQ861:AQ864"/>
    <mergeCell ref="AQ685:AQ688"/>
    <mergeCell ref="AQ65:AQ68"/>
    <mergeCell ref="AN349:AN352"/>
    <mergeCell ref="B757:B760"/>
    <mergeCell ref="AK533:AK536"/>
    <mergeCell ref="C477:C480"/>
    <mergeCell ref="AM133:AM136"/>
    <mergeCell ref="D621:D624"/>
    <mergeCell ref="D597:D600"/>
    <mergeCell ref="AQ233:AQ236"/>
    <mergeCell ref="AN525:AN528"/>
    <mergeCell ref="AM301:AM304"/>
    <mergeCell ref="AK713:AK716"/>
    <mergeCell ref="AQ245:AQ248"/>
    <mergeCell ref="AN353:AN356"/>
    <mergeCell ref="AK645:AK648"/>
    <mergeCell ref="AK93:AK96"/>
    <mergeCell ref="AO505:AO508"/>
    <mergeCell ref="AL797:AL800"/>
    <mergeCell ref="AQ445:AQ448"/>
    <mergeCell ref="B417:B420"/>
    <mergeCell ref="AN457:AN460"/>
    <mergeCell ref="AQ273:AQ276"/>
    <mergeCell ref="AM445:AM448"/>
    <mergeCell ref="AN565:AN568"/>
    <mergeCell ref="AK749:AK752"/>
    <mergeCell ref="C577:C580"/>
    <mergeCell ref="AK129:AK132"/>
    <mergeCell ref="D805:D808"/>
    <mergeCell ref="AL249:AL252"/>
    <mergeCell ref="AN797:AN800"/>
    <mergeCell ref="AN689:AN692"/>
    <mergeCell ref="AN69:AN72"/>
    <mergeCell ref="A597:A600"/>
    <mergeCell ref="AK253:AK256"/>
    <mergeCell ref="A705:A708"/>
    <mergeCell ref="C189:C192"/>
    <mergeCell ref="AL701:AL704"/>
    <mergeCell ref="AP529:AP532"/>
    <mergeCell ref="D241:D244"/>
    <mergeCell ref="AM821:AM824"/>
    <mergeCell ref="AQ681:AQ684"/>
    <mergeCell ref="A601:A604"/>
    <mergeCell ref="AM93:AM96"/>
    <mergeCell ref="AN213:AN216"/>
    <mergeCell ref="AN245:AN248"/>
    <mergeCell ref="AK353:AK356"/>
    <mergeCell ref="C805:C808"/>
    <mergeCell ref="AN801:AN804"/>
    <mergeCell ref="D593:D596"/>
    <mergeCell ref="C77:C80"/>
    <mergeCell ref="AN73:AN76"/>
    <mergeCell ref="A777:A780"/>
    <mergeCell ref="AK365:AK368"/>
    <mergeCell ref="AP741:AP744"/>
    <mergeCell ref="AP565:AP568"/>
    <mergeCell ref="A189:A192"/>
    <mergeCell ref="A369:A372"/>
    <mergeCell ref="D29:D32"/>
    <mergeCell ref="AP865:AP868"/>
    <mergeCell ref="A213:A216"/>
    <mergeCell ref="AN577:AN580"/>
    <mergeCell ref="B333:B336"/>
    <mergeCell ref="AM353:AM356"/>
    <mergeCell ref="AL261:AL264"/>
    <mergeCell ref="AQ297:AQ300"/>
    <mergeCell ref="AK765:AK768"/>
    <mergeCell ref="A489:A492"/>
    <mergeCell ref="AK145:AK148"/>
    <mergeCell ref="D753:D756"/>
    <mergeCell ref="AQ465:AQ468"/>
    <mergeCell ref="AM529:AM532"/>
    <mergeCell ref="AM241:AM244"/>
    <mergeCell ref="D209:D212"/>
    <mergeCell ref="D861:D864"/>
    <mergeCell ref="D133:D136"/>
    <mergeCell ref="AQ473:AQ476"/>
    <mergeCell ref="AP249:AP252"/>
    <mergeCell ref="D757:D760"/>
    <mergeCell ref="B469:B472"/>
    <mergeCell ref="A321:A324"/>
    <mergeCell ref="AL373:AL376"/>
    <mergeCell ref="AK149:AK152"/>
    <mergeCell ref="AN617:AN620"/>
    <mergeCell ref="AO737:AO740"/>
    <mergeCell ref="B645:B648"/>
    <mergeCell ref="AP237:AP240"/>
    <mergeCell ref="AL301:AL304"/>
    <mergeCell ref="AM709:AM712"/>
    <mergeCell ref="A421:A424"/>
    <mergeCell ref="A825:A828"/>
    <mergeCell ref="AO241:AO244"/>
    <mergeCell ref="B769:B772"/>
    <mergeCell ref="AQ733:AQ736"/>
    <mergeCell ref="A653:A656"/>
    <mergeCell ref="AM145:AM148"/>
    <mergeCell ref="A33:A36"/>
    <mergeCell ref="AN373:AN376"/>
    <mergeCell ref="C201:C204"/>
    <mergeCell ref="AN297:AN300"/>
    <mergeCell ref="AK557:AK560"/>
    <mergeCell ref="AO417:AO420"/>
    <mergeCell ref="D645:D648"/>
    <mergeCell ref="A829:A832"/>
    <mergeCell ref="AL537:AL540"/>
    <mergeCell ref="B329:B332"/>
    <mergeCell ref="AM325:AM328"/>
    <mergeCell ref="AP793:AP796"/>
    <mergeCell ref="AQ737:AQ740"/>
    <mergeCell ref="AQ293:AQ296"/>
    <mergeCell ref="AQ185:AQ188"/>
    <mergeCell ref="A37:A40"/>
    <mergeCell ref="D821:D824"/>
    <mergeCell ref="AN477:AN480"/>
    <mergeCell ref="B809:B812"/>
    <mergeCell ref="C597:C600"/>
    <mergeCell ref="AL813:AL816"/>
    <mergeCell ref="C705:C708"/>
    <mergeCell ref="AL85:AL88"/>
    <mergeCell ref="AM237:AM240"/>
    <mergeCell ref="D649:D652"/>
    <mergeCell ref="D97:D100"/>
    <mergeCell ref="AK57:AK60"/>
    <mergeCell ref="AO469:AO472"/>
    <mergeCell ref="AL109:AL112"/>
    <mergeCell ref="D697:D700"/>
    <mergeCell ref="A261:A264"/>
    <mergeCell ref="B381:B384"/>
    <mergeCell ref="AQ345:AQ348"/>
    <mergeCell ref="AN529:AN532"/>
    <mergeCell ref="D145:D148"/>
    <mergeCell ref="AK821:AK824"/>
    <mergeCell ref="AK169:AK172"/>
    <mergeCell ref="AO29:AO32"/>
    <mergeCell ref="D769:D772"/>
    <mergeCell ref="B557:B560"/>
    <mergeCell ref="AP149:AP152"/>
    <mergeCell ref="AL213:AL216"/>
    <mergeCell ref="AK717:AK720"/>
    <mergeCell ref="AQ521:AQ524"/>
    <mergeCell ref="A441:A444"/>
    <mergeCell ref="A265:A268"/>
    <mergeCell ref="AN53:AN56"/>
    <mergeCell ref="AQ417:AQ420"/>
    <mergeCell ref="AO205:AO208"/>
    <mergeCell ref="AL313:AL316"/>
    <mergeCell ref="C101:C104"/>
    <mergeCell ref="AO33:AO36"/>
    <mergeCell ref="B669:B672"/>
    <mergeCell ref="D153:D156"/>
    <mergeCell ref="AL325:AL328"/>
    <mergeCell ref="AQ525:AQ528"/>
    <mergeCell ref="B597:B600"/>
    <mergeCell ref="AO233:AO236"/>
    <mergeCell ref="A17:A20"/>
    <mergeCell ref="B789:B792"/>
    <mergeCell ref="AM785:AM788"/>
    <mergeCell ref="B169:B172"/>
    <mergeCell ref="AQ645:AQ648"/>
    <mergeCell ref="A673:A676"/>
    <mergeCell ref="AM57:AM60"/>
    <mergeCell ref="AN285:AN288"/>
    <mergeCell ref="AK317:AK320"/>
    <mergeCell ref="AL545:AL548"/>
    <mergeCell ref="AN765:AN768"/>
    <mergeCell ref="D557:D560"/>
    <mergeCell ref="AP705:AP708"/>
    <mergeCell ref="AQ757:AQ760"/>
    <mergeCell ref="B173:B176"/>
    <mergeCell ref="AQ205:AQ208"/>
    <mergeCell ref="A677:A680"/>
    <mergeCell ref="C317:C320"/>
    <mergeCell ref="AN313:AN316"/>
    <mergeCell ref="AL101:AL104"/>
    <mergeCell ref="AN321:AN324"/>
    <mergeCell ref="AK605:AK608"/>
    <mergeCell ref="AO465:AO468"/>
    <mergeCell ref="AL725:AL728"/>
    <mergeCell ref="C441:C444"/>
    <mergeCell ref="D669:D672"/>
    <mergeCell ref="AN325:AN328"/>
    <mergeCell ref="AN489:AN492"/>
    <mergeCell ref="AL585:AL588"/>
    <mergeCell ref="AN201:AN204"/>
    <mergeCell ref="AK781:AK784"/>
    <mergeCell ref="AQ209:AQ212"/>
    <mergeCell ref="AO41:AO44"/>
    <mergeCell ref="AK729:AK732"/>
    <mergeCell ref="AQ261:AQ264"/>
    <mergeCell ref="AN553:AN556"/>
    <mergeCell ref="AK837:AK840"/>
    <mergeCell ref="AL161:AL164"/>
    <mergeCell ref="AN721:AN724"/>
    <mergeCell ref="D825:D828"/>
    <mergeCell ref="D173:D176"/>
    <mergeCell ref="AQ437:AQ440"/>
    <mergeCell ref="AN829:AN832"/>
    <mergeCell ref="C657:C660"/>
    <mergeCell ref="AN101:AN104"/>
    <mergeCell ref="B509:B512"/>
    <mergeCell ref="AK841:AK844"/>
    <mergeCell ref="AK113:AK116"/>
    <mergeCell ref="AP305:AP308"/>
    <mergeCell ref="AO81:AO84"/>
    <mergeCell ref="AM781:AM784"/>
    <mergeCell ref="AP201:AP204"/>
    <mergeCell ref="B609:B612"/>
    <mergeCell ref="AL265:AL268"/>
    <mergeCell ref="C109:C112"/>
    <mergeCell ref="AQ573:AQ576"/>
    <mergeCell ref="AK397:AK400"/>
    <mergeCell ref="AO257:AO260"/>
    <mergeCell ref="AN761:AN764"/>
    <mergeCell ref="AP377:AP380"/>
    <mergeCell ref="AM669:AM672"/>
    <mergeCell ref="AO153:AO156"/>
    <mergeCell ref="AQ97:AQ100"/>
    <mergeCell ref="AM809:AM812"/>
    <mergeCell ref="AL13:AL16"/>
    <mergeCell ref="AK517:AK520"/>
    <mergeCell ref="AL569:AL572"/>
    <mergeCell ref="AP537:AP540"/>
    <mergeCell ref="AP429:AP432"/>
    <mergeCell ref="AQ217:AQ220"/>
    <mergeCell ref="AM721:AM724"/>
    <mergeCell ref="B841:B844"/>
    <mergeCell ref="AL497:AL500"/>
    <mergeCell ref="B113:B116"/>
    <mergeCell ref="AM837:AM840"/>
    <mergeCell ref="B221:B224"/>
    <mergeCell ref="AO561:AO564"/>
    <mergeCell ref="A725:A728"/>
    <mergeCell ref="C341:C344"/>
    <mergeCell ref="AN337:AN340"/>
    <mergeCell ref="AL17:AL20"/>
    <mergeCell ref="AK629:AK632"/>
    <mergeCell ref="AK521:AK524"/>
    <mergeCell ref="AL673:AL676"/>
    <mergeCell ref="AL21:AL24"/>
    <mergeCell ref="D609:D612"/>
    <mergeCell ref="A173:A176"/>
    <mergeCell ref="B293:B296"/>
    <mergeCell ref="AQ257:AQ260"/>
    <mergeCell ref="AN549:AN552"/>
    <mergeCell ref="AN441:AN444"/>
    <mergeCell ref="D785:D788"/>
    <mergeCell ref="AK657:AK660"/>
    <mergeCell ref="AO669:AO672"/>
    <mergeCell ref="AL49:AL52"/>
    <mergeCell ref="AQ433:AQ436"/>
    <mergeCell ref="AO1:AQ1"/>
    <mergeCell ref="B273:B276"/>
    <mergeCell ref="AL245:AL248"/>
    <mergeCell ref="AO61:AO64"/>
    <mergeCell ref="AQ281:AQ284"/>
    <mergeCell ref="C393:C396"/>
    <mergeCell ref="AN389:AN392"/>
    <mergeCell ref="AL177:AL180"/>
    <mergeCell ref="AQ157:AQ160"/>
    <mergeCell ref="AL801:AL804"/>
    <mergeCell ref="A77:A80"/>
    <mergeCell ref="AL73:AL76"/>
    <mergeCell ref="AN741:AN744"/>
    <mergeCell ref="C569:C572"/>
    <mergeCell ref="AN13:AN16"/>
    <mergeCell ref="B345:B348"/>
    <mergeCell ref="AK857:AK860"/>
    <mergeCell ref="AO65:AO68"/>
    <mergeCell ref="AK753:AK756"/>
    <mergeCell ref="D837:D840"/>
    <mergeCell ref="AL357:AL360"/>
    <mergeCell ref="AP217:AP220"/>
    <mergeCell ref="AO721:AO724"/>
    <mergeCell ref="AK133:AK136"/>
    <mergeCell ref="D733:D736"/>
    <mergeCell ref="AL285:AL288"/>
    <mergeCell ref="B521:B524"/>
    <mergeCell ref="D221:D224"/>
    <mergeCell ref="AQ485:AQ488"/>
    <mergeCell ref="A405:A408"/>
    <mergeCell ref="AN745:AN748"/>
    <mergeCell ref="AP317:AP320"/>
    <mergeCell ref="B865:B868"/>
    <mergeCell ref="AQ169:AQ172"/>
    <mergeCell ref="C365:C368"/>
    <mergeCell ref="AL793:AL796"/>
    <mergeCell ref="AN277:AN280"/>
    <mergeCell ref="AK569:AK572"/>
    <mergeCell ref="AM293:AM296"/>
    <mergeCell ref="AL689:AL692"/>
    <mergeCell ref="AL69:AL72"/>
    <mergeCell ref="AO513:AO516"/>
    <mergeCell ref="D633:D636"/>
    <mergeCell ref="AQ269:AQ272"/>
    <mergeCell ref="A817:A820"/>
    <mergeCell ref="C565:C568"/>
    <mergeCell ref="B341:B344"/>
    <mergeCell ref="AO681:AO684"/>
    <mergeCell ref="AK745:AK748"/>
    <mergeCell ref="AO169:AO172"/>
    <mergeCell ref="A389:A392"/>
    <mergeCell ref="AL277:AL280"/>
    <mergeCell ref="AM505:AM508"/>
    <mergeCell ref="D397:D400"/>
    <mergeCell ref="D845:D848"/>
    <mergeCell ref="AL289:AL292"/>
    <mergeCell ref="AO269:AO272"/>
    <mergeCell ref="AN773:AN776"/>
    <mergeCell ref="AQ665:AQ668"/>
    <mergeCell ref="AQ489:AQ492"/>
    <mergeCell ref="AO273:AO276"/>
    <mergeCell ref="AO281:AO284"/>
    <mergeCell ref="AL565:AL568"/>
    <mergeCell ref="A577:A580"/>
    <mergeCell ref="B861:B864"/>
    <mergeCell ref="AK241:AK244"/>
    <mergeCell ref="AM857:AM860"/>
    <mergeCell ref="B133:B136"/>
    <mergeCell ref="AO473:AO476"/>
    <mergeCell ref="C253:C256"/>
    <mergeCell ref="AN249:AN252"/>
    <mergeCell ref="AP625:AP628"/>
    <mergeCell ref="B581:B584"/>
    <mergeCell ref="AM733:AM736"/>
    <mergeCell ref="AO333:AO336"/>
    <mergeCell ref="AL617:AL620"/>
    <mergeCell ref="C113:C116"/>
    <mergeCell ref="D521:D524"/>
    <mergeCell ref="AP453:AP456"/>
    <mergeCell ref="A737:A740"/>
    <mergeCell ref="AM117:AM120"/>
    <mergeCell ref="D401:D404"/>
    <mergeCell ref="AM833:AM836"/>
    <mergeCell ref="AO449:AO452"/>
    <mergeCell ref="A589:A592"/>
    <mergeCell ref="C161:C164"/>
    <mergeCell ref="AN225:AN228"/>
    <mergeCell ref="AM285:AM288"/>
    <mergeCell ref="A177:A180"/>
    <mergeCell ref="AO769:AO772"/>
    <mergeCell ref="AK833:AK836"/>
    <mergeCell ref="AO661:AO664"/>
    <mergeCell ref="A493:A496"/>
    <mergeCell ref="C429:C432"/>
    <mergeCell ref="AK609:AK612"/>
    <mergeCell ref="A401:A404"/>
    <mergeCell ref="C801:C804"/>
    <mergeCell ref="AM457:AM460"/>
    <mergeCell ref="AL577:AL580"/>
    <mergeCell ref="C73:C76"/>
    <mergeCell ref="C181:C184"/>
    <mergeCell ref="B685:B688"/>
    <mergeCell ref="D125:D128"/>
    <mergeCell ref="AK361:AK364"/>
    <mergeCell ref="AO297:AO300"/>
    <mergeCell ref="AO221:AO224"/>
    <mergeCell ref="AL589:AL592"/>
    <mergeCell ref="AQ857:AQ860"/>
    <mergeCell ref="AM633:AM636"/>
    <mergeCell ref="D449:D452"/>
    <mergeCell ref="AQ789:AQ792"/>
    <mergeCell ref="B753:B756"/>
    <mergeCell ref="AQ61:AQ64"/>
    <mergeCell ref="AQ669:AQ672"/>
    <mergeCell ref="C825:C828"/>
    <mergeCell ref="C829:C832"/>
    <mergeCell ref="AO209:AO212"/>
    <mergeCell ref="AN713:AN716"/>
    <mergeCell ref="AK201:AK204"/>
    <mergeCell ref="D437:D440"/>
    <mergeCell ref="C213:C216"/>
    <mergeCell ref="AL353:AL356"/>
    <mergeCell ref="AN261:AN264"/>
    <mergeCell ref="AK553:AK556"/>
    <mergeCell ref="AO345:AO348"/>
    <mergeCell ref="AN849:AN852"/>
    <mergeCell ref="D509:D512"/>
    <mergeCell ref="AP465:AP468"/>
    <mergeCell ref="AL817:AL820"/>
    <mergeCell ref="AN301:AN304"/>
    <mergeCell ref="AP25:AP28"/>
    <mergeCell ref="AL89:AL92"/>
    <mergeCell ref="AK593:AK596"/>
    <mergeCell ref="AM233:AM236"/>
    <mergeCell ref="AL737:AL740"/>
    <mergeCell ref="AL713:AL716"/>
    <mergeCell ref="B437:B440"/>
    <mergeCell ref="AL93:AL96"/>
    <mergeCell ref="C589:C592"/>
    <mergeCell ref="C481:C484"/>
    <mergeCell ref="B365:B368"/>
    <mergeCell ref="AP857:AP860"/>
    <mergeCell ref="D749:D752"/>
    <mergeCell ref="AP129:AP132"/>
    <mergeCell ref="AO633:AO636"/>
    <mergeCell ref="AM345:AM348"/>
    <mergeCell ref="AL849:AL852"/>
    <mergeCell ref="AL121:AL124"/>
    <mergeCell ref="C617:C620"/>
    <mergeCell ref="C593:C596"/>
    <mergeCell ref="AP229:AP232"/>
    <mergeCell ref="AO733:AO736"/>
    <mergeCell ref="B369:B372"/>
    <mergeCell ref="AL297:AL300"/>
    <mergeCell ref="AM417:AM420"/>
    <mergeCell ref="D233:D236"/>
    <mergeCell ref="AL405:AL408"/>
    <mergeCell ref="AL125:AL128"/>
    <mergeCell ref="AN793:AN796"/>
    <mergeCell ref="C621:C624"/>
    <mergeCell ref="C821:C824"/>
    <mergeCell ref="C93:C96"/>
    <mergeCell ref="AN89:AN92"/>
    <mergeCell ref="AO861:AO864"/>
    <mergeCell ref="A353:A356"/>
    <mergeCell ref="AL349:AL352"/>
    <mergeCell ref="AM469:AM472"/>
    <mergeCell ref="D361:D364"/>
    <mergeCell ref="AQ701:AQ704"/>
    <mergeCell ref="AM577:AM580"/>
    <mergeCell ref="B697:B700"/>
    <mergeCell ref="AK85:AK88"/>
    <mergeCell ref="AO237:AO240"/>
    <mergeCell ref="AM645:AM648"/>
    <mergeCell ref="AO245:AO248"/>
    <mergeCell ref="C753:C756"/>
    <mergeCell ref="AL529:AL532"/>
    <mergeCell ref="B145:B148"/>
    <mergeCell ref="A649:A652"/>
    <mergeCell ref="AN733:AN736"/>
    <mergeCell ref="AO521:AO524"/>
    <mergeCell ref="C853:C856"/>
    <mergeCell ref="C125:C128"/>
    <mergeCell ref="AL705:AL708"/>
    <mergeCell ref="AK481:AK484"/>
    <mergeCell ref="AM205:AM208"/>
    <mergeCell ref="A537:A540"/>
    <mergeCell ref="D353:D356"/>
    <mergeCell ref="AP501:AP504"/>
    <mergeCell ref="AM685:AM688"/>
    <mergeCell ref="AN473:AN476"/>
    <mergeCell ref="B805:B808"/>
    <mergeCell ref="AQ845:AQ848"/>
    <mergeCell ref="AM257:AM260"/>
    <mergeCell ref="AL761:AL764"/>
    <mergeCell ref="AL33:AL36"/>
    <mergeCell ref="AO749:AO752"/>
    <mergeCell ref="C529:C532"/>
    <mergeCell ref="AM85:AM88"/>
    <mergeCell ref="D581:D584"/>
    <mergeCell ref="AO645:AO648"/>
    <mergeCell ref="B281:B284"/>
    <mergeCell ref="AN237:AN240"/>
    <mergeCell ref="AM433:AM436"/>
    <mergeCell ref="AP77:AP80"/>
    <mergeCell ref="D585:D588"/>
    <mergeCell ref="AL141:AL144"/>
    <mergeCell ref="AQ849:AQ852"/>
    <mergeCell ref="AM261:AM264"/>
    <mergeCell ref="AL765:AL768"/>
    <mergeCell ref="AL37:AL40"/>
    <mergeCell ref="C641:C644"/>
    <mergeCell ref="C533:C536"/>
    <mergeCell ref="AN705:AN708"/>
    <mergeCell ref="AO757:AO760"/>
    <mergeCell ref="D33:D36"/>
    <mergeCell ref="C537:C540"/>
    <mergeCell ref="AP801:AP804"/>
    <mergeCell ref="AL321:AL324"/>
    <mergeCell ref="AP289:AP292"/>
    <mergeCell ref="AP181:AP184"/>
    <mergeCell ref="AK825:AK828"/>
    <mergeCell ref="AO685:AO688"/>
    <mergeCell ref="AQ409:AQ412"/>
    <mergeCell ref="AN25:AN28"/>
    <mergeCell ref="AO433:AO436"/>
    <mergeCell ref="C765:C768"/>
    <mergeCell ref="C37:C40"/>
    <mergeCell ref="AG1:AL1"/>
    <mergeCell ref="AM41:AM44"/>
    <mergeCell ref="C145:C148"/>
    <mergeCell ref="B649:B652"/>
    <mergeCell ref="D373:D376"/>
    <mergeCell ref="AO261:AO264"/>
    <mergeCell ref="AL553:AL556"/>
    <mergeCell ref="AP413:AP416"/>
    <mergeCell ref="A53:A56"/>
    <mergeCell ref="B825:B828"/>
    <mergeCell ref="B97:B100"/>
    <mergeCell ref="AO437:AO440"/>
    <mergeCell ref="AK313:AK316"/>
    <mergeCell ref="C325:C328"/>
    <mergeCell ref="C149:C152"/>
    <mergeCell ref="AM697:AM700"/>
    <mergeCell ref="D665:D668"/>
    <mergeCell ref="A585:A588"/>
    <mergeCell ref="AN197:AN200"/>
    <mergeCell ref="AM81:AM84"/>
    <mergeCell ref="D577:D580"/>
    <mergeCell ref="AO573:AO576"/>
    <mergeCell ref="B209:B212"/>
    <mergeCell ref="AP693:AP696"/>
    <mergeCell ref="C329:C332"/>
    <mergeCell ref="A149:A152"/>
    <mergeCell ref="A325:A328"/>
    <mergeCell ref="A153:A156"/>
    <mergeCell ref="AP29:AP32"/>
    <mergeCell ref="C557:C560"/>
    <mergeCell ref="D809:D812"/>
    <mergeCell ref="AO697:AO700"/>
    <mergeCell ref="D81:D84"/>
    <mergeCell ref="C585:C588"/>
    <mergeCell ref="AP197:AP200"/>
    <mergeCell ref="AP205:AP208"/>
    <mergeCell ref="AM489:AM492"/>
    <mergeCell ref="AM313:AM316"/>
    <mergeCell ref="A201:A204"/>
    <mergeCell ref="C761:C764"/>
    <mergeCell ref="AK105:AK108"/>
    <mergeCell ref="AP481:AP484"/>
    <mergeCell ref="D813:D816"/>
    <mergeCell ref="D85:D88"/>
    <mergeCell ref="B785:B788"/>
    <mergeCell ref="AL549:AL552"/>
    <mergeCell ref="A377:A380"/>
    <mergeCell ref="AL441:AL444"/>
    <mergeCell ref="C285:C288"/>
    <mergeCell ref="AP233:AP236"/>
    <mergeCell ref="B593:B596"/>
    <mergeCell ref="C713:C716"/>
    <mergeCell ref="AK81:AK84"/>
    <mergeCell ref="AL489:AL492"/>
    <mergeCell ref="AM29:AM32"/>
    <mergeCell ref="AM33:AM36"/>
    <mergeCell ref="AM65:AM68"/>
    <mergeCell ref="B185:B188"/>
    <mergeCell ref="AO525:AO528"/>
    <mergeCell ref="C413:C416"/>
    <mergeCell ref="AL781:AL784"/>
    <mergeCell ref="D497:D500"/>
    <mergeCell ref="AL53:AL56"/>
    <mergeCell ref="AQ761:AQ764"/>
    <mergeCell ref="AM281:AM284"/>
    <mergeCell ref="AN425:AN428"/>
    <mergeCell ref="B401:B404"/>
    <mergeCell ref="C553:C556"/>
    <mergeCell ref="AO693:AO696"/>
    <mergeCell ref="AK545:AK548"/>
    <mergeCell ref="A161:A164"/>
    <mergeCell ref="C381:C384"/>
    <mergeCell ref="B313:B316"/>
    <mergeCell ref="AM309:AM312"/>
    <mergeCell ref="AQ321:AQ324"/>
    <mergeCell ref="AN429:AN432"/>
    <mergeCell ref="AK721:AK724"/>
    <mergeCell ref="AO581:AO584"/>
    <mergeCell ref="AQ749:AQ752"/>
    <mergeCell ref="AQ461:AQ464"/>
    <mergeCell ref="C305:C308"/>
    <mergeCell ref="AQ397:AQ400"/>
    <mergeCell ref="A301:A304"/>
    <mergeCell ref="D121:D124"/>
    <mergeCell ref="AK357:AK360"/>
    <mergeCell ref="AO117:AO120"/>
    <mergeCell ref="AO185:AO188"/>
    <mergeCell ref="A413:A416"/>
    <mergeCell ref="AL477:AL480"/>
    <mergeCell ref="AP269:AP272"/>
    <mergeCell ref="AO773:AO776"/>
    <mergeCell ref="AM745:AM748"/>
    <mergeCell ref="AO485:AO488"/>
    <mergeCell ref="AN77:AN80"/>
    <mergeCell ref="AL777:AL780"/>
    <mergeCell ref="AP605:AP608"/>
    <mergeCell ref="AO197:AO200"/>
    <mergeCell ref="A501:A504"/>
    <mergeCell ref="A609:A612"/>
    <mergeCell ref="AM101:AM104"/>
    <mergeCell ref="B397:B400"/>
    <mergeCell ref="B109:B112"/>
    <mergeCell ref="AQ585:AQ588"/>
    <mergeCell ref="AM105:AM108"/>
    <mergeCell ref="AM757:AM760"/>
    <mergeCell ref="AN149:AN152"/>
    <mergeCell ref="D601:D604"/>
    <mergeCell ref="AO665:AO668"/>
    <mergeCell ref="AO489:AO492"/>
    <mergeCell ref="C377:C380"/>
    <mergeCell ref="AP717:AP720"/>
    <mergeCell ref="A613:A616"/>
    <mergeCell ref="A625:A628"/>
    <mergeCell ref="B541:B544"/>
    <mergeCell ref="AN141:AN144"/>
    <mergeCell ref="AQ505:AQ508"/>
    <mergeCell ref="AP701:AP704"/>
    <mergeCell ref="AO293:AO296"/>
    <mergeCell ref="AK45:AK48"/>
    <mergeCell ref="C785:C788"/>
    <mergeCell ref="AN781:AN784"/>
    <mergeCell ref="C165:C168"/>
    <mergeCell ref="C57:C60"/>
    <mergeCell ref="B561:B564"/>
    <mergeCell ref="D285:D288"/>
    <mergeCell ref="D109:D112"/>
    <mergeCell ref="A393:A396"/>
    <mergeCell ref="AQ549:AQ552"/>
    <mergeCell ref="AN657:AN660"/>
    <mergeCell ref="AN37:AN40"/>
    <mergeCell ref="B545:B548"/>
    <mergeCell ref="AM541:AM544"/>
    <mergeCell ref="AP257:AP260"/>
    <mergeCell ref="AK845:AK848"/>
    <mergeCell ref="B661:B664"/>
    <mergeCell ref="AN41:AN44"/>
    <mergeCell ref="C813:C816"/>
    <mergeCell ref="AK333:AK336"/>
    <mergeCell ref="AP425:AP428"/>
    <mergeCell ref="AP533:AP536"/>
    <mergeCell ref="AO309:AO312"/>
    <mergeCell ref="AM97:AM100"/>
    <mergeCell ref="B837:B840"/>
    <mergeCell ref="AL493:AL496"/>
    <mergeCell ref="AL601:AL604"/>
    <mergeCell ref="AM545:AM548"/>
    <mergeCell ref="C337:C340"/>
    <mergeCell ref="C445:C448"/>
    <mergeCell ref="AP709:AP712"/>
    <mergeCell ref="D489:D492"/>
    <mergeCell ref="AQ809:AQ812"/>
    <mergeCell ref="B225:B228"/>
    <mergeCell ref="AM221:AM224"/>
    <mergeCell ref="AK633:AK636"/>
    <mergeCell ref="B449:B452"/>
    <mergeCell ref="AP833:AP836"/>
    <mergeCell ref="D721:D724"/>
    <mergeCell ref="D545:D548"/>
    <mergeCell ref="AO97:AO100"/>
    <mergeCell ref="AP41:AP44"/>
    <mergeCell ref="B337:B340"/>
    <mergeCell ref="AM509:AM512"/>
    <mergeCell ref="AM333:AM336"/>
    <mergeCell ref="AQ813:AQ816"/>
    <mergeCell ref="AQ193:AQ196"/>
    <mergeCell ref="A841:A844"/>
    <mergeCell ref="A113:A116"/>
    <mergeCell ref="AN453:AN456"/>
    <mergeCell ref="AK661:AK664"/>
    <mergeCell ref="AK41:AK44"/>
    <mergeCell ref="AN777:AN780"/>
    <mergeCell ref="C605:C608"/>
    <mergeCell ref="D725:D728"/>
    <mergeCell ref="D105:D108"/>
    <mergeCell ref="C501:C504"/>
    <mergeCell ref="AN653:AN656"/>
    <mergeCell ref="A289:A292"/>
    <mergeCell ref="AO101:AO104"/>
    <mergeCell ref="AP253:AP256"/>
    <mergeCell ref="AM513:AM516"/>
    <mergeCell ref="AQ373:AQ376"/>
    <mergeCell ref="AO85:AO88"/>
    <mergeCell ref="D337:D340"/>
    <mergeCell ref="AM741:AM744"/>
    <mergeCell ref="A629:A632"/>
    <mergeCell ref="AM13:AM16"/>
    <mergeCell ref="AL517:AL520"/>
    <mergeCell ref="B21:B24"/>
    <mergeCell ref="AK449:AK452"/>
    <mergeCell ref="AL501:AL504"/>
    <mergeCell ref="C361:C364"/>
    <mergeCell ref="D513:D516"/>
    <mergeCell ref="AO509:AO512"/>
    <mergeCell ref="A621:A624"/>
    <mergeCell ref="C841:C844"/>
    <mergeCell ref="AP653:AP656"/>
    <mergeCell ref="AP629:AP632"/>
    <mergeCell ref="C289:C292"/>
    <mergeCell ref="AM769:AM772"/>
    <mergeCell ref="AN161:AN164"/>
    <mergeCell ref="AK453:AK456"/>
    <mergeCell ref="AN269:AN272"/>
    <mergeCell ref="AM773:AM776"/>
    <mergeCell ref="C389:C392"/>
    <mergeCell ref="AM45:AM48"/>
    <mergeCell ref="AK561:AK564"/>
    <mergeCell ref="A801:A804"/>
    <mergeCell ref="AK457:AK460"/>
    <mergeCell ref="A73:A76"/>
    <mergeCell ref="AL829:AL832"/>
    <mergeCell ref="AP657:AP660"/>
    <mergeCell ref="AP37:AP40"/>
    <mergeCell ref="AK773:AK776"/>
    <mergeCell ref="B665:B668"/>
    <mergeCell ref="AO13:AO16"/>
    <mergeCell ref="AP165:AP168"/>
    <mergeCell ref="C793:C796"/>
    <mergeCell ref="B277:B280"/>
    <mergeCell ref="AM273:AM276"/>
    <mergeCell ref="AQ285:AQ288"/>
    <mergeCell ref="AN501:AN504"/>
    <mergeCell ref="AK685:AK688"/>
    <mergeCell ref="C629:C632"/>
    <mergeCell ref="AP265:AP268"/>
    <mergeCell ref="D773:D776"/>
    <mergeCell ref="D45:D48"/>
    <mergeCell ref="D21:D24"/>
    <mergeCell ref="AQ385:AQ388"/>
    <mergeCell ref="A305:A308"/>
    <mergeCell ref="A337:A340"/>
    <mergeCell ref="AN677:AN680"/>
    <mergeCell ref="AP161:AP164"/>
    <mergeCell ref="B457:B460"/>
    <mergeCell ref="AM453:AM456"/>
    <mergeCell ref="AN57:AN60"/>
    <mergeCell ref="AM561:AM564"/>
    <mergeCell ref="B389:B392"/>
    <mergeCell ref="B573:B576"/>
    <mergeCell ref="AN505:AN508"/>
    <mergeCell ref="AK245:AK248"/>
    <mergeCell ref="AK69:AK72"/>
    <mergeCell ref="AP445:AP448"/>
    <mergeCell ref="D157:D160"/>
    <mergeCell ref="D49:D52"/>
    <mergeCell ref="AL513:AL516"/>
    <mergeCell ref="AK345:AK348"/>
    <mergeCell ref="B801:B804"/>
    <mergeCell ref="B73:B76"/>
    <mergeCell ref="AM69:AM72"/>
    <mergeCell ref="AN841:AN844"/>
    <mergeCell ref="D457:D460"/>
    <mergeCell ref="D565:D568"/>
    <mergeCell ref="AQ177:AQ180"/>
    <mergeCell ref="A857:A860"/>
    <mergeCell ref="AP681:AP684"/>
    <mergeCell ref="AL745:AL748"/>
    <mergeCell ref="AN493:AN496"/>
    <mergeCell ref="B249:B252"/>
    <mergeCell ref="AM269:AM272"/>
    <mergeCell ref="AM245:AM248"/>
    <mergeCell ref="A753:A756"/>
    <mergeCell ref="AQ105:AQ108"/>
    <mergeCell ref="A25:A28"/>
    <mergeCell ref="AN365:AN368"/>
    <mergeCell ref="AK681:AK684"/>
    <mergeCell ref="C517:C520"/>
    <mergeCell ref="AM521:AM524"/>
    <mergeCell ref="A853:A856"/>
    <mergeCell ref="A125:A128"/>
    <mergeCell ref="AO741:AO744"/>
    <mergeCell ref="AQ313:AQ316"/>
    <mergeCell ref="C357:C360"/>
    <mergeCell ref="AQ425:AQ428"/>
    <mergeCell ref="AN717:AN720"/>
    <mergeCell ref="A617:A620"/>
    <mergeCell ref="C729:C732"/>
    <mergeCell ref="AO109:AO112"/>
    <mergeCell ref="C837:C840"/>
    <mergeCell ref="AO21:AO24"/>
    <mergeCell ref="AK733:AK736"/>
    <mergeCell ref="AL853:AL856"/>
    <mergeCell ref="D141:D144"/>
    <mergeCell ref="AP357:AP360"/>
    <mergeCell ref="D797:D800"/>
    <mergeCell ref="AM573:AM576"/>
    <mergeCell ref="D69:D72"/>
    <mergeCell ref="A329:A332"/>
    <mergeCell ref="A253:A256"/>
    <mergeCell ref="AO845:AO848"/>
    <mergeCell ref="AK257:AK260"/>
    <mergeCell ref="AO49:AO52"/>
    <mergeCell ref="AN629:AN632"/>
    <mergeCell ref="AM749:AM752"/>
    <mergeCell ref="AK737:AK740"/>
    <mergeCell ref="A529:A532"/>
    <mergeCell ref="AL525:AL528"/>
    <mergeCell ref="AK117:AK120"/>
    <mergeCell ref="AL237:AL240"/>
    <mergeCell ref="C129:C132"/>
    <mergeCell ref="AP493:AP496"/>
    <mergeCell ref="D249:D252"/>
    <mergeCell ref="D73:D76"/>
    <mergeCell ref="A365:A368"/>
    <mergeCell ref="AN729:AN732"/>
    <mergeCell ref="AN177:AN180"/>
    <mergeCell ref="AO121:AO124"/>
    <mergeCell ref="AL413:AL416"/>
    <mergeCell ref="D349:D352"/>
    <mergeCell ref="A641:A644"/>
    <mergeCell ref="A533:A536"/>
    <mergeCell ref="AL25:AL28"/>
    <mergeCell ref="A765:A768"/>
    <mergeCell ref="AQ225:AQ228"/>
    <mergeCell ref="A145:A148"/>
    <mergeCell ref="AP729:AP732"/>
    <mergeCell ref="AQ121:AQ124"/>
    <mergeCell ref="AM185:AM188"/>
    <mergeCell ref="AN413:AN416"/>
    <mergeCell ref="AK597:AK600"/>
    <mergeCell ref="D137:D140"/>
    <mergeCell ref="B125:B128"/>
    <mergeCell ref="AP177:AP180"/>
    <mergeCell ref="D685:D688"/>
    <mergeCell ref="AL29:AL32"/>
    <mergeCell ref="AO789:AO792"/>
    <mergeCell ref="AN589:AN592"/>
    <mergeCell ref="AQ229:AQ232"/>
    <mergeCell ref="AP733:AP736"/>
    <mergeCell ref="C709:C712"/>
    <mergeCell ref="AM473:AM476"/>
    <mergeCell ref="AM297:AM300"/>
    <mergeCell ref="C89:C92"/>
    <mergeCell ref="B301:B304"/>
    <mergeCell ref="AQ613:AQ616"/>
    <mergeCell ref="AK297:AK300"/>
    <mergeCell ref="AP389:AP392"/>
    <mergeCell ref="AM681:AM684"/>
    <mergeCell ref="C133:C136"/>
    <mergeCell ref="AQ725:AQ728"/>
    <mergeCell ref="AM789:AM792"/>
    <mergeCell ref="AM61:AM64"/>
    <mergeCell ref="AN181:AN184"/>
    <mergeCell ref="AQ13:AQ16"/>
    <mergeCell ref="AP517:AP520"/>
    <mergeCell ref="AQ637:AQ640"/>
    <mergeCell ref="AM701:AM704"/>
    <mergeCell ref="AQ561:AQ564"/>
    <mergeCell ref="A381:A384"/>
    <mergeCell ref="B821:B824"/>
    <mergeCell ref="AN821:AN824"/>
    <mergeCell ref="AK309:AK312"/>
    <mergeCell ref="AN681:AN684"/>
    <mergeCell ref="AN29:AN32"/>
    <mergeCell ref="D473:D476"/>
    <mergeCell ref="AP589:AP592"/>
    <mergeCell ref="B81:B84"/>
    <mergeCell ref="AL365:AL368"/>
    <mergeCell ref="AQ17:AQ20"/>
    <mergeCell ref="AK485:AK488"/>
    <mergeCell ref="D301:D304"/>
    <mergeCell ref="AQ673:AQ676"/>
    <mergeCell ref="AQ21:AQ24"/>
    <mergeCell ref="A593:A596"/>
    <mergeCell ref="AN229:AN232"/>
    <mergeCell ref="AN205:AN208"/>
    <mergeCell ref="AO349:AO352"/>
    <mergeCell ref="AL465:AL468"/>
    <mergeCell ref="D477:D480"/>
    <mergeCell ref="AK349:AK352"/>
    <mergeCell ref="AN405:AN408"/>
    <mergeCell ref="B85:B88"/>
    <mergeCell ref="C237:C240"/>
    <mergeCell ref="AQ49:AQ52"/>
    <mergeCell ref="AK417:AK420"/>
    <mergeCell ref="AK29:AK32"/>
    <mergeCell ref="D189:D192"/>
    <mergeCell ref="AL149:AL152"/>
    <mergeCell ref="AP405:AP408"/>
    <mergeCell ref="D737:D740"/>
    <mergeCell ref="AQ349:AQ352"/>
    <mergeCell ref="AP853:AP856"/>
    <mergeCell ref="AN817:AN820"/>
    <mergeCell ref="AN641:AN644"/>
    <mergeCell ref="AO761:AO764"/>
    <mergeCell ref="AN749:AN752"/>
    <mergeCell ref="C869:C872"/>
    <mergeCell ref="AM525:AM528"/>
    <mergeCell ref="C141:C144"/>
    <mergeCell ref="D261:D264"/>
    <mergeCell ref="AK761:AK764"/>
    <mergeCell ref="A553:A556"/>
    <mergeCell ref="AK209:AK212"/>
    <mergeCell ref="AK33:AK36"/>
    <mergeCell ref="AN853:AN856"/>
    <mergeCell ref="AN233:AN236"/>
    <mergeCell ref="AM737:AM740"/>
    <mergeCell ref="AO461:AO464"/>
    <mergeCell ref="A869:A872"/>
    <mergeCell ref="C353:C356"/>
    <mergeCell ref="AK525:AK528"/>
    <mergeCell ref="AL753:AL756"/>
    <mergeCell ref="C817:C820"/>
    <mergeCell ref="A805:A808"/>
    <mergeCell ref="C857:C860"/>
    <mergeCell ref="C301:C304"/>
    <mergeCell ref="AK473:AK476"/>
    <mergeCell ref="AP17:AP20"/>
    <mergeCell ref="D525:D528"/>
    <mergeCell ref="AQ865:AQ868"/>
    <mergeCell ref="A785:A788"/>
    <mergeCell ref="AQ137:AQ140"/>
    <mergeCell ref="A165:A168"/>
    <mergeCell ref="A57:A60"/>
    <mergeCell ref="AP641:AP644"/>
    <mergeCell ref="AN257:AN260"/>
    <mergeCell ref="AP817:AP820"/>
    <mergeCell ref="AL669:AL672"/>
    <mergeCell ref="B309:B312"/>
    <mergeCell ref="A813:A816"/>
    <mergeCell ref="AO701:AO704"/>
    <mergeCell ref="D529:D532"/>
    <mergeCell ref="AQ249:AQ252"/>
    <mergeCell ref="A169:A172"/>
    <mergeCell ref="AN533:AN536"/>
    <mergeCell ref="B321:B324"/>
    <mergeCell ref="AO577:AO580"/>
    <mergeCell ref="AK97:AK100"/>
    <mergeCell ref="AM209:AM212"/>
    <mergeCell ref="AQ797:AQ800"/>
    <mergeCell ref="AK577:AK580"/>
    <mergeCell ref="AM485:AM488"/>
    <mergeCell ref="AL77:AL80"/>
    <mergeCell ref="AK581:AK584"/>
    <mergeCell ref="AM197:AM200"/>
    <mergeCell ref="AQ277:AQ280"/>
    <mergeCell ref="B325:B328"/>
    <mergeCell ref="AO689:AO692"/>
    <mergeCell ref="AK101:AK104"/>
    <mergeCell ref="AN869:AN872"/>
    <mergeCell ref="AN693:AN696"/>
    <mergeCell ref="AO813:AO816"/>
    <mergeCell ref="AO193:AO196"/>
    <mergeCell ref="AL377:AL380"/>
    <mergeCell ref="AL485:AL488"/>
    <mergeCell ref="D313:D316"/>
    <mergeCell ref="A605:A608"/>
    <mergeCell ref="AK261:AK264"/>
    <mergeCell ref="AQ581:AQ584"/>
    <mergeCell ref="AQ689:AQ692"/>
    <mergeCell ref="D325:D328"/>
    <mergeCell ref="AO477:AO480"/>
    <mergeCell ref="AN253:AN256"/>
    <mergeCell ref="B585:B588"/>
    <mergeCell ref="A781:A784"/>
    <mergeCell ref="AO373:AO376"/>
    <mergeCell ref="AK437:AK440"/>
    <mergeCell ref="AP745:AP748"/>
    <mergeCell ref="AL869:AL872"/>
    <mergeCell ref="AN465:AN468"/>
    <mergeCell ref="AK757:AK760"/>
    <mergeCell ref="AO585:AO588"/>
    <mergeCell ref="A713:A716"/>
    <mergeCell ref="A745:A748"/>
    <mergeCell ref="AP677:AP680"/>
    <mergeCell ref="AL741:AL744"/>
    <mergeCell ref="AN357:AN360"/>
    <mergeCell ref="AM861:AM864"/>
    <mergeCell ref="AK573:AK576"/>
    <mergeCell ref="AL453:AL456"/>
    <mergeCell ref="AK469:AK472"/>
    <mergeCell ref="A837:A840"/>
    <mergeCell ref="AQ189:AQ192"/>
    <mergeCell ref="A217:A220"/>
    <mergeCell ref="AN481:AN484"/>
    <mergeCell ref="B261:B264"/>
    <mergeCell ref="AO601:AO604"/>
    <mergeCell ref="AK13:AK16"/>
    <mergeCell ref="AN377:AN380"/>
    <mergeCell ref="AK669:AK672"/>
    <mergeCell ref="D829:D832"/>
    <mergeCell ref="D101:D104"/>
    <mergeCell ref="AP869:AP872"/>
    <mergeCell ref="A105:A108"/>
    <mergeCell ref="AP581:AP584"/>
    <mergeCell ref="AQ369:AQ372"/>
    <mergeCell ref="AQ477:AQ480"/>
    <mergeCell ref="C781:C784"/>
    <mergeCell ref="AM437:AM440"/>
    <mergeCell ref="B373:B376"/>
    <mergeCell ref="AQ197:AQ200"/>
    <mergeCell ref="C53:C56"/>
    <mergeCell ref="AK697:AK700"/>
    <mergeCell ref="AM421:AM424"/>
    <mergeCell ref="AL197:AL200"/>
    <mergeCell ref="C609:C612"/>
    <mergeCell ref="A397:A400"/>
    <mergeCell ref="D761:D764"/>
    <mergeCell ref="A317:A320"/>
    <mergeCell ref="AO809:AO812"/>
    <mergeCell ref="AK221:AK224"/>
    <mergeCell ref="D309:D312"/>
    <mergeCell ref="AP241:AP244"/>
    <mergeCell ref="B45:B48"/>
    <mergeCell ref="AO385:AO388"/>
    <mergeCell ref="AP485:AP488"/>
    <mergeCell ref="B781:B784"/>
    <mergeCell ref="A557:A560"/>
    <mergeCell ref="C281:C284"/>
    <mergeCell ref="AL429:AL432"/>
    <mergeCell ref="C397:C400"/>
    <mergeCell ref="D549:D552"/>
    <mergeCell ref="A657:A660"/>
    <mergeCell ref="AM37:AM40"/>
    <mergeCell ref="AN445:AN448"/>
    <mergeCell ref="B157:B160"/>
    <mergeCell ref="B49:B52"/>
    <mergeCell ref="AO597:AO600"/>
    <mergeCell ref="AP541:AP544"/>
    <mergeCell ref="AN305:AN308"/>
    <mergeCell ref="AO425:AO428"/>
    <mergeCell ref="AK489:AK492"/>
    <mergeCell ref="AL717:AL720"/>
    <mergeCell ref="A729:A732"/>
    <mergeCell ref="A109:A112"/>
    <mergeCell ref="AM109:AM112"/>
    <mergeCell ref="D553:D556"/>
    <mergeCell ref="AN593:AN596"/>
    <mergeCell ref="AM425:AM428"/>
    <mergeCell ref="B721:B724"/>
    <mergeCell ref="AL201:AL204"/>
    <mergeCell ref="AP433:AP436"/>
    <mergeCell ref="D321:D324"/>
    <mergeCell ref="A429:A432"/>
    <mergeCell ref="AP93:AP96"/>
    <mergeCell ref="AK861:AK864"/>
    <mergeCell ref="AO653:AO656"/>
    <mergeCell ref="AL317:AL320"/>
    <mergeCell ref="AL293:AL296"/>
    <mergeCell ref="AP153:AP156"/>
    <mergeCell ref="AM337:AM340"/>
    <mergeCell ref="AL841:AL844"/>
    <mergeCell ref="A445:A448"/>
    <mergeCell ref="B565:B568"/>
    <mergeCell ref="AQ421:AQ424"/>
    <mergeCell ref="A341:A344"/>
    <mergeCell ref="C717:C720"/>
    <mergeCell ref="AN605:AN608"/>
    <mergeCell ref="AK269:AK272"/>
    <mergeCell ref="AO105:AO108"/>
    <mergeCell ref="AN93:AN96"/>
    <mergeCell ref="C833:C836"/>
    <mergeCell ref="AO213:AO216"/>
    <mergeCell ref="C545:C548"/>
    <mergeCell ref="D333:D336"/>
    <mergeCell ref="D225:D228"/>
    <mergeCell ref="AP157:AP160"/>
    <mergeCell ref="AQ597:AQ600"/>
    <mergeCell ref="AK281:AK284"/>
    <mergeCell ref="A517:A520"/>
    <mergeCell ref="AQ705:AQ708"/>
    <mergeCell ref="B637:B640"/>
    <mergeCell ref="AK157:AK160"/>
    <mergeCell ref="AQ601:AQ604"/>
    <mergeCell ref="AM665:AM668"/>
    <mergeCell ref="AO313:AO316"/>
    <mergeCell ref="AN165:AN168"/>
    <mergeCell ref="AP57:AP60"/>
    <mergeCell ref="AQ829:AQ832"/>
    <mergeCell ref="AQ101:AQ104"/>
    <mergeCell ref="A129:A132"/>
    <mergeCell ref="AN317:AN320"/>
    <mergeCell ref="AL729:AL732"/>
    <mergeCell ref="AK505:AK508"/>
    <mergeCell ref="D741:D744"/>
    <mergeCell ref="D13:D16"/>
    <mergeCell ref="AK513:AK516"/>
    <mergeCell ref="AQ213:AQ216"/>
    <mergeCell ref="A133:A136"/>
    <mergeCell ref="AK789:AK792"/>
    <mergeCell ref="AO649:AO652"/>
    <mergeCell ref="B285:B288"/>
    <mergeCell ref="AK61:AK64"/>
    <mergeCell ref="AO625:AO628"/>
    <mergeCell ref="AL181:AL184"/>
    <mergeCell ref="D673:D676"/>
    <mergeCell ref="B385:B388"/>
    <mergeCell ref="AM449:AM452"/>
    <mergeCell ref="AL41:AL44"/>
    <mergeCell ref="C505:C508"/>
    <mergeCell ref="AM161:AM164"/>
    <mergeCell ref="D53:D56"/>
    <mergeCell ref="B13:B16"/>
    <mergeCell ref="B497:B500"/>
    <mergeCell ref="AK273:AK276"/>
    <mergeCell ref="AO285:AO288"/>
    <mergeCell ref="AL425:AL428"/>
    <mergeCell ref="AQ777:AQ780"/>
    <mergeCell ref="AK285:AK288"/>
    <mergeCell ref="AQ625:AQ628"/>
    <mergeCell ref="AN833:AN836"/>
    <mergeCell ref="C117:C120"/>
    <mergeCell ref="D161:D164"/>
    <mergeCell ref="A89:A92"/>
    <mergeCell ref="AO157:AO160"/>
    <mergeCell ref="AO265:AO268"/>
    <mergeCell ref="AP385:AP388"/>
    <mergeCell ref="B793:B796"/>
    <mergeCell ref="AQ825:AQ828"/>
    <mergeCell ref="D385:D388"/>
    <mergeCell ref="AQ649:AQ652"/>
    <mergeCell ref="D277:D280"/>
    <mergeCell ref="A569:A572"/>
    <mergeCell ref="B797:B800"/>
    <mergeCell ref="B69:B72"/>
    <mergeCell ref="AQ653:AQ656"/>
    <mergeCell ref="AO441:AO444"/>
    <mergeCell ref="D561:D564"/>
    <mergeCell ref="AN217:AN220"/>
    <mergeCell ref="AK509:AK512"/>
    <mergeCell ref="AO337:AO340"/>
    <mergeCell ref="AL629:AL632"/>
    <mergeCell ref="B245:B248"/>
    <mergeCell ref="AL833:AL836"/>
    <mergeCell ref="AN265:AN268"/>
    <mergeCell ref="B773:B776"/>
    <mergeCell ref="AM661:AM664"/>
    <mergeCell ref="AK809:AK812"/>
    <mergeCell ref="AQ577:AQ580"/>
    <mergeCell ref="AQ173:AQ176"/>
    <mergeCell ref="B361:B364"/>
    <mergeCell ref="AQ401:AQ404"/>
    <mergeCell ref="AO497:AO500"/>
    <mergeCell ref="AL681:AL684"/>
    <mergeCell ref="B473:B476"/>
    <mergeCell ref="B297:B300"/>
    <mergeCell ref="C417:C420"/>
    <mergeCell ref="A181:A184"/>
    <mergeCell ref="AO673:AO676"/>
    <mergeCell ref="AO565:AO568"/>
    <mergeCell ref="AL857:AL860"/>
    <mergeCell ref="AL205:AL208"/>
    <mergeCell ref="AL229:AL232"/>
    <mergeCell ref="AP65:AP68"/>
    <mergeCell ref="D793:D796"/>
    <mergeCell ref="A357:A360"/>
    <mergeCell ref="A69:A72"/>
    <mergeCell ref="B477:B480"/>
    <mergeCell ref="AQ333:AQ336"/>
    <mergeCell ref="AN625:AN628"/>
    <mergeCell ref="AQ441:AQ444"/>
    <mergeCell ref="A237:A240"/>
    <mergeCell ref="C745:C748"/>
    <mergeCell ref="AO677:AO680"/>
    <mergeCell ref="C457:C460"/>
    <mergeCell ref="AL233:AL236"/>
    <mergeCell ref="D245:D248"/>
    <mergeCell ref="AM385:AM388"/>
    <mergeCell ref="A361:A364"/>
    <mergeCell ref="B613:B616"/>
    <mergeCell ref="AQ513:AQ516"/>
    <mergeCell ref="AO225:AO228"/>
    <mergeCell ref="B409:B412"/>
    <mergeCell ref="AQ493:AQ496"/>
    <mergeCell ref="AP293:AP296"/>
    <mergeCell ref="D801:D804"/>
    <mergeCell ref="AO797:AO800"/>
    <mergeCell ref="AO177:AO180"/>
    <mergeCell ref="D297:D300"/>
    <mergeCell ref="B705:B708"/>
    <mergeCell ref="AM589:AM592"/>
    <mergeCell ref="A481:A484"/>
    <mergeCell ref="AM413:AM416"/>
    <mergeCell ref="AK849:AK852"/>
    <mergeCell ref="AK121:AK124"/>
    <mergeCell ref="B89:B92"/>
    <mergeCell ref="AO277:AO280"/>
    <mergeCell ref="AN857:AN860"/>
    <mergeCell ref="AN129:AN132"/>
    <mergeCell ref="B189:B192"/>
    <mergeCell ref="AQ741:AQ744"/>
    <mergeCell ref="C233:C236"/>
    <mergeCell ref="B737:B740"/>
    <mergeCell ref="AL641:AL644"/>
    <mergeCell ref="AP609:AP612"/>
    <mergeCell ref="C245:C248"/>
    <mergeCell ref="A793:A796"/>
    <mergeCell ref="A141:A144"/>
    <mergeCell ref="AM173:AM176"/>
    <mergeCell ref="C345:C348"/>
    <mergeCell ref="B849:B852"/>
    <mergeCell ref="AL505:AL508"/>
    <mergeCell ref="B121:B124"/>
    <mergeCell ref="AK701:AK704"/>
    <mergeCell ref="C241:C244"/>
    <mergeCell ref="AP841:AP844"/>
    <mergeCell ref="AL253:AL256"/>
    <mergeCell ref="A81:A84"/>
    <mergeCell ref="AP113:AP116"/>
    <mergeCell ref="D89:D92"/>
    <mergeCell ref="AL733:AL736"/>
    <mergeCell ref="AN17:AN20"/>
    <mergeCell ref="B525:B528"/>
    <mergeCell ref="B349:B352"/>
    <mergeCell ref="AO137:AO140"/>
    <mergeCell ref="C469:C472"/>
    <mergeCell ref="AK205:AK208"/>
    <mergeCell ref="B353:B356"/>
    <mergeCell ref="AO725:AO728"/>
    <mergeCell ref="AP845:AP848"/>
    <mergeCell ref="AL257:AL260"/>
    <mergeCell ref="B701:B704"/>
    <mergeCell ref="AP117:AP120"/>
    <mergeCell ref="AM409:AM412"/>
    <mergeCell ref="B529:B532"/>
    <mergeCell ref="C681:C684"/>
    <mergeCell ref="C29:C32"/>
    <mergeCell ref="AP505:AP508"/>
    <mergeCell ref="AO493:AO496"/>
    <mergeCell ref="D789:D792"/>
    <mergeCell ref="D613:D616"/>
    <mergeCell ref="AP613:AP616"/>
    <mergeCell ref="D61:D64"/>
    <mergeCell ref="AK185:AK188"/>
    <mergeCell ref="A241:A244"/>
    <mergeCell ref="D273:D276"/>
    <mergeCell ref="AP281:AP284"/>
    <mergeCell ref="AO405:AO408"/>
    <mergeCell ref="D701:D704"/>
    <mergeCell ref="AP633:AP636"/>
    <mergeCell ref="AM817:AM820"/>
    <mergeCell ref="D237:D240"/>
    <mergeCell ref="AO409:AO412"/>
    <mergeCell ref="AL593:AL596"/>
    <mergeCell ref="A821:A824"/>
    <mergeCell ref="A93:A96"/>
    <mergeCell ref="AN433:AN436"/>
    <mergeCell ref="AL693:AL696"/>
    <mergeCell ref="AM813:AM816"/>
    <mergeCell ref="AM193:AM196"/>
    <mergeCell ref="C297:C300"/>
    <mergeCell ref="B1:K1"/>
    <mergeCell ref="D705:D708"/>
    <mergeCell ref="AP661:AP664"/>
    <mergeCell ref="AO413:AO416"/>
    <mergeCell ref="AM225:AM228"/>
    <mergeCell ref="AN345:AN348"/>
    <mergeCell ref="C465:C468"/>
    <mergeCell ref="C573:C576"/>
    <mergeCell ref="AN569:AN572"/>
    <mergeCell ref="AO613:AO616"/>
    <mergeCell ref="AO589:AO592"/>
    <mergeCell ref="AK465:AK468"/>
    <mergeCell ref="B61:B64"/>
    <mergeCell ref="A565:A568"/>
    <mergeCell ref="AM497:AM500"/>
    <mergeCell ref="AM389:AM392"/>
    <mergeCell ref="B617:B620"/>
    <mergeCell ref="AM49:AM52"/>
    <mergeCell ref="AM869:AM872"/>
    <mergeCell ref="AQ77:AQ80"/>
    <mergeCell ref="AM249:AM252"/>
    <mergeCell ref="AL645:AL648"/>
    <mergeCell ref="AN369:AN372"/>
    <mergeCell ref="AN485:AN488"/>
    <mergeCell ref="D641:D644"/>
    <mergeCell ref="AK777:AK780"/>
    <mergeCell ref="AO637:AO640"/>
    <mergeCell ref="AP757:AP760"/>
    <mergeCell ref="AL821:AL824"/>
    <mergeCell ref="AO17:AO20"/>
    <mergeCell ref="AM321:AM324"/>
    <mergeCell ref="AP137:AP140"/>
    <mergeCell ref="B549:B552"/>
    <mergeCell ref="C669:C672"/>
    <mergeCell ref="AQ405:AQ408"/>
    <mergeCell ref="AL81:AL84"/>
    <mergeCell ref="AO817:AO820"/>
    <mergeCell ref="AO641:AO644"/>
    <mergeCell ref="AQ389:AQ392"/>
    <mergeCell ref="AO89:AO92"/>
    <mergeCell ref="AL305:AL308"/>
    <mergeCell ref="C693:C696"/>
    <mergeCell ref="AM349:AM352"/>
    <mergeCell ref="B577:B580"/>
    <mergeCell ref="B553:B556"/>
    <mergeCell ref="AO189:AO192"/>
    <mergeCell ref="C697:C700"/>
    <mergeCell ref="AL481:AL484"/>
    <mergeCell ref="AP341:AP344"/>
    <mergeCell ref="AL193:AL196"/>
    <mergeCell ref="A833:A836"/>
    <mergeCell ref="AM865:AM868"/>
    <mergeCell ref="AM213:AM216"/>
    <mergeCell ref="AQ73:AQ76"/>
    <mergeCell ref="AM137:AM140"/>
    <mergeCell ref="A545:A548"/>
    <mergeCell ref="AM585:AM588"/>
    <mergeCell ref="AO705:AO708"/>
    <mergeCell ref="AQ817:AQ820"/>
    <mergeCell ref="AM693:AM696"/>
    <mergeCell ref="C485:C488"/>
    <mergeCell ref="C309:C312"/>
    <mergeCell ref="B813:B816"/>
    <mergeCell ref="D537:D540"/>
    <mergeCell ref="AN193:AN196"/>
    <mergeCell ref="AK665:AK668"/>
    <mergeCell ref="D429:D432"/>
    <mergeCell ref="AP753:AP756"/>
    <mergeCell ref="AL165:AL168"/>
    <mergeCell ref="A309:A312"/>
    <mergeCell ref="AN753:AN756"/>
    <mergeCell ref="B101:B104"/>
    <mergeCell ref="AM461:AM464"/>
    <mergeCell ref="AN581:AN584"/>
    <mergeCell ref="AO369:AO372"/>
    <mergeCell ref="AK433:AK436"/>
    <mergeCell ref="AQ589:AQ592"/>
    <mergeCell ref="AO401:AO404"/>
    <mergeCell ref="C81:C84"/>
    <mergeCell ref="AP521:AP524"/>
    <mergeCell ref="D853:D856"/>
    <mergeCell ref="AO849:AO852"/>
    <mergeCell ref="AO829:AO832"/>
    <mergeCell ref="C541:C544"/>
    <mergeCell ref="AL105:AL108"/>
    <mergeCell ref="D41:D44"/>
    <mergeCell ref="AQ413:AQ416"/>
    <mergeCell ref="AQ305:AQ308"/>
    <mergeCell ref="A333:A336"/>
    <mergeCell ref="AP809:AP812"/>
    <mergeCell ref="AP81:AP84"/>
    <mergeCell ref="AM373:AM376"/>
    <mergeCell ref="C97:C100"/>
    <mergeCell ref="B601:B604"/>
    <mergeCell ref="C721:C724"/>
    <mergeCell ref="AP365:AP368"/>
    <mergeCell ref="AM649:AM652"/>
    <mergeCell ref="AO869:AO872"/>
    <mergeCell ref="AO249:AO252"/>
    <mergeCell ref="B777:B780"/>
    <mergeCell ref="AL433:AL436"/>
    <mergeCell ref="AP193:AP196"/>
    <mergeCell ref="AP369:AP372"/>
    <mergeCell ref="C169:C172"/>
    <mergeCell ref="B673:B676"/>
    <mergeCell ref="AK813:AK816"/>
    <mergeCell ref="AK161:AK164"/>
    <mergeCell ref="AK193:AK196"/>
    <mergeCell ref="B53:B56"/>
    <mergeCell ref="AL709:AL712"/>
    <mergeCell ref="AP469:AP472"/>
    <mergeCell ref="AL533:AL536"/>
    <mergeCell ref="AM653:AM656"/>
    <mergeCell ref="AO321:AO324"/>
    <mergeCell ref="D777:D780"/>
    <mergeCell ref="AM265:AM268"/>
    <mergeCell ref="AQ125:AQ128"/>
    <mergeCell ref="AO825:AO828"/>
    <mergeCell ref="AN309:AN312"/>
    <mergeCell ref="D653:D656"/>
    <mergeCell ref="P1:R1"/>
    <mergeCell ref="AM441:AM444"/>
    <mergeCell ref="A773:A776"/>
    <mergeCell ref="AQ301:AQ304"/>
    <mergeCell ref="AP805:AP808"/>
    <mergeCell ref="A221:A224"/>
    <mergeCell ref="A45:A48"/>
    <mergeCell ref="AL217:AL220"/>
    <mergeCell ref="D781:D784"/>
    <mergeCell ref="AM369:AM372"/>
    <mergeCell ref="AN709:AN712"/>
    <mergeCell ref="D765:D768"/>
    <mergeCell ref="AN421:AN424"/>
    <mergeCell ref="B489:B492"/>
    <mergeCell ref="A541:A544"/>
    <mergeCell ref="D149:D152"/>
    <mergeCell ref="AN805:AN808"/>
    <mergeCell ref="AM581:AM584"/>
    <mergeCell ref="AP645:AP648"/>
    <mergeCell ref="D425:D428"/>
    <mergeCell ref="AO421:AO424"/>
    <mergeCell ref="A717:A720"/>
    <mergeCell ref="AK197:AK200"/>
    <mergeCell ref="AL605:AL608"/>
    <mergeCell ref="AP573:AP576"/>
    <mergeCell ref="AO229:AO232"/>
    <mergeCell ref="C773:C776"/>
    <mergeCell ref="A561:A564"/>
    <mergeCell ref="AQ89:AQ92"/>
    <mergeCell ref="C45:C48"/>
    <mergeCell ref="AP417:AP420"/>
    <mergeCell ref="AM777:AM780"/>
    <mergeCell ref="D197:D200"/>
    <mergeCell ref="AQ537:AQ540"/>
    <mergeCell ref="A457:A460"/>
    <mergeCell ref="AK385:AK388"/>
    <mergeCell ref="B829:B832"/>
    <mergeCell ref="AP421:AP424"/>
    <mergeCell ref="AN209:AN212"/>
    <mergeCell ref="C221:C224"/>
    <mergeCell ref="B725:B728"/>
    <mergeCell ref="AN105:AN108"/>
    <mergeCell ref="AQ85:AQ88"/>
    <mergeCell ref="AL653:AL656"/>
    <mergeCell ref="AP597:AP600"/>
    <mergeCell ref="D201:D204"/>
    <mergeCell ref="AN281:AN284"/>
    <mergeCell ref="AK497:AK500"/>
    <mergeCell ref="AK389:AK392"/>
    <mergeCell ref="C509:C512"/>
    <mergeCell ref="AP697:AP700"/>
    <mergeCell ref="AP145:AP148"/>
    <mergeCell ref="AO549:AO552"/>
    <mergeCell ref="A769:A772"/>
    <mergeCell ref="A661:A664"/>
    <mergeCell ref="AL657:AL660"/>
    <mergeCell ref="B161:B164"/>
    <mergeCell ref="AM157:AM160"/>
    <mergeCell ref="AP105:AP108"/>
    <mergeCell ref="AO37:AO40"/>
    <mergeCell ref="AN541:AN544"/>
    <mergeCell ref="D265:D268"/>
    <mergeCell ref="C769:C772"/>
    <mergeCell ref="C41:C44"/>
    <mergeCell ref="AP381:AP384"/>
    <mergeCell ref="AL445:AL448"/>
    <mergeCell ref="A449:A452"/>
    <mergeCell ref="AM673:AM676"/>
    <mergeCell ref="AL157:AL160"/>
    <mergeCell ref="AM565:AM568"/>
    <mergeCell ref="A453:A456"/>
    <mergeCell ref="AM53:AM56"/>
    <mergeCell ref="AO165:AO168"/>
    <mergeCell ref="C217:C220"/>
    <mergeCell ref="AG5:AL5"/>
    <mergeCell ref="AL625:AL628"/>
    <mergeCell ref="AK109:AK112"/>
    <mergeCell ref="D269:D272"/>
    <mergeCell ref="A41:A44"/>
    <mergeCell ref="AL521:AL524"/>
    <mergeCell ref="B137:B140"/>
    <mergeCell ref="A709:A712"/>
    <mergeCell ref="AM641:AM644"/>
    <mergeCell ref="AP621:AP624"/>
    <mergeCell ref="AM21:AM24"/>
    <mergeCell ref="B761:B764"/>
    <mergeCell ref="C257:C260"/>
    <mergeCell ref="B33:B36"/>
    <mergeCell ref="C153:C156"/>
    <mergeCell ref="B141:B144"/>
    <mergeCell ref="AQ869:AQ872"/>
    <mergeCell ref="AM797:AM800"/>
    <mergeCell ref="AL57:AL60"/>
    <mergeCell ref="AM829:AM832"/>
    <mergeCell ref="AM177:AM180"/>
    <mergeCell ref="AQ37:AQ40"/>
    <mergeCell ref="C449:C452"/>
    <mergeCell ref="AO381:AO384"/>
    <mergeCell ref="C273:C276"/>
    <mergeCell ref="AP821:AP824"/>
    <mergeCell ref="AP169:AP172"/>
    <mergeCell ref="AP61:AP64"/>
    <mergeCell ref="D501:D504"/>
    <mergeCell ref="AN157:AN160"/>
    <mergeCell ref="A685:A688"/>
    <mergeCell ref="A65:A68"/>
    <mergeCell ref="AL129:AL132"/>
    <mergeCell ref="AK613:AK616"/>
    <mergeCell ref="AP649:AP652"/>
    <mergeCell ref="AL61:AL64"/>
    <mergeCell ref="AQ149:AQ152"/>
    <mergeCell ref="D677:D680"/>
    <mergeCell ref="AN333:AN336"/>
    <mergeCell ref="C453:C456"/>
    <mergeCell ref="AK625:AK628"/>
    <mergeCell ref="D57:D60"/>
    <mergeCell ref="C561:C564"/>
    <mergeCell ref="AP173:AP176"/>
    <mergeCell ref="D605:D608"/>
    <mergeCell ref="AK741:AK744"/>
    <mergeCell ref="AQ325:AQ328"/>
    <mergeCell ref="A245:A248"/>
    <mergeCell ref="C65:C68"/>
    <mergeCell ref="AP329:AP332"/>
    <mergeCell ref="AM613:AM616"/>
    <mergeCell ref="AP437:AP440"/>
    <mergeCell ref="AN113:AN116"/>
    <mergeCell ref="AQ557:AQ560"/>
    <mergeCell ref="B741:B744"/>
    <mergeCell ref="AP333:AP336"/>
    <mergeCell ref="C861:C864"/>
    <mergeCell ref="AM625:AM628"/>
    <mergeCell ref="AK229:AK232"/>
    <mergeCell ref="D317:D320"/>
    <mergeCell ref="C69:C72"/>
    <mergeCell ref="AP509:AP512"/>
    <mergeCell ref="AN221:AN224"/>
    <mergeCell ref="AM725:AM728"/>
    <mergeCell ref="AM617:AM620"/>
    <mergeCell ref="AN845:AN848"/>
    <mergeCell ref="AN769:AN772"/>
    <mergeCell ref="AN117:AN120"/>
    <mergeCell ref="AK409:AK412"/>
    <mergeCell ref="C269:C272"/>
    <mergeCell ref="D389:D392"/>
    <mergeCell ref="AQ109:AQ112"/>
    <mergeCell ref="AL677:AL680"/>
    <mergeCell ref="AK725:AK728"/>
    <mergeCell ref="AK173:AK176"/>
    <mergeCell ref="B513:B516"/>
    <mergeCell ref="C633:C636"/>
    <mergeCell ref="D717:D720"/>
    <mergeCell ref="AM493:AM496"/>
    <mergeCell ref="AQ353:AQ356"/>
    <mergeCell ref="B853:B856"/>
    <mergeCell ref="AM849:AM852"/>
    <mergeCell ref="AK637:AK640"/>
    <mergeCell ref="AM121:AM124"/>
    <mergeCell ref="D453:D456"/>
    <mergeCell ref="AM229:AM232"/>
    <mergeCell ref="AK17:AK20"/>
    <mergeCell ref="D617:D620"/>
    <mergeCell ref="AK641:AK644"/>
    <mergeCell ref="AK21:AK24"/>
    <mergeCell ref="AP221:AP224"/>
    <mergeCell ref="D629:D632"/>
    <mergeCell ref="AM405:AM408"/>
    <mergeCell ref="AQ265:AQ268"/>
    <mergeCell ref="A185:A188"/>
    <mergeCell ref="A117:A120"/>
    <mergeCell ref="AP769:AP772"/>
    <mergeCell ref="B237:B240"/>
    <mergeCell ref="AK89:AK92"/>
    <mergeCell ref="AP397:AP400"/>
    <mergeCell ref="D729:D732"/>
    <mergeCell ref="AN385:AN388"/>
    <mergeCell ref="AO793:AO796"/>
    <mergeCell ref="D177:D180"/>
    <mergeCell ref="AO173:AO176"/>
    <mergeCell ref="AQ377:AQ380"/>
    <mergeCell ref="A297:A300"/>
    <mergeCell ref="AN661:AN664"/>
    <mergeCell ref="AK225:AK228"/>
    <mergeCell ref="C789:C792"/>
    <mergeCell ref="A465:A468"/>
    <mergeCell ref="C61:C64"/>
    <mergeCell ref="AK869:AK872"/>
    <mergeCell ref="AO729:AO732"/>
    <mergeCell ref="AK249:AK252"/>
    <mergeCell ref="AK141:AK144"/>
    <mergeCell ref="D849:D852"/>
    <mergeCell ref="AK797:AK800"/>
    <mergeCell ref="AP449:AP452"/>
    <mergeCell ref="D229:D232"/>
    <mergeCell ref="D205:D208"/>
    <mergeCell ref="AQ569:AQ572"/>
    <mergeCell ref="C733:C736"/>
    <mergeCell ref="A521:A524"/>
    <mergeCell ref="AP345:AP348"/>
    <mergeCell ref="AN133:AN136"/>
    <mergeCell ref="AM637:AM640"/>
    <mergeCell ref="AQ497:AQ500"/>
    <mergeCell ref="A417:A420"/>
    <mergeCell ref="AQ429:AQ432"/>
    <mergeCell ref="AK321:AK324"/>
    <mergeCell ref="AO841:AO844"/>
    <mergeCell ref="AK277:AK280"/>
    <mergeCell ref="D409:D412"/>
    <mergeCell ref="AQ781:AQ784"/>
    <mergeCell ref="A525:A528"/>
    <mergeCell ref="AP557:AP560"/>
    <mergeCell ref="AQ677:AQ680"/>
    <mergeCell ref="AQ501:AQ504"/>
    <mergeCell ref="AQ609:AQ612"/>
    <mergeCell ref="AN173:AN176"/>
    <mergeCell ref="AM677:AM680"/>
    <mergeCell ref="C293:C296"/>
    <mergeCell ref="D413:D416"/>
    <mergeCell ref="A29:A32"/>
    <mergeCell ref="AN393:AN396"/>
    <mergeCell ref="B149:B152"/>
    <mergeCell ref="AL805:AL808"/>
    <mergeCell ref="AQ841:AQ844"/>
    <mergeCell ref="AM277:AM280"/>
    <mergeCell ref="B257:B260"/>
    <mergeCell ref="AQ113:AQ116"/>
    <mergeCell ref="D817:D820"/>
    <mergeCell ref="AK589:AK592"/>
    <mergeCell ref="C525:C528"/>
    <mergeCell ref="D25:D28"/>
    <mergeCell ref="AQ289:AQ292"/>
    <mergeCell ref="AN573:AN576"/>
    <mergeCell ref="A209:A212"/>
    <mergeCell ref="AK865:AK868"/>
    <mergeCell ref="AK137:AK140"/>
    <mergeCell ref="AL809:AL812"/>
    <mergeCell ref="C701:C704"/>
    <mergeCell ref="AK585:AK588"/>
    <mergeCell ref="AQ565:AQ568"/>
    <mergeCell ref="AK693:AK696"/>
    <mergeCell ref="B461:B464"/>
    <mergeCell ref="B569:B572"/>
    <mergeCell ref="AQ393:AQ396"/>
    <mergeCell ref="AQ317:AQ320"/>
    <mergeCell ref="AN685:AN688"/>
    <mergeCell ref="B25:B28"/>
    <mergeCell ref="AM89:AM92"/>
    <mergeCell ref="AN341:AN344"/>
    <mergeCell ref="AM845:AM848"/>
    <mergeCell ref="AP669:AP672"/>
    <mergeCell ref="AQ833:AQ836"/>
    <mergeCell ref="AQ181:AQ184"/>
    <mergeCell ref="AM761:AM764"/>
    <mergeCell ref="AL749:AL752"/>
    <mergeCell ref="AK549:AK552"/>
    <mergeCell ref="AQ729:AQ732"/>
    <mergeCell ref="AM793:AM796"/>
    <mergeCell ref="AM141:AM144"/>
    <mergeCell ref="B77:B80"/>
    <mergeCell ref="C197:C200"/>
    <mergeCell ref="AO2:AQ2"/>
    <mergeCell ref="D637:D640"/>
    <mergeCell ref="AN293:AN296"/>
    <mergeCell ref="D745:D748"/>
    <mergeCell ref="D17:D20"/>
    <mergeCell ref="C521:C524"/>
    <mergeCell ref="AP861:AP864"/>
    <mergeCell ref="AP785:AP788"/>
    <mergeCell ref="AP133:AP136"/>
    <mergeCell ref="AL637:AL640"/>
    <mergeCell ref="AO5:AQ5"/>
    <mergeCell ref="D465:D468"/>
    <mergeCell ref="AK413:AK416"/>
    <mergeCell ref="AM17:AM20"/>
    <mergeCell ref="AP561:AP564"/>
    <mergeCell ref="AN273:AN276"/>
    <mergeCell ref="AN449:AN452"/>
    <mergeCell ref="B29:B32"/>
    <mergeCell ref="AK461:AK464"/>
    <mergeCell ref="C473:C476"/>
    <mergeCell ref="AP837:AP840"/>
    <mergeCell ref="AM401:AM404"/>
    <mergeCell ref="D433:D436"/>
    <mergeCell ref="AQ621:AQ624"/>
    <mergeCell ref="A573:A576"/>
    <mergeCell ref="AN361:AN364"/>
    <mergeCell ref="B693:B696"/>
    <mergeCell ref="AN185:AN188"/>
    <mergeCell ref="AM689:AM692"/>
    <mergeCell ref="A469:A472"/>
    <mergeCell ref="AN809:AN812"/>
    <mergeCell ref="C193:C196"/>
    <mergeCell ref="AL621:AL624"/>
    <mergeCell ref="AN81:AN84"/>
    <mergeCell ref="AK373:AK376"/>
    <mergeCell ref="AN189:AN192"/>
    <mergeCell ref="AP749:AP752"/>
    <mergeCell ref="A97:A100"/>
    <mergeCell ref="D461:D464"/>
    <mergeCell ref="AQ801:AQ804"/>
    <mergeCell ref="A645:A648"/>
    <mergeCell ref="A757:A760"/>
    <mergeCell ref="A205:A208"/>
    <mergeCell ref="AQ161:AQ164"/>
    <mergeCell ref="A733:A736"/>
    <mergeCell ref="D289:D292"/>
    <mergeCell ref="D181:D184"/>
    <mergeCell ref="C685:C688"/>
    <mergeCell ref="A473:A476"/>
    <mergeCell ref="A505:A508"/>
    <mergeCell ref="A681:A684"/>
    <mergeCell ref="AQ329:AQ332"/>
    <mergeCell ref="A273:A276"/>
    <mergeCell ref="AL269:AL272"/>
    <mergeCell ref="D37:D40"/>
    <mergeCell ref="AN701:AN704"/>
    <mergeCell ref="D693:D696"/>
    <mergeCell ref="AP185:AP188"/>
    <mergeCell ref="B481:B484"/>
    <mergeCell ref="AM477:AM480"/>
    <mergeCell ref="AQ337:AQ340"/>
    <mergeCell ref="A257:A260"/>
    <mergeCell ref="AN597:AN600"/>
    <mergeCell ref="B377:B380"/>
    <mergeCell ref="B201:B204"/>
    <mergeCell ref="C749:C752"/>
    <mergeCell ref="D869:D872"/>
    <mergeCell ref="AP361:AP364"/>
    <mergeCell ref="AO865:AO868"/>
    <mergeCell ref="AQ481:AQ484"/>
    <mergeCell ref="AP73:AP76"/>
    <mergeCell ref="C645:C648"/>
    <mergeCell ref="A433:A436"/>
    <mergeCell ref="AM549:AM552"/>
    <mergeCell ref="B485:B488"/>
    <mergeCell ref="D77:D80"/>
    <mergeCell ref="AQ341:AQ344"/>
    <mergeCell ref="AO753:AO756"/>
    <mergeCell ref="AK189:AK192"/>
    <mergeCell ref="AK165:AK168"/>
    <mergeCell ref="AO125:AO128"/>
    <mergeCell ref="AL417:AL420"/>
    <mergeCell ref="AL309:AL312"/>
    <mergeCell ref="AL241:AL244"/>
    <mergeCell ref="AO133:AO136"/>
    <mergeCell ref="D253:D256"/>
    <mergeCell ref="M1:O1"/>
    <mergeCell ref="AL469:AL472"/>
    <mergeCell ref="AQ713:AQ716"/>
    <mergeCell ref="D305:D308"/>
    <mergeCell ref="AQ745:AQ748"/>
    <mergeCell ref="AQ93:AQ96"/>
    <mergeCell ref="B717:B720"/>
    <mergeCell ref="AK493:AK496"/>
    <mergeCell ref="AO353:AO356"/>
    <mergeCell ref="AN757:AN760"/>
    <mergeCell ref="AK421:AK424"/>
    <mergeCell ref="AN865:AN868"/>
    <mergeCell ref="AL541:AL544"/>
    <mergeCell ref="AN137:AN140"/>
    <mergeCell ref="C433:C436"/>
    <mergeCell ref="AO365:AO368"/>
    <mergeCell ref="D377:D380"/>
    <mergeCell ref="D485:D488"/>
    <mergeCell ref="AQ753:AQ756"/>
    <mergeCell ref="AM189:AM192"/>
    <mergeCell ref="AK705:AK708"/>
    <mergeCell ref="AM165:AM168"/>
    <mergeCell ref="AQ25:AQ28"/>
    <mergeCell ref="AN241:AN244"/>
    <mergeCell ref="AL649:AL652"/>
    <mergeCell ref="AK425:AK428"/>
    <mergeCell ref="AQ853:AQ856"/>
    <mergeCell ref="D589:D592"/>
    <mergeCell ref="C421:C424"/>
    <mergeCell ref="AN417:AN420"/>
    <mergeCell ref="B197:B200"/>
    <mergeCell ref="AO537:AO540"/>
    <mergeCell ref="AK37:AK40"/>
    <mergeCell ref="B501:B504"/>
    <mergeCell ref="AM597:AM600"/>
    <mergeCell ref="B533:B536"/>
    <mergeCell ref="AQ365:AQ368"/>
    <mergeCell ref="AO145:AO148"/>
    <mergeCell ref="AN649:AN652"/>
    <mergeCell ref="A285:A288"/>
    <mergeCell ref="D441:D444"/>
    <mergeCell ref="B429:B432"/>
    <mergeCell ref="AO801:AO804"/>
    <mergeCell ref="AO149:AO152"/>
    <mergeCell ref="AK213:AK216"/>
    <mergeCell ref="AO73:AO76"/>
    <mergeCell ref="AL333:AL336"/>
    <mergeCell ref="AQ641:AQ644"/>
    <mergeCell ref="AQ533:AQ536"/>
    <mergeCell ref="A485:A488"/>
    <mergeCell ref="AP309:AP312"/>
    <mergeCell ref="B713:B716"/>
    <mergeCell ref="B605:B608"/>
    <mergeCell ref="AN97:AN100"/>
    <mergeCell ref="AM601:AM604"/>
    <mergeCell ref="AO325:AO328"/>
    <mergeCell ref="C105:C108"/>
    <mergeCell ref="D445:D448"/>
    <mergeCell ref="AK217:AK220"/>
    <mergeCell ref="AP593:AP596"/>
    <mergeCell ref="A693:A696"/>
    <mergeCell ref="A669:A672"/>
    <mergeCell ref="A697:A700"/>
    <mergeCell ref="AK601:AK604"/>
    <mergeCell ref="AQ805:AQ808"/>
    <mergeCell ref="B493:B496"/>
    <mergeCell ref="D713:D716"/>
    <mergeCell ref="AO777:AO780"/>
    <mergeCell ref="A269:A272"/>
    <mergeCell ref="AM201:AM204"/>
    <mergeCell ref="D93:D96"/>
    <mergeCell ref="AP209:AP212"/>
    <mergeCell ref="AO141:AO144"/>
    <mergeCell ref="AQ253:AQ256"/>
    <mergeCell ref="AN645:AN648"/>
    <mergeCell ref="A281:A284"/>
    <mergeCell ref="AN469:AN472"/>
    <mergeCell ref="AK829:AK832"/>
    <mergeCell ref="AQ361:AQ364"/>
    <mergeCell ref="AL329:AL332"/>
    <mergeCell ref="AL153:AL156"/>
    <mergeCell ref="C665:C668"/>
    <mergeCell ref="AQ529:AQ532"/>
    <mergeCell ref="D165:D168"/>
    <mergeCell ref="AN825:AN828"/>
    <mergeCell ref="AO805:AO808"/>
    <mergeCell ref="AK709:AK712"/>
    <mergeCell ref="D689:D692"/>
    <mergeCell ref="AQ617:AQ620"/>
    <mergeCell ref="C757:C760"/>
    <mergeCell ref="A437:A440"/>
    <mergeCell ref="AP393:AP396"/>
    <mergeCell ref="AP401:AP404"/>
    <mergeCell ref="AK369:AK372"/>
    <mergeCell ref="AQ793:AQ796"/>
    <mergeCell ref="AO161:AO164"/>
    <mergeCell ref="AG2:AL2"/>
    <mergeCell ref="AL381:AL384"/>
    <mergeCell ref="D217:D220"/>
    <mergeCell ref="A509:A512"/>
    <mergeCell ref="AN145:AN148"/>
    <mergeCell ref="B629:B632"/>
    <mergeCell ref="AK405:AK408"/>
    <mergeCell ref="AL557:AL560"/>
    <mergeCell ref="AQ593:AQ596"/>
    <mergeCell ref="D493:D496"/>
    <mergeCell ref="AO853:AO856"/>
    <mergeCell ref="AO201:AO204"/>
    <mergeCell ref="AK265:AK268"/>
    <mergeCell ref="AG6:AL6"/>
    <mergeCell ref="AL385:AL388"/>
    <mergeCell ref="AM825:AM828"/>
    <mergeCell ref="AM537:AM540"/>
    <mergeCell ref="AQ141:AQ144"/>
    <mergeCell ref="A513:A516"/>
    <mergeCell ref="B765:B768"/>
    <mergeCell ref="B657:B660"/>
    <mergeCell ref="B37:B40"/>
    <mergeCell ref="AO377:AO380"/>
    <mergeCell ref="C157:C160"/>
    <mergeCell ref="AL561:AL564"/>
    <mergeCell ref="AN153:AN156"/>
    <mergeCell ref="AK337:AK340"/>
    <mergeCell ref="A789:A792"/>
    <mergeCell ref="AK445:AK448"/>
    <mergeCell ref="A61:A64"/>
    <mergeCell ref="B289:B292"/>
    <mergeCell ref="AQ765:AQ768"/>
    <mergeCell ref="AP33:AP36"/>
    <mergeCell ref="A293:A296"/>
    <mergeCell ref="AQ153:AQ156"/>
    <mergeCell ref="B413:B416"/>
    <mergeCell ref="AN665:AN668"/>
    <mergeCell ref="D657:D660"/>
    <mergeCell ref="B445:B448"/>
    <mergeCell ref="AO57:AO60"/>
    <mergeCell ref="C497:C500"/>
    <mergeCell ref="AN561:AN564"/>
    <mergeCell ref="AM153:AM156"/>
    <mergeCell ref="AN669:AN672"/>
    <mergeCell ref="AK49:AK52"/>
    <mergeCell ref="AO713:AO716"/>
    <mergeCell ref="D833:D836"/>
    <mergeCell ref="AP765:AP768"/>
    <mergeCell ref="D213:D216"/>
    <mergeCell ref="AQ553:AQ556"/>
    <mergeCell ref="B625:B628"/>
    <mergeCell ref="AK401:AK404"/>
    <mergeCell ref="AN697:AN700"/>
    <mergeCell ref="D357:D360"/>
    <mergeCell ref="B453:B456"/>
    <mergeCell ref="AO717:AO720"/>
    <mergeCell ref="C333:C336"/>
    <mergeCell ref="AN329:AN332"/>
    <mergeCell ref="AQ145:AQ148"/>
    <mergeCell ref="AN437:AN440"/>
    <mergeCell ref="B41:B44"/>
    <mergeCell ref="AL697:AL700"/>
    <mergeCell ref="AL45:AL48"/>
    <mergeCell ref="D709:D712"/>
    <mergeCell ref="AQ821:AQ824"/>
    <mergeCell ref="A741:A744"/>
    <mergeCell ref="AO605:AO608"/>
    <mergeCell ref="AO429:AO432"/>
    <mergeCell ref="AL789:AL792"/>
    <mergeCell ref="AL613:AL616"/>
    <mergeCell ref="B405:B408"/>
    <mergeCell ref="D625:D628"/>
    <mergeCell ref="AL169:AL172"/>
    <mergeCell ref="AM841:AM844"/>
    <mergeCell ref="AK565:AK568"/>
    <mergeCell ref="AM113:AM116"/>
    <mergeCell ref="B233:B236"/>
    <mergeCell ref="AO53:AO56"/>
    <mergeCell ref="C385:C388"/>
    <mergeCell ref="AN557:AN560"/>
    <mergeCell ref="AN381:AN384"/>
    <mergeCell ref="AO501:AO504"/>
    <mergeCell ref="AK673:AK676"/>
    <mergeCell ref="AO609:AO612"/>
    <mergeCell ref="AL65:AL68"/>
    <mergeCell ref="AK53:AK56"/>
    <mergeCell ref="AL173:AL176"/>
    <mergeCell ref="AK677:AK680"/>
    <mergeCell ref="AP825:AP828"/>
    <mergeCell ref="AP97:AP100"/>
    <mergeCell ref="B317:B320"/>
    <mergeCell ref="A721:A724"/>
    <mergeCell ref="AN509:AN512"/>
    <mergeCell ref="AK649:AK652"/>
    <mergeCell ref="A101:A104"/>
    <mergeCell ref="AL769:AL772"/>
    <mergeCell ref="D857:D860"/>
    <mergeCell ref="AL225:AL228"/>
    <mergeCell ref="B17:B20"/>
    <mergeCell ref="D129:D132"/>
    <mergeCell ref="AP85:AP88"/>
    <mergeCell ref="A345:A348"/>
    <mergeCell ref="AN785:AN788"/>
    <mergeCell ref="B465:B468"/>
    <mergeCell ref="AL393:AL396"/>
    <mergeCell ref="AO837:AO840"/>
    <mergeCell ref="AO217:AO220"/>
    <mergeCell ref="AN613:AN616"/>
    <mergeCell ref="D405:D408"/>
    <mergeCell ref="AO765:AO768"/>
    <mergeCell ref="AO113:AO116"/>
    <mergeCell ref="AK177:AK180"/>
    <mergeCell ref="AQ605:AQ608"/>
    <mergeCell ref="AQ53:AQ56"/>
    <mergeCell ref="AN789:AN792"/>
    <mergeCell ref="AN169:AN172"/>
    <mergeCell ref="AN61:AN64"/>
    <mergeCell ref="B677:B680"/>
    <mergeCell ref="AO289:AO292"/>
    <mergeCell ref="C797:C800"/>
    <mergeCell ref="AN65:AN68"/>
    <mergeCell ref="AO397:AO400"/>
    <mergeCell ref="D517:D520"/>
    <mergeCell ref="B505:B508"/>
    <mergeCell ref="A701:A704"/>
    <mergeCell ref="AM657:AM660"/>
    <mergeCell ref="AL409:AL412"/>
    <mergeCell ref="AP665:AP668"/>
    <mergeCell ref="B869:B872"/>
    <mergeCell ref="AL457:AL460"/>
    <mergeCell ref="AQ657:AQ660"/>
    <mergeCell ref="AN397:AN400"/>
    <mergeCell ref="B729:B732"/>
    <mergeCell ref="AO517:AO520"/>
    <mergeCell ref="D345:D348"/>
    <mergeCell ref="AO341:AO344"/>
    <mergeCell ref="C849:C852"/>
    <mergeCell ref="C121:C124"/>
    <mergeCell ref="AP461:AP464"/>
    <mergeCell ref="AL633:AL636"/>
    <mergeCell ref="AM753:AM756"/>
    <mergeCell ref="AM25:AM28"/>
    <mergeCell ref="B253:B256"/>
    <mergeCell ref="AO617:AO620"/>
    <mergeCell ref="AK393:AK396"/>
    <mergeCell ref="AQ837:AQ840"/>
    <mergeCell ref="AN401:AN404"/>
    <mergeCell ref="B733:B736"/>
    <mergeCell ref="AO629:AO632"/>
    <mergeCell ref="AO553:AO556"/>
    <mergeCell ref="AL661:AL664"/>
    <mergeCell ref="AP673:AP676"/>
    <mergeCell ref="AP789:AP792"/>
    <mergeCell ref="B357:B360"/>
    <mergeCell ref="C409:C412"/>
    <mergeCell ref="AP773:AP776"/>
    <mergeCell ref="AK689:AK692"/>
    <mergeCell ref="AP45:AP48"/>
    <mergeCell ref="AO657:AO660"/>
    <mergeCell ref="AL221:AL224"/>
    <mergeCell ref="AO25:AO28"/>
    <mergeCell ref="AL273:AL276"/>
    <mergeCell ref="AQ517:AQ520"/>
    <mergeCell ref="AP109:AP112"/>
    <mergeCell ref="AM393:AM396"/>
    <mergeCell ref="C737:C740"/>
    <mergeCell ref="B589:B592"/>
    <mergeCell ref="AK77:AK80"/>
    <mergeCell ref="C21:C24"/>
    <mergeCell ref="AP277:AP280"/>
    <mergeCell ref="AM569:AM572"/>
    <mergeCell ref="B689:B692"/>
    <mergeCell ref="AL345:AL348"/>
    <mergeCell ref="C809:C812"/>
    <mergeCell ref="AM465:AM468"/>
    <mergeCell ref="AN837:AN840"/>
    <mergeCell ref="AK477:AK480"/>
    <mergeCell ref="AP457:AP460"/>
    <mergeCell ref="C49:C52"/>
    <mergeCell ref="AP49:AP52"/>
    <mergeCell ref="AK617:AK620"/>
    <mergeCell ref="AM341:AM344"/>
    <mergeCell ref="D681:D684"/>
    <mergeCell ref="AO833:AO836"/>
    <mergeCell ref="AN609:AN612"/>
    <mergeCell ref="AL397:AL400"/>
    <mergeCell ref="AK793:AK796"/>
    <mergeCell ref="AL117:AL120"/>
    <mergeCell ref="AQ785:AQ788"/>
    <mergeCell ref="AQ165:AQ168"/>
    <mergeCell ref="AQ709:AQ712"/>
    <mergeCell ref="AQ57:AQ60"/>
    <mergeCell ref="AM77:AM80"/>
    <mergeCell ref="AL581:AL584"/>
    <mergeCell ref="B305:B308"/>
    <mergeCell ref="AO745:AO748"/>
    <mergeCell ref="C425:C428"/>
    <mergeCell ref="D865:D868"/>
    <mergeCell ref="AN521:AN524"/>
    <mergeCell ref="AP797:AP800"/>
    <mergeCell ref="AP245:AP248"/>
    <mergeCell ref="C349:C352"/>
    <mergeCell ref="AP69:AP72"/>
    <mergeCell ref="A761:A764"/>
    <mergeCell ref="AL757:AL760"/>
    <mergeCell ref="AL865:AL868"/>
    <mergeCell ref="AP725:AP728"/>
    <mergeCell ref="AL137:AL140"/>
    <mergeCell ref="AM365:AM368"/>
    <mergeCell ref="AN621:AN624"/>
    <mergeCell ref="AN409:AN412"/>
    <mergeCell ref="B517:B520"/>
    <mergeCell ref="AO857:AO860"/>
    <mergeCell ref="C637:C640"/>
    <mergeCell ref="AO129:AO132"/>
    <mergeCell ref="AN633:AN636"/>
    <mergeCell ref="C461:C464"/>
    <mergeCell ref="AK817:AK820"/>
    <mergeCell ref="A749:A752"/>
    <mergeCell ref="A861:A864"/>
    <mergeCell ref="A845:A848"/>
    <mergeCell ref="A233:A236"/>
    <mergeCell ref="A849:A852"/>
    <mergeCell ref="AL845:AL848"/>
    <mergeCell ref="C865:C868"/>
    <mergeCell ref="AN861:AN864"/>
    <mergeCell ref="AP477:AP480"/>
    <mergeCell ref="B641:B644"/>
    <mergeCell ref="D365:D368"/>
    <mergeCell ref="AO253:AO256"/>
    <mergeCell ref="AO361:AO364"/>
    <mergeCell ref="D481:D484"/>
    <mergeCell ref="D193:D196"/>
    <mergeCell ref="AM621:AM624"/>
    <mergeCell ref="A665:A668"/>
    <mergeCell ref="B817:B820"/>
    <mergeCell ref="B165:B168"/>
    <mergeCell ref="AO529:AO532"/>
    <mergeCell ref="AN121:AN124"/>
    <mergeCell ref="AK305:AK308"/>
    <mergeCell ref="AQ129:AQ132"/>
    <mergeCell ref="AK529:AK532"/>
    <mergeCell ref="D369:D372"/>
    <mergeCell ref="AO389:AO392"/>
    <mergeCell ref="AL573:AL576"/>
    <mergeCell ref="AM801:AM804"/>
    <mergeCell ref="AN125:AN128"/>
    <mergeCell ref="AP685:AP688"/>
    <mergeCell ref="C321:C324"/>
    <mergeCell ref="AQ133:AQ136"/>
    <mergeCell ref="B205:B208"/>
    <mergeCell ref="AO569:AO572"/>
    <mergeCell ref="AO393:AO396"/>
    <mergeCell ref="AM357:AM360"/>
    <mergeCell ref="AL861:AL864"/>
    <mergeCell ref="AL685:AL688"/>
    <mergeCell ref="AP21:AP24"/>
    <mergeCell ref="B241:B244"/>
    <mergeCell ref="AM305:AM308"/>
    <mergeCell ref="C649:C652"/>
    <mergeCell ref="B425:B428"/>
    <mergeCell ref="AK541:AK544"/>
    <mergeCell ref="B433:B436"/>
    <mergeCell ref="AL437:AL440"/>
    <mergeCell ref="AP849:AP852"/>
    <mergeCell ref="AP297:AP300"/>
    <mergeCell ref="AL361:AL364"/>
    <mergeCell ref="AP121:AP124"/>
    <mergeCell ref="AM481:AM484"/>
    <mergeCell ref="A193:A196"/>
    <mergeCell ref="B709:B712"/>
    <mergeCell ref="AM705:AM708"/>
    <mergeCell ref="AL189:AL192"/>
    <mergeCell ref="AP125:AP128"/>
    <mergeCell ref="C209:C212"/>
    <mergeCell ref="C33:C36"/>
    <mergeCell ref="B537:B540"/>
    <mergeCell ref="AP473:AP476"/>
    <mergeCell ref="AN461:AN464"/>
    <mergeCell ref="C581:C584"/>
    <mergeCell ref="AO181:AO184"/>
    <mergeCell ref="C689:C692"/>
    <mergeCell ref="AP301:AP304"/>
    <mergeCell ref="AM593:AM596"/>
    <mergeCell ref="AO77:AO80"/>
    <mergeCell ref="A373:A376"/>
    <mergeCell ref="AL369:AL372"/>
    <mergeCell ref="B93:B96"/>
    <mergeCell ref="AQ29:AQ32"/>
    <mergeCell ref="AL597:AL600"/>
    <mergeCell ref="AM717:AM720"/>
    <mergeCell ref="D533:D536"/>
    <mergeCell ref="B217:B220"/>
    <mergeCell ref="C369:C372"/>
    <mergeCell ref="AL145:AL148"/>
    <mergeCell ref="AP89:AP92"/>
    <mergeCell ref="AO593:AO596"/>
    <mergeCell ref="D421:D424"/>
    <mergeCell ref="A85:A88"/>
    <mergeCell ref="AP637:AP640"/>
    <mergeCell ref="AM853:AM856"/>
    <mergeCell ref="B105:B108"/>
    <mergeCell ref="AM125:AM128"/>
    <mergeCell ref="AQ357:AQ360"/>
    <mergeCell ref="AK537:AK540"/>
    <mergeCell ref="AQ69:AQ72"/>
    <mergeCell ref="C549:C552"/>
    <mergeCell ref="AP737:AP740"/>
    <mergeCell ref="C373:C376"/>
    <mergeCell ref="AK653:AK656"/>
    <mergeCell ref="AM377:AM380"/>
    <mergeCell ref="AQ237:AQ240"/>
    <mergeCell ref="A809:A812"/>
    <mergeCell ref="A157:A160"/>
    <mergeCell ref="AO621:AO624"/>
    <mergeCell ref="AL185:AL188"/>
    <mergeCell ref="AM73:AM76"/>
    <mergeCell ref="AQ117:AQ120"/>
    <mergeCell ref="AL133:AL136"/>
    <mergeCell ref="AM805:AM808"/>
    <mergeCell ref="AK325:AK328"/>
    <mergeCell ref="C261:C264"/>
    <mergeCell ref="AL665:AL668"/>
    <mergeCell ref="C85:C88"/>
    <mergeCell ref="AP525:AP528"/>
    <mergeCell ref="AK441:AK444"/>
    <mergeCell ref="D281:D284"/>
    <mergeCell ref="AO301:AO304"/>
    <mergeCell ref="A497:A500"/>
    <mergeCell ref="AK153:AK156"/>
    <mergeCell ref="AM713:AM716"/>
    <mergeCell ref="AP353:AP356"/>
    <mergeCell ref="C437:C440"/>
    <mergeCell ref="B833:B836"/>
    <mergeCell ref="A425:A428"/>
    <mergeCell ref="B213:B216"/>
    <mergeCell ref="AK329:AK332"/>
    <mergeCell ref="C265:C268"/>
    <mergeCell ref="D417:D420"/>
    <mergeCell ref="AO481:AO484"/>
    <mergeCell ref="AO305:AO308"/>
    <mergeCell ref="AM253:AM256"/>
    <mergeCell ref="B681:B684"/>
    <mergeCell ref="AO317:AO320"/>
    <mergeCell ref="AP545:AP548"/>
    <mergeCell ref="AL609:AL612"/>
    <mergeCell ref="AO329:AO332"/>
    <mergeCell ref="B229:B232"/>
    <mergeCell ref="A633:A636"/>
    <mergeCell ref="C205:C208"/>
    <mergeCell ref="AP569:AP572"/>
    <mergeCell ref="AL421:AL424"/>
    <mergeCell ref="B857:B860"/>
    <mergeCell ref="AN813:AN816"/>
    <mergeCell ref="B129:B132"/>
    <mergeCell ref="AN85:AN88"/>
    <mergeCell ref="AL785:AL788"/>
    <mergeCell ref="AK377:AK380"/>
    <mergeCell ref="C313:C316"/>
    <mergeCell ref="AP577:AP580"/>
    <mergeCell ref="AQ697:AQ700"/>
    <mergeCell ref="AM217:AM220"/>
    <mergeCell ref="AM765:AM768"/>
    <mergeCell ref="C489:C492"/>
    <mergeCell ref="B265:B268"/>
    <mergeCell ref="AO6:AQ6"/>
    <mergeCell ref="AK381:AK384"/>
    <mergeCell ref="D469:D472"/>
    <mergeCell ref="AO533:AO536"/>
    <mergeCell ref="AQ81:AQ84"/>
    <mergeCell ref="AL825:AL828"/>
    <mergeCell ref="AP585:AP588"/>
    <mergeCell ref="B441:B444"/>
    <mergeCell ref="AL97:AL100"/>
    <mergeCell ref="B153:B156"/>
    <mergeCell ref="AM149:AM152"/>
    <mergeCell ref="C493:C496"/>
    <mergeCell ref="B269:B272"/>
    <mergeCell ref="AO709:AO712"/>
    <mergeCell ref="AP761:AP764"/>
    <mergeCell ref="D541:D544"/>
    <mergeCell ref="AM317:AM320"/>
    <mergeCell ref="AP141:AP144"/>
    <mergeCell ref="AP689:AP692"/>
    <mergeCell ref="D841:D844"/>
    <mergeCell ref="D113:D116"/>
    <mergeCell ref="C625:C628"/>
    <mergeCell ref="A229:A232"/>
    <mergeCell ref="AL401:AL404"/>
    <mergeCell ref="AP813:AP816"/>
    <mergeCell ref="AP261:AP264"/>
    <mergeCell ref="AL113:AL116"/>
    <mergeCell ref="AQ381:AQ384"/>
    <mergeCell ref="AM553:AM556"/>
    <mergeCell ref="AN673:AN676"/>
    <mergeCell ref="AN497:AN500"/>
    <mergeCell ref="C725:C728"/>
    <mergeCell ref="AM381:AM384"/>
    <mergeCell ref="C173:C176"/>
    <mergeCell ref="AQ241:AQ244"/>
    <mergeCell ref="A409:A412"/>
    <mergeCell ref="D257:D260"/>
    <mergeCell ref="C653:C656"/>
    <mergeCell ref="AP373:AP376"/>
    <mergeCell ref="AM557:AM560"/>
    <mergeCell ref="C177:C180"/>
    <mergeCell ref="AP549:AP552"/>
    <mergeCell ref="AP441:AP444"/>
    <mergeCell ref="AN537:AN540"/>
    <mergeCell ref="D329:D332"/>
    <mergeCell ref="AQ693:AQ696"/>
    <mergeCell ref="AL509:AL512"/>
    <mergeCell ref="AP553:AP556"/>
    <mergeCell ref="AL209:AL212"/>
    <mergeCell ref="C673:C676"/>
    <mergeCell ref="AM329:AM332"/>
    <mergeCell ref="AL837:AL840"/>
    <mergeCell ref="AK429:AK432"/>
    <mergeCell ref="AP781:AP784"/>
    <mergeCell ref="AP53:AP56"/>
    <mergeCell ref="AO557:AO560"/>
    <mergeCell ref="A49:A52"/>
    <mergeCell ref="AO541:AO544"/>
    <mergeCell ref="AK501:AK504"/>
    <mergeCell ref="D661:D664"/>
    <mergeCell ref="AQ33:AQ36"/>
    <mergeCell ref="A225:A228"/>
    <mergeCell ref="AQ201:AQ204"/>
    <mergeCell ref="AP189:AP192"/>
    <mergeCell ref="A121:A124"/>
    <mergeCell ref="AQ309:AQ312"/>
    <mergeCell ref="AN601:AN604"/>
    <mergeCell ref="AP713:AP716"/>
    <mergeCell ref="C613:C616"/>
    <mergeCell ref="AK785:AK788"/>
    <mergeCell ref="AO545:AO548"/>
    <mergeCell ref="AK65:AK68"/>
    <mergeCell ref="AN45:AN48"/>
    <mergeCell ref="B57:B60"/>
    <mergeCell ref="AO821:AO824"/>
    <mergeCell ref="C601:C604"/>
    <mergeCell ref="A313:A316"/>
    <mergeCell ref="AO93:AO96"/>
    <mergeCell ref="AP321:AP324"/>
    <mergeCell ref="AP213:AP216"/>
    <mergeCell ref="AM429:AM432"/>
    <mergeCell ref="AL281:AL284"/>
    <mergeCell ref="C777:C780"/>
    <mergeCell ref="A13:A16"/>
    <mergeCell ref="AP489:AP492"/>
    <mergeCell ref="AL341:AL344"/>
    <mergeCell ref="AQ717:AQ720"/>
    <mergeCell ref="A637:A640"/>
    <mergeCell ref="AM129:AM132"/>
    <mergeCell ref="A461:A464"/>
    <mergeCell ref="AQ545:AQ548"/>
    <mergeCell ref="AM609:AM612"/>
    <mergeCell ref="C401:C404"/>
    <mergeCell ref="B177:B180"/>
    <mergeCell ref="AN109:AN112"/>
    <mergeCell ref="AK293:AK296"/>
    <mergeCell ref="C229:C232"/>
    <mergeCell ref="AP777:AP780"/>
    <mergeCell ref="AP601:AP604"/>
    <mergeCell ref="D381:D384"/>
    <mergeCell ref="AQ721:AQ724"/>
    <mergeCell ref="A21:A24"/>
    <mergeCell ref="AP497:AP500"/>
    <mergeCell ref="B65:B68"/>
    <mergeCell ref="AL721:AL724"/>
    <mergeCell ref="C513:C516"/>
    <mergeCell ref="AM169:AM172"/>
    <mergeCell ref="C405:C408"/>
    <mergeCell ref="AN289:AN292"/>
    <mergeCell ref="B181:B184"/>
    <mergeCell ref="AK769:AK772"/>
    <mergeCell ref="A385:A388"/>
    <mergeCell ref="AP349:AP352"/>
    <mergeCell ref="AP325:AP328"/>
    <mergeCell ref="AQ469:AQ472"/>
    <mergeCell ref="C13:C16"/>
    <mergeCell ref="AO781:AO784"/>
    <mergeCell ref="A249:A252"/>
    <mergeCell ref="B393:B396"/>
    <mergeCell ref="D505:D508"/>
    <mergeCell ref="A797:A800"/>
    <mergeCell ref="AK801:AK804"/>
    <mergeCell ref="AM397:AM400"/>
    <mergeCell ref="AK73:AK76"/>
    <mergeCell ref="AN517:AN520"/>
    <mergeCell ref="C661:C664"/>
    <mergeCell ref="AK181:AK184"/>
    <mergeCell ref="AP273:AP276"/>
    <mergeCell ref="C17:C20"/>
    <mergeCell ref="AO785:AO788"/>
    <mergeCell ref="D169:D172"/>
    <mergeCell ref="AQ509:AQ512"/>
    <mergeCell ref="AL449:AL452"/>
    <mergeCell ref="A277:A280"/>
    <mergeCell ref="AP285:AP288"/>
    <mergeCell ref="D65:D68"/>
    <mergeCell ref="C185:C188"/>
    <mergeCell ref="AN545:AN548"/>
    <mergeCell ref="AO45:AO48"/>
    <mergeCell ref="AL337:AL340"/>
    <mergeCell ref="A349:A352"/>
    <mergeCell ref="C677:C680"/>
    <mergeCell ref="AP313:AP316"/>
    <mergeCell ref="AQ541:AQ544"/>
    <mergeCell ref="AM605:AM608"/>
    <mergeCell ref="AN725:AN728"/>
    <mergeCell ref="D341:D344"/>
    <mergeCell ref="AQ769:AQ772"/>
    <mergeCell ref="AQ661:AQ664"/>
    <mergeCell ref="AM181:AM184"/>
    <mergeCell ref="A689:A692"/>
    <mergeCell ref="AQ41:AQ44"/>
    <mergeCell ref="AM729:AM732"/>
    <mergeCell ref="AO453:AO456"/>
    <mergeCell ref="D573:D576"/>
    <mergeCell ref="A865:A868"/>
    <mergeCell ref="A137:A140"/>
    <mergeCell ref="AP721:AP724"/>
    <mergeCell ref="AP829:AP832"/>
    <mergeCell ref="AP101:AP104"/>
    <mergeCell ref="AQ773:AQ776"/>
    <mergeCell ref="AM361:AM364"/>
    <mergeCell ref="AQ221:AQ224"/>
    <mergeCell ref="AQ45:AQ48"/>
    <mergeCell ref="AN513:AN516"/>
    <mergeCell ref="B845:B848"/>
    <mergeCell ref="B193:B196"/>
    <mergeCell ref="AK621:AK624"/>
    <mergeCell ref="AM289:AM292"/>
    <mergeCell ref="AO457:AO460"/>
    <mergeCell ref="B117:B120"/>
    <mergeCell ref="AL773:AL776"/>
    <mergeCell ref="C741:C744"/>
    <mergeCell ref="AK805:AK808"/>
    <mergeCell ref="C845:C848"/>
    <mergeCell ref="AM501:AM504"/>
    <mergeCell ref="AK289:AK292"/>
    <mergeCell ref="AO445:AO448"/>
    <mergeCell ref="C225:C228"/>
    <mergeCell ref="B621:B624"/>
    <mergeCell ref="AQ629:AQ632"/>
    <mergeCell ref="A549:A552"/>
    <mergeCell ref="AN737:AN740"/>
    <mergeCell ref="AK301:AK304"/>
    <mergeCell ref="AP337:AP340"/>
    <mergeCell ref="B633:B636"/>
    <mergeCell ref="D117:D120"/>
    <mergeCell ref="AQ457:AQ460"/>
    <mergeCell ref="AM629:AM632"/>
    <mergeCell ref="C25:C28"/>
    <mergeCell ref="AN21:AN24"/>
    <mergeCell ref="B749:B752"/>
    <mergeCell ref="C249:C252"/>
    <mergeCell ref="AP513:AP516"/>
    <mergeCell ref="AL389:AL392"/>
    <mergeCell ref="D293:D296"/>
    <mergeCell ref="AQ633:AQ636"/>
    <mergeCell ref="AP409:AP412"/>
    <mergeCell ref="D569:D572"/>
    <mergeCell ref="D393:D396"/>
    <mergeCell ref="AN49:AN52"/>
    <mergeCell ref="AK341:AK344"/>
    <mergeCell ref="AL461:AL464"/>
    <mergeCell ref="C277:C280"/>
    <mergeCell ref="AP617:AP620"/>
    <mergeCell ref="A581:A584"/>
    <mergeCell ref="AK237:AK240"/>
    <mergeCell ref="AM533:AM536"/>
    <mergeCell ref="B653:B656"/>
    <mergeCell ref="AN585:AN588"/>
    <mergeCell ref="AN33:AN36"/>
  </mergeCells>
  <conditionalFormatting sqref="E13:E136 E141:E872">
    <cfRule type="cellIs" dxfId="92" priority="77" stopIfTrue="1" operator="equal">
      <formula>0</formula>
    </cfRule>
  </conditionalFormatting>
  <conditionalFormatting sqref="F8:AJ52">
    <cfRule type="expression" dxfId="91" priority="75">
      <formula>F$10=1</formula>
    </cfRule>
    <cfRule type="expression" dxfId="90" priority="76">
      <formula>F$9&gt;=6</formula>
    </cfRule>
  </conditionalFormatting>
  <conditionalFormatting sqref="F53:AJ92">
    <cfRule type="expression" dxfId="89" priority="73">
      <formula>F$10=1</formula>
    </cfRule>
    <cfRule type="expression" dxfId="88" priority="74">
      <formula>F$9&gt;=6</formula>
    </cfRule>
  </conditionalFormatting>
  <conditionalFormatting sqref="F93:AJ132">
    <cfRule type="expression" dxfId="87" priority="71">
      <formula>F$10=1</formula>
    </cfRule>
    <cfRule type="expression" dxfId="86" priority="72">
      <formula>F$9&gt;=6</formula>
    </cfRule>
  </conditionalFormatting>
  <conditionalFormatting sqref="F134:AJ136 F141:AJ172">
    <cfRule type="expression" dxfId="85" priority="69">
      <formula>F$10=1</formula>
    </cfRule>
    <cfRule type="expression" dxfId="84" priority="70">
      <formula>F$9&gt;=6</formula>
    </cfRule>
  </conditionalFormatting>
  <conditionalFormatting sqref="F173:AJ212">
    <cfRule type="expression" dxfId="83" priority="67">
      <formula>F$10=1</formula>
    </cfRule>
    <cfRule type="expression" dxfId="82" priority="68">
      <formula>F$9&gt;=6</formula>
    </cfRule>
  </conditionalFormatting>
  <conditionalFormatting sqref="F213:AJ252">
    <cfRule type="expression" dxfId="81" priority="65">
      <formula>F$10=1</formula>
    </cfRule>
    <cfRule type="expression" dxfId="80" priority="66">
      <formula>F$9&gt;=6</formula>
    </cfRule>
  </conditionalFormatting>
  <conditionalFormatting sqref="F253:AJ292">
    <cfRule type="expression" dxfId="79" priority="63">
      <formula>F$10=1</formula>
    </cfRule>
    <cfRule type="expression" dxfId="78" priority="64">
      <formula>F$9&gt;=6</formula>
    </cfRule>
  </conditionalFormatting>
  <conditionalFormatting sqref="F293:AJ332">
    <cfRule type="expression" dxfId="77" priority="61">
      <formula>F$10=1</formula>
    </cfRule>
    <cfRule type="expression" dxfId="76" priority="62">
      <formula>F$9&gt;=6</formula>
    </cfRule>
  </conditionalFormatting>
  <conditionalFormatting sqref="F333:AJ372">
    <cfRule type="expression" dxfId="75" priority="59">
      <formula>F$10=1</formula>
    </cfRule>
    <cfRule type="expression" dxfId="74" priority="60">
      <formula>F$9&gt;=6</formula>
    </cfRule>
  </conditionalFormatting>
  <conditionalFormatting sqref="F373:AJ412">
    <cfRule type="expression" dxfId="73" priority="57">
      <formula>F$10=1</formula>
    </cfRule>
    <cfRule type="expression" dxfId="72" priority="58">
      <formula>F$9&gt;=6</formula>
    </cfRule>
  </conditionalFormatting>
  <conditionalFormatting sqref="F413:AJ452">
    <cfRule type="expression" dxfId="71" priority="55">
      <formula>F$10=1</formula>
    </cfRule>
    <cfRule type="expression" dxfId="70" priority="56">
      <formula>F$9&gt;=6</formula>
    </cfRule>
  </conditionalFormatting>
  <conditionalFormatting sqref="F453:AJ492">
    <cfRule type="expression" dxfId="69" priority="53">
      <formula>F$10=1</formula>
    </cfRule>
    <cfRule type="expression" dxfId="68" priority="54">
      <formula>F$9&gt;=6</formula>
    </cfRule>
  </conditionalFormatting>
  <conditionalFormatting sqref="F493:AJ532">
    <cfRule type="expression" dxfId="67" priority="51">
      <formula>F$10=1</formula>
    </cfRule>
    <cfRule type="expression" dxfId="66" priority="52">
      <formula>F$9&gt;=6</formula>
    </cfRule>
  </conditionalFormatting>
  <conditionalFormatting sqref="F533:AJ572">
    <cfRule type="expression" dxfId="65" priority="49">
      <formula>F$10=1</formula>
    </cfRule>
    <cfRule type="expression" dxfId="64" priority="50">
      <formula>F$9&gt;=6</formula>
    </cfRule>
  </conditionalFormatting>
  <conditionalFormatting sqref="F573:AJ612">
    <cfRule type="expression" dxfId="63" priority="47">
      <formula>F$10=1</formula>
    </cfRule>
    <cfRule type="expression" dxfId="62" priority="48">
      <formula>F$9&gt;=6</formula>
    </cfRule>
  </conditionalFormatting>
  <conditionalFormatting sqref="F613:AJ652">
    <cfRule type="expression" dxfId="61" priority="45">
      <formula>F$10=1</formula>
    </cfRule>
    <cfRule type="expression" dxfId="60" priority="46">
      <formula>F$9&gt;=6</formula>
    </cfRule>
  </conditionalFormatting>
  <conditionalFormatting sqref="F653:AJ680">
    <cfRule type="expression" dxfId="59" priority="43">
      <formula>F$10=1</formula>
    </cfRule>
    <cfRule type="expression" dxfId="58" priority="44">
      <formula>F$9&gt;=6</formula>
    </cfRule>
  </conditionalFormatting>
  <conditionalFormatting sqref="F681:AJ708">
    <cfRule type="expression" dxfId="57" priority="41">
      <formula>F$10=1</formula>
    </cfRule>
    <cfRule type="expression" dxfId="56" priority="42">
      <formula>F$9&gt;=6</formula>
    </cfRule>
  </conditionalFormatting>
  <conditionalFormatting sqref="F709:AJ736">
    <cfRule type="expression" dxfId="55" priority="39">
      <formula>F$10=1</formula>
    </cfRule>
    <cfRule type="expression" dxfId="54" priority="40">
      <formula>F$9&gt;=6</formula>
    </cfRule>
  </conditionalFormatting>
  <conditionalFormatting sqref="F737:AJ764">
    <cfRule type="expression" dxfId="53" priority="37">
      <formula>F$10=1</formula>
    </cfRule>
    <cfRule type="expression" dxfId="52" priority="38">
      <formula>F$9&gt;=6</formula>
    </cfRule>
  </conditionalFormatting>
  <conditionalFormatting sqref="F765:AJ792">
    <cfRule type="expression" dxfId="51" priority="35">
      <formula>F$10=1</formula>
    </cfRule>
    <cfRule type="expression" dxfId="50" priority="36">
      <formula>F$9&gt;=6</formula>
    </cfRule>
  </conditionalFormatting>
  <conditionalFormatting sqref="F793:AJ820">
    <cfRule type="expression" dxfId="49" priority="33">
      <formula>F$10=1</formula>
    </cfRule>
    <cfRule type="expression" dxfId="48" priority="34">
      <formula>F$9&gt;=6</formula>
    </cfRule>
  </conditionalFormatting>
  <conditionalFormatting sqref="F821:AJ848">
    <cfRule type="expression" dxfId="47" priority="31">
      <formula>F$10=1</formula>
    </cfRule>
    <cfRule type="expression" dxfId="46" priority="32">
      <formula>F$9&gt;=6</formula>
    </cfRule>
  </conditionalFormatting>
  <conditionalFormatting sqref="F849:AJ872">
    <cfRule type="expression" dxfId="45" priority="29">
      <formula>F$10=1</formula>
    </cfRule>
    <cfRule type="expression" dxfId="44" priority="30">
      <formula>F$9&gt;=6</formula>
    </cfRule>
  </conditionalFormatting>
  <conditionalFormatting sqref="B37:C44">
    <cfRule type="duplicateValues" dxfId="43" priority="11"/>
  </conditionalFormatting>
  <conditionalFormatting sqref="B49:C76">
    <cfRule type="duplicateValues" dxfId="42" priority="23"/>
  </conditionalFormatting>
  <conditionalFormatting sqref="C13:C20">
    <cfRule type="duplicateValues" dxfId="41" priority="22"/>
  </conditionalFormatting>
  <conditionalFormatting sqref="C49:C76">
    <cfRule type="duplicateValues" dxfId="40" priority="24"/>
  </conditionalFormatting>
  <conditionalFormatting sqref="C77:C80">
    <cfRule type="duplicateValues" dxfId="39" priority="21"/>
  </conditionalFormatting>
  <conditionalFormatting sqref="C81:C88">
    <cfRule type="duplicateValues" dxfId="38" priority="20"/>
  </conditionalFormatting>
  <conditionalFormatting sqref="C89:C104">
    <cfRule type="duplicateValues" dxfId="37" priority="19"/>
  </conditionalFormatting>
  <conditionalFormatting sqref="C149:C156">
    <cfRule type="duplicateValues" dxfId="36" priority="18"/>
  </conditionalFormatting>
  <conditionalFormatting sqref="C157:C188">
    <cfRule type="duplicateValues" dxfId="35" priority="17"/>
  </conditionalFormatting>
  <conditionalFormatting sqref="C285:C296">
    <cfRule type="duplicateValues" dxfId="34" priority="16"/>
  </conditionalFormatting>
  <conditionalFormatting sqref="C317:C340">
    <cfRule type="duplicateValues" dxfId="33" priority="15"/>
  </conditionalFormatting>
  <conditionalFormatting sqref="C405:C408">
    <cfRule type="duplicateValues" dxfId="32" priority="14"/>
  </conditionalFormatting>
  <conditionalFormatting sqref="C409:C428">
    <cfRule type="duplicateValues" dxfId="31" priority="13"/>
  </conditionalFormatting>
  <conditionalFormatting sqref="C477:C708">
    <cfRule type="duplicateValues" dxfId="30" priority="25"/>
  </conditionalFormatting>
  <conditionalFormatting sqref="C709:C712">
    <cfRule type="duplicateValues" dxfId="29" priority="12"/>
  </conditionalFormatting>
  <conditionalFormatting sqref="C741:C872">
    <cfRule type="duplicateValues" dxfId="28" priority="26"/>
  </conditionalFormatting>
  <conditionalFormatting sqref="B13:C36 B45:C136 B141:C872">
    <cfRule type="duplicateValues" dxfId="27" priority="27"/>
  </conditionalFormatting>
  <conditionalFormatting sqref="B189:C284">
    <cfRule type="duplicateValues" dxfId="26" priority="28"/>
  </conditionalFormatting>
  <conditionalFormatting sqref="E137:E140">
    <cfRule type="cellIs" dxfId="25" priority="6" stopIfTrue="1" operator="equal">
      <formula>0</formula>
    </cfRule>
  </conditionalFormatting>
  <conditionalFormatting sqref="F137:AJ140">
    <cfRule type="expression" dxfId="24" priority="4">
      <formula>F$10=1</formula>
    </cfRule>
    <cfRule type="expression" dxfId="23" priority="5">
      <formula>F$9&gt;=6</formula>
    </cfRule>
  </conditionalFormatting>
  <conditionalFormatting sqref="B137:C140">
    <cfRule type="duplicateValues" dxfId="22" priority="3"/>
  </conditionalFormatting>
  <conditionalFormatting sqref="F133:AJ133">
    <cfRule type="expression" dxfId="21" priority="1">
      <formula>F$10=1</formula>
    </cfRule>
    <cfRule type="expression" dxfId="20" priority="2">
      <formula>F$9&gt;=6</formula>
    </cfRule>
  </conditionalFormatting>
  <pageMargins left="0.15748031496062989" right="0.15748031496062989" top="0.74803149606299213" bottom="0.51181102362204722" header="0.31496062992125978" footer="0.31496062992125978"/>
  <pageSetup paperSize="9" scale="97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52"/>
  <sheetViews>
    <sheetView zoomScale="160" zoomScaleNormal="160" zoomScaleSheetLayoutView="160" workbookViewId="0">
      <pane xSplit="5" ySplit="12" topLeftCell="F13" activePane="bottomRight" state="frozen"/>
      <selection pane="topRight" activeCell="G1" sqref="G1"/>
      <selection pane="bottomLeft" activeCell="A11" sqref="A11"/>
      <selection pane="bottomRight" activeCell="A8" sqref="A8:XFD12"/>
    </sheetView>
  </sheetViews>
  <sheetFormatPr defaultColWidth="9.140625" defaultRowHeight="9.75" outlineLevelCol="1" x14ac:dyDescent="0.2"/>
  <cols>
    <col min="1" max="1" width="2.85546875" style="97" customWidth="1"/>
    <col min="2" max="2" width="4.85546875" style="97" customWidth="1"/>
    <col min="3" max="3" width="9.7109375" style="97" customWidth="1"/>
    <col min="4" max="4" width="8" style="97" customWidth="1" outlineLevel="1"/>
    <col min="5" max="5" width="8.85546875" style="97" customWidth="1" outlineLevel="1"/>
    <col min="6" max="6" width="2.7109375" style="97" customWidth="1"/>
    <col min="7" max="7" width="2.42578125" style="97" customWidth="1"/>
    <col min="8" max="21" width="2.7109375" style="97" customWidth="1"/>
    <col min="22" max="22" width="3.42578125" style="97" customWidth="1"/>
    <col min="23" max="36" width="2.7109375" style="97" customWidth="1"/>
    <col min="37" max="37" width="3" style="97" customWidth="1"/>
    <col min="38" max="38" width="3.140625" style="97" customWidth="1"/>
    <col min="39" max="39" width="2.85546875" style="97" customWidth="1"/>
    <col min="40" max="41" width="2.5703125" style="97" bestFit="1" customWidth="1"/>
    <col min="42" max="42" width="7" style="97" customWidth="1"/>
    <col min="43" max="43" width="11" style="97" customWidth="1"/>
    <col min="44" max="49" width="9.140625" style="97" customWidth="1"/>
    <col min="50" max="16384" width="9.140625" style="97"/>
  </cols>
  <sheetData>
    <row r="1" spans="1:43" ht="14.25" customHeight="1" x14ac:dyDescent="0.2">
      <c r="B1" s="158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39" t="s">
        <v>1</v>
      </c>
      <c r="M1" s="153" t="s">
        <v>2</v>
      </c>
      <c r="N1" s="154"/>
      <c r="O1" s="154"/>
      <c r="P1" s="153">
        <v>2024</v>
      </c>
      <c r="Q1" s="154"/>
      <c r="R1" s="154"/>
      <c r="U1" s="39" t="s">
        <v>3</v>
      </c>
      <c r="AG1" s="156"/>
      <c r="AH1" s="157"/>
      <c r="AI1" s="157"/>
      <c r="AJ1" s="157"/>
      <c r="AK1" s="157"/>
      <c r="AL1" s="157"/>
      <c r="AO1" s="156"/>
      <c r="AP1" s="157"/>
      <c r="AQ1" s="157"/>
    </row>
    <row r="2" spans="1:43" ht="12.75" customHeight="1" x14ac:dyDescent="0.2">
      <c r="C2" s="39"/>
      <c r="AC2" s="39"/>
      <c r="AG2" s="151" t="s">
        <v>4</v>
      </c>
      <c r="AH2" s="152"/>
      <c r="AI2" s="152"/>
      <c r="AJ2" s="152"/>
      <c r="AK2" s="152"/>
      <c r="AL2" s="152"/>
      <c r="AM2" s="40"/>
      <c r="AN2" s="40"/>
      <c r="AO2" s="155" t="s">
        <v>5</v>
      </c>
      <c r="AP2" s="154"/>
      <c r="AQ2" s="154"/>
    </row>
    <row r="3" spans="1:43" x14ac:dyDescent="0.2">
      <c r="C3" s="39" t="s">
        <v>6</v>
      </c>
      <c r="L3" s="41" t="s">
        <v>7</v>
      </c>
      <c r="M3" s="42"/>
      <c r="N3" s="42"/>
      <c r="O3" s="42"/>
      <c r="P3" s="42"/>
      <c r="Q3" s="42"/>
      <c r="R3" s="42"/>
      <c r="S3" s="42"/>
      <c r="T3" s="42"/>
      <c r="U3" s="42"/>
      <c r="V3" s="42"/>
      <c r="AJ3" s="39"/>
    </row>
    <row r="5" spans="1:43" ht="10.5" customHeight="1" x14ac:dyDescent="0.2">
      <c r="U5" s="39" t="s">
        <v>8</v>
      </c>
      <c r="AG5" s="156"/>
      <c r="AH5" s="157"/>
      <c r="AI5" s="157"/>
      <c r="AJ5" s="157"/>
      <c r="AK5" s="157"/>
      <c r="AL5" s="157"/>
      <c r="AO5" s="156"/>
      <c r="AP5" s="157"/>
      <c r="AQ5" s="157"/>
    </row>
    <row r="6" spans="1:43" ht="10.5" customHeight="1" x14ac:dyDescent="0.2">
      <c r="AG6" s="151" t="s">
        <v>4</v>
      </c>
      <c r="AH6" s="152"/>
      <c r="AI6" s="152"/>
      <c r="AJ6" s="152"/>
      <c r="AK6" s="152"/>
      <c r="AL6" s="152"/>
      <c r="AM6" s="40"/>
      <c r="AN6" s="40"/>
      <c r="AO6" s="151" t="s">
        <v>5</v>
      </c>
      <c r="AP6" s="152"/>
      <c r="AQ6" s="152"/>
    </row>
    <row r="7" spans="1:43" ht="9.75" customHeight="1" thickBot="1" x14ac:dyDescent="0.25">
      <c r="AP7" s="43"/>
      <c r="AQ7" s="43"/>
    </row>
    <row r="8" spans="1:43" ht="89.25" customHeight="1" thickBot="1" x14ac:dyDescent="0.25">
      <c r="A8" s="44" t="s">
        <v>9</v>
      </c>
      <c r="B8" s="45" t="s">
        <v>10</v>
      </c>
      <c r="C8" s="45" t="s">
        <v>11</v>
      </c>
      <c r="D8" s="45" t="s">
        <v>12</v>
      </c>
      <c r="E8" s="46"/>
      <c r="F8" s="47">
        <f>IF(VLOOKUP($M$1&amp;" "&amp;$P$1,'Вспомогательная таблица'!$C:$BQ,37,0)=0," ",VLOOKUP($M$1&amp;" "&amp;$P$1,'Вспомогательная таблица'!$C:$BQ,37,0))</f>
        <v>1</v>
      </c>
      <c r="G8" s="48">
        <f>IF(VLOOKUP($M$1&amp;" "&amp;$P$1,'Вспомогательная таблица'!$C:$BQ,38,0)=0," ",VLOOKUP($M$1&amp;" "&amp;$P$1,'Вспомогательная таблица'!$C:$BQ,38,0))</f>
        <v>2</v>
      </c>
      <c r="H8" s="48">
        <f>IF(VLOOKUP($M$1&amp;" "&amp;$P$1,'Вспомогательная таблица'!$C:$BQ,39,0)=0," ",VLOOKUP($M$1&amp;" "&amp;$P$1,'Вспомогательная таблица'!$C:$BQ,39,0))</f>
        <v>3</v>
      </c>
      <c r="I8" s="48">
        <f>IF(VLOOKUP($M$1&amp;" "&amp;$P$1,'Вспомогательная таблица'!$C:$BQ,40,0)=0," ",VLOOKUP($M$1&amp;" "&amp;$P$1,'Вспомогательная таблица'!$C:$BQ,40,0))</f>
        <v>4</v>
      </c>
      <c r="J8" s="48">
        <f>IF(VLOOKUP($M$1&amp;" "&amp;$P$1,'Вспомогательная таблица'!$C:$BQ,41,0)=0," ",VLOOKUP($M$1&amp;" "&amp;$P$1,'Вспомогательная таблица'!$C:$BQ,41,0))</f>
        <v>5</v>
      </c>
      <c r="K8" s="48">
        <f>IF(VLOOKUP($M$1&amp;" "&amp;$P$1,'Вспомогательная таблица'!$C:$BQ,42,0)=0," ",VLOOKUP($M$1&amp;" "&amp;$P$1,'Вспомогательная таблица'!$C:$BQ,42,0))</f>
        <v>6</v>
      </c>
      <c r="L8" s="48">
        <f>IF(VLOOKUP($M$1&amp;" "&amp;$P$1,'Вспомогательная таблица'!$C:$BQ,43,0)=0," ",VLOOKUP($M$1&amp;" "&amp;$P$1,'Вспомогательная таблица'!$C:$BQ,43,0))</f>
        <v>7</v>
      </c>
      <c r="M8" s="48">
        <f>IF(VLOOKUP($M$1&amp;" "&amp;$P$1,'Вспомогательная таблица'!$C:$BQ,44,0)=0," ",VLOOKUP($M$1&amp;" "&amp;$P$1,'Вспомогательная таблица'!$C:$BQ,44,0))</f>
        <v>8</v>
      </c>
      <c r="N8" s="48">
        <f>IF(VLOOKUP($M$1&amp;" "&amp;$P$1,'Вспомогательная таблица'!$C:$BQ,45,0)=0," ",VLOOKUP($M$1&amp;" "&amp;$P$1,'Вспомогательная таблица'!$C:$BQ,45,0))</f>
        <v>9</v>
      </c>
      <c r="O8" s="48">
        <f>IF(VLOOKUP($M$1&amp;" "&amp;$P$1,'Вспомогательная таблица'!$C:$BQ,46,0)=0," ",VLOOKUP($M$1&amp;" "&amp;$P$1,'Вспомогательная таблица'!$C:$BQ,46,0))</f>
        <v>10</v>
      </c>
      <c r="P8" s="48">
        <f>IF(VLOOKUP($M$1&amp;" "&amp;$P$1,'Вспомогательная таблица'!$C:$BQ,47,0)=0," ",VLOOKUP($M$1&amp;" "&amp;$P$1,'Вспомогательная таблица'!$C:$BQ,47,0))</f>
        <v>11</v>
      </c>
      <c r="Q8" s="48">
        <f>IF(VLOOKUP($M$1&amp;" "&amp;$P$1,'Вспомогательная таблица'!$C:$BQ,48,0)=0," ",VLOOKUP($M$1&amp;" "&amp;$P$1,'Вспомогательная таблица'!$C:$BQ,48,0))</f>
        <v>12</v>
      </c>
      <c r="R8" s="48">
        <f>IF(VLOOKUP($M$1&amp;" "&amp;$P$1,'Вспомогательная таблица'!$C:$BQ,49,0)=0," ",VLOOKUP($M$1&amp;" "&amp;$P$1,'Вспомогательная таблица'!$C:$BQ,49,0))</f>
        <v>13</v>
      </c>
      <c r="S8" s="48">
        <f>IF(VLOOKUP($M$1&amp;" "&amp;$P$1,'Вспомогательная таблица'!$C:$BQ,50,0)=0," ",VLOOKUP($M$1&amp;" "&amp;$P$1,'Вспомогательная таблица'!$C:$BQ,50,0))</f>
        <v>14</v>
      </c>
      <c r="T8" s="48">
        <f>IF(VLOOKUP($M$1&amp;" "&amp;$P$1,'Вспомогательная таблица'!$C:$BQ,51,0)=0," ",VLOOKUP($M$1&amp;" "&amp;$P$1,'Вспомогательная таблица'!$C:$BQ,51,0))</f>
        <v>15</v>
      </c>
      <c r="U8" s="48">
        <f>IF(VLOOKUP($M$1&amp;" "&amp;$P$1,'Вспомогательная таблица'!$C:$BQ,52,0)=0," ",VLOOKUP($M$1&amp;" "&amp;$P$1,'Вспомогательная таблица'!$C:$BQ,52,0))</f>
        <v>16</v>
      </c>
      <c r="V8" s="48">
        <f>IF(VLOOKUP($M$1&amp;" "&amp;$P$1,'Вспомогательная таблица'!$C:$BQ,53,0)=0," ",VLOOKUP($M$1&amp;" "&amp;$P$1,'Вспомогательная таблица'!$C:$BQ,53,0))</f>
        <v>17</v>
      </c>
      <c r="W8" s="48">
        <f>IF(VLOOKUP($M$1&amp;" "&amp;$P$1,'Вспомогательная таблица'!$C:$BQ,54,0)=0," ",VLOOKUP($M$1&amp;" "&amp;$P$1,'Вспомогательная таблица'!$C:$BQ,54,0))</f>
        <v>18</v>
      </c>
      <c r="X8" s="48">
        <f>IF(VLOOKUP($M$1&amp;" "&amp;$P$1,'Вспомогательная таблица'!$C:$BQ,55,0)=0," ",VLOOKUP($M$1&amp;" "&amp;$P$1,'Вспомогательная таблица'!$C:$BQ,55,0))</f>
        <v>19</v>
      </c>
      <c r="Y8" s="48">
        <f>IF(VLOOKUP($M$1&amp;" "&amp;$P$1,'Вспомогательная таблица'!$C:$BQ,56,0)=0," ",VLOOKUP($M$1&amp;" "&amp;$P$1,'Вспомогательная таблица'!$C:$BQ,56,0))</f>
        <v>20</v>
      </c>
      <c r="Z8" s="48">
        <f>IF(VLOOKUP($M$1&amp;" "&amp;$P$1,'Вспомогательная таблица'!$C:$BQ,57,0)=0," ",VLOOKUP($M$1&amp;" "&amp;$P$1,'Вспомогательная таблица'!$C:$BQ,57,0))</f>
        <v>21</v>
      </c>
      <c r="AA8" s="48">
        <f>IF(VLOOKUP($M$1&amp;" "&amp;$P$1,'Вспомогательная таблица'!$C:$BQ,58,0)=0," ",VLOOKUP($M$1&amp;" "&amp;$P$1,'Вспомогательная таблица'!$C:$BQ,58,0))</f>
        <v>22</v>
      </c>
      <c r="AB8" s="48">
        <f>IF(VLOOKUP($M$1&amp;" "&amp;$P$1,'Вспомогательная таблица'!$C:$BQ,59,0)=0," ",VLOOKUP($M$1&amp;" "&amp;$P$1,'Вспомогательная таблица'!$C:$BQ,59,0))</f>
        <v>23</v>
      </c>
      <c r="AC8" s="48">
        <f>IF(VLOOKUP($M$1&amp;" "&amp;$P$1,'Вспомогательная таблица'!$C:$BQ,60,0)=0," ",VLOOKUP($M$1&amp;" "&amp;$P$1,'Вспомогательная таблица'!$C:$BQ,60,0))</f>
        <v>24</v>
      </c>
      <c r="AD8" s="48">
        <f>IF(VLOOKUP($M$1&amp;" "&amp;$P$1,'Вспомогательная таблица'!$C:$BQ,61,0)=0," ",VLOOKUP($M$1&amp;" "&amp;$P$1,'Вспомогательная таблица'!$C:$BQ,61,0))</f>
        <v>25</v>
      </c>
      <c r="AE8" s="48">
        <f>IF(VLOOKUP($M$1&amp;" "&amp;$P$1,'Вспомогательная таблица'!$C:$BQ,62,0)=0," ",VLOOKUP($M$1&amp;" "&amp;$P$1,'Вспомогательная таблица'!$C:$BQ,62,0))</f>
        <v>26</v>
      </c>
      <c r="AF8" s="48">
        <f>IF(VLOOKUP($M$1&amp;" "&amp;$P$1,'Вспомогательная таблица'!$C:$BQ,63,0)=0," ",VLOOKUP($M$1&amp;" "&amp;$P$1,'Вспомогательная таблица'!$C:$BQ,63,0))</f>
        <v>27</v>
      </c>
      <c r="AG8" s="48">
        <f>IF(VLOOKUP($M$1&amp;" "&amp;$P$1,'Вспомогательная таблица'!$C:$BQ,64,0)=0," ",VLOOKUP($M$1&amp;" "&amp;$P$1,'Вспомогательная таблица'!$C:$BQ,64,0))</f>
        <v>28</v>
      </c>
      <c r="AH8" s="48">
        <f>IF(VLOOKUP($M$1&amp;" "&amp;$P$1,'Вспомогательная таблица'!$C:$BQ,65,0)=0," ",VLOOKUP($M$1&amp;" "&amp;$P$1,'Вспомогательная таблица'!$C:$BQ,65,0))</f>
        <v>29</v>
      </c>
      <c r="AI8" s="48">
        <f>IF(VLOOKUP($M$1&amp;" "&amp;$P$1,'Вспомогательная таблица'!$C:$BQ,66,0)=0," ",VLOOKUP($M$1&amp;" "&amp;$P$1,'Вспомогательная таблица'!$C:$BQ,66,0))</f>
        <v>30</v>
      </c>
      <c r="AJ8" s="49">
        <f>IF(VLOOKUP($M$1&amp;" "&amp;$P$1,'Вспомогательная таблица'!$C:$BQ,67,0)=0," ",VLOOKUP($M$1&amp;" "&amp;$P$1,'Вспомогательная таблица'!$C:$BQ,67,0))</f>
        <v>31</v>
      </c>
      <c r="AK8" s="50" t="s">
        <v>13</v>
      </c>
      <c r="AL8" s="45" t="s">
        <v>14</v>
      </c>
      <c r="AM8" s="45" t="s">
        <v>15</v>
      </c>
      <c r="AN8" s="45" t="s">
        <v>16</v>
      </c>
      <c r="AO8" s="45" t="s">
        <v>17</v>
      </c>
      <c r="AP8" s="45" t="s">
        <v>18</v>
      </c>
      <c r="AQ8" s="51" t="s">
        <v>19</v>
      </c>
    </row>
    <row r="9" spans="1:43" ht="10.15" hidden="1" customHeight="1" x14ac:dyDescent="0.2">
      <c r="A9" s="52"/>
      <c r="B9" s="53"/>
      <c r="C9" s="53"/>
      <c r="D9" s="53"/>
      <c r="E9" s="54"/>
      <c r="F9" s="55">
        <f>IF(ISERROR(WEEKDAY(F8&amp;"/"&amp;HLOOKUP($M$1,АЗАМАТ!$E$2:$P$5,4,0)&amp;"/"&amp;$P$1,2)),"",WEEKDAY(F8&amp;"/"&amp;HLOOKUP($M$1,АЗАМАТ!$E$2:$P$5,4,0)&amp;"/"&amp;$P$1,2))</f>
        <v>1</v>
      </c>
      <c r="G9" s="55">
        <f>IF(ISERROR(WEEKDAY(G8&amp;"/"&amp;HLOOKUP($M$1,АЗАМАТ!$E$2:$P$5,4,0)&amp;"/"&amp;$P$1,2)),"",WEEKDAY(G8&amp;"/"&amp;HLOOKUP($M$1,АЗАМАТ!$E$2:$P$5,4,0)&amp;"/"&amp;$P$1,2))</f>
        <v>2</v>
      </c>
      <c r="H9" s="55">
        <f>IF(ISERROR(WEEKDAY(H8&amp;"/"&amp;HLOOKUP($M$1,АЗАМАТ!$E$2:$P$5,4,0)&amp;"/"&amp;$P$1,2)),"",WEEKDAY(H8&amp;"/"&amp;HLOOKUP($M$1,АЗАМАТ!$E$2:$P$5,4,0)&amp;"/"&amp;$P$1,2))</f>
        <v>3</v>
      </c>
      <c r="I9" s="55">
        <f>IF(ISERROR(WEEKDAY(I8&amp;"/"&amp;HLOOKUP($M$1,АЗАМАТ!$E$2:$P$5,4,0)&amp;"/"&amp;$P$1,2)),"",WEEKDAY(I8&amp;"/"&amp;HLOOKUP($M$1,АЗАМАТ!$E$2:$P$5,4,0)&amp;"/"&amp;$P$1,2))</f>
        <v>4</v>
      </c>
      <c r="J9" s="55">
        <f>IF(ISERROR(WEEKDAY(J8&amp;"/"&amp;HLOOKUP($M$1,АЗАМАТ!$E$2:$P$5,4,0)&amp;"/"&amp;$P$1,2)),"",WEEKDAY(J8&amp;"/"&amp;HLOOKUP($M$1,АЗАМАТ!$E$2:$P$5,4,0)&amp;"/"&amp;$P$1,2))</f>
        <v>5</v>
      </c>
      <c r="K9" s="55">
        <f>IF(ISERROR(WEEKDAY(K8&amp;"/"&amp;HLOOKUP($M$1,АЗАМАТ!$E$2:$P$5,4,0)&amp;"/"&amp;$P$1,2)),"",WEEKDAY(K8&amp;"/"&amp;HLOOKUP($M$1,АЗАМАТ!$E$2:$P$5,4,0)&amp;"/"&amp;$P$1,2))</f>
        <v>6</v>
      </c>
      <c r="L9" s="55">
        <f>IF(ISERROR(WEEKDAY(L8&amp;"/"&amp;HLOOKUP($M$1,АЗАМАТ!$E$2:$P$5,4,0)&amp;"/"&amp;$P$1,2)),"",WEEKDAY(L8&amp;"/"&amp;HLOOKUP($M$1,АЗАМАТ!$E$2:$P$5,4,0)&amp;"/"&amp;$P$1,2))</f>
        <v>7</v>
      </c>
      <c r="M9" s="55">
        <f>IF(ISERROR(WEEKDAY(M8&amp;"/"&amp;HLOOKUP($M$1,АЗАМАТ!$E$2:$P$5,4,0)&amp;"/"&amp;$P$1,2)),"",WEEKDAY(M8&amp;"/"&amp;HLOOKUP($M$1,АЗАМАТ!$E$2:$P$5,4,0)&amp;"/"&amp;$P$1,2))</f>
        <v>1</v>
      </c>
      <c r="N9" s="55">
        <f>IF(ISERROR(WEEKDAY(N8&amp;"/"&amp;HLOOKUP($M$1,АЗАМАТ!$E$2:$P$5,4,0)&amp;"/"&amp;$P$1,2)),"",WEEKDAY(N8&amp;"/"&amp;HLOOKUP($M$1,АЗАМАТ!$E$2:$P$5,4,0)&amp;"/"&amp;$P$1,2))</f>
        <v>2</v>
      </c>
      <c r="O9" s="55">
        <f>IF(ISERROR(WEEKDAY(O8&amp;"/"&amp;HLOOKUP($M$1,АЗАМАТ!$E$2:$P$5,4,0)&amp;"/"&amp;$P$1,2)),"",WEEKDAY(O8&amp;"/"&amp;HLOOKUP($M$1,АЗАМАТ!$E$2:$P$5,4,0)&amp;"/"&amp;$P$1,2))</f>
        <v>3</v>
      </c>
      <c r="P9" s="55">
        <f>IF(ISERROR(WEEKDAY(P8&amp;"/"&amp;HLOOKUP($M$1,АЗАМАТ!$E$2:$P$5,4,0)&amp;"/"&amp;$P$1,2)),"",WEEKDAY(P8&amp;"/"&amp;HLOOKUP($M$1,АЗАМАТ!$E$2:$P$5,4,0)&amp;"/"&amp;$P$1,2))</f>
        <v>4</v>
      </c>
      <c r="Q9" s="55">
        <f>IF(ISERROR(WEEKDAY(Q8&amp;"/"&amp;HLOOKUP($M$1,АЗАМАТ!$E$2:$P$5,4,0)&amp;"/"&amp;$P$1,2)),"",WEEKDAY(Q8&amp;"/"&amp;HLOOKUP($M$1,АЗАМАТ!$E$2:$P$5,4,0)&amp;"/"&amp;$P$1,2))</f>
        <v>5</v>
      </c>
      <c r="R9" s="55">
        <f>IF(ISERROR(WEEKDAY(R8&amp;"/"&amp;HLOOKUP($M$1,АЗАМАТ!$E$2:$P$5,4,0)&amp;"/"&amp;$P$1,2)),"",WEEKDAY(R8&amp;"/"&amp;HLOOKUP($M$1,АЗАМАТ!$E$2:$P$5,4,0)&amp;"/"&amp;$P$1,2))</f>
        <v>6</v>
      </c>
      <c r="S9" s="55">
        <f>IF(ISERROR(WEEKDAY(S8&amp;"/"&amp;HLOOKUP($M$1,АЗАМАТ!$E$2:$P$5,4,0)&amp;"/"&amp;$P$1,2)),"",WEEKDAY(S8&amp;"/"&amp;HLOOKUP($M$1,АЗАМАТ!$E$2:$P$5,4,0)&amp;"/"&amp;$P$1,2))</f>
        <v>7</v>
      </c>
      <c r="T9" s="55">
        <f>IF(ISERROR(WEEKDAY(T8&amp;"/"&amp;HLOOKUP($M$1,АЗАМАТ!$E$2:$P$5,4,0)&amp;"/"&amp;$P$1,2)),"",WEEKDAY(T8&amp;"/"&amp;HLOOKUP($M$1,АЗАМАТ!$E$2:$P$5,4,0)&amp;"/"&amp;$P$1,2))</f>
        <v>1</v>
      </c>
      <c r="U9" s="55">
        <f>IF(ISERROR(WEEKDAY(U8&amp;"/"&amp;HLOOKUP($M$1,АЗАМАТ!$E$2:$P$5,4,0)&amp;"/"&amp;$P$1,2)),"",WEEKDAY(U8&amp;"/"&amp;HLOOKUP($M$1,АЗАМАТ!$E$2:$P$5,4,0)&amp;"/"&amp;$P$1,2))</f>
        <v>2</v>
      </c>
      <c r="V9" s="55">
        <f>IF(ISERROR(WEEKDAY(V8&amp;"/"&amp;HLOOKUP($M$1,АЗАМАТ!$E$2:$P$5,4,0)&amp;"/"&amp;$P$1,2)),"",WEEKDAY(V8&amp;"/"&amp;HLOOKUP($M$1,АЗАМАТ!$E$2:$P$5,4,0)&amp;"/"&amp;$P$1,2))</f>
        <v>3</v>
      </c>
      <c r="W9" s="55">
        <f>IF(ISERROR(WEEKDAY(W8&amp;"/"&amp;HLOOKUP($M$1,АЗАМАТ!$E$2:$P$5,4,0)&amp;"/"&amp;$P$1,2)),"",WEEKDAY(W8&amp;"/"&amp;HLOOKUP($M$1,АЗАМАТ!$E$2:$P$5,4,0)&amp;"/"&amp;$P$1,2))</f>
        <v>4</v>
      </c>
      <c r="X9" s="55">
        <f>IF(ISERROR(WEEKDAY(X8&amp;"/"&amp;HLOOKUP($M$1,АЗАМАТ!$E$2:$P$5,4,0)&amp;"/"&amp;$P$1,2)),"",WEEKDAY(X8&amp;"/"&amp;HLOOKUP($M$1,АЗАМАТ!$E$2:$P$5,4,0)&amp;"/"&amp;$P$1,2))</f>
        <v>5</v>
      </c>
      <c r="Y9" s="55">
        <f>IF(ISERROR(WEEKDAY(Y8&amp;"/"&amp;HLOOKUP($M$1,АЗАМАТ!$E$2:$P$5,4,0)&amp;"/"&amp;$P$1,2)),"",WEEKDAY(Y8&amp;"/"&amp;HLOOKUP($M$1,АЗАМАТ!$E$2:$P$5,4,0)&amp;"/"&amp;$P$1,2))</f>
        <v>6</v>
      </c>
      <c r="Z9" s="55">
        <f>IF(ISERROR(WEEKDAY(Z8&amp;"/"&amp;HLOOKUP($M$1,АЗАМАТ!$E$2:$P$5,4,0)&amp;"/"&amp;$P$1,2)),"",WEEKDAY(Z8&amp;"/"&amp;HLOOKUP($M$1,АЗАМАТ!$E$2:$P$5,4,0)&amp;"/"&amp;$P$1,2))</f>
        <v>7</v>
      </c>
      <c r="AA9" s="55">
        <f>IF(ISERROR(WEEKDAY(AA8&amp;"/"&amp;HLOOKUP($M$1,АЗАМАТ!$E$2:$P$5,4,0)&amp;"/"&amp;$P$1,2)),"",WEEKDAY(AA8&amp;"/"&amp;HLOOKUP($M$1,АЗАМАТ!$E$2:$P$5,4,0)&amp;"/"&amp;$P$1,2))</f>
        <v>1</v>
      </c>
      <c r="AB9" s="55">
        <f>IF(ISERROR(WEEKDAY(AB8&amp;"/"&amp;HLOOKUP($M$1,АЗАМАТ!$E$2:$P$5,4,0)&amp;"/"&amp;$P$1,2)),"",WEEKDAY(AB8&amp;"/"&amp;HLOOKUP($M$1,АЗАМАТ!$E$2:$P$5,4,0)&amp;"/"&amp;$P$1,2))</f>
        <v>2</v>
      </c>
      <c r="AC9" s="55">
        <f>IF(ISERROR(WEEKDAY(AC8&amp;"/"&amp;HLOOKUP($M$1,АЗАМАТ!$E$2:$P$5,4,0)&amp;"/"&amp;$P$1,2)),"",WEEKDAY(AC8&amp;"/"&amp;HLOOKUP($M$1,АЗАМАТ!$E$2:$P$5,4,0)&amp;"/"&amp;$P$1,2))</f>
        <v>3</v>
      </c>
      <c r="AD9" s="55">
        <f>IF(ISERROR(WEEKDAY(AD8&amp;"/"&amp;HLOOKUP($M$1,АЗАМАТ!$E$2:$P$5,4,0)&amp;"/"&amp;$P$1,2)),"",WEEKDAY(AD8&amp;"/"&amp;HLOOKUP($M$1,АЗАМАТ!$E$2:$P$5,4,0)&amp;"/"&amp;$P$1,2))</f>
        <v>4</v>
      </c>
      <c r="AE9" s="55">
        <f>IF(ISERROR(WEEKDAY(AE8&amp;"/"&amp;HLOOKUP($M$1,АЗАМАТ!$E$2:$P$5,4,0)&amp;"/"&amp;$P$1,2)),"",WEEKDAY(AE8&amp;"/"&amp;HLOOKUP($M$1,АЗАМАТ!$E$2:$P$5,4,0)&amp;"/"&amp;$P$1,2))</f>
        <v>5</v>
      </c>
      <c r="AF9" s="55">
        <f>IF(ISERROR(WEEKDAY(AF8&amp;"/"&amp;HLOOKUP($M$1,АЗАМАТ!$E$2:$P$5,4,0)&amp;"/"&amp;$P$1,2)),"",WEEKDAY(AF8&amp;"/"&amp;HLOOKUP($M$1,АЗАМАТ!$E$2:$P$5,4,0)&amp;"/"&amp;$P$1,2))</f>
        <v>6</v>
      </c>
      <c r="AG9" s="55">
        <f>IF(ISERROR(WEEKDAY(AG8&amp;"/"&amp;HLOOKUP($M$1,АЗАМАТ!$E$2:$P$5,4,0)&amp;"/"&amp;$P$1,2)),"",WEEKDAY(AG8&amp;"/"&amp;HLOOKUP($M$1,АЗАМАТ!$E$2:$P$5,4,0)&amp;"/"&amp;$P$1,2))</f>
        <v>7</v>
      </c>
      <c r="AH9" s="55">
        <f>IF(ISERROR(WEEKDAY(AH8&amp;"/"&amp;HLOOKUP($M$1,АЗАМАТ!$E$2:$P$5,4,0)&amp;"/"&amp;$P$1,2)),"",WEEKDAY(AH8&amp;"/"&amp;HLOOKUP($M$1,АЗАМАТ!$E$2:$P$5,4,0)&amp;"/"&amp;$P$1,2))</f>
        <v>1</v>
      </c>
      <c r="AI9" s="55">
        <f>IF(ISERROR(WEEKDAY(AI8&amp;"/"&amp;HLOOKUP($M$1,АЗАМАТ!$E$2:$P$5,4,0)&amp;"/"&amp;$P$1,2)),"",WEEKDAY(AI8&amp;"/"&amp;HLOOKUP($M$1,АЗАМАТ!$E$2:$P$5,4,0)&amp;"/"&amp;$P$1,2))</f>
        <v>2</v>
      </c>
      <c r="AJ9" s="55">
        <f>IF(ISERROR(WEEKDAY(AJ8&amp;"/"&amp;HLOOKUP($M$1,АЗАМАТ!$E$2:$P$5,4,0)&amp;"/"&amp;$P$1,2)),"",WEEKDAY(AJ8&amp;"/"&amp;HLOOKUP($M$1,АЗАМАТ!$E$2:$P$5,4,0)&amp;"/"&amp;$P$1,2))</f>
        <v>3</v>
      </c>
      <c r="AK9" s="56"/>
      <c r="AL9" s="57"/>
      <c r="AM9" s="57"/>
      <c r="AN9" s="57"/>
      <c r="AO9" s="57"/>
      <c r="AP9" s="57"/>
      <c r="AQ9" s="58"/>
    </row>
    <row r="10" spans="1:43" ht="10.15" hidden="1" customHeight="1" x14ac:dyDescent="0.2">
      <c r="A10" s="59"/>
      <c r="B10" s="60"/>
      <c r="C10" s="60"/>
      <c r="D10" s="60"/>
      <c r="E10" s="61"/>
      <c r="F10" s="62">
        <f>IF(OR(M1="январь", M1="май"), 1, 0)</f>
        <v>1</v>
      </c>
      <c r="G10" s="62">
        <f>IF(M1="январь",1,0)</f>
        <v>1</v>
      </c>
      <c r="H10" s="62">
        <v>0</v>
      </c>
      <c r="I10" s="62"/>
      <c r="J10" s="62"/>
      <c r="K10" s="62">
        <f>IF(M1="июль",1,0)</f>
        <v>0</v>
      </c>
      <c r="L10" s="62">
        <f>IF(OR(M1="январь", M1="май"), 1, 0)</f>
        <v>1</v>
      </c>
      <c r="M10" s="62">
        <f>IF(OR(M1="март", M1="июль"),1,0)</f>
        <v>0</v>
      </c>
      <c r="N10" s="62">
        <f>IF(M1="май",1,0)</f>
        <v>0</v>
      </c>
      <c r="O10" s="62"/>
      <c r="P10" s="62"/>
      <c r="Q10" s="62"/>
      <c r="R10" s="62"/>
      <c r="S10" s="62"/>
      <c r="T10" s="62"/>
      <c r="U10" s="62">
        <f>IF(M1="декабрь",1,0)</f>
        <v>0</v>
      </c>
      <c r="V10" s="62">
        <f>IF(AND(M1="июнь",P1=2024),1,0)</f>
        <v>0</v>
      </c>
      <c r="W10" s="62"/>
      <c r="X10" s="62"/>
      <c r="Y10" s="62"/>
      <c r="Z10" s="62">
        <f>IF(M1="март",1,0)</f>
        <v>0</v>
      </c>
      <c r="AA10" s="62">
        <f>IF(M1="март",1,0)</f>
        <v>0</v>
      </c>
      <c r="AB10" s="62">
        <f>IF(M1="март",1,0)</f>
        <v>0</v>
      </c>
      <c r="AC10" s="62"/>
      <c r="AD10" s="62">
        <f>IF(OR(M1="март", M1="октябрь"),1,0)</f>
        <v>0</v>
      </c>
      <c r="AE10" s="62"/>
      <c r="AF10" s="62"/>
      <c r="AG10" s="62"/>
      <c r="AH10" s="62"/>
      <c r="AI10" s="62">
        <f>IF(M1="август",1,0)</f>
        <v>0</v>
      </c>
      <c r="AJ10" s="62"/>
      <c r="AK10" s="63"/>
      <c r="AL10" s="64"/>
      <c r="AM10" s="64"/>
      <c r="AN10" s="64"/>
      <c r="AO10" s="64"/>
      <c r="AP10" s="64"/>
      <c r="AQ10" s="65"/>
    </row>
    <row r="11" spans="1:43" ht="10.9" hidden="1" customHeight="1" thickBot="1" x14ac:dyDescent="0.25">
      <c r="A11" s="66"/>
      <c r="B11" s="67"/>
      <c r="C11" s="67"/>
      <c r="D11" s="67"/>
      <c r="E11" s="68"/>
      <c r="F11" s="69" t="str">
        <f>IF(ISERROR(HLOOKUP(F9,АЗАМАТ!$R$1:$X$2,2,0)),"",HLOOKUP(F9,АЗАМАТ!$R$1:$X$2,2,0))</f>
        <v>Пн</v>
      </c>
      <c r="G11" s="69" t="str">
        <f>IF(ISERROR(HLOOKUP(G9,АЗАМАТ!$R$1:$X$2,2,0)),"",HLOOKUP(G9,АЗАМАТ!$R$1:$X$2,2,0))</f>
        <v>Вт</v>
      </c>
      <c r="H11" s="69" t="str">
        <f>IF(ISERROR(HLOOKUP(H9,АЗАМАТ!$R$1:$X$2,2,0)),"",HLOOKUP(H9,АЗАМАТ!$R$1:$X$2,2,0))</f>
        <v>Ср</v>
      </c>
      <c r="I11" s="69" t="str">
        <f>IF(ISERROR(HLOOKUP(I9,АЗАМАТ!$R$1:$X$2,2,0)),"",HLOOKUP(I9,АЗАМАТ!$R$1:$X$2,2,0))</f>
        <v>Чт</v>
      </c>
      <c r="J11" s="69" t="str">
        <f>IF(ISERROR(HLOOKUP(J9,АЗАМАТ!$R$1:$X$2,2,0)),"",HLOOKUP(J9,АЗАМАТ!$R$1:$X$2,2,0))</f>
        <v>Пт</v>
      </c>
      <c r="K11" s="69" t="str">
        <f>IF(ISERROR(HLOOKUP(K9,АЗАМАТ!$R$1:$X$2,2,0)),"",HLOOKUP(K9,АЗАМАТ!$R$1:$X$2,2,0))</f>
        <v>Сб</v>
      </c>
      <c r="L11" s="69" t="str">
        <f>IF(ISERROR(HLOOKUP(L9,АЗАМАТ!$R$1:$X$2,2,0)),"",HLOOKUP(L9,АЗАМАТ!$R$1:$X$2,2,0))</f>
        <v>Вс</v>
      </c>
      <c r="M11" s="69" t="str">
        <f>IF(ISERROR(HLOOKUP(M9,АЗАМАТ!$R$1:$X$2,2,0)),"",HLOOKUP(M9,АЗАМАТ!$R$1:$X$2,2,0))</f>
        <v>Пн</v>
      </c>
      <c r="N11" s="69" t="str">
        <f>IF(ISERROR(HLOOKUP(N9,АЗАМАТ!$R$1:$X$2,2,0)),"",HLOOKUP(N9,АЗАМАТ!$R$1:$X$2,2,0))</f>
        <v>Вт</v>
      </c>
      <c r="O11" s="69" t="str">
        <f>IF(ISERROR(HLOOKUP(O9,АЗАМАТ!$R$1:$X$2,2,0)),"",HLOOKUP(O9,АЗАМАТ!$R$1:$X$2,2,0))</f>
        <v>Ср</v>
      </c>
      <c r="P11" s="69" t="str">
        <f>IF(ISERROR(HLOOKUP(P9,АЗАМАТ!$R$1:$X$2,2,0)),"",HLOOKUP(P9,АЗАМАТ!$R$1:$X$2,2,0))</f>
        <v>Чт</v>
      </c>
      <c r="Q11" s="69" t="str">
        <f>IF(ISERROR(HLOOKUP(Q9,АЗАМАТ!$R$1:$X$2,2,0)),"",HLOOKUP(Q9,АЗАМАТ!$R$1:$X$2,2,0))</f>
        <v>Пт</v>
      </c>
      <c r="R11" s="69" t="str">
        <f>IF(ISERROR(HLOOKUP(R9,АЗАМАТ!$R$1:$X$2,2,0)),"",HLOOKUP(R9,АЗАМАТ!$R$1:$X$2,2,0))</f>
        <v>Сб</v>
      </c>
      <c r="S11" s="69" t="str">
        <f>IF(ISERROR(HLOOKUP(S9,АЗАМАТ!$R$1:$X$2,2,0)),"",HLOOKUP(S9,АЗАМАТ!$R$1:$X$2,2,0))</f>
        <v>Вс</v>
      </c>
      <c r="T11" s="69" t="str">
        <f>IF(ISERROR(HLOOKUP(T9,АЗАМАТ!$R$1:$X$2,2,0)),"",HLOOKUP(T9,АЗАМАТ!$R$1:$X$2,2,0))</f>
        <v>Пн</v>
      </c>
      <c r="U11" s="69" t="str">
        <f>IF(ISERROR(HLOOKUP(U9,АЗАМАТ!$R$1:$X$2,2,0)),"",HLOOKUP(U9,АЗАМАТ!$R$1:$X$2,2,0))</f>
        <v>Вт</v>
      </c>
      <c r="V11" s="69" t="str">
        <f>IF(ISERROR(HLOOKUP(V9,АЗАМАТ!$R$1:$X$2,2,0)),"",HLOOKUP(V9,АЗАМАТ!$R$1:$X$2,2,0))</f>
        <v>Ср</v>
      </c>
      <c r="W11" s="69" t="str">
        <f>IF(ISERROR(HLOOKUP(W9,АЗАМАТ!$R$1:$X$2,2,0)),"",HLOOKUP(W9,АЗАМАТ!$R$1:$X$2,2,0))</f>
        <v>Чт</v>
      </c>
      <c r="X11" s="69" t="str">
        <f>IF(ISERROR(HLOOKUP(X9,АЗАМАТ!$R$1:$X$2,2,0)),"",HLOOKUP(X9,АЗАМАТ!$R$1:$X$2,2,0))</f>
        <v>Пт</v>
      </c>
      <c r="Y11" s="69" t="str">
        <f>IF(ISERROR(HLOOKUP(Y9,АЗАМАТ!$R$1:$X$2,2,0)),"",HLOOKUP(Y9,АЗАМАТ!$R$1:$X$2,2,0))</f>
        <v>Сб</v>
      </c>
      <c r="Z11" s="69" t="str">
        <f>IF(ISERROR(HLOOKUP(Z9,АЗАМАТ!$R$1:$X$2,2,0)),"",HLOOKUP(Z9,АЗАМАТ!$R$1:$X$2,2,0))</f>
        <v>Вс</v>
      </c>
      <c r="AA11" s="69" t="str">
        <f>IF(ISERROR(HLOOKUP(AA9,АЗАМАТ!$R$1:$X$2,2,0)),"",HLOOKUP(AA9,АЗАМАТ!$R$1:$X$2,2,0))</f>
        <v>Пн</v>
      </c>
      <c r="AB11" s="69" t="str">
        <f>IF(ISERROR(HLOOKUP(AB9,АЗАМАТ!$R$1:$X$2,2,0)),"",HLOOKUP(AB9,АЗАМАТ!$R$1:$X$2,2,0))</f>
        <v>Вт</v>
      </c>
      <c r="AC11" s="69" t="str">
        <f>IF(ISERROR(HLOOKUP(AC9,АЗАМАТ!$R$1:$X$2,2,0)),"",HLOOKUP(AC9,АЗАМАТ!$R$1:$X$2,2,0))</f>
        <v>Ср</v>
      </c>
      <c r="AD11" s="69" t="str">
        <f>IF(ISERROR(HLOOKUP(AD9,АЗАМАТ!$R$1:$X$2,2,0)),"",HLOOKUP(AD9,АЗАМАТ!$R$1:$X$2,2,0))</f>
        <v>Чт</v>
      </c>
      <c r="AE11" s="69" t="str">
        <f>IF(ISERROR(HLOOKUP(AE9,АЗАМАТ!$R$1:$X$2,2,0)),"",HLOOKUP(AE9,АЗАМАТ!$R$1:$X$2,2,0))</f>
        <v>Пт</v>
      </c>
      <c r="AF11" s="69" t="str">
        <f>IF(ISERROR(HLOOKUP(AF9,АЗАМАТ!$R$1:$X$2,2,0)),"",HLOOKUP(AF9,АЗАМАТ!$R$1:$X$2,2,0))</f>
        <v>Сб</v>
      </c>
      <c r="AG11" s="69" t="str">
        <f>IF(ISERROR(HLOOKUP(AG9,АЗАМАТ!$R$1:$X$2,2,0)),"",HLOOKUP(AG9,АЗАМАТ!$R$1:$X$2,2,0))</f>
        <v>Вс</v>
      </c>
      <c r="AH11" s="69" t="str">
        <f>IF(ISERROR(HLOOKUP(AH9,АЗАМАТ!$R$1:$X$2,2,0)),"",HLOOKUP(AH9,АЗАМАТ!$R$1:$X$2,2,0))</f>
        <v>Пн</v>
      </c>
      <c r="AI11" s="69" t="str">
        <f>IF(ISERROR(HLOOKUP(AI9,АЗАМАТ!$R$1:$X$2,2,0)),"",HLOOKUP(AI9,АЗАМАТ!$R$1:$X$2,2,0))</f>
        <v>Вт</v>
      </c>
      <c r="AJ11" s="69" t="str">
        <f>IF(ISERROR(HLOOKUP(AJ9,АЗАМАТ!$R$1:$X$2,2,0)),"",HLOOKUP(AJ9,АЗАМАТ!$R$1:$X$2,2,0))</f>
        <v>Ср</v>
      </c>
      <c r="AK11" s="70"/>
      <c r="AL11" s="71"/>
      <c r="AM11" s="71"/>
      <c r="AN11" s="71"/>
      <c r="AO11" s="71"/>
      <c r="AP11" s="71"/>
      <c r="AQ11" s="72"/>
    </row>
    <row r="12" spans="1:43" ht="10.5" customHeight="1" thickBot="1" x14ac:dyDescent="0.25">
      <c r="A12" s="106"/>
      <c r="B12" s="107"/>
      <c r="C12" s="107"/>
      <c r="D12" s="107"/>
      <c r="E12" s="108"/>
      <c r="F12" s="73" t="str">
        <f>IF(VLOOKUP($M$1&amp;" "&amp;$P$1,'Вспомогательная таблица'!$C:$CV,68,0)=0," ",VLOOKUP($M$1&amp;" "&amp;$P$1,'Вспомогательная таблица'!$C:$CV,68,0))</f>
        <v>Пн</v>
      </c>
      <c r="G12" s="74" t="str">
        <f>IF(VLOOKUP($M$1&amp;" "&amp;$P$1,'Вспомогательная таблица'!$C:$CV,69,0)=0," ",VLOOKUP($M$1&amp;" "&amp;$P$1,'Вспомогательная таблица'!$C:$CV,69,0))</f>
        <v>Вт</v>
      </c>
      <c r="H12" s="74" t="str">
        <f>IF(VLOOKUP($M$1&amp;" "&amp;$P$1,'Вспомогательная таблица'!$C:$CV,70,0)=0," ",VLOOKUP($M$1&amp;" "&amp;$P$1,'Вспомогательная таблица'!$C:$CV,70,0))</f>
        <v>Ср</v>
      </c>
      <c r="I12" s="74" t="str">
        <f>IF(VLOOKUP($M$1&amp;" "&amp;$P$1,'Вспомогательная таблица'!$C:$CV,71,0)=0," ",VLOOKUP($M$1&amp;" "&amp;$P$1,'Вспомогательная таблица'!$C:$CV,71,0))</f>
        <v>Чт</v>
      </c>
      <c r="J12" s="74" t="str">
        <f>IF(VLOOKUP($M$1&amp;" "&amp;$P$1,'Вспомогательная таблица'!$C:$CV,72,0)=0," ",VLOOKUP($M$1&amp;" "&amp;$P$1,'Вспомогательная таблица'!$C:$CV,72,0))</f>
        <v>Пт</v>
      </c>
      <c r="K12" s="74" t="str">
        <f>IF(VLOOKUP($M$1&amp;" "&amp;$P$1,'Вспомогательная таблица'!$C:$CV,73,0)=0," ",VLOOKUP($M$1&amp;" "&amp;$P$1,'Вспомогательная таблица'!$C:$CV,73,0))</f>
        <v>Сб</v>
      </c>
      <c r="L12" s="74" t="str">
        <f>IF(VLOOKUP($M$1&amp;" "&amp;$P$1,'Вспомогательная таблица'!$C:$CV,74,0)=0," ",VLOOKUP($M$1&amp;" "&amp;$P$1,'Вспомогательная таблица'!$C:$CV,74,0))</f>
        <v>Вс</v>
      </c>
      <c r="M12" s="74" t="str">
        <f>IF(VLOOKUP($M$1&amp;" "&amp;$P$1,'Вспомогательная таблица'!$C:$CV,75,0)=0," ",VLOOKUP($M$1&amp;" "&amp;$P$1,'Вспомогательная таблица'!$C:$CV,75,0))</f>
        <v>Пн</v>
      </c>
      <c r="N12" s="74" t="str">
        <f>IF(VLOOKUP($M$1&amp;" "&amp;$P$1,'Вспомогательная таблица'!$C:$CV,76,0)=0," ",VLOOKUP($M$1&amp;" "&amp;$P$1,'Вспомогательная таблица'!$C:$CV,76,0))</f>
        <v>Вт</v>
      </c>
      <c r="O12" s="74" t="str">
        <f>IF(VLOOKUP($M$1&amp;" "&amp;$P$1,'Вспомогательная таблица'!$C:$CV,77,0)=0," ",VLOOKUP($M$1&amp;" "&amp;$P$1,'Вспомогательная таблица'!$C:$CV,77,0))</f>
        <v>Ср</v>
      </c>
      <c r="P12" s="74" t="str">
        <f>IF(VLOOKUP($M$1&amp;" "&amp;$P$1,'Вспомогательная таблица'!$C:$CV,78,0)=0," ",VLOOKUP($M$1&amp;" "&amp;$P$1,'Вспомогательная таблица'!$C:$CV,78,0))</f>
        <v>Чт</v>
      </c>
      <c r="Q12" s="74" t="str">
        <f>IF(VLOOKUP($M$1&amp;" "&amp;$P$1,'Вспомогательная таблица'!$C:$CV,79,0)=0," ",VLOOKUP($M$1&amp;" "&amp;$P$1,'Вспомогательная таблица'!$C:$CV,79,0))</f>
        <v>Пт</v>
      </c>
      <c r="R12" s="74" t="str">
        <f>IF(VLOOKUP($M$1&amp;" "&amp;$P$1,'Вспомогательная таблица'!$C:$CV,80,0)=0," ",VLOOKUP($M$1&amp;" "&amp;$P$1,'Вспомогательная таблица'!$C:$CV,80,0))</f>
        <v>Сб</v>
      </c>
      <c r="S12" s="74" t="str">
        <f>IF(VLOOKUP($M$1&amp;" "&amp;$P$1,'Вспомогательная таблица'!$C:$CV,81,0)=0," ",VLOOKUP($M$1&amp;" "&amp;$P$1,'Вспомогательная таблица'!$C:$CV,81,0))</f>
        <v>Вс</v>
      </c>
      <c r="T12" s="74" t="str">
        <f>IF(VLOOKUP($M$1&amp;" "&amp;$P$1,'Вспомогательная таблица'!$C:$CV,82,0)=0," ",VLOOKUP($M$1&amp;" "&amp;$P$1,'Вспомогательная таблица'!$C:$CV,82,0))</f>
        <v>Пн</v>
      </c>
      <c r="U12" s="74" t="str">
        <f>IF(VLOOKUP($M$1&amp;" "&amp;$P$1,'Вспомогательная таблица'!$C:$CV,83,0)=0," ",VLOOKUP($M$1&amp;" "&amp;$P$1,'Вспомогательная таблица'!$C:$CV,83,0))</f>
        <v>Вт</v>
      </c>
      <c r="V12" s="74" t="str">
        <f>IF(VLOOKUP($M$1&amp;" "&amp;$P$1,'Вспомогательная таблица'!$C:$CV,84,0)=0," ",VLOOKUP($M$1&amp;" "&amp;$P$1,'Вспомогательная таблица'!$C:$CV,84,0))</f>
        <v>Ср</v>
      </c>
      <c r="W12" s="74" t="str">
        <f>IF(VLOOKUP($M$1&amp;" "&amp;$P$1,'Вспомогательная таблица'!$C:$CV,85,0)=0," ",VLOOKUP($M$1&amp;" "&amp;$P$1,'Вспомогательная таблица'!$C:$CV,85,0))</f>
        <v>Чт</v>
      </c>
      <c r="X12" s="74" t="str">
        <f>IF(VLOOKUP($M$1&amp;" "&amp;$P$1,'Вспомогательная таблица'!$C:$CV,86,0)=0," ",VLOOKUP($M$1&amp;" "&amp;$P$1,'Вспомогательная таблица'!$C:$CV,86,0))</f>
        <v>Пт</v>
      </c>
      <c r="Y12" s="74" t="str">
        <f>IF(VLOOKUP($M$1&amp;" "&amp;$P$1,'Вспомогательная таблица'!$C:$CV,87,0)=0," ",VLOOKUP($M$1&amp;" "&amp;$P$1,'Вспомогательная таблица'!$C:$CV,87,0))</f>
        <v>Сб</v>
      </c>
      <c r="Z12" s="74" t="str">
        <f>IF(VLOOKUP($M$1&amp;" "&amp;$P$1,'Вспомогательная таблица'!$C:$CV,88,0)=0," ",VLOOKUP($M$1&amp;" "&amp;$P$1,'Вспомогательная таблица'!$C:$CV,88,0))</f>
        <v>Вс</v>
      </c>
      <c r="AA12" s="74" t="str">
        <f>IF(VLOOKUP($M$1&amp;" "&amp;$P$1,'Вспомогательная таблица'!$C:$CV,89,0)=0," ",VLOOKUP($M$1&amp;" "&amp;$P$1,'Вспомогательная таблица'!$C:$CV,89,0))</f>
        <v>Пн</v>
      </c>
      <c r="AB12" s="74" t="str">
        <f>IF(VLOOKUP($M$1&amp;" "&amp;$P$1,'Вспомогательная таблица'!$C:$CV,90,0)=0," ",VLOOKUP($M$1&amp;" "&amp;$P$1,'Вспомогательная таблица'!$C:$CV,90,0))</f>
        <v>Вт</v>
      </c>
      <c r="AC12" s="74" t="str">
        <f>IF(VLOOKUP($M$1&amp;" "&amp;$P$1,'Вспомогательная таблица'!$C:$CV,91,0)=0," ",VLOOKUP($M$1&amp;" "&amp;$P$1,'Вспомогательная таблица'!$C:$CV,91,0))</f>
        <v>Ср</v>
      </c>
      <c r="AD12" s="74" t="str">
        <f>IF(VLOOKUP($M$1&amp;" "&amp;$P$1,'Вспомогательная таблица'!$C:$CV,92,0)=0," ",VLOOKUP($M$1&amp;" "&amp;$P$1,'Вспомогательная таблица'!$C:$CV,92,0))</f>
        <v>Чт</v>
      </c>
      <c r="AE12" s="74" t="str">
        <f>IF(VLOOKUP($M$1&amp;" "&amp;$P$1,'Вспомогательная таблица'!$C:$CV,93,0)=0," ",VLOOKUP($M$1&amp;" "&amp;$P$1,'Вспомогательная таблица'!$C:$CV,93,0))</f>
        <v>Пт</v>
      </c>
      <c r="AF12" s="74" t="str">
        <f>IF(VLOOKUP($M$1&amp;" "&amp;$P$1,'Вспомогательная таблица'!$C:$CV,94,0)=0," ",VLOOKUP($M$1&amp;" "&amp;$P$1,'Вспомогательная таблица'!$C:$CV,94,0))</f>
        <v>Сб</v>
      </c>
      <c r="AG12" s="74" t="str">
        <f>IF(VLOOKUP($M$1&amp;" "&amp;$P$1,'Вспомогательная таблица'!$C:$CV,95,0)=0," ",VLOOKUP($M$1&amp;" "&amp;$P$1,'Вспомогательная таблица'!$C:$CV,95,0))</f>
        <v>Вс</v>
      </c>
      <c r="AH12" s="74" t="str">
        <f>IF(VLOOKUP($M$1&amp;" "&amp;$P$1,'Вспомогательная таблица'!$C:$CV,96,0)=0," ",VLOOKUP($M$1&amp;" "&amp;$P$1,'Вспомогательная таблица'!$C:$CV,96,0))</f>
        <v>Пн</v>
      </c>
      <c r="AI12" s="74" t="str">
        <f>IF(VLOOKUP($M$1&amp;" "&amp;$P$1,'Вспомогательная таблица'!$C:$CV,97,0)=0," ",VLOOKUP($M$1&amp;" "&amp;$P$1,'Вспомогательная таблица'!$C:$CV,97,0))</f>
        <v>Вт</v>
      </c>
      <c r="AJ12" s="75" t="str">
        <f>IF(VLOOKUP($M$1&amp;" "&amp;$P$1,'Вспомогательная таблица'!$C:$CV,98,0)=0," ",VLOOKUP($M$1&amp;" "&amp;$P$1,'Вспомогательная таблица'!$C:$CV,98,0))</f>
        <v>Ср</v>
      </c>
      <c r="AK12" s="112">
        <f>SUM(AK49:AK52)</f>
        <v>0</v>
      </c>
      <c r="AL12" s="113">
        <f>SUM(AL49:AL52)</f>
        <v>0</v>
      </c>
      <c r="AM12" s="113">
        <f>SUM(AM49:AM52)</f>
        <v>0</v>
      </c>
      <c r="AN12" s="113">
        <f>SUM(AN49:AN52)</f>
        <v>0</v>
      </c>
      <c r="AO12" s="113">
        <f>SUM(AO49:AO52)</f>
        <v>0</v>
      </c>
      <c r="AP12" s="113"/>
      <c r="AQ12" s="114"/>
    </row>
    <row r="13" spans="1:43" ht="9" customHeight="1" thickBot="1" x14ac:dyDescent="0.25">
      <c r="A13" s="135">
        <v>1</v>
      </c>
      <c r="B13" s="160"/>
      <c r="C13" s="159"/>
      <c r="D13" s="140"/>
      <c r="E13" s="115" t="s">
        <v>22</v>
      </c>
      <c r="F13" s="76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8"/>
      <c r="AK13" s="139">
        <f>COUNTIF(F13:AJ13,"&gt;0")</f>
        <v>0</v>
      </c>
      <c r="AL13" s="136">
        <f>SUM(F13:AJ13)</f>
        <v>0</v>
      </c>
      <c r="AM13" s="136">
        <f>SUM(F15:AJ15)</f>
        <v>0</v>
      </c>
      <c r="AN13" s="136">
        <f>SUM(F16:AJ16)</f>
        <v>0</v>
      </c>
      <c r="AO13" s="136">
        <f>SUM(F14:AJ14)</f>
        <v>0</v>
      </c>
      <c r="AP13" s="136">
        <f>VLOOKUP($M$1&amp;" "&amp;$P$1&amp;" "&amp;AQ13,'Вспомогательная таблица'!A:AL,38,0)</f>
        <v>176</v>
      </c>
      <c r="AQ13" s="132" t="s">
        <v>35</v>
      </c>
    </row>
    <row r="14" spans="1:43" ht="9" customHeight="1" x14ac:dyDescent="0.2">
      <c r="A14" s="130"/>
      <c r="B14" s="137"/>
      <c r="C14" s="137"/>
      <c r="D14" s="133"/>
      <c r="E14" s="119" t="s">
        <v>25</v>
      </c>
      <c r="F14" s="79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80"/>
      <c r="AK14" s="130"/>
      <c r="AL14" s="137"/>
      <c r="AM14" s="137"/>
      <c r="AN14" s="137"/>
      <c r="AO14" s="137"/>
      <c r="AP14" s="137"/>
      <c r="AQ14" s="133"/>
    </row>
    <row r="15" spans="1:43" ht="9" customHeight="1" x14ac:dyDescent="0.2">
      <c r="A15" s="130"/>
      <c r="B15" s="137"/>
      <c r="C15" s="137"/>
      <c r="D15" s="133"/>
      <c r="E15" s="119" t="s">
        <v>26</v>
      </c>
      <c r="F15" s="79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80"/>
      <c r="AK15" s="130"/>
      <c r="AL15" s="137"/>
      <c r="AM15" s="137"/>
      <c r="AN15" s="137"/>
      <c r="AO15" s="137"/>
      <c r="AP15" s="137"/>
      <c r="AQ15" s="133"/>
    </row>
    <row r="16" spans="1:43" ht="9" customHeight="1" thickBot="1" x14ac:dyDescent="0.25">
      <c r="A16" s="131"/>
      <c r="B16" s="138"/>
      <c r="C16" s="138"/>
      <c r="D16" s="134"/>
      <c r="E16" s="123" t="s">
        <v>27</v>
      </c>
      <c r="F16" s="81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3"/>
      <c r="AK16" s="131"/>
      <c r="AL16" s="138"/>
      <c r="AM16" s="138"/>
      <c r="AN16" s="138"/>
      <c r="AO16" s="138"/>
      <c r="AP16" s="138"/>
      <c r="AQ16" s="134"/>
    </row>
    <row r="17" spans="1:43" ht="9" customHeight="1" x14ac:dyDescent="0.2">
      <c r="A17" s="135">
        <v>2</v>
      </c>
      <c r="B17" s="160"/>
      <c r="C17" s="159"/>
      <c r="D17" s="140"/>
      <c r="E17" s="115" t="s">
        <v>22</v>
      </c>
      <c r="F17" s="76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8"/>
      <c r="AK17" s="139">
        <f>COUNTIF(F17:AJ17,"&gt;0")</f>
        <v>0</v>
      </c>
      <c r="AL17" s="136">
        <f>SUM(F17:AJ17)</f>
        <v>0</v>
      </c>
      <c r="AM17" s="136">
        <f>SUM(F19:AJ19)</f>
        <v>0</v>
      </c>
      <c r="AN17" s="136">
        <f>SUM(F20:AJ20)</f>
        <v>0</v>
      </c>
      <c r="AO17" s="136">
        <f>SUM(F18:AJ18)</f>
        <v>0</v>
      </c>
      <c r="AP17" s="136">
        <f>VLOOKUP($M$1&amp;" "&amp;$P$1&amp;" "&amp;AQ17,'Вспомогательная таблица'!A:AL,38,0)</f>
        <v>168</v>
      </c>
      <c r="AQ17" s="132" t="s">
        <v>23</v>
      </c>
    </row>
    <row r="18" spans="1:43" ht="9" customHeight="1" x14ac:dyDescent="0.2">
      <c r="A18" s="130"/>
      <c r="B18" s="137"/>
      <c r="C18" s="137"/>
      <c r="D18" s="133"/>
      <c r="E18" s="119" t="s">
        <v>25</v>
      </c>
      <c r="F18" s="79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80"/>
      <c r="AK18" s="130"/>
      <c r="AL18" s="137"/>
      <c r="AM18" s="137"/>
      <c r="AN18" s="137"/>
      <c r="AO18" s="137"/>
      <c r="AP18" s="137"/>
      <c r="AQ18" s="133"/>
    </row>
    <row r="19" spans="1:43" ht="9" customHeight="1" x14ac:dyDescent="0.2">
      <c r="A19" s="130"/>
      <c r="B19" s="137"/>
      <c r="C19" s="137"/>
      <c r="D19" s="133"/>
      <c r="E19" s="119" t="s">
        <v>26</v>
      </c>
      <c r="F19" s="79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80"/>
      <c r="AK19" s="130"/>
      <c r="AL19" s="137"/>
      <c r="AM19" s="137"/>
      <c r="AN19" s="137"/>
      <c r="AO19" s="137"/>
      <c r="AP19" s="137"/>
      <c r="AQ19" s="133"/>
    </row>
    <row r="20" spans="1:43" ht="9" customHeight="1" thickBot="1" x14ac:dyDescent="0.25">
      <c r="A20" s="131"/>
      <c r="B20" s="138"/>
      <c r="C20" s="138"/>
      <c r="D20" s="134"/>
      <c r="E20" s="123" t="s">
        <v>27</v>
      </c>
      <c r="F20" s="81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3"/>
      <c r="AK20" s="131"/>
      <c r="AL20" s="138"/>
      <c r="AM20" s="138"/>
      <c r="AN20" s="138"/>
      <c r="AO20" s="138"/>
      <c r="AP20" s="138"/>
      <c r="AQ20" s="134"/>
    </row>
    <row r="21" spans="1:43" ht="9" customHeight="1" x14ac:dyDescent="0.2">
      <c r="A21" s="135">
        <v>3</v>
      </c>
      <c r="B21" s="160"/>
      <c r="C21" s="159"/>
      <c r="D21" s="140"/>
      <c r="E21" s="115" t="s">
        <v>22</v>
      </c>
      <c r="F21" s="76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8"/>
      <c r="AK21" s="139">
        <f>COUNTIF(F21:AJ21,"&gt;0")</f>
        <v>0</v>
      </c>
      <c r="AL21" s="136">
        <f>SUM(F21:AJ21)</f>
        <v>0</v>
      </c>
      <c r="AM21" s="136">
        <f>SUM(F23:AJ23)</f>
        <v>0</v>
      </c>
      <c r="AN21" s="136">
        <f>SUM(F24:AJ24)</f>
        <v>0</v>
      </c>
      <c r="AO21" s="136">
        <f>SUM(F22:AJ22)</f>
        <v>0</v>
      </c>
      <c r="AP21" s="136">
        <f>VLOOKUP($M$1&amp;" "&amp;$P$1&amp;" "&amp;AQ21,'Вспомогательная таблица'!A:AL,38,0)</f>
        <v>168</v>
      </c>
      <c r="AQ21" s="132" t="s">
        <v>23</v>
      </c>
    </row>
    <row r="22" spans="1:43" ht="9" customHeight="1" x14ac:dyDescent="0.2">
      <c r="A22" s="130"/>
      <c r="B22" s="137"/>
      <c r="C22" s="137"/>
      <c r="D22" s="133"/>
      <c r="E22" s="119" t="s">
        <v>25</v>
      </c>
      <c r="F22" s="79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80"/>
      <c r="AK22" s="130"/>
      <c r="AL22" s="137"/>
      <c r="AM22" s="137"/>
      <c r="AN22" s="137"/>
      <c r="AO22" s="137"/>
      <c r="AP22" s="137"/>
      <c r="AQ22" s="133"/>
    </row>
    <row r="23" spans="1:43" ht="9" customHeight="1" x14ac:dyDescent="0.2">
      <c r="A23" s="130"/>
      <c r="B23" s="137"/>
      <c r="C23" s="137"/>
      <c r="D23" s="133"/>
      <c r="E23" s="119" t="s">
        <v>26</v>
      </c>
      <c r="F23" s="79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80"/>
      <c r="AK23" s="130"/>
      <c r="AL23" s="137"/>
      <c r="AM23" s="137"/>
      <c r="AN23" s="137"/>
      <c r="AO23" s="137"/>
      <c r="AP23" s="137"/>
      <c r="AQ23" s="133"/>
    </row>
    <row r="24" spans="1:43" ht="9" customHeight="1" thickBot="1" x14ac:dyDescent="0.25">
      <c r="A24" s="131"/>
      <c r="B24" s="138"/>
      <c r="C24" s="138"/>
      <c r="D24" s="134"/>
      <c r="E24" s="123" t="s">
        <v>27</v>
      </c>
      <c r="F24" s="81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3"/>
      <c r="AK24" s="131"/>
      <c r="AL24" s="138"/>
      <c r="AM24" s="138"/>
      <c r="AN24" s="138"/>
      <c r="AO24" s="138"/>
      <c r="AP24" s="138"/>
      <c r="AQ24" s="134"/>
    </row>
    <row r="25" spans="1:43" ht="9" customHeight="1" x14ac:dyDescent="0.2">
      <c r="A25" s="135">
        <v>4</v>
      </c>
      <c r="B25" s="160"/>
      <c r="C25" s="159"/>
      <c r="D25" s="140"/>
      <c r="E25" s="115" t="s">
        <v>22</v>
      </c>
      <c r="F25" s="76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8"/>
      <c r="AK25" s="139">
        <f>COUNTIF(F25:AJ25,"&gt;0")</f>
        <v>0</v>
      </c>
      <c r="AL25" s="136">
        <f>SUM(F25:AJ25)</f>
        <v>0</v>
      </c>
      <c r="AM25" s="136">
        <f>SUM(F27:AJ27)</f>
        <v>0</v>
      </c>
      <c r="AN25" s="136">
        <f>SUM(F28:AJ28)</f>
        <v>0</v>
      </c>
      <c r="AO25" s="136">
        <f>SUM(F26:AJ26)</f>
        <v>0</v>
      </c>
      <c r="AP25" s="136">
        <f>VLOOKUP($M$1&amp;" "&amp;$P$1&amp;" "&amp;AQ25,'Вспомогательная таблица'!A:AL,38,0)</f>
        <v>168</v>
      </c>
      <c r="AQ25" s="132" t="s">
        <v>23</v>
      </c>
    </row>
    <row r="26" spans="1:43" ht="9" customHeight="1" x14ac:dyDescent="0.2">
      <c r="A26" s="130"/>
      <c r="B26" s="137"/>
      <c r="C26" s="137"/>
      <c r="D26" s="133"/>
      <c r="E26" s="119" t="s">
        <v>25</v>
      </c>
      <c r="F26" s="79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80"/>
      <c r="AK26" s="130"/>
      <c r="AL26" s="137"/>
      <c r="AM26" s="137"/>
      <c r="AN26" s="137"/>
      <c r="AO26" s="137"/>
      <c r="AP26" s="137"/>
      <c r="AQ26" s="133"/>
    </row>
    <row r="27" spans="1:43" ht="9" customHeight="1" x14ac:dyDescent="0.2">
      <c r="A27" s="130"/>
      <c r="B27" s="137"/>
      <c r="C27" s="137"/>
      <c r="D27" s="133"/>
      <c r="E27" s="119" t="s">
        <v>26</v>
      </c>
      <c r="F27" s="79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80"/>
      <c r="AK27" s="130"/>
      <c r="AL27" s="137"/>
      <c r="AM27" s="137"/>
      <c r="AN27" s="137"/>
      <c r="AO27" s="137"/>
      <c r="AP27" s="137"/>
      <c r="AQ27" s="133"/>
    </row>
    <row r="28" spans="1:43" ht="9" customHeight="1" thickBot="1" x14ac:dyDescent="0.25">
      <c r="A28" s="131"/>
      <c r="B28" s="138"/>
      <c r="C28" s="138"/>
      <c r="D28" s="134"/>
      <c r="E28" s="123" t="s">
        <v>27</v>
      </c>
      <c r="F28" s="81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3"/>
      <c r="AK28" s="131"/>
      <c r="AL28" s="138"/>
      <c r="AM28" s="138"/>
      <c r="AN28" s="138"/>
      <c r="AO28" s="138"/>
      <c r="AP28" s="138"/>
      <c r="AQ28" s="134"/>
    </row>
    <row r="29" spans="1:43" ht="9" customHeight="1" x14ac:dyDescent="0.2">
      <c r="A29" s="135">
        <v>5</v>
      </c>
      <c r="B29" s="160"/>
      <c r="C29" s="159"/>
      <c r="D29" s="140"/>
      <c r="E29" s="115" t="s">
        <v>22</v>
      </c>
      <c r="F29" s="76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8"/>
      <c r="AK29" s="139">
        <f>COUNTIF(F29:AJ29,"&gt;0")</f>
        <v>0</v>
      </c>
      <c r="AL29" s="136">
        <f>SUM(F29:AJ29)</f>
        <v>0</v>
      </c>
      <c r="AM29" s="136">
        <f>SUM(F31:AJ31)</f>
        <v>0</v>
      </c>
      <c r="AN29" s="136">
        <f>SUM(F32:AJ32)</f>
        <v>0</v>
      </c>
      <c r="AO29" s="136">
        <f>SUM(F30:AJ30)</f>
        <v>0</v>
      </c>
      <c r="AP29" s="136">
        <f>VLOOKUP($M$1&amp;" "&amp;$P$1&amp;" "&amp;AQ29,'Вспомогательная таблица'!A:AL,38,0)</f>
        <v>168</v>
      </c>
      <c r="AQ29" s="132" t="s">
        <v>23</v>
      </c>
    </row>
    <row r="30" spans="1:43" ht="9" customHeight="1" x14ac:dyDescent="0.2">
      <c r="A30" s="130"/>
      <c r="B30" s="137"/>
      <c r="C30" s="137"/>
      <c r="D30" s="133"/>
      <c r="E30" s="119" t="s">
        <v>25</v>
      </c>
      <c r="F30" s="79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80"/>
      <c r="AK30" s="130"/>
      <c r="AL30" s="137"/>
      <c r="AM30" s="137"/>
      <c r="AN30" s="137"/>
      <c r="AO30" s="137"/>
      <c r="AP30" s="137"/>
      <c r="AQ30" s="133"/>
    </row>
    <row r="31" spans="1:43" ht="9" customHeight="1" x14ac:dyDescent="0.2">
      <c r="A31" s="130"/>
      <c r="B31" s="137"/>
      <c r="C31" s="137"/>
      <c r="D31" s="133"/>
      <c r="E31" s="119" t="s">
        <v>26</v>
      </c>
      <c r="F31" s="79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80"/>
      <c r="AK31" s="130"/>
      <c r="AL31" s="137"/>
      <c r="AM31" s="137"/>
      <c r="AN31" s="137"/>
      <c r="AO31" s="137"/>
      <c r="AP31" s="137"/>
      <c r="AQ31" s="133"/>
    </row>
    <row r="32" spans="1:43" ht="9" customHeight="1" thickBot="1" x14ac:dyDescent="0.25">
      <c r="A32" s="131"/>
      <c r="B32" s="138"/>
      <c r="C32" s="138"/>
      <c r="D32" s="134"/>
      <c r="E32" s="123" t="s">
        <v>27</v>
      </c>
      <c r="F32" s="81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3"/>
      <c r="AK32" s="131"/>
      <c r="AL32" s="138"/>
      <c r="AM32" s="138"/>
      <c r="AN32" s="138"/>
      <c r="AO32" s="138"/>
      <c r="AP32" s="138"/>
      <c r="AQ32" s="134"/>
    </row>
    <row r="33" spans="1:43" ht="9" customHeight="1" x14ac:dyDescent="0.2">
      <c r="A33" s="135">
        <v>6</v>
      </c>
      <c r="B33" s="160"/>
      <c r="C33" s="159"/>
      <c r="D33" s="140"/>
      <c r="E33" s="115" t="s">
        <v>22</v>
      </c>
      <c r="F33" s="76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8"/>
      <c r="AK33" s="139">
        <f>COUNTIF(F33:AJ33,"&gt;0")</f>
        <v>0</v>
      </c>
      <c r="AL33" s="136">
        <f>SUM(F33:AJ33)</f>
        <v>0</v>
      </c>
      <c r="AM33" s="136">
        <f>SUM(F35:AJ35)</f>
        <v>0</v>
      </c>
      <c r="AN33" s="136">
        <f>SUM(F36:AJ36)</f>
        <v>0</v>
      </c>
      <c r="AO33" s="136">
        <f>SUM(F34:AJ34)</f>
        <v>0</v>
      </c>
      <c r="AP33" s="136">
        <f>VLOOKUP($M$1&amp;" "&amp;$P$1&amp;" "&amp;AQ33,'Вспомогательная таблица'!A:AL,38,0)</f>
        <v>168</v>
      </c>
      <c r="AQ33" s="132" t="s">
        <v>23</v>
      </c>
    </row>
    <row r="34" spans="1:43" ht="9" customHeight="1" x14ac:dyDescent="0.2">
      <c r="A34" s="130"/>
      <c r="B34" s="137"/>
      <c r="C34" s="137"/>
      <c r="D34" s="133"/>
      <c r="E34" s="119" t="s">
        <v>25</v>
      </c>
      <c r="F34" s="79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80"/>
      <c r="AK34" s="130"/>
      <c r="AL34" s="137"/>
      <c r="AM34" s="137"/>
      <c r="AN34" s="137"/>
      <c r="AO34" s="137"/>
      <c r="AP34" s="137"/>
      <c r="AQ34" s="133"/>
    </row>
    <row r="35" spans="1:43" ht="9" customHeight="1" x14ac:dyDescent="0.2">
      <c r="A35" s="130"/>
      <c r="B35" s="137"/>
      <c r="C35" s="137"/>
      <c r="D35" s="133"/>
      <c r="E35" s="119" t="s">
        <v>26</v>
      </c>
      <c r="F35" s="79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80"/>
      <c r="AK35" s="130"/>
      <c r="AL35" s="137"/>
      <c r="AM35" s="137"/>
      <c r="AN35" s="137"/>
      <c r="AO35" s="137"/>
      <c r="AP35" s="137"/>
      <c r="AQ35" s="133"/>
    </row>
    <row r="36" spans="1:43" ht="9" customHeight="1" thickBot="1" x14ac:dyDescent="0.25">
      <c r="A36" s="131"/>
      <c r="B36" s="138"/>
      <c r="C36" s="138"/>
      <c r="D36" s="134"/>
      <c r="E36" s="123" t="s">
        <v>27</v>
      </c>
      <c r="F36" s="81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3"/>
      <c r="AK36" s="131"/>
      <c r="AL36" s="138"/>
      <c r="AM36" s="138"/>
      <c r="AN36" s="138"/>
      <c r="AO36" s="138"/>
      <c r="AP36" s="138"/>
      <c r="AQ36" s="134"/>
    </row>
    <row r="37" spans="1:43" ht="9" customHeight="1" x14ac:dyDescent="0.2">
      <c r="A37" s="135">
        <v>7</v>
      </c>
      <c r="B37" s="160"/>
      <c r="C37" s="159"/>
      <c r="D37" s="140"/>
      <c r="E37" s="115" t="s">
        <v>22</v>
      </c>
      <c r="F37" s="76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8"/>
      <c r="AK37" s="139">
        <f>COUNTIF(F37:AJ37,"&gt;0")</f>
        <v>0</v>
      </c>
      <c r="AL37" s="136">
        <f>SUM(F37:AJ37)</f>
        <v>0</v>
      </c>
      <c r="AM37" s="136">
        <f>SUM(F39:AJ39)</f>
        <v>0</v>
      </c>
      <c r="AN37" s="136">
        <f>SUM(F40:AJ40)</f>
        <v>0</v>
      </c>
      <c r="AO37" s="136">
        <f>SUM(F38:AJ38)</f>
        <v>0</v>
      </c>
      <c r="AP37" s="136">
        <f>VLOOKUP($M$1&amp;" "&amp;$P$1&amp;" "&amp;AQ37,'Вспомогательная таблица'!A:AL,38,0)</f>
        <v>168</v>
      </c>
      <c r="AQ37" s="132" t="s">
        <v>23</v>
      </c>
    </row>
    <row r="38" spans="1:43" ht="9" customHeight="1" x14ac:dyDescent="0.2">
      <c r="A38" s="130"/>
      <c r="B38" s="137"/>
      <c r="C38" s="137"/>
      <c r="D38" s="133"/>
      <c r="E38" s="119" t="s">
        <v>25</v>
      </c>
      <c r="F38" s="79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80"/>
      <c r="AK38" s="130"/>
      <c r="AL38" s="137"/>
      <c r="AM38" s="137"/>
      <c r="AN38" s="137"/>
      <c r="AO38" s="137"/>
      <c r="AP38" s="137"/>
      <c r="AQ38" s="133"/>
    </row>
    <row r="39" spans="1:43" ht="9" customHeight="1" x14ac:dyDescent="0.2">
      <c r="A39" s="130"/>
      <c r="B39" s="137"/>
      <c r="C39" s="137"/>
      <c r="D39" s="133"/>
      <c r="E39" s="119" t="s">
        <v>26</v>
      </c>
      <c r="F39" s="79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80"/>
      <c r="AK39" s="130"/>
      <c r="AL39" s="137"/>
      <c r="AM39" s="137"/>
      <c r="AN39" s="137"/>
      <c r="AO39" s="137"/>
      <c r="AP39" s="137"/>
      <c r="AQ39" s="133"/>
    </row>
    <row r="40" spans="1:43" ht="9" customHeight="1" thickBot="1" x14ac:dyDescent="0.25">
      <c r="A40" s="131"/>
      <c r="B40" s="138"/>
      <c r="C40" s="138"/>
      <c r="D40" s="134"/>
      <c r="E40" s="123" t="s">
        <v>27</v>
      </c>
      <c r="F40" s="81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3"/>
      <c r="AK40" s="131"/>
      <c r="AL40" s="138"/>
      <c r="AM40" s="138"/>
      <c r="AN40" s="138"/>
      <c r="AO40" s="138"/>
      <c r="AP40" s="138"/>
      <c r="AQ40" s="134"/>
    </row>
    <row r="41" spans="1:43" ht="9" customHeight="1" x14ac:dyDescent="0.2">
      <c r="A41" s="135">
        <v>8</v>
      </c>
      <c r="B41" s="160"/>
      <c r="C41" s="159"/>
      <c r="D41" s="140"/>
      <c r="E41" s="115" t="s">
        <v>22</v>
      </c>
      <c r="F41" s="76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8"/>
      <c r="AK41" s="139">
        <f>COUNTIF(F41:AJ41,"&gt;0")</f>
        <v>0</v>
      </c>
      <c r="AL41" s="136">
        <f>SUM(F41:AJ41)</f>
        <v>0</v>
      </c>
      <c r="AM41" s="136">
        <f>SUM(F43:AJ43)</f>
        <v>0</v>
      </c>
      <c r="AN41" s="136">
        <f>SUM(F44:AJ44)</f>
        <v>0</v>
      </c>
      <c r="AO41" s="136">
        <f>SUM(F42:AJ42)</f>
        <v>0</v>
      </c>
      <c r="AP41" s="136">
        <f>VLOOKUP($M$1&amp;" "&amp;$P$1&amp;" "&amp;AQ41,'Вспомогательная таблица'!A:AL,38,0)</f>
        <v>168</v>
      </c>
      <c r="AQ41" s="132" t="s">
        <v>23</v>
      </c>
    </row>
    <row r="42" spans="1:43" ht="9" customHeight="1" x14ac:dyDescent="0.2">
      <c r="A42" s="130"/>
      <c r="B42" s="137"/>
      <c r="C42" s="137"/>
      <c r="D42" s="133"/>
      <c r="E42" s="119" t="s">
        <v>25</v>
      </c>
      <c r="F42" s="79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80"/>
      <c r="AK42" s="130"/>
      <c r="AL42" s="137"/>
      <c r="AM42" s="137"/>
      <c r="AN42" s="137"/>
      <c r="AO42" s="137"/>
      <c r="AP42" s="137"/>
      <c r="AQ42" s="133"/>
    </row>
    <row r="43" spans="1:43" ht="9" customHeight="1" x14ac:dyDescent="0.2">
      <c r="A43" s="130"/>
      <c r="B43" s="137"/>
      <c r="C43" s="137"/>
      <c r="D43" s="133"/>
      <c r="E43" s="119" t="s">
        <v>26</v>
      </c>
      <c r="F43" s="79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80"/>
      <c r="AK43" s="130"/>
      <c r="AL43" s="137"/>
      <c r="AM43" s="137"/>
      <c r="AN43" s="137"/>
      <c r="AO43" s="137"/>
      <c r="AP43" s="137"/>
      <c r="AQ43" s="133"/>
    </row>
    <row r="44" spans="1:43" ht="9" customHeight="1" thickBot="1" x14ac:dyDescent="0.25">
      <c r="A44" s="131"/>
      <c r="B44" s="138"/>
      <c r="C44" s="138"/>
      <c r="D44" s="134"/>
      <c r="E44" s="123" t="s">
        <v>27</v>
      </c>
      <c r="F44" s="81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3"/>
      <c r="AK44" s="131"/>
      <c r="AL44" s="138"/>
      <c r="AM44" s="138"/>
      <c r="AN44" s="138"/>
      <c r="AO44" s="138"/>
      <c r="AP44" s="138"/>
      <c r="AQ44" s="134"/>
    </row>
    <row r="45" spans="1:43" ht="9" customHeight="1" x14ac:dyDescent="0.2">
      <c r="A45" s="135">
        <v>9</v>
      </c>
      <c r="B45" s="160"/>
      <c r="C45" s="159"/>
      <c r="D45" s="140"/>
      <c r="E45" s="115" t="s">
        <v>22</v>
      </c>
      <c r="F45" s="76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8"/>
      <c r="AK45" s="139">
        <f>COUNTIF(F45:AJ45,"&gt;0")</f>
        <v>0</v>
      </c>
      <c r="AL45" s="136">
        <f>SUM(F45:AJ45)</f>
        <v>0</v>
      </c>
      <c r="AM45" s="136">
        <f>SUM(F47:AJ47)</f>
        <v>0</v>
      </c>
      <c r="AN45" s="136">
        <f>SUM(F48:AJ48)</f>
        <v>0</v>
      </c>
      <c r="AO45" s="136">
        <f>SUM(F46:AJ46)</f>
        <v>0</v>
      </c>
      <c r="AP45" s="136">
        <f>VLOOKUP($M$1&amp;" "&amp;$P$1&amp;" "&amp;AQ45,'Вспомогательная таблица'!A:AL,38,0)</f>
        <v>168</v>
      </c>
      <c r="AQ45" s="132" t="s">
        <v>23</v>
      </c>
    </row>
    <row r="46" spans="1:43" ht="9" customHeight="1" x14ac:dyDescent="0.2">
      <c r="A46" s="130"/>
      <c r="B46" s="137"/>
      <c r="C46" s="137"/>
      <c r="D46" s="133"/>
      <c r="E46" s="119" t="s">
        <v>25</v>
      </c>
      <c r="F46" s="79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80"/>
      <c r="AK46" s="130"/>
      <c r="AL46" s="137"/>
      <c r="AM46" s="137"/>
      <c r="AN46" s="137"/>
      <c r="AO46" s="137"/>
      <c r="AP46" s="137"/>
      <c r="AQ46" s="133"/>
    </row>
    <row r="47" spans="1:43" ht="9" customHeight="1" x14ac:dyDescent="0.2">
      <c r="A47" s="130"/>
      <c r="B47" s="137"/>
      <c r="C47" s="137"/>
      <c r="D47" s="133"/>
      <c r="E47" s="119" t="s">
        <v>26</v>
      </c>
      <c r="F47" s="79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80"/>
      <c r="AK47" s="130"/>
      <c r="AL47" s="137"/>
      <c r="AM47" s="137"/>
      <c r="AN47" s="137"/>
      <c r="AO47" s="137"/>
      <c r="AP47" s="137"/>
      <c r="AQ47" s="133"/>
    </row>
    <row r="48" spans="1:43" ht="9" customHeight="1" thickBot="1" x14ac:dyDescent="0.25">
      <c r="A48" s="131"/>
      <c r="B48" s="138"/>
      <c r="C48" s="138"/>
      <c r="D48" s="134"/>
      <c r="E48" s="123" t="s">
        <v>27</v>
      </c>
      <c r="F48" s="81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3"/>
      <c r="AK48" s="131"/>
      <c r="AL48" s="138"/>
      <c r="AM48" s="138"/>
      <c r="AN48" s="138"/>
      <c r="AO48" s="138"/>
      <c r="AP48" s="138"/>
      <c r="AQ48" s="134"/>
    </row>
    <row r="49" spans="1:43" ht="9" customHeight="1" x14ac:dyDescent="0.2">
      <c r="A49" s="135">
        <v>10</v>
      </c>
      <c r="B49" s="160"/>
      <c r="C49" s="159"/>
      <c r="D49" s="140"/>
      <c r="E49" s="115" t="s">
        <v>22</v>
      </c>
      <c r="F49" s="76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8"/>
      <c r="AK49" s="139">
        <f>COUNTIF(F49:AJ49,"&gt;0")</f>
        <v>0</v>
      </c>
      <c r="AL49" s="136">
        <f>SUM(F49:AJ49)</f>
        <v>0</v>
      </c>
      <c r="AM49" s="136">
        <f>SUM(F51:AJ51)</f>
        <v>0</v>
      </c>
      <c r="AN49" s="136">
        <f>SUM(F52:AJ52)</f>
        <v>0</v>
      </c>
      <c r="AO49" s="136">
        <f>SUM(F50:AJ50)</f>
        <v>0</v>
      </c>
      <c r="AP49" s="136">
        <f>VLOOKUP($M$1&amp;" "&amp;$P$1&amp;" "&amp;AQ49,'Вспомогательная таблица'!A:AL,38,0)</f>
        <v>168</v>
      </c>
      <c r="AQ49" s="132" t="s">
        <v>23</v>
      </c>
    </row>
    <row r="50" spans="1:43" ht="9" customHeight="1" x14ac:dyDescent="0.2">
      <c r="A50" s="130"/>
      <c r="B50" s="137"/>
      <c r="C50" s="137"/>
      <c r="D50" s="133"/>
      <c r="E50" s="119" t="s">
        <v>25</v>
      </c>
      <c r="F50" s="79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80"/>
      <c r="AK50" s="130"/>
      <c r="AL50" s="137"/>
      <c r="AM50" s="137"/>
      <c r="AN50" s="137"/>
      <c r="AO50" s="137"/>
      <c r="AP50" s="137"/>
      <c r="AQ50" s="133"/>
    </row>
    <row r="51" spans="1:43" ht="9" customHeight="1" x14ac:dyDescent="0.2">
      <c r="A51" s="130"/>
      <c r="B51" s="137"/>
      <c r="C51" s="137"/>
      <c r="D51" s="133"/>
      <c r="E51" s="119" t="s">
        <v>26</v>
      </c>
      <c r="F51" s="79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80"/>
      <c r="AK51" s="130"/>
      <c r="AL51" s="137"/>
      <c r="AM51" s="137"/>
      <c r="AN51" s="137"/>
      <c r="AO51" s="137"/>
      <c r="AP51" s="137"/>
      <c r="AQ51" s="133"/>
    </row>
    <row r="52" spans="1:43" ht="9" customHeight="1" thickBot="1" x14ac:dyDescent="0.25">
      <c r="A52" s="131"/>
      <c r="B52" s="138"/>
      <c r="C52" s="138"/>
      <c r="D52" s="134"/>
      <c r="E52" s="123" t="s">
        <v>27</v>
      </c>
      <c r="F52" s="81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3"/>
      <c r="AK52" s="131"/>
      <c r="AL52" s="138"/>
      <c r="AM52" s="138"/>
      <c r="AN52" s="138"/>
      <c r="AO52" s="138"/>
      <c r="AP52" s="138"/>
      <c r="AQ52" s="134"/>
    </row>
  </sheetData>
  <mergeCells count="121">
    <mergeCell ref="A49:A52"/>
    <mergeCell ref="AO29:AO32"/>
    <mergeCell ref="D41:D44"/>
    <mergeCell ref="AM25:AM28"/>
    <mergeCell ref="AN17:AN20"/>
    <mergeCell ref="AQ33:AQ36"/>
    <mergeCell ref="B37:B40"/>
    <mergeCell ref="AM29:AM32"/>
    <mergeCell ref="AL41:AL44"/>
    <mergeCell ref="AK25:AK28"/>
    <mergeCell ref="AO33:AO36"/>
    <mergeCell ref="C29:C32"/>
    <mergeCell ref="B41:B44"/>
    <mergeCell ref="AL45:AL48"/>
    <mergeCell ref="AP21:AP24"/>
    <mergeCell ref="A13:A16"/>
    <mergeCell ref="B33:B36"/>
    <mergeCell ref="AK49:AK52"/>
    <mergeCell ref="AO49:AO52"/>
    <mergeCell ref="AN33:AN36"/>
    <mergeCell ref="AL37:AL40"/>
    <mergeCell ref="AK17:AK20"/>
    <mergeCell ref="AO1:AQ1"/>
    <mergeCell ref="C21:C24"/>
    <mergeCell ref="AP13:AP16"/>
    <mergeCell ref="A41:A44"/>
    <mergeCell ref="AK21:AK24"/>
    <mergeCell ref="D33:D36"/>
    <mergeCell ref="AM49:AM52"/>
    <mergeCell ref="AK45:AK48"/>
    <mergeCell ref="AG2:AL2"/>
    <mergeCell ref="A21:A24"/>
    <mergeCell ref="B1:K1"/>
    <mergeCell ref="AN13:AN16"/>
    <mergeCell ref="P1:R1"/>
    <mergeCell ref="C49:C52"/>
    <mergeCell ref="AN37:AN40"/>
    <mergeCell ref="A45:A48"/>
    <mergeCell ref="AQ29:AQ32"/>
    <mergeCell ref="A17:A20"/>
    <mergeCell ref="AO45:AO48"/>
    <mergeCell ref="AO21:AO24"/>
    <mergeCell ref="B29:B32"/>
    <mergeCell ref="AL33:AL36"/>
    <mergeCell ref="AP33:AP36"/>
    <mergeCell ref="AP41:AP44"/>
    <mergeCell ref="AO25:AO28"/>
    <mergeCell ref="AM21:AM24"/>
    <mergeCell ref="D37:D40"/>
    <mergeCell ref="AK41:AK44"/>
    <mergeCell ref="AP17:AP20"/>
    <mergeCell ref="AN41:AN44"/>
    <mergeCell ref="AG1:AL1"/>
    <mergeCell ref="AM41:AM44"/>
    <mergeCell ref="M1:O1"/>
    <mergeCell ref="AQ49:AQ52"/>
    <mergeCell ref="AO37:AO40"/>
    <mergeCell ref="AM17:AM20"/>
    <mergeCell ref="AK13:AK16"/>
    <mergeCell ref="C41:C44"/>
    <mergeCell ref="AL25:AL28"/>
    <mergeCell ref="AM45:AM48"/>
    <mergeCell ref="C17:C20"/>
    <mergeCell ref="AG5:AL5"/>
    <mergeCell ref="AP37:AP40"/>
    <mergeCell ref="C45:C48"/>
    <mergeCell ref="AL29:AL32"/>
    <mergeCell ref="AQ25:AQ28"/>
    <mergeCell ref="D13:D16"/>
    <mergeCell ref="AG6:AL6"/>
    <mergeCell ref="B49:B52"/>
    <mergeCell ref="D29:D32"/>
    <mergeCell ref="AQ45:AQ48"/>
    <mergeCell ref="AO6:AQ6"/>
    <mergeCell ref="AO17:AO20"/>
    <mergeCell ref="AM13:AM16"/>
    <mergeCell ref="AN25:AN28"/>
    <mergeCell ref="B21:B24"/>
    <mergeCell ref="C37:C40"/>
    <mergeCell ref="C13:C16"/>
    <mergeCell ref="B25:B28"/>
    <mergeCell ref="B13:B16"/>
    <mergeCell ref="AO5:AQ5"/>
    <mergeCell ref="AQ37:AQ40"/>
    <mergeCell ref="C33:C36"/>
    <mergeCell ref="A29:A32"/>
    <mergeCell ref="AL17:AL20"/>
    <mergeCell ref="D45:D48"/>
    <mergeCell ref="D21:D24"/>
    <mergeCell ref="AL21:AL24"/>
    <mergeCell ref="AK33:AK36"/>
    <mergeCell ref="B17:B20"/>
    <mergeCell ref="AP29:AP32"/>
    <mergeCell ref="AQ13:AQ16"/>
    <mergeCell ref="A33:A36"/>
    <mergeCell ref="D25:D28"/>
    <mergeCell ref="B45:B48"/>
    <mergeCell ref="AK37:AK40"/>
    <mergeCell ref="AQ41:AQ44"/>
    <mergeCell ref="AN29:AN32"/>
    <mergeCell ref="AQ17:AQ20"/>
    <mergeCell ref="A25:A28"/>
    <mergeCell ref="A37:A40"/>
    <mergeCell ref="AQ21:AQ24"/>
    <mergeCell ref="AM37:AM40"/>
    <mergeCell ref="AP45:AP48"/>
    <mergeCell ref="AM33:AM36"/>
    <mergeCell ref="AL13:AL16"/>
    <mergeCell ref="AP49:AP52"/>
    <mergeCell ref="AK29:AK32"/>
    <mergeCell ref="AO2:AQ2"/>
    <mergeCell ref="AO13:AO16"/>
    <mergeCell ref="C25:C28"/>
    <mergeCell ref="AP25:AP28"/>
    <mergeCell ref="AN21:AN24"/>
    <mergeCell ref="D17:D20"/>
    <mergeCell ref="AN45:AN48"/>
    <mergeCell ref="AN49:AN52"/>
    <mergeCell ref="D49:D52"/>
    <mergeCell ref="AL49:AL52"/>
    <mergeCell ref="AO41:AO44"/>
  </mergeCells>
  <conditionalFormatting sqref="E13:E52">
    <cfRule type="cellIs" dxfId="19" priority="3" stopIfTrue="1" operator="equal">
      <formula>0</formula>
    </cfRule>
  </conditionalFormatting>
  <conditionalFormatting sqref="F8:AJ52">
    <cfRule type="expression" dxfId="18" priority="1">
      <formula>F$10=1</formula>
    </cfRule>
    <cfRule type="expression" dxfId="17" priority="2">
      <formula>F$9&gt;=6</formula>
    </cfRule>
  </conditionalFormatting>
  <pageMargins left="0.15748031496062989" right="0.15748031496062989" top="0.74803149606299213" bottom="0.51181102362204722" header="0.31496062992125978" footer="0.31496062992125978"/>
  <pageSetup paperSize="9" scale="97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="130" zoomScaleNormal="130" workbookViewId="0">
      <selection activeCell="B22" sqref="B22"/>
    </sheetView>
  </sheetViews>
  <sheetFormatPr defaultRowHeight="12.75" x14ac:dyDescent="0.2"/>
  <cols>
    <col min="1" max="1" width="12.140625" style="105" customWidth="1"/>
    <col min="2" max="2" width="48" style="105" customWidth="1"/>
    <col min="3" max="3" width="39.28515625" style="105" customWidth="1"/>
  </cols>
  <sheetData>
    <row r="2" spans="1:3" x14ac:dyDescent="0.2">
      <c r="A2" s="2" t="s">
        <v>334</v>
      </c>
      <c r="B2" s="2" t="s">
        <v>335</v>
      </c>
      <c r="C2" s="2" t="s">
        <v>336</v>
      </c>
    </row>
    <row r="3" spans="1:3" x14ac:dyDescent="0.2">
      <c r="A3" s="3" t="s">
        <v>54</v>
      </c>
      <c r="B3" s="3" t="s">
        <v>337</v>
      </c>
      <c r="C3" s="3" t="s">
        <v>338</v>
      </c>
    </row>
    <row r="4" spans="1:3" x14ac:dyDescent="0.2">
      <c r="A4" s="3" t="s">
        <v>339</v>
      </c>
      <c r="B4" s="3" t="s">
        <v>340</v>
      </c>
      <c r="C4" s="3" t="s">
        <v>338</v>
      </c>
    </row>
    <row r="5" spans="1:3" x14ac:dyDescent="0.2">
      <c r="A5" s="3" t="s">
        <v>229</v>
      </c>
      <c r="B5" s="3" t="s">
        <v>341</v>
      </c>
      <c r="C5" s="3" t="s">
        <v>338</v>
      </c>
    </row>
    <row r="6" spans="1:3" x14ac:dyDescent="0.2">
      <c r="A6" s="3" t="s">
        <v>342</v>
      </c>
      <c r="B6" s="3" t="s">
        <v>343</v>
      </c>
      <c r="C6" s="3" t="s">
        <v>338</v>
      </c>
    </row>
    <row r="7" spans="1:3" x14ac:dyDescent="0.2">
      <c r="A7" s="3" t="s">
        <v>195</v>
      </c>
      <c r="B7" s="3" t="s">
        <v>344</v>
      </c>
      <c r="C7" s="3" t="s">
        <v>338</v>
      </c>
    </row>
    <row r="8" spans="1:3" x14ac:dyDescent="0.2">
      <c r="A8" s="3" t="s">
        <v>228</v>
      </c>
      <c r="B8" s="3" t="s">
        <v>345</v>
      </c>
      <c r="C8" s="3" t="s">
        <v>338</v>
      </c>
    </row>
    <row r="9" spans="1:3" x14ac:dyDescent="0.2">
      <c r="A9" s="3" t="s">
        <v>346</v>
      </c>
      <c r="B9" s="3" t="s">
        <v>347</v>
      </c>
      <c r="C9" s="3" t="s">
        <v>348</v>
      </c>
    </row>
    <row r="10" spans="1:3" x14ac:dyDescent="0.2">
      <c r="A10" s="3" t="s">
        <v>349</v>
      </c>
      <c r="B10" s="3" t="s">
        <v>350</v>
      </c>
      <c r="C10" s="3" t="s">
        <v>351</v>
      </c>
    </row>
    <row r="11" spans="1:3" x14ac:dyDescent="0.2">
      <c r="A11" s="3" t="s">
        <v>352</v>
      </c>
      <c r="B11" s="3" t="s">
        <v>353</v>
      </c>
      <c r="C11" s="3" t="s">
        <v>354</v>
      </c>
    </row>
    <row r="12" spans="1:3" x14ac:dyDescent="0.2">
      <c r="A12" s="3" t="s">
        <v>89</v>
      </c>
      <c r="B12" s="3" t="s">
        <v>355</v>
      </c>
      <c r="C12" s="3" t="s">
        <v>354</v>
      </c>
    </row>
    <row r="13" spans="1:3" x14ac:dyDescent="0.2">
      <c r="A13" s="3" t="s">
        <v>356</v>
      </c>
      <c r="B13" s="3" t="s">
        <v>357</v>
      </c>
      <c r="C13" s="3" t="s">
        <v>354</v>
      </c>
    </row>
    <row r="14" spans="1:3" x14ac:dyDescent="0.2">
      <c r="A14" s="3" t="s">
        <v>118</v>
      </c>
      <c r="B14" s="3" t="s">
        <v>358</v>
      </c>
      <c r="C14" s="3" t="s">
        <v>354</v>
      </c>
    </row>
    <row r="15" spans="1:3" x14ac:dyDescent="0.2">
      <c r="A15" s="3" t="s">
        <v>359</v>
      </c>
      <c r="B15" s="3" t="s">
        <v>360</v>
      </c>
      <c r="C15" s="3" t="s">
        <v>354</v>
      </c>
    </row>
    <row r="16" spans="1:3" x14ac:dyDescent="0.2">
      <c r="A16" s="3" t="s">
        <v>37</v>
      </c>
      <c r="B16" s="3" t="s">
        <v>361</v>
      </c>
      <c r="C16" s="3" t="s">
        <v>354</v>
      </c>
    </row>
    <row r="17" spans="1:3" x14ac:dyDescent="0.2">
      <c r="A17" s="3" t="s">
        <v>84</v>
      </c>
      <c r="B17" s="3" t="s">
        <v>362</v>
      </c>
      <c r="C17" s="3" t="s">
        <v>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41"/>
  <sheetViews>
    <sheetView zoomScale="115" zoomScaleNormal="115" workbookViewId="0">
      <selection activeCell="CW205" sqref="CW205:CW241"/>
    </sheetView>
  </sheetViews>
  <sheetFormatPr defaultColWidth="9.140625" defaultRowHeight="12.75" x14ac:dyDescent="0.2"/>
  <cols>
    <col min="1" max="1" width="32.28515625" style="1" customWidth="1"/>
    <col min="2" max="2" width="4.5703125" style="105" bestFit="1" customWidth="1"/>
    <col min="3" max="3" width="13.7109375" style="105" bestFit="1" customWidth="1"/>
    <col min="4" max="5" width="9.7109375" style="105" bestFit="1" customWidth="1"/>
    <col min="6" max="6" width="4.5703125" style="105" bestFit="1" customWidth="1"/>
    <col min="7" max="37" width="2.85546875" style="105" customWidth="1"/>
    <col min="38" max="38" width="8.5703125" style="86" bestFit="1" customWidth="1"/>
    <col min="39" max="39" width="3.42578125" style="105" bestFit="1" customWidth="1"/>
    <col min="40" max="40" width="3.28515625" style="105" bestFit="1" customWidth="1"/>
    <col min="41" max="41" width="3" style="105" bestFit="1" customWidth="1"/>
    <col min="42" max="42" width="3.28515625" style="105" bestFit="1" customWidth="1"/>
    <col min="43" max="44" width="3" style="105" bestFit="1" customWidth="1"/>
    <col min="45" max="45" width="3.42578125" style="105" bestFit="1" customWidth="1"/>
    <col min="46" max="47" width="3.28515625" style="105" bestFit="1" customWidth="1"/>
    <col min="48" max="48" width="3" style="105" bestFit="1" customWidth="1"/>
    <col min="49" max="49" width="3.28515625" style="105" bestFit="1" customWidth="1"/>
    <col min="50" max="51" width="3" style="105" bestFit="1" customWidth="1"/>
    <col min="52" max="52" width="3.42578125" style="105" bestFit="1" customWidth="1"/>
    <col min="53" max="54" width="3.28515625" style="105" bestFit="1" customWidth="1"/>
    <col min="55" max="55" width="3" style="105" bestFit="1" customWidth="1"/>
    <col min="56" max="56" width="3.28515625" style="105" bestFit="1" customWidth="1"/>
    <col min="57" max="58" width="3" style="105" bestFit="1" customWidth="1"/>
    <col min="59" max="59" width="3.42578125" style="105" bestFit="1" customWidth="1"/>
    <col min="60" max="61" width="3.28515625" style="105" bestFit="1" customWidth="1"/>
    <col min="62" max="62" width="3" style="105" bestFit="1" customWidth="1"/>
    <col min="63" max="63" width="3.28515625" style="105" bestFit="1" customWidth="1"/>
    <col min="64" max="65" width="3" style="105" bestFit="1" customWidth="1"/>
    <col min="66" max="66" width="3.42578125" style="105" bestFit="1" customWidth="1"/>
    <col min="67" max="68" width="3.28515625" style="105" bestFit="1" customWidth="1"/>
    <col min="69" max="69" width="3" style="105" bestFit="1" customWidth="1"/>
    <col min="70" max="100" width="3.42578125" style="105" bestFit="1" customWidth="1"/>
    <col min="104" max="105" width="3.28515625" style="105" bestFit="1" customWidth="1"/>
    <col min="108" max="108" width="13.28515625" style="105" bestFit="1" customWidth="1"/>
    <col min="110" max="110" width="18" style="105" bestFit="1" customWidth="1"/>
    <col min="112" max="112" width="13.7109375" style="105" bestFit="1" customWidth="1"/>
  </cols>
  <sheetData>
    <row r="1" spans="1:114" x14ac:dyDescent="0.2">
      <c r="B1" s="3" t="s">
        <v>363</v>
      </c>
      <c r="C1" s="3" t="s">
        <v>363</v>
      </c>
      <c r="D1" s="3" t="s">
        <v>363</v>
      </c>
      <c r="E1" s="3" t="s">
        <v>363</v>
      </c>
      <c r="F1" s="3" t="s">
        <v>363</v>
      </c>
      <c r="G1" s="3" t="s">
        <v>363</v>
      </c>
      <c r="H1" s="3" t="s">
        <v>363</v>
      </c>
      <c r="I1" s="3" t="s">
        <v>363</v>
      </c>
      <c r="J1" s="3" t="s">
        <v>363</v>
      </c>
      <c r="K1" s="3" t="s">
        <v>363</v>
      </c>
      <c r="L1" s="3" t="s">
        <v>363</v>
      </c>
      <c r="M1" s="3" t="s">
        <v>363</v>
      </c>
      <c r="N1" s="3" t="s">
        <v>363</v>
      </c>
      <c r="O1" s="3" t="s">
        <v>363</v>
      </c>
      <c r="P1" s="3" t="s">
        <v>363</v>
      </c>
      <c r="Q1" s="3" t="s">
        <v>363</v>
      </c>
      <c r="R1" s="3" t="s">
        <v>363</v>
      </c>
      <c r="S1" s="3" t="s">
        <v>363</v>
      </c>
      <c r="T1" s="3" t="s">
        <v>363</v>
      </c>
      <c r="U1" s="3" t="s">
        <v>363</v>
      </c>
      <c r="V1" s="3" t="s">
        <v>363</v>
      </c>
      <c r="W1" s="3" t="s">
        <v>363</v>
      </c>
      <c r="X1" s="3" t="s">
        <v>363</v>
      </c>
      <c r="Y1" s="3" t="s">
        <v>363</v>
      </c>
      <c r="Z1" s="3" t="s">
        <v>363</v>
      </c>
      <c r="AA1" s="3" t="s">
        <v>363</v>
      </c>
      <c r="AB1" s="3" t="s">
        <v>363</v>
      </c>
      <c r="AC1" s="3" t="s">
        <v>363</v>
      </c>
      <c r="AD1" s="3" t="s">
        <v>363</v>
      </c>
      <c r="AE1" s="3" t="s">
        <v>363</v>
      </c>
      <c r="AF1" s="3" t="s">
        <v>363</v>
      </c>
      <c r="AG1" s="3" t="s">
        <v>363</v>
      </c>
      <c r="AH1" s="3" t="s">
        <v>363</v>
      </c>
      <c r="AI1" s="3" t="s">
        <v>363</v>
      </c>
      <c r="AJ1" s="3" t="s">
        <v>363</v>
      </c>
      <c r="AK1" s="3" t="s">
        <v>363</v>
      </c>
      <c r="AL1" s="84" t="s">
        <v>364</v>
      </c>
      <c r="AM1" s="3" t="s">
        <v>363</v>
      </c>
      <c r="AN1" s="3" t="s">
        <v>363</v>
      </c>
      <c r="AO1" s="3" t="s">
        <v>363</v>
      </c>
      <c r="AP1" s="3" t="s">
        <v>363</v>
      </c>
      <c r="AQ1" s="3" t="s">
        <v>363</v>
      </c>
      <c r="AR1" s="3" t="s">
        <v>363</v>
      </c>
      <c r="AS1" s="3" t="s">
        <v>363</v>
      </c>
      <c r="AT1" s="3" t="s">
        <v>363</v>
      </c>
      <c r="AU1" s="3" t="s">
        <v>363</v>
      </c>
      <c r="AV1" s="3" t="s">
        <v>363</v>
      </c>
      <c r="AW1" s="3" t="s">
        <v>363</v>
      </c>
      <c r="AX1" s="3" t="s">
        <v>363</v>
      </c>
      <c r="AY1" s="3" t="s">
        <v>363</v>
      </c>
      <c r="AZ1" s="3" t="s">
        <v>363</v>
      </c>
      <c r="BA1" s="3" t="s">
        <v>363</v>
      </c>
      <c r="BB1" s="3" t="s">
        <v>363</v>
      </c>
      <c r="BC1" s="3" t="s">
        <v>363</v>
      </c>
      <c r="BD1" s="3" t="s">
        <v>363</v>
      </c>
      <c r="BE1" s="3" t="s">
        <v>363</v>
      </c>
      <c r="BF1" s="3" t="s">
        <v>363</v>
      </c>
      <c r="BG1" s="3" t="s">
        <v>363</v>
      </c>
      <c r="BH1" s="3" t="s">
        <v>363</v>
      </c>
      <c r="BI1" s="3" t="s">
        <v>363</v>
      </c>
      <c r="BJ1" s="3" t="s">
        <v>363</v>
      </c>
      <c r="BK1" s="3" t="s">
        <v>363</v>
      </c>
      <c r="BL1" s="3" t="s">
        <v>363</v>
      </c>
      <c r="BM1" s="3" t="s">
        <v>363</v>
      </c>
      <c r="BN1" s="3" t="s">
        <v>363</v>
      </c>
      <c r="BO1" s="3" t="s">
        <v>363</v>
      </c>
      <c r="BP1" s="3" t="s">
        <v>363</v>
      </c>
      <c r="BQ1" s="3" t="s">
        <v>363</v>
      </c>
      <c r="BR1" s="3" t="s">
        <v>363</v>
      </c>
      <c r="BS1" s="3" t="s">
        <v>363</v>
      </c>
      <c r="BT1" s="3" t="s">
        <v>363</v>
      </c>
      <c r="BU1" s="3" t="s">
        <v>363</v>
      </c>
      <c r="BV1" s="3" t="s">
        <v>363</v>
      </c>
      <c r="BW1" s="3" t="s">
        <v>363</v>
      </c>
      <c r="BX1" s="3" t="s">
        <v>363</v>
      </c>
      <c r="BY1" s="3" t="s">
        <v>363</v>
      </c>
      <c r="BZ1" s="3" t="s">
        <v>363</v>
      </c>
      <c r="CA1" s="3" t="s">
        <v>363</v>
      </c>
      <c r="CB1" s="3" t="s">
        <v>363</v>
      </c>
      <c r="CC1" s="3" t="s">
        <v>363</v>
      </c>
      <c r="CD1" s="3" t="s">
        <v>363</v>
      </c>
      <c r="CE1" s="3" t="s">
        <v>363</v>
      </c>
      <c r="CF1" s="3" t="s">
        <v>363</v>
      </c>
      <c r="CG1" s="3" t="s">
        <v>363</v>
      </c>
      <c r="CH1" s="3" t="s">
        <v>363</v>
      </c>
      <c r="CI1" s="3" t="s">
        <v>363</v>
      </c>
      <c r="CJ1" s="3" t="s">
        <v>363</v>
      </c>
      <c r="CK1" s="3" t="s">
        <v>363</v>
      </c>
      <c r="CL1" s="3" t="s">
        <v>363</v>
      </c>
      <c r="CM1" s="3" t="s">
        <v>363</v>
      </c>
      <c r="CN1" s="3" t="s">
        <v>363</v>
      </c>
      <c r="CO1" s="3" t="s">
        <v>363</v>
      </c>
      <c r="CP1" s="3" t="s">
        <v>363</v>
      </c>
      <c r="CQ1" s="3" t="s">
        <v>363</v>
      </c>
      <c r="CR1" s="3" t="s">
        <v>363</v>
      </c>
      <c r="CS1" s="3" t="s">
        <v>363</v>
      </c>
      <c r="CT1" s="3" t="s">
        <v>363</v>
      </c>
      <c r="CU1" s="3" t="s">
        <v>363</v>
      </c>
      <c r="CV1" s="3" t="s">
        <v>363</v>
      </c>
      <c r="CZ1" s="85" t="s">
        <v>365</v>
      </c>
      <c r="DA1" s="85" t="s">
        <v>366</v>
      </c>
    </row>
    <row r="2" spans="1:114" x14ac:dyDescent="0.2">
      <c r="A2" s="86" t="str">
        <f t="shared" ref="A2:A65" si="0">C2&amp;" "&amp;D2&amp;" "&amp;E2</f>
        <v>Январь 2024 График 1 Бригада 1</v>
      </c>
      <c r="B2" s="3"/>
      <c r="C2" s="87" t="s">
        <v>367</v>
      </c>
      <c r="D2" s="3" t="s">
        <v>368</v>
      </c>
      <c r="E2" s="3" t="s">
        <v>369</v>
      </c>
      <c r="F2" s="88">
        <v>1</v>
      </c>
      <c r="G2" s="89">
        <v>11</v>
      </c>
      <c r="H2" s="89" t="s">
        <v>370</v>
      </c>
      <c r="I2" s="90"/>
      <c r="J2" s="90"/>
      <c r="K2" s="90">
        <v>11</v>
      </c>
      <c r="L2" s="90" t="s">
        <v>370</v>
      </c>
      <c r="M2" s="89"/>
      <c r="N2" s="90"/>
      <c r="O2" s="90">
        <v>11</v>
      </c>
      <c r="P2" s="90" t="s">
        <v>370</v>
      </c>
      <c r="Q2" s="90"/>
      <c r="R2" s="90"/>
      <c r="S2" s="90">
        <v>11</v>
      </c>
      <c r="T2" s="89" t="s">
        <v>370</v>
      </c>
      <c r="U2" s="90"/>
      <c r="V2" s="90"/>
      <c r="W2" s="90">
        <v>11</v>
      </c>
      <c r="X2" s="90" t="s">
        <v>370</v>
      </c>
      <c r="Y2" s="90"/>
      <c r="Z2" s="90"/>
      <c r="AA2" s="90">
        <v>11</v>
      </c>
      <c r="AB2" s="90" t="s">
        <v>370</v>
      </c>
      <c r="AC2" s="90"/>
      <c r="AD2" s="90"/>
      <c r="AE2" s="90">
        <v>11</v>
      </c>
      <c r="AF2" s="90" t="s">
        <v>370</v>
      </c>
      <c r="AG2" s="90"/>
      <c r="AH2" s="90"/>
      <c r="AI2" s="90">
        <v>11</v>
      </c>
      <c r="AJ2" s="90" t="s">
        <v>370</v>
      </c>
      <c r="AK2" s="90"/>
      <c r="AL2" s="91">
        <v>176</v>
      </c>
      <c r="AM2" s="92">
        <v>1</v>
      </c>
      <c r="AN2" s="92">
        <v>2</v>
      </c>
      <c r="AO2" s="92">
        <v>3</v>
      </c>
      <c r="AP2" s="92">
        <v>4</v>
      </c>
      <c r="AQ2" s="92">
        <v>5</v>
      </c>
      <c r="AR2" s="92">
        <v>6</v>
      </c>
      <c r="AS2" s="92">
        <v>7</v>
      </c>
      <c r="AT2" s="92">
        <v>8</v>
      </c>
      <c r="AU2" s="92">
        <v>9</v>
      </c>
      <c r="AV2" s="92">
        <v>10</v>
      </c>
      <c r="AW2" s="92">
        <v>11</v>
      </c>
      <c r="AX2" s="92">
        <v>12</v>
      </c>
      <c r="AY2" s="92">
        <v>13</v>
      </c>
      <c r="AZ2" s="92">
        <v>14</v>
      </c>
      <c r="BA2" s="92">
        <v>15</v>
      </c>
      <c r="BB2" s="92">
        <v>16</v>
      </c>
      <c r="BC2" s="92">
        <v>17</v>
      </c>
      <c r="BD2" s="92">
        <v>18</v>
      </c>
      <c r="BE2" s="92">
        <v>19</v>
      </c>
      <c r="BF2" s="92">
        <v>20</v>
      </c>
      <c r="BG2" s="92">
        <v>21</v>
      </c>
      <c r="BH2" s="92">
        <v>22</v>
      </c>
      <c r="BI2" s="92">
        <v>23</v>
      </c>
      <c r="BJ2" s="92">
        <v>24</v>
      </c>
      <c r="BK2" s="92">
        <v>25</v>
      </c>
      <c r="BL2" s="92">
        <v>26</v>
      </c>
      <c r="BM2" s="92">
        <v>27</v>
      </c>
      <c r="BN2" s="92">
        <v>28</v>
      </c>
      <c r="BO2" s="92">
        <v>29</v>
      </c>
      <c r="BP2" s="92">
        <v>30</v>
      </c>
      <c r="BQ2" s="92">
        <v>31</v>
      </c>
      <c r="BR2" s="3" t="s">
        <v>371</v>
      </c>
      <c r="BS2" s="3" t="s">
        <v>372</v>
      </c>
      <c r="BT2" s="3" t="s">
        <v>373</v>
      </c>
      <c r="BU2" s="3" t="s">
        <v>374</v>
      </c>
      <c r="BV2" s="3" t="s">
        <v>375</v>
      </c>
      <c r="BW2" s="3" t="s">
        <v>365</v>
      </c>
      <c r="BX2" s="3" t="s">
        <v>366</v>
      </c>
      <c r="BY2" s="3" t="s">
        <v>371</v>
      </c>
      <c r="BZ2" s="3" t="s">
        <v>372</v>
      </c>
      <c r="CA2" s="3" t="s">
        <v>373</v>
      </c>
      <c r="CB2" s="3" t="s">
        <v>374</v>
      </c>
      <c r="CC2" s="3" t="s">
        <v>375</v>
      </c>
      <c r="CD2" s="3" t="s">
        <v>365</v>
      </c>
      <c r="CE2" s="3" t="s">
        <v>366</v>
      </c>
      <c r="CF2" s="3" t="s">
        <v>371</v>
      </c>
      <c r="CG2" s="3" t="s">
        <v>372</v>
      </c>
      <c r="CH2" s="3" t="s">
        <v>373</v>
      </c>
      <c r="CI2" s="3" t="s">
        <v>374</v>
      </c>
      <c r="CJ2" s="3" t="s">
        <v>375</v>
      </c>
      <c r="CK2" s="3" t="s">
        <v>365</v>
      </c>
      <c r="CL2" s="3" t="s">
        <v>366</v>
      </c>
      <c r="CM2" s="3" t="s">
        <v>371</v>
      </c>
      <c r="CN2" s="3" t="s">
        <v>372</v>
      </c>
      <c r="CO2" s="3" t="s">
        <v>373</v>
      </c>
      <c r="CP2" s="3" t="s">
        <v>374</v>
      </c>
      <c r="CQ2" s="3" t="s">
        <v>375</v>
      </c>
      <c r="CR2" s="3" t="s">
        <v>365</v>
      </c>
      <c r="CS2" s="3" t="s">
        <v>366</v>
      </c>
      <c r="CT2" s="3" t="s">
        <v>371</v>
      </c>
      <c r="CU2" s="3" t="s">
        <v>372</v>
      </c>
      <c r="CV2" s="3" t="s">
        <v>373</v>
      </c>
      <c r="CW2" s="3" t="s">
        <v>2</v>
      </c>
      <c r="CX2">
        <v>2024</v>
      </c>
      <c r="DD2" s="1" t="s">
        <v>367</v>
      </c>
      <c r="DF2" t="s">
        <v>35</v>
      </c>
      <c r="DH2" s="1" t="s">
        <v>2</v>
      </c>
      <c r="DJ2">
        <v>2024</v>
      </c>
    </row>
    <row r="3" spans="1:114" x14ac:dyDescent="0.2">
      <c r="A3" s="86" t="str">
        <f t="shared" si="0"/>
        <v>Январь 2024 График 1 Бригада 2</v>
      </c>
      <c r="B3" s="3"/>
      <c r="C3" s="87" t="s">
        <v>367</v>
      </c>
      <c r="D3" s="3" t="s">
        <v>368</v>
      </c>
      <c r="E3" s="3" t="s">
        <v>376</v>
      </c>
      <c r="F3" s="88">
        <v>2</v>
      </c>
      <c r="G3" s="89"/>
      <c r="H3" s="89">
        <v>11</v>
      </c>
      <c r="I3" s="90" t="s">
        <v>370</v>
      </c>
      <c r="J3" s="90"/>
      <c r="K3" s="90"/>
      <c r="L3" s="90">
        <v>11</v>
      </c>
      <c r="M3" s="89" t="s">
        <v>370</v>
      </c>
      <c r="N3" s="90"/>
      <c r="O3" s="90"/>
      <c r="P3" s="90">
        <v>11</v>
      </c>
      <c r="Q3" s="90" t="s">
        <v>370</v>
      </c>
      <c r="R3" s="90"/>
      <c r="S3" s="90"/>
      <c r="T3" s="90">
        <v>11</v>
      </c>
      <c r="U3" s="89" t="s">
        <v>370</v>
      </c>
      <c r="V3" s="90"/>
      <c r="W3" s="90"/>
      <c r="X3" s="90">
        <v>11</v>
      </c>
      <c r="Y3" s="90" t="s">
        <v>370</v>
      </c>
      <c r="Z3" s="90"/>
      <c r="AA3" s="90"/>
      <c r="AB3" s="90">
        <v>11</v>
      </c>
      <c r="AC3" s="90" t="s">
        <v>370</v>
      </c>
      <c r="AD3" s="90"/>
      <c r="AE3" s="90"/>
      <c r="AF3" s="90">
        <v>11</v>
      </c>
      <c r="AG3" s="90" t="s">
        <v>370</v>
      </c>
      <c r="AH3" s="90"/>
      <c r="AI3" s="90"/>
      <c r="AJ3" s="90">
        <v>11</v>
      </c>
      <c r="AK3" s="90" t="s">
        <v>370</v>
      </c>
      <c r="AL3" s="91">
        <v>176</v>
      </c>
      <c r="AM3" s="92">
        <v>1</v>
      </c>
      <c r="AN3" s="92">
        <v>2</v>
      </c>
      <c r="AO3" s="92">
        <v>3</v>
      </c>
      <c r="AP3" s="92">
        <v>4</v>
      </c>
      <c r="AQ3" s="92">
        <v>5</v>
      </c>
      <c r="AR3" s="92">
        <v>6</v>
      </c>
      <c r="AS3" s="92">
        <v>7</v>
      </c>
      <c r="AT3" s="92">
        <v>8</v>
      </c>
      <c r="AU3" s="92">
        <v>9</v>
      </c>
      <c r="AV3" s="92">
        <v>10</v>
      </c>
      <c r="AW3" s="92">
        <v>11</v>
      </c>
      <c r="AX3" s="92">
        <v>12</v>
      </c>
      <c r="AY3" s="92">
        <v>13</v>
      </c>
      <c r="AZ3" s="92">
        <v>14</v>
      </c>
      <c r="BA3" s="92">
        <v>15</v>
      </c>
      <c r="BB3" s="92">
        <v>16</v>
      </c>
      <c r="BC3" s="92">
        <v>17</v>
      </c>
      <c r="BD3" s="92">
        <v>18</v>
      </c>
      <c r="BE3" s="92">
        <v>19</v>
      </c>
      <c r="BF3" s="92">
        <v>20</v>
      </c>
      <c r="BG3" s="92">
        <v>21</v>
      </c>
      <c r="BH3" s="92">
        <v>22</v>
      </c>
      <c r="BI3" s="92">
        <v>23</v>
      </c>
      <c r="BJ3" s="92">
        <v>24</v>
      </c>
      <c r="BK3" s="92">
        <v>25</v>
      </c>
      <c r="BL3" s="92">
        <v>26</v>
      </c>
      <c r="BM3" s="92">
        <v>27</v>
      </c>
      <c r="BN3" s="92">
        <v>28</v>
      </c>
      <c r="BO3" s="92">
        <v>29</v>
      </c>
      <c r="BP3" s="92">
        <v>30</v>
      </c>
      <c r="BQ3" s="92">
        <v>31</v>
      </c>
      <c r="BR3" s="3" t="s">
        <v>371</v>
      </c>
      <c r="BS3" s="3" t="s">
        <v>372</v>
      </c>
      <c r="BT3" s="3" t="s">
        <v>373</v>
      </c>
      <c r="BU3" s="3" t="s">
        <v>374</v>
      </c>
      <c r="BV3" s="3" t="s">
        <v>375</v>
      </c>
      <c r="BW3" s="3" t="s">
        <v>365</v>
      </c>
      <c r="BX3" s="3" t="s">
        <v>366</v>
      </c>
      <c r="BY3" s="3" t="s">
        <v>371</v>
      </c>
      <c r="BZ3" s="3" t="s">
        <v>372</v>
      </c>
      <c r="CA3" s="3" t="s">
        <v>373</v>
      </c>
      <c r="CB3" s="3" t="s">
        <v>374</v>
      </c>
      <c r="CC3" s="3" t="s">
        <v>375</v>
      </c>
      <c r="CD3" s="3" t="s">
        <v>365</v>
      </c>
      <c r="CE3" s="3" t="s">
        <v>366</v>
      </c>
      <c r="CF3" s="3" t="s">
        <v>371</v>
      </c>
      <c r="CG3" s="3" t="s">
        <v>372</v>
      </c>
      <c r="CH3" s="3" t="s">
        <v>373</v>
      </c>
      <c r="CI3" s="3" t="s">
        <v>374</v>
      </c>
      <c r="CJ3" s="3" t="s">
        <v>375</v>
      </c>
      <c r="CK3" s="3" t="s">
        <v>365</v>
      </c>
      <c r="CL3" s="3" t="s">
        <v>366</v>
      </c>
      <c r="CM3" s="3" t="s">
        <v>371</v>
      </c>
      <c r="CN3" s="3" t="s">
        <v>372</v>
      </c>
      <c r="CO3" s="3" t="s">
        <v>373</v>
      </c>
      <c r="CP3" s="3" t="s">
        <v>374</v>
      </c>
      <c r="CQ3" s="3" t="s">
        <v>375</v>
      </c>
      <c r="CR3" s="3" t="s">
        <v>365</v>
      </c>
      <c r="CS3" s="3" t="s">
        <v>366</v>
      </c>
      <c r="CT3" s="3" t="s">
        <v>371</v>
      </c>
      <c r="CU3" s="3" t="s">
        <v>372</v>
      </c>
      <c r="CV3" s="3" t="s">
        <v>373</v>
      </c>
      <c r="CW3" s="3" t="s">
        <v>2</v>
      </c>
      <c r="CX3">
        <v>2024</v>
      </c>
      <c r="DD3" s="1" t="s">
        <v>377</v>
      </c>
      <c r="DF3" t="s">
        <v>38</v>
      </c>
      <c r="DH3" s="1" t="s">
        <v>378</v>
      </c>
      <c r="DJ3">
        <v>2025</v>
      </c>
    </row>
    <row r="4" spans="1:114" x14ac:dyDescent="0.2">
      <c r="A4" s="86" t="str">
        <f t="shared" si="0"/>
        <v>Январь 2024 График 1 Бригада 3</v>
      </c>
      <c r="B4" s="3"/>
      <c r="C4" s="87" t="s">
        <v>367</v>
      </c>
      <c r="D4" s="3" t="s">
        <v>368</v>
      </c>
      <c r="E4" s="3" t="s">
        <v>379</v>
      </c>
      <c r="F4" s="88">
        <v>3</v>
      </c>
      <c r="G4" s="89"/>
      <c r="H4" s="89"/>
      <c r="I4" s="90">
        <v>11</v>
      </c>
      <c r="J4" s="90" t="s">
        <v>370</v>
      </c>
      <c r="K4" s="90"/>
      <c r="L4" s="90"/>
      <c r="M4" s="89">
        <v>11</v>
      </c>
      <c r="N4" s="90" t="s">
        <v>370</v>
      </c>
      <c r="O4" s="90"/>
      <c r="P4" s="90"/>
      <c r="Q4" s="90">
        <v>11</v>
      </c>
      <c r="R4" s="89" t="s">
        <v>370</v>
      </c>
      <c r="S4" s="90"/>
      <c r="T4" s="90"/>
      <c r="U4" s="90">
        <v>11</v>
      </c>
      <c r="V4" s="90" t="s">
        <v>370</v>
      </c>
      <c r="W4" s="90"/>
      <c r="X4" s="90"/>
      <c r="Y4" s="90">
        <v>11</v>
      </c>
      <c r="Z4" s="90" t="s">
        <v>370</v>
      </c>
      <c r="AA4" s="90"/>
      <c r="AB4" s="90"/>
      <c r="AC4" s="90">
        <v>11</v>
      </c>
      <c r="AD4" s="90" t="s">
        <v>370</v>
      </c>
      <c r="AE4" s="90"/>
      <c r="AF4" s="90"/>
      <c r="AG4" s="90">
        <v>11</v>
      </c>
      <c r="AH4" s="90" t="s">
        <v>370</v>
      </c>
      <c r="AI4" s="90"/>
      <c r="AJ4" s="90"/>
      <c r="AK4" s="90">
        <v>11</v>
      </c>
      <c r="AL4" s="91">
        <v>165</v>
      </c>
      <c r="AM4" s="92">
        <v>1</v>
      </c>
      <c r="AN4" s="92">
        <v>2</v>
      </c>
      <c r="AO4" s="92">
        <v>3</v>
      </c>
      <c r="AP4" s="92">
        <v>4</v>
      </c>
      <c r="AQ4" s="92">
        <v>5</v>
      </c>
      <c r="AR4" s="92">
        <v>6</v>
      </c>
      <c r="AS4" s="92">
        <v>7</v>
      </c>
      <c r="AT4" s="92">
        <v>8</v>
      </c>
      <c r="AU4" s="92">
        <v>9</v>
      </c>
      <c r="AV4" s="92">
        <v>10</v>
      </c>
      <c r="AW4" s="92">
        <v>11</v>
      </c>
      <c r="AX4" s="92">
        <v>12</v>
      </c>
      <c r="AY4" s="92">
        <v>13</v>
      </c>
      <c r="AZ4" s="92">
        <v>14</v>
      </c>
      <c r="BA4" s="92">
        <v>15</v>
      </c>
      <c r="BB4" s="92">
        <v>16</v>
      </c>
      <c r="BC4" s="92">
        <v>17</v>
      </c>
      <c r="BD4" s="92">
        <v>18</v>
      </c>
      <c r="BE4" s="92">
        <v>19</v>
      </c>
      <c r="BF4" s="92">
        <v>20</v>
      </c>
      <c r="BG4" s="92">
        <v>21</v>
      </c>
      <c r="BH4" s="92">
        <v>22</v>
      </c>
      <c r="BI4" s="92">
        <v>23</v>
      </c>
      <c r="BJ4" s="92">
        <v>24</v>
      </c>
      <c r="BK4" s="92">
        <v>25</v>
      </c>
      <c r="BL4" s="92">
        <v>26</v>
      </c>
      <c r="BM4" s="92">
        <v>27</v>
      </c>
      <c r="BN4" s="92">
        <v>28</v>
      </c>
      <c r="BO4" s="92">
        <v>29</v>
      </c>
      <c r="BP4" s="92">
        <v>30</v>
      </c>
      <c r="BQ4" s="92">
        <v>31</v>
      </c>
      <c r="BR4" s="3" t="s">
        <v>371</v>
      </c>
      <c r="BS4" s="3" t="s">
        <v>372</v>
      </c>
      <c r="BT4" s="3" t="s">
        <v>373</v>
      </c>
      <c r="BU4" s="3" t="s">
        <v>374</v>
      </c>
      <c r="BV4" s="3" t="s">
        <v>375</v>
      </c>
      <c r="BW4" s="3" t="s">
        <v>365</v>
      </c>
      <c r="BX4" s="3" t="s">
        <v>366</v>
      </c>
      <c r="BY4" s="3" t="s">
        <v>371</v>
      </c>
      <c r="BZ4" s="3" t="s">
        <v>372</v>
      </c>
      <c r="CA4" s="3" t="s">
        <v>373</v>
      </c>
      <c r="CB4" s="3" t="s">
        <v>374</v>
      </c>
      <c r="CC4" s="3" t="s">
        <v>375</v>
      </c>
      <c r="CD4" s="3" t="s">
        <v>365</v>
      </c>
      <c r="CE4" s="3" t="s">
        <v>366</v>
      </c>
      <c r="CF4" s="3" t="s">
        <v>371</v>
      </c>
      <c r="CG4" s="3" t="s">
        <v>372</v>
      </c>
      <c r="CH4" s="3" t="s">
        <v>373</v>
      </c>
      <c r="CI4" s="3" t="s">
        <v>374</v>
      </c>
      <c r="CJ4" s="3" t="s">
        <v>375</v>
      </c>
      <c r="CK4" s="3" t="s">
        <v>365</v>
      </c>
      <c r="CL4" s="3" t="s">
        <v>366</v>
      </c>
      <c r="CM4" s="3" t="s">
        <v>371</v>
      </c>
      <c r="CN4" s="3" t="s">
        <v>372</v>
      </c>
      <c r="CO4" s="3" t="s">
        <v>373</v>
      </c>
      <c r="CP4" s="3" t="s">
        <v>374</v>
      </c>
      <c r="CQ4" s="3" t="s">
        <v>375</v>
      </c>
      <c r="CR4" s="3" t="s">
        <v>365</v>
      </c>
      <c r="CS4" s="3" t="s">
        <v>366</v>
      </c>
      <c r="CT4" s="3" t="s">
        <v>371</v>
      </c>
      <c r="CU4" s="3" t="s">
        <v>372</v>
      </c>
      <c r="CV4" s="3" t="s">
        <v>373</v>
      </c>
      <c r="CW4" s="3" t="s">
        <v>2</v>
      </c>
      <c r="CX4">
        <v>2024</v>
      </c>
      <c r="DD4" s="1" t="s">
        <v>380</v>
      </c>
      <c r="DF4" t="s">
        <v>41</v>
      </c>
      <c r="DH4" s="1" t="s">
        <v>381</v>
      </c>
    </row>
    <row r="5" spans="1:114" x14ac:dyDescent="0.2">
      <c r="A5" s="86" t="str">
        <f t="shared" si="0"/>
        <v>Январь 2024 График 1 Бригада 4</v>
      </c>
      <c r="B5" s="3"/>
      <c r="C5" s="87" t="s">
        <v>367</v>
      </c>
      <c r="D5" s="3" t="s">
        <v>368</v>
      </c>
      <c r="E5" s="3" t="s">
        <v>382</v>
      </c>
      <c r="F5" s="88">
        <v>4</v>
      </c>
      <c r="G5" s="89" t="s">
        <v>370</v>
      </c>
      <c r="H5" s="89"/>
      <c r="I5" s="90"/>
      <c r="J5" s="90">
        <v>11</v>
      </c>
      <c r="K5" s="90" t="s">
        <v>370</v>
      </c>
      <c r="L5" s="90"/>
      <c r="M5" s="89"/>
      <c r="N5" s="90">
        <v>11</v>
      </c>
      <c r="O5" s="89" t="s">
        <v>370</v>
      </c>
      <c r="P5" s="90"/>
      <c r="Q5" s="90"/>
      <c r="R5" s="90">
        <v>11</v>
      </c>
      <c r="S5" s="90" t="s">
        <v>370</v>
      </c>
      <c r="T5" s="90"/>
      <c r="U5" s="90"/>
      <c r="V5" s="90">
        <v>11</v>
      </c>
      <c r="W5" s="90" t="s">
        <v>370</v>
      </c>
      <c r="X5" s="90"/>
      <c r="Y5" s="90"/>
      <c r="Z5" s="90">
        <v>11</v>
      </c>
      <c r="AA5" s="90" t="s">
        <v>370</v>
      </c>
      <c r="AB5" s="90"/>
      <c r="AC5" s="90"/>
      <c r="AD5" s="90">
        <v>11</v>
      </c>
      <c r="AE5" s="90" t="s">
        <v>370</v>
      </c>
      <c r="AF5" s="90"/>
      <c r="AG5" s="90"/>
      <c r="AH5" s="90">
        <v>11</v>
      </c>
      <c r="AI5" s="90" t="s">
        <v>370</v>
      </c>
      <c r="AJ5" s="90"/>
      <c r="AK5" s="90"/>
      <c r="AL5" s="91">
        <v>165</v>
      </c>
      <c r="AM5" s="92">
        <v>1</v>
      </c>
      <c r="AN5" s="92">
        <v>2</v>
      </c>
      <c r="AO5" s="92">
        <v>3</v>
      </c>
      <c r="AP5" s="92">
        <v>4</v>
      </c>
      <c r="AQ5" s="92">
        <v>5</v>
      </c>
      <c r="AR5" s="92">
        <v>6</v>
      </c>
      <c r="AS5" s="92">
        <v>7</v>
      </c>
      <c r="AT5" s="92">
        <v>8</v>
      </c>
      <c r="AU5" s="92">
        <v>9</v>
      </c>
      <c r="AV5" s="92">
        <v>10</v>
      </c>
      <c r="AW5" s="92">
        <v>11</v>
      </c>
      <c r="AX5" s="92">
        <v>12</v>
      </c>
      <c r="AY5" s="92">
        <v>13</v>
      </c>
      <c r="AZ5" s="92">
        <v>14</v>
      </c>
      <c r="BA5" s="92">
        <v>15</v>
      </c>
      <c r="BB5" s="92">
        <v>16</v>
      </c>
      <c r="BC5" s="92">
        <v>17</v>
      </c>
      <c r="BD5" s="92">
        <v>18</v>
      </c>
      <c r="BE5" s="92">
        <v>19</v>
      </c>
      <c r="BF5" s="92">
        <v>20</v>
      </c>
      <c r="BG5" s="92">
        <v>21</v>
      </c>
      <c r="BH5" s="92">
        <v>22</v>
      </c>
      <c r="BI5" s="92">
        <v>23</v>
      </c>
      <c r="BJ5" s="92">
        <v>24</v>
      </c>
      <c r="BK5" s="92">
        <v>25</v>
      </c>
      <c r="BL5" s="92">
        <v>26</v>
      </c>
      <c r="BM5" s="92">
        <v>27</v>
      </c>
      <c r="BN5" s="92">
        <v>28</v>
      </c>
      <c r="BO5" s="92">
        <v>29</v>
      </c>
      <c r="BP5" s="92">
        <v>30</v>
      </c>
      <c r="BQ5" s="92">
        <v>31</v>
      </c>
      <c r="BR5" s="3" t="s">
        <v>371</v>
      </c>
      <c r="BS5" s="3" t="s">
        <v>372</v>
      </c>
      <c r="BT5" s="3" t="s">
        <v>373</v>
      </c>
      <c r="BU5" s="3" t="s">
        <v>374</v>
      </c>
      <c r="BV5" s="3" t="s">
        <v>375</v>
      </c>
      <c r="BW5" s="3" t="s">
        <v>365</v>
      </c>
      <c r="BX5" s="3" t="s">
        <v>366</v>
      </c>
      <c r="BY5" s="3" t="s">
        <v>371</v>
      </c>
      <c r="BZ5" s="3" t="s">
        <v>372</v>
      </c>
      <c r="CA5" s="3" t="s">
        <v>373</v>
      </c>
      <c r="CB5" s="3" t="s">
        <v>374</v>
      </c>
      <c r="CC5" s="3" t="s">
        <v>375</v>
      </c>
      <c r="CD5" s="3" t="s">
        <v>365</v>
      </c>
      <c r="CE5" s="3" t="s">
        <v>366</v>
      </c>
      <c r="CF5" s="3" t="s">
        <v>371</v>
      </c>
      <c r="CG5" s="3" t="s">
        <v>372</v>
      </c>
      <c r="CH5" s="3" t="s">
        <v>373</v>
      </c>
      <c r="CI5" s="3" t="s">
        <v>374</v>
      </c>
      <c r="CJ5" s="3" t="s">
        <v>375</v>
      </c>
      <c r="CK5" s="3" t="s">
        <v>365</v>
      </c>
      <c r="CL5" s="3" t="s">
        <v>366</v>
      </c>
      <c r="CM5" s="3" t="s">
        <v>371</v>
      </c>
      <c r="CN5" s="3" t="s">
        <v>372</v>
      </c>
      <c r="CO5" s="3" t="s">
        <v>373</v>
      </c>
      <c r="CP5" s="3" t="s">
        <v>374</v>
      </c>
      <c r="CQ5" s="3" t="s">
        <v>375</v>
      </c>
      <c r="CR5" s="3" t="s">
        <v>365</v>
      </c>
      <c r="CS5" s="3" t="s">
        <v>366</v>
      </c>
      <c r="CT5" s="3" t="s">
        <v>371</v>
      </c>
      <c r="CU5" s="3" t="s">
        <v>372</v>
      </c>
      <c r="CV5" s="3" t="s">
        <v>373</v>
      </c>
      <c r="CW5" s="3" t="s">
        <v>2</v>
      </c>
      <c r="CX5">
        <v>2024</v>
      </c>
      <c r="DD5" s="1" t="s">
        <v>383</v>
      </c>
      <c r="DF5" t="s">
        <v>39</v>
      </c>
      <c r="DH5" s="1" t="s">
        <v>384</v>
      </c>
    </row>
    <row r="6" spans="1:114" x14ac:dyDescent="0.2">
      <c r="A6" s="86" t="str">
        <f t="shared" si="0"/>
        <v>Февраль 2024 График 1 Бригада 1</v>
      </c>
      <c r="B6" s="3"/>
      <c r="C6" s="87" t="s">
        <v>377</v>
      </c>
      <c r="D6" s="3" t="s">
        <v>368</v>
      </c>
      <c r="E6" s="3" t="s">
        <v>369</v>
      </c>
      <c r="F6" s="88">
        <v>1</v>
      </c>
      <c r="G6" s="90"/>
      <c r="H6" s="89">
        <v>11</v>
      </c>
      <c r="I6" s="90" t="s">
        <v>370</v>
      </c>
      <c r="J6" s="90"/>
      <c r="K6" s="90"/>
      <c r="L6" s="90">
        <v>11</v>
      </c>
      <c r="M6" s="90" t="s">
        <v>370</v>
      </c>
      <c r="N6" s="90"/>
      <c r="O6" s="90"/>
      <c r="P6" s="90">
        <v>11</v>
      </c>
      <c r="Q6" s="90" t="s">
        <v>370</v>
      </c>
      <c r="R6" s="90"/>
      <c r="S6" s="90"/>
      <c r="T6" s="90">
        <v>11</v>
      </c>
      <c r="U6" s="89" t="s">
        <v>370</v>
      </c>
      <c r="V6" s="90"/>
      <c r="W6" s="90"/>
      <c r="X6" s="90">
        <v>11</v>
      </c>
      <c r="Y6" s="90" t="s">
        <v>370</v>
      </c>
      <c r="Z6" s="90"/>
      <c r="AA6" s="90"/>
      <c r="AB6" s="90">
        <v>11</v>
      </c>
      <c r="AC6" s="90" t="s">
        <v>370</v>
      </c>
      <c r="AD6" s="90"/>
      <c r="AE6" s="90"/>
      <c r="AF6" s="90">
        <v>11</v>
      </c>
      <c r="AG6" s="90" t="s">
        <v>370</v>
      </c>
      <c r="AH6" s="90"/>
      <c r="AI6" s="90"/>
      <c r="AJ6" s="90" t="s">
        <v>385</v>
      </c>
      <c r="AK6" s="93" t="s">
        <v>385</v>
      </c>
      <c r="AL6" s="91">
        <v>154</v>
      </c>
      <c r="AM6" s="92">
        <v>1</v>
      </c>
      <c r="AN6" s="92">
        <v>2</v>
      </c>
      <c r="AO6" s="92">
        <v>3</v>
      </c>
      <c r="AP6" s="92">
        <v>4</v>
      </c>
      <c r="AQ6" s="92">
        <v>5</v>
      </c>
      <c r="AR6" s="92">
        <v>6</v>
      </c>
      <c r="AS6" s="92">
        <v>7</v>
      </c>
      <c r="AT6" s="92">
        <v>8</v>
      </c>
      <c r="AU6" s="92">
        <v>9</v>
      </c>
      <c r="AV6" s="92">
        <v>10</v>
      </c>
      <c r="AW6" s="92">
        <v>11</v>
      </c>
      <c r="AX6" s="92">
        <v>12</v>
      </c>
      <c r="AY6" s="92">
        <v>13</v>
      </c>
      <c r="AZ6" s="92">
        <v>14</v>
      </c>
      <c r="BA6" s="92">
        <v>15</v>
      </c>
      <c r="BB6" s="92">
        <v>16</v>
      </c>
      <c r="BC6" s="92">
        <v>17</v>
      </c>
      <c r="BD6" s="92">
        <v>18</v>
      </c>
      <c r="BE6" s="92">
        <v>19</v>
      </c>
      <c r="BF6" s="92">
        <v>20</v>
      </c>
      <c r="BG6" s="92">
        <v>21</v>
      </c>
      <c r="BH6" s="92">
        <v>22</v>
      </c>
      <c r="BI6" s="92">
        <v>23</v>
      </c>
      <c r="BJ6" s="92">
        <v>24</v>
      </c>
      <c r="BK6" s="92">
        <v>25</v>
      </c>
      <c r="BL6" s="92">
        <v>26</v>
      </c>
      <c r="BM6" s="92">
        <v>27</v>
      </c>
      <c r="BN6" s="92">
        <v>28</v>
      </c>
      <c r="BO6" s="92">
        <v>29</v>
      </c>
      <c r="BP6" s="92"/>
      <c r="BQ6" s="92"/>
      <c r="BR6" s="3" t="s">
        <v>374</v>
      </c>
      <c r="BS6" s="3" t="s">
        <v>375</v>
      </c>
      <c r="BT6" s="3" t="s">
        <v>365</v>
      </c>
      <c r="BU6" s="3" t="s">
        <v>366</v>
      </c>
      <c r="BV6" s="3" t="s">
        <v>371</v>
      </c>
      <c r="BW6" s="3" t="s">
        <v>372</v>
      </c>
      <c r="BX6" s="3" t="s">
        <v>373</v>
      </c>
      <c r="BY6" s="3" t="s">
        <v>374</v>
      </c>
      <c r="BZ6" s="3" t="s">
        <v>375</v>
      </c>
      <c r="CA6" s="3" t="s">
        <v>365</v>
      </c>
      <c r="CB6" s="3" t="s">
        <v>366</v>
      </c>
      <c r="CC6" s="3" t="s">
        <v>371</v>
      </c>
      <c r="CD6" s="3" t="s">
        <v>372</v>
      </c>
      <c r="CE6" s="3" t="s">
        <v>373</v>
      </c>
      <c r="CF6" s="3" t="s">
        <v>374</v>
      </c>
      <c r="CG6" s="3" t="s">
        <v>375</v>
      </c>
      <c r="CH6" s="3" t="s">
        <v>365</v>
      </c>
      <c r="CI6" s="3" t="s">
        <v>366</v>
      </c>
      <c r="CJ6" s="3" t="s">
        <v>371</v>
      </c>
      <c r="CK6" s="3" t="s">
        <v>372</v>
      </c>
      <c r="CL6" s="3" t="s">
        <v>373</v>
      </c>
      <c r="CM6" s="3" t="s">
        <v>374</v>
      </c>
      <c r="CN6" s="3" t="s">
        <v>375</v>
      </c>
      <c r="CO6" s="3" t="s">
        <v>365</v>
      </c>
      <c r="CP6" s="3" t="s">
        <v>366</v>
      </c>
      <c r="CQ6" s="3" t="s">
        <v>371</v>
      </c>
      <c r="CR6" s="3" t="s">
        <v>372</v>
      </c>
      <c r="CS6" s="3" t="s">
        <v>373</v>
      </c>
      <c r="CT6" s="3" t="s">
        <v>374</v>
      </c>
      <c r="CU6" s="3" t="s">
        <v>375</v>
      </c>
      <c r="CV6" s="3" t="s">
        <v>365</v>
      </c>
      <c r="CW6" s="3" t="s">
        <v>378</v>
      </c>
      <c r="CX6">
        <v>2024</v>
      </c>
      <c r="DD6" s="1" t="s">
        <v>386</v>
      </c>
      <c r="DF6" t="s">
        <v>300</v>
      </c>
      <c r="DH6" s="1" t="s">
        <v>387</v>
      </c>
    </row>
    <row r="7" spans="1:114" x14ac:dyDescent="0.2">
      <c r="A7" s="86" t="str">
        <f t="shared" si="0"/>
        <v>Февраль 2024 График 1 Бригада 2</v>
      </c>
      <c r="B7" s="3"/>
      <c r="C7" s="87" t="s">
        <v>377</v>
      </c>
      <c r="D7" s="3" t="s">
        <v>368</v>
      </c>
      <c r="E7" s="3" t="s">
        <v>376</v>
      </c>
      <c r="F7" s="88">
        <v>2</v>
      </c>
      <c r="G7" s="90"/>
      <c r="H7" s="90"/>
      <c r="I7" s="90">
        <v>11</v>
      </c>
      <c r="J7" s="90" t="s">
        <v>370</v>
      </c>
      <c r="K7" s="90"/>
      <c r="L7" s="90"/>
      <c r="M7" s="90">
        <v>11</v>
      </c>
      <c r="N7" s="90" t="s">
        <v>370</v>
      </c>
      <c r="O7" s="90"/>
      <c r="P7" s="90"/>
      <c r="Q7" s="90">
        <v>11</v>
      </c>
      <c r="R7" s="89" t="s">
        <v>370</v>
      </c>
      <c r="S7" s="90"/>
      <c r="T7" s="90"/>
      <c r="U7" s="90">
        <v>11</v>
      </c>
      <c r="V7" s="90" t="s">
        <v>370</v>
      </c>
      <c r="W7" s="90"/>
      <c r="X7" s="90"/>
      <c r="Y7" s="90">
        <v>11</v>
      </c>
      <c r="Z7" s="90" t="s">
        <v>370</v>
      </c>
      <c r="AA7" s="90"/>
      <c r="AB7" s="90"/>
      <c r="AC7" s="90">
        <v>11</v>
      </c>
      <c r="AD7" s="90" t="s">
        <v>370</v>
      </c>
      <c r="AE7" s="90"/>
      <c r="AF7" s="90"/>
      <c r="AG7" s="90">
        <v>11</v>
      </c>
      <c r="AH7" s="90" t="s">
        <v>370</v>
      </c>
      <c r="AI7" s="90"/>
      <c r="AJ7" s="90" t="s">
        <v>385</v>
      </c>
      <c r="AK7" s="93" t="s">
        <v>385</v>
      </c>
      <c r="AL7" s="91">
        <v>154</v>
      </c>
      <c r="AM7" s="92">
        <v>1</v>
      </c>
      <c r="AN7" s="92">
        <v>2</v>
      </c>
      <c r="AO7" s="92">
        <v>3</v>
      </c>
      <c r="AP7" s="92">
        <v>4</v>
      </c>
      <c r="AQ7" s="92">
        <v>5</v>
      </c>
      <c r="AR7" s="92">
        <v>6</v>
      </c>
      <c r="AS7" s="92">
        <v>7</v>
      </c>
      <c r="AT7" s="92">
        <v>8</v>
      </c>
      <c r="AU7" s="92">
        <v>9</v>
      </c>
      <c r="AV7" s="92">
        <v>10</v>
      </c>
      <c r="AW7" s="92">
        <v>11</v>
      </c>
      <c r="AX7" s="92">
        <v>12</v>
      </c>
      <c r="AY7" s="92">
        <v>13</v>
      </c>
      <c r="AZ7" s="92">
        <v>14</v>
      </c>
      <c r="BA7" s="92">
        <v>15</v>
      </c>
      <c r="BB7" s="92">
        <v>16</v>
      </c>
      <c r="BC7" s="92">
        <v>17</v>
      </c>
      <c r="BD7" s="92">
        <v>18</v>
      </c>
      <c r="BE7" s="92">
        <v>19</v>
      </c>
      <c r="BF7" s="92">
        <v>20</v>
      </c>
      <c r="BG7" s="92">
        <v>21</v>
      </c>
      <c r="BH7" s="92">
        <v>22</v>
      </c>
      <c r="BI7" s="92">
        <v>23</v>
      </c>
      <c r="BJ7" s="92">
        <v>24</v>
      </c>
      <c r="BK7" s="92">
        <v>25</v>
      </c>
      <c r="BL7" s="92">
        <v>26</v>
      </c>
      <c r="BM7" s="92">
        <v>27</v>
      </c>
      <c r="BN7" s="92">
        <v>28</v>
      </c>
      <c r="BO7" s="92">
        <v>29</v>
      </c>
      <c r="BP7" s="92"/>
      <c r="BQ7" s="92"/>
      <c r="BR7" s="3" t="s">
        <v>374</v>
      </c>
      <c r="BS7" s="3" t="s">
        <v>375</v>
      </c>
      <c r="BT7" s="3" t="s">
        <v>365</v>
      </c>
      <c r="BU7" s="3" t="s">
        <v>366</v>
      </c>
      <c r="BV7" s="3" t="s">
        <v>371</v>
      </c>
      <c r="BW7" s="3" t="s">
        <v>372</v>
      </c>
      <c r="BX7" s="3" t="s">
        <v>373</v>
      </c>
      <c r="BY7" s="3" t="s">
        <v>374</v>
      </c>
      <c r="BZ7" s="3" t="s">
        <v>375</v>
      </c>
      <c r="CA7" s="3" t="s">
        <v>365</v>
      </c>
      <c r="CB7" s="3" t="s">
        <v>366</v>
      </c>
      <c r="CC7" s="3" t="s">
        <v>371</v>
      </c>
      <c r="CD7" s="3" t="s">
        <v>372</v>
      </c>
      <c r="CE7" s="3" t="s">
        <v>373</v>
      </c>
      <c r="CF7" s="3" t="s">
        <v>374</v>
      </c>
      <c r="CG7" s="3" t="s">
        <v>375</v>
      </c>
      <c r="CH7" s="3" t="s">
        <v>365</v>
      </c>
      <c r="CI7" s="3" t="s">
        <v>366</v>
      </c>
      <c r="CJ7" s="3" t="s">
        <v>371</v>
      </c>
      <c r="CK7" s="3" t="s">
        <v>372</v>
      </c>
      <c r="CL7" s="3" t="s">
        <v>373</v>
      </c>
      <c r="CM7" s="3" t="s">
        <v>374</v>
      </c>
      <c r="CN7" s="3" t="s">
        <v>375</v>
      </c>
      <c r="CO7" s="3" t="s">
        <v>365</v>
      </c>
      <c r="CP7" s="3" t="s">
        <v>366</v>
      </c>
      <c r="CQ7" s="3" t="s">
        <v>371</v>
      </c>
      <c r="CR7" s="3" t="s">
        <v>372</v>
      </c>
      <c r="CS7" s="3" t="s">
        <v>373</v>
      </c>
      <c r="CT7" s="3" t="s">
        <v>374</v>
      </c>
      <c r="CU7" s="3" t="s">
        <v>375</v>
      </c>
      <c r="CV7" s="3" t="s">
        <v>365</v>
      </c>
      <c r="CW7" s="3" t="s">
        <v>378</v>
      </c>
      <c r="CX7">
        <v>2024</v>
      </c>
      <c r="DD7" s="1" t="s">
        <v>388</v>
      </c>
      <c r="DF7" t="s">
        <v>111</v>
      </c>
      <c r="DH7" s="1" t="s">
        <v>389</v>
      </c>
    </row>
    <row r="8" spans="1:114" x14ac:dyDescent="0.2">
      <c r="A8" s="86" t="str">
        <f t="shared" si="0"/>
        <v>Февраль 2024 График 1 Бригада 3</v>
      </c>
      <c r="B8" s="3"/>
      <c r="C8" s="87" t="s">
        <v>377</v>
      </c>
      <c r="D8" s="3" t="s">
        <v>368</v>
      </c>
      <c r="E8" s="3" t="s">
        <v>379</v>
      </c>
      <c r="F8" s="88">
        <v>3</v>
      </c>
      <c r="G8" s="90" t="s">
        <v>370</v>
      </c>
      <c r="H8" s="90"/>
      <c r="I8" s="90"/>
      <c r="J8" s="90">
        <v>11</v>
      </c>
      <c r="K8" s="90" t="s">
        <v>370</v>
      </c>
      <c r="L8" s="90"/>
      <c r="M8" s="90"/>
      <c r="N8" s="90">
        <v>11</v>
      </c>
      <c r="O8" s="90" t="s">
        <v>370</v>
      </c>
      <c r="P8" s="90"/>
      <c r="Q8" s="90"/>
      <c r="R8" s="90">
        <v>11</v>
      </c>
      <c r="S8" s="89" t="s">
        <v>370</v>
      </c>
      <c r="T8" s="90"/>
      <c r="U8" s="90"/>
      <c r="V8" s="90">
        <v>11</v>
      </c>
      <c r="W8" s="90" t="s">
        <v>370</v>
      </c>
      <c r="X8" s="90"/>
      <c r="Y8" s="90"/>
      <c r="Z8" s="90">
        <v>11</v>
      </c>
      <c r="AA8" s="90" t="s">
        <v>370</v>
      </c>
      <c r="AB8" s="90"/>
      <c r="AC8" s="90"/>
      <c r="AD8" s="90">
        <v>11</v>
      </c>
      <c r="AE8" s="90" t="s">
        <v>370</v>
      </c>
      <c r="AF8" s="90"/>
      <c r="AG8" s="90"/>
      <c r="AH8" s="90">
        <v>11</v>
      </c>
      <c r="AI8" s="90" t="s">
        <v>370</v>
      </c>
      <c r="AJ8" s="90" t="s">
        <v>385</v>
      </c>
      <c r="AK8" s="93" t="s">
        <v>385</v>
      </c>
      <c r="AL8" s="91">
        <v>165</v>
      </c>
      <c r="AM8" s="92">
        <v>1</v>
      </c>
      <c r="AN8" s="92">
        <v>2</v>
      </c>
      <c r="AO8" s="92">
        <v>3</v>
      </c>
      <c r="AP8" s="92">
        <v>4</v>
      </c>
      <c r="AQ8" s="92">
        <v>5</v>
      </c>
      <c r="AR8" s="92">
        <v>6</v>
      </c>
      <c r="AS8" s="92">
        <v>7</v>
      </c>
      <c r="AT8" s="92">
        <v>8</v>
      </c>
      <c r="AU8" s="92">
        <v>9</v>
      </c>
      <c r="AV8" s="92">
        <v>10</v>
      </c>
      <c r="AW8" s="92">
        <v>11</v>
      </c>
      <c r="AX8" s="92">
        <v>12</v>
      </c>
      <c r="AY8" s="92">
        <v>13</v>
      </c>
      <c r="AZ8" s="92">
        <v>14</v>
      </c>
      <c r="BA8" s="92">
        <v>15</v>
      </c>
      <c r="BB8" s="92">
        <v>16</v>
      </c>
      <c r="BC8" s="92">
        <v>17</v>
      </c>
      <c r="BD8" s="92">
        <v>18</v>
      </c>
      <c r="BE8" s="92">
        <v>19</v>
      </c>
      <c r="BF8" s="92">
        <v>20</v>
      </c>
      <c r="BG8" s="92">
        <v>21</v>
      </c>
      <c r="BH8" s="92">
        <v>22</v>
      </c>
      <c r="BI8" s="92">
        <v>23</v>
      </c>
      <c r="BJ8" s="92">
        <v>24</v>
      </c>
      <c r="BK8" s="92">
        <v>25</v>
      </c>
      <c r="BL8" s="92">
        <v>26</v>
      </c>
      <c r="BM8" s="92">
        <v>27</v>
      </c>
      <c r="BN8" s="92">
        <v>28</v>
      </c>
      <c r="BO8" s="92">
        <v>29</v>
      </c>
      <c r="BP8" s="92"/>
      <c r="BQ8" s="92"/>
      <c r="BR8" s="3" t="s">
        <v>374</v>
      </c>
      <c r="BS8" s="3" t="s">
        <v>375</v>
      </c>
      <c r="BT8" s="3" t="s">
        <v>365</v>
      </c>
      <c r="BU8" s="3" t="s">
        <v>366</v>
      </c>
      <c r="BV8" s="3" t="s">
        <v>371</v>
      </c>
      <c r="BW8" s="3" t="s">
        <v>372</v>
      </c>
      <c r="BX8" s="3" t="s">
        <v>373</v>
      </c>
      <c r="BY8" s="3" t="s">
        <v>374</v>
      </c>
      <c r="BZ8" s="3" t="s">
        <v>375</v>
      </c>
      <c r="CA8" s="3" t="s">
        <v>365</v>
      </c>
      <c r="CB8" s="3" t="s">
        <v>366</v>
      </c>
      <c r="CC8" s="3" t="s">
        <v>371</v>
      </c>
      <c r="CD8" s="3" t="s">
        <v>372</v>
      </c>
      <c r="CE8" s="3" t="s">
        <v>373</v>
      </c>
      <c r="CF8" s="3" t="s">
        <v>374</v>
      </c>
      <c r="CG8" s="3" t="s">
        <v>375</v>
      </c>
      <c r="CH8" s="3" t="s">
        <v>365</v>
      </c>
      <c r="CI8" s="3" t="s">
        <v>366</v>
      </c>
      <c r="CJ8" s="3" t="s">
        <v>371</v>
      </c>
      <c r="CK8" s="3" t="s">
        <v>372</v>
      </c>
      <c r="CL8" s="3" t="s">
        <v>373</v>
      </c>
      <c r="CM8" s="3" t="s">
        <v>374</v>
      </c>
      <c r="CN8" s="3" t="s">
        <v>375</v>
      </c>
      <c r="CO8" s="3" t="s">
        <v>365</v>
      </c>
      <c r="CP8" s="3" t="s">
        <v>366</v>
      </c>
      <c r="CQ8" s="3" t="s">
        <v>371</v>
      </c>
      <c r="CR8" s="3" t="s">
        <v>372</v>
      </c>
      <c r="CS8" s="3" t="s">
        <v>373</v>
      </c>
      <c r="CT8" s="3" t="s">
        <v>374</v>
      </c>
      <c r="CU8" s="3" t="s">
        <v>375</v>
      </c>
      <c r="CV8" s="3" t="s">
        <v>365</v>
      </c>
      <c r="CW8" s="3" t="s">
        <v>378</v>
      </c>
      <c r="CX8">
        <v>2024</v>
      </c>
      <c r="DD8" s="1" t="s">
        <v>390</v>
      </c>
      <c r="DF8" t="s">
        <v>316</v>
      </c>
      <c r="DH8" s="1" t="s">
        <v>391</v>
      </c>
    </row>
    <row r="9" spans="1:114" x14ac:dyDescent="0.2">
      <c r="A9" s="86" t="str">
        <f t="shared" si="0"/>
        <v>Февраль 2024 График 1 Бригада 4</v>
      </c>
      <c r="B9" s="3"/>
      <c r="C9" s="87" t="s">
        <v>377</v>
      </c>
      <c r="D9" s="3" t="s">
        <v>368</v>
      </c>
      <c r="E9" s="3" t="s">
        <v>382</v>
      </c>
      <c r="F9" s="88">
        <v>4</v>
      </c>
      <c r="G9" s="90">
        <v>11</v>
      </c>
      <c r="H9" s="90" t="s">
        <v>370</v>
      </c>
      <c r="I9" s="90"/>
      <c r="J9" s="90"/>
      <c r="K9" s="90">
        <v>11</v>
      </c>
      <c r="L9" s="89" t="s">
        <v>370</v>
      </c>
      <c r="M9" s="90"/>
      <c r="N9" s="90"/>
      <c r="O9" s="90">
        <v>11</v>
      </c>
      <c r="P9" s="90" t="s">
        <v>370</v>
      </c>
      <c r="Q9" s="90"/>
      <c r="R9" s="90"/>
      <c r="S9" s="90">
        <v>11</v>
      </c>
      <c r="T9" s="90" t="s">
        <v>370</v>
      </c>
      <c r="U9" s="90"/>
      <c r="V9" s="90"/>
      <c r="W9" s="90">
        <v>11</v>
      </c>
      <c r="X9" s="90" t="s">
        <v>370</v>
      </c>
      <c r="Y9" s="90"/>
      <c r="Z9" s="90"/>
      <c r="AA9" s="90">
        <v>11</v>
      </c>
      <c r="AB9" s="90" t="s">
        <v>370</v>
      </c>
      <c r="AC9" s="90"/>
      <c r="AD9" s="90"/>
      <c r="AE9" s="90">
        <v>11</v>
      </c>
      <c r="AF9" s="90" t="s">
        <v>370</v>
      </c>
      <c r="AG9" s="90"/>
      <c r="AH9" s="90"/>
      <c r="AI9" s="90">
        <v>11</v>
      </c>
      <c r="AJ9" s="90" t="s">
        <v>385</v>
      </c>
      <c r="AK9" s="93" t="s">
        <v>385</v>
      </c>
      <c r="AL9" s="91">
        <v>165</v>
      </c>
      <c r="AM9" s="92">
        <v>1</v>
      </c>
      <c r="AN9" s="92">
        <v>2</v>
      </c>
      <c r="AO9" s="92">
        <v>3</v>
      </c>
      <c r="AP9" s="92">
        <v>4</v>
      </c>
      <c r="AQ9" s="92">
        <v>5</v>
      </c>
      <c r="AR9" s="92">
        <v>6</v>
      </c>
      <c r="AS9" s="92">
        <v>7</v>
      </c>
      <c r="AT9" s="92">
        <v>8</v>
      </c>
      <c r="AU9" s="92">
        <v>9</v>
      </c>
      <c r="AV9" s="92">
        <v>10</v>
      </c>
      <c r="AW9" s="92">
        <v>11</v>
      </c>
      <c r="AX9" s="92">
        <v>12</v>
      </c>
      <c r="AY9" s="92">
        <v>13</v>
      </c>
      <c r="AZ9" s="92">
        <v>14</v>
      </c>
      <c r="BA9" s="92">
        <v>15</v>
      </c>
      <c r="BB9" s="92">
        <v>16</v>
      </c>
      <c r="BC9" s="92">
        <v>17</v>
      </c>
      <c r="BD9" s="92">
        <v>18</v>
      </c>
      <c r="BE9" s="92">
        <v>19</v>
      </c>
      <c r="BF9" s="92">
        <v>20</v>
      </c>
      <c r="BG9" s="92">
        <v>21</v>
      </c>
      <c r="BH9" s="92">
        <v>22</v>
      </c>
      <c r="BI9" s="92">
        <v>23</v>
      </c>
      <c r="BJ9" s="92">
        <v>24</v>
      </c>
      <c r="BK9" s="92">
        <v>25</v>
      </c>
      <c r="BL9" s="92">
        <v>26</v>
      </c>
      <c r="BM9" s="92">
        <v>27</v>
      </c>
      <c r="BN9" s="92">
        <v>28</v>
      </c>
      <c r="BO9" s="92">
        <v>29</v>
      </c>
      <c r="BP9" s="92"/>
      <c r="BQ9" s="92"/>
      <c r="BR9" s="3" t="s">
        <v>374</v>
      </c>
      <c r="BS9" s="3" t="s">
        <v>375</v>
      </c>
      <c r="BT9" s="3" t="s">
        <v>365</v>
      </c>
      <c r="BU9" s="3" t="s">
        <v>366</v>
      </c>
      <c r="BV9" s="3" t="s">
        <v>371</v>
      </c>
      <c r="BW9" s="3" t="s">
        <v>372</v>
      </c>
      <c r="BX9" s="3" t="s">
        <v>373</v>
      </c>
      <c r="BY9" s="3" t="s">
        <v>374</v>
      </c>
      <c r="BZ9" s="3" t="s">
        <v>375</v>
      </c>
      <c r="CA9" s="3" t="s">
        <v>365</v>
      </c>
      <c r="CB9" s="3" t="s">
        <v>366</v>
      </c>
      <c r="CC9" s="3" t="s">
        <v>371</v>
      </c>
      <c r="CD9" s="3" t="s">
        <v>372</v>
      </c>
      <c r="CE9" s="3" t="s">
        <v>373</v>
      </c>
      <c r="CF9" s="3" t="s">
        <v>374</v>
      </c>
      <c r="CG9" s="3" t="s">
        <v>375</v>
      </c>
      <c r="CH9" s="3" t="s">
        <v>365</v>
      </c>
      <c r="CI9" s="3" t="s">
        <v>366</v>
      </c>
      <c r="CJ9" s="3" t="s">
        <v>371</v>
      </c>
      <c r="CK9" s="3" t="s">
        <v>372</v>
      </c>
      <c r="CL9" s="3" t="s">
        <v>373</v>
      </c>
      <c r="CM9" s="3" t="s">
        <v>374</v>
      </c>
      <c r="CN9" s="3" t="s">
        <v>375</v>
      </c>
      <c r="CO9" s="3" t="s">
        <v>365</v>
      </c>
      <c r="CP9" s="3" t="s">
        <v>366</v>
      </c>
      <c r="CQ9" s="3" t="s">
        <v>371</v>
      </c>
      <c r="CR9" s="3" t="s">
        <v>372</v>
      </c>
      <c r="CS9" s="3" t="s">
        <v>373</v>
      </c>
      <c r="CT9" s="3" t="s">
        <v>374</v>
      </c>
      <c r="CU9" s="3" t="s">
        <v>375</v>
      </c>
      <c r="CV9" s="3" t="s">
        <v>365</v>
      </c>
      <c r="CW9" s="3" t="s">
        <v>378</v>
      </c>
      <c r="CX9">
        <v>2024</v>
      </c>
      <c r="DD9" s="1" t="s">
        <v>392</v>
      </c>
      <c r="DF9" t="s">
        <v>120</v>
      </c>
      <c r="DH9" s="1" t="s">
        <v>393</v>
      </c>
    </row>
    <row r="10" spans="1:114" x14ac:dyDescent="0.2">
      <c r="A10" s="86" t="str">
        <f t="shared" si="0"/>
        <v>Март 2024 График 1 Бригада 1</v>
      </c>
      <c r="B10" s="3"/>
      <c r="C10" s="87" t="s">
        <v>380</v>
      </c>
      <c r="D10" s="3" t="s">
        <v>368</v>
      </c>
      <c r="E10" s="3" t="s">
        <v>369</v>
      </c>
      <c r="F10" s="88">
        <v>1</v>
      </c>
      <c r="G10" s="90">
        <v>11</v>
      </c>
      <c r="H10" s="89" t="s">
        <v>370</v>
      </c>
      <c r="I10" s="90"/>
      <c r="J10" s="90"/>
      <c r="K10" s="90">
        <v>11</v>
      </c>
      <c r="L10" s="90" t="s">
        <v>370</v>
      </c>
      <c r="M10" s="90"/>
      <c r="N10" s="89"/>
      <c r="O10" s="90">
        <v>11</v>
      </c>
      <c r="P10" s="90" t="s">
        <v>370</v>
      </c>
      <c r="Q10" s="90"/>
      <c r="R10" s="90"/>
      <c r="S10" s="90">
        <v>11</v>
      </c>
      <c r="T10" s="90" t="s">
        <v>370</v>
      </c>
      <c r="U10" s="89"/>
      <c r="V10" s="90"/>
      <c r="W10" s="90">
        <v>11</v>
      </c>
      <c r="X10" s="90" t="s">
        <v>370</v>
      </c>
      <c r="Y10" s="90"/>
      <c r="Z10" s="90"/>
      <c r="AA10" s="89">
        <v>11</v>
      </c>
      <c r="AB10" s="89" t="s">
        <v>370</v>
      </c>
      <c r="AC10" s="89"/>
      <c r="AD10" s="90"/>
      <c r="AE10" s="90">
        <v>11</v>
      </c>
      <c r="AF10" s="90" t="s">
        <v>370</v>
      </c>
      <c r="AG10" s="90"/>
      <c r="AH10" s="90"/>
      <c r="AI10" s="90">
        <v>11</v>
      </c>
      <c r="AJ10" s="90" t="s">
        <v>370</v>
      </c>
      <c r="AK10" s="90"/>
      <c r="AL10" s="91">
        <v>176</v>
      </c>
      <c r="AM10" s="92">
        <v>1</v>
      </c>
      <c r="AN10" s="92">
        <v>2</v>
      </c>
      <c r="AO10" s="92">
        <v>3</v>
      </c>
      <c r="AP10" s="92">
        <v>4</v>
      </c>
      <c r="AQ10" s="92">
        <v>5</v>
      </c>
      <c r="AR10" s="92">
        <v>6</v>
      </c>
      <c r="AS10" s="92">
        <v>7</v>
      </c>
      <c r="AT10" s="92">
        <v>8</v>
      </c>
      <c r="AU10" s="92">
        <v>9</v>
      </c>
      <c r="AV10" s="92">
        <v>10</v>
      </c>
      <c r="AW10" s="92">
        <v>11</v>
      </c>
      <c r="AX10" s="92">
        <v>12</v>
      </c>
      <c r="AY10" s="92">
        <v>13</v>
      </c>
      <c r="AZ10" s="92">
        <v>14</v>
      </c>
      <c r="BA10" s="92">
        <v>15</v>
      </c>
      <c r="BB10" s="92">
        <v>16</v>
      </c>
      <c r="BC10" s="92">
        <v>17</v>
      </c>
      <c r="BD10" s="92">
        <v>18</v>
      </c>
      <c r="BE10" s="92">
        <v>19</v>
      </c>
      <c r="BF10" s="92">
        <v>20</v>
      </c>
      <c r="BG10" s="92">
        <v>21</v>
      </c>
      <c r="BH10" s="92">
        <v>22</v>
      </c>
      <c r="BI10" s="92">
        <v>23</v>
      </c>
      <c r="BJ10" s="92">
        <v>24</v>
      </c>
      <c r="BK10" s="92">
        <v>25</v>
      </c>
      <c r="BL10" s="92">
        <v>26</v>
      </c>
      <c r="BM10" s="92">
        <v>27</v>
      </c>
      <c r="BN10" s="92">
        <v>28</v>
      </c>
      <c r="BO10" s="92">
        <v>29</v>
      </c>
      <c r="BP10" s="92">
        <v>30</v>
      </c>
      <c r="BQ10" s="92">
        <v>31</v>
      </c>
      <c r="BR10" s="3" t="s">
        <v>375</v>
      </c>
      <c r="BS10" s="3" t="s">
        <v>365</v>
      </c>
      <c r="BT10" s="3" t="s">
        <v>366</v>
      </c>
      <c r="BU10" s="3" t="s">
        <v>371</v>
      </c>
      <c r="BV10" s="3" t="s">
        <v>372</v>
      </c>
      <c r="BW10" s="3" t="s">
        <v>373</v>
      </c>
      <c r="BX10" s="3" t="s">
        <v>374</v>
      </c>
      <c r="BY10" s="3" t="s">
        <v>375</v>
      </c>
      <c r="BZ10" s="3" t="s">
        <v>365</v>
      </c>
      <c r="CA10" s="3" t="s">
        <v>366</v>
      </c>
      <c r="CB10" s="3" t="s">
        <v>371</v>
      </c>
      <c r="CC10" s="3" t="s">
        <v>372</v>
      </c>
      <c r="CD10" s="3" t="s">
        <v>373</v>
      </c>
      <c r="CE10" s="3" t="s">
        <v>374</v>
      </c>
      <c r="CF10" s="3" t="s">
        <v>375</v>
      </c>
      <c r="CG10" s="3" t="s">
        <v>365</v>
      </c>
      <c r="CH10" s="3" t="s">
        <v>366</v>
      </c>
      <c r="CI10" s="3" t="s">
        <v>371</v>
      </c>
      <c r="CJ10" s="3" t="s">
        <v>372</v>
      </c>
      <c r="CK10" s="3" t="s">
        <v>373</v>
      </c>
      <c r="CL10" s="3" t="s">
        <v>374</v>
      </c>
      <c r="CM10" s="3" t="s">
        <v>375</v>
      </c>
      <c r="CN10" s="3" t="s">
        <v>365</v>
      </c>
      <c r="CO10" s="3" t="s">
        <v>366</v>
      </c>
      <c r="CP10" s="3" t="s">
        <v>371</v>
      </c>
      <c r="CQ10" s="3" t="s">
        <v>372</v>
      </c>
      <c r="CR10" s="3" t="s">
        <v>373</v>
      </c>
      <c r="CS10" s="3" t="s">
        <v>374</v>
      </c>
      <c r="CT10" s="3" t="s">
        <v>375</v>
      </c>
      <c r="CU10" s="3" t="s">
        <v>365</v>
      </c>
      <c r="CV10" s="3" t="s">
        <v>366</v>
      </c>
      <c r="CW10" s="3" t="s">
        <v>381</v>
      </c>
      <c r="CX10">
        <v>2024</v>
      </c>
      <c r="DD10" s="1" t="s">
        <v>394</v>
      </c>
      <c r="DF10" t="s">
        <v>45</v>
      </c>
      <c r="DH10" s="1" t="s">
        <v>395</v>
      </c>
    </row>
    <row r="11" spans="1:114" x14ac:dyDescent="0.2">
      <c r="A11" s="86" t="str">
        <f t="shared" si="0"/>
        <v>Март 2024 График 1 Бригада 2</v>
      </c>
      <c r="B11" s="3"/>
      <c r="C11" s="87" t="s">
        <v>380</v>
      </c>
      <c r="D11" s="3" t="s">
        <v>368</v>
      </c>
      <c r="E11" s="3" t="s">
        <v>376</v>
      </c>
      <c r="F11" s="88">
        <v>2</v>
      </c>
      <c r="G11" s="90"/>
      <c r="H11" s="90">
        <v>11</v>
      </c>
      <c r="I11" s="90" t="s">
        <v>370</v>
      </c>
      <c r="J11" s="90"/>
      <c r="K11" s="90"/>
      <c r="L11" s="90">
        <v>11</v>
      </c>
      <c r="M11" s="90" t="s">
        <v>370</v>
      </c>
      <c r="N11" s="89"/>
      <c r="O11" s="90"/>
      <c r="P11" s="90">
        <v>11</v>
      </c>
      <c r="Q11" s="90" t="s">
        <v>370</v>
      </c>
      <c r="R11" s="89"/>
      <c r="S11" s="90"/>
      <c r="T11" s="90">
        <v>11</v>
      </c>
      <c r="U11" s="90" t="s">
        <v>370</v>
      </c>
      <c r="V11" s="90"/>
      <c r="W11" s="90"/>
      <c r="X11" s="90">
        <v>11</v>
      </c>
      <c r="Y11" s="90" t="s">
        <v>370</v>
      </c>
      <c r="Z11" s="90"/>
      <c r="AA11" s="89"/>
      <c r="AB11" s="89">
        <v>11</v>
      </c>
      <c r="AC11" s="89" t="s">
        <v>370</v>
      </c>
      <c r="AD11" s="90"/>
      <c r="AE11" s="90"/>
      <c r="AF11" s="90">
        <v>11</v>
      </c>
      <c r="AG11" s="90" t="s">
        <v>370</v>
      </c>
      <c r="AH11" s="90"/>
      <c r="AI11" s="90"/>
      <c r="AJ11" s="90">
        <v>11</v>
      </c>
      <c r="AK11" s="90" t="s">
        <v>370</v>
      </c>
      <c r="AL11" s="91">
        <v>176</v>
      </c>
      <c r="AM11" s="92">
        <v>1</v>
      </c>
      <c r="AN11" s="92">
        <v>2</v>
      </c>
      <c r="AO11" s="92">
        <v>3</v>
      </c>
      <c r="AP11" s="92">
        <v>4</v>
      </c>
      <c r="AQ11" s="92">
        <v>5</v>
      </c>
      <c r="AR11" s="92">
        <v>6</v>
      </c>
      <c r="AS11" s="92">
        <v>7</v>
      </c>
      <c r="AT11" s="92">
        <v>8</v>
      </c>
      <c r="AU11" s="92">
        <v>9</v>
      </c>
      <c r="AV11" s="92">
        <v>10</v>
      </c>
      <c r="AW11" s="92">
        <v>11</v>
      </c>
      <c r="AX11" s="92">
        <v>12</v>
      </c>
      <c r="AY11" s="92">
        <v>13</v>
      </c>
      <c r="AZ11" s="92">
        <v>14</v>
      </c>
      <c r="BA11" s="92">
        <v>15</v>
      </c>
      <c r="BB11" s="92">
        <v>16</v>
      </c>
      <c r="BC11" s="92">
        <v>17</v>
      </c>
      <c r="BD11" s="92">
        <v>18</v>
      </c>
      <c r="BE11" s="92">
        <v>19</v>
      </c>
      <c r="BF11" s="92">
        <v>20</v>
      </c>
      <c r="BG11" s="92">
        <v>21</v>
      </c>
      <c r="BH11" s="92">
        <v>22</v>
      </c>
      <c r="BI11" s="92">
        <v>23</v>
      </c>
      <c r="BJ11" s="92">
        <v>24</v>
      </c>
      <c r="BK11" s="92">
        <v>25</v>
      </c>
      <c r="BL11" s="92">
        <v>26</v>
      </c>
      <c r="BM11" s="92">
        <v>27</v>
      </c>
      <c r="BN11" s="92">
        <v>28</v>
      </c>
      <c r="BO11" s="92">
        <v>29</v>
      </c>
      <c r="BP11" s="92">
        <v>30</v>
      </c>
      <c r="BQ11" s="92">
        <v>31</v>
      </c>
      <c r="BR11" s="3" t="s">
        <v>375</v>
      </c>
      <c r="BS11" s="3" t="s">
        <v>365</v>
      </c>
      <c r="BT11" s="3" t="s">
        <v>366</v>
      </c>
      <c r="BU11" s="3" t="s">
        <v>371</v>
      </c>
      <c r="BV11" s="3" t="s">
        <v>372</v>
      </c>
      <c r="BW11" s="3" t="s">
        <v>373</v>
      </c>
      <c r="BX11" s="3" t="s">
        <v>374</v>
      </c>
      <c r="BY11" s="3" t="s">
        <v>375</v>
      </c>
      <c r="BZ11" s="3" t="s">
        <v>365</v>
      </c>
      <c r="CA11" s="3" t="s">
        <v>366</v>
      </c>
      <c r="CB11" s="3" t="s">
        <v>371</v>
      </c>
      <c r="CC11" s="3" t="s">
        <v>372</v>
      </c>
      <c r="CD11" s="3" t="s">
        <v>373</v>
      </c>
      <c r="CE11" s="3" t="s">
        <v>374</v>
      </c>
      <c r="CF11" s="3" t="s">
        <v>375</v>
      </c>
      <c r="CG11" s="3" t="s">
        <v>365</v>
      </c>
      <c r="CH11" s="3" t="s">
        <v>366</v>
      </c>
      <c r="CI11" s="3" t="s">
        <v>371</v>
      </c>
      <c r="CJ11" s="3" t="s">
        <v>372</v>
      </c>
      <c r="CK11" s="3" t="s">
        <v>373</v>
      </c>
      <c r="CL11" s="3" t="s">
        <v>374</v>
      </c>
      <c r="CM11" s="3" t="s">
        <v>375</v>
      </c>
      <c r="CN11" s="3" t="s">
        <v>365</v>
      </c>
      <c r="CO11" s="3" t="s">
        <v>366</v>
      </c>
      <c r="CP11" s="3" t="s">
        <v>371</v>
      </c>
      <c r="CQ11" s="3" t="s">
        <v>372</v>
      </c>
      <c r="CR11" s="3" t="s">
        <v>373</v>
      </c>
      <c r="CS11" s="3" t="s">
        <v>374</v>
      </c>
      <c r="CT11" s="3" t="s">
        <v>375</v>
      </c>
      <c r="CU11" s="3" t="s">
        <v>365</v>
      </c>
      <c r="CV11" s="3" t="s">
        <v>366</v>
      </c>
      <c r="CW11" s="3" t="s">
        <v>381</v>
      </c>
      <c r="CX11">
        <v>2024</v>
      </c>
      <c r="DD11" s="1" t="s">
        <v>396</v>
      </c>
      <c r="DF11" t="s">
        <v>47</v>
      </c>
      <c r="DH11" s="1" t="s">
        <v>397</v>
      </c>
    </row>
    <row r="12" spans="1:114" x14ac:dyDescent="0.2">
      <c r="A12" s="86" t="str">
        <f t="shared" si="0"/>
        <v>Март 2024 График 1 Бригада 3</v>
      </c>
      <c r="B12" s="3"/>
      <c r="C12" s="87" t="s">
        <v>380</v>
      </c>
      <c r="D12" s="3" t="s">
        <v>368</v>
      </c>
      <c r="E12" s="3" t="s">
        <v>379</v>
      </c>
      <c r="F12" s="88">
        <v>3</v>
      </c>
      <c r="G12" s="90"/>
      <c r="H12" s="90"/>
      <c r="I12" s="90">
        <v>11</v>
      </c>
      <c r="J12" s="90" t="s">
        <v>370</v>
      </c>
      <c r="K12" s="90"/>
      <c r="L12" s="90"/>
      <c r="M12" s="90">
        <v>11</v>
      </c>
      <c r="N12" s="89" t="s">
        <v>370</v>
      </c>
      <c r="O12" s="90"/>
      <c r="P12" s="90"/>
      <c r="Q12" s="90">
        <v>11</v>
      </c>
      <c r="R12" s="90" t="s">
        <v>370</v>
      </c>
      <c r="S12" s="89"/>
      <c r="T12" s="90"/>
      <c r="U12" s="90">
        <v>11</v>
      </c>
      <c r="V12" s="90" t="s">
        <v>370</v>
      </c>
      <c r="W12" s="90"/>
      <c r="X12" s="90"/>
      <c r="Y12" s="90">
        <v>11</v>
      </c>
      <c r="Z12" s="90" t="s">
        <v>370</v>
      </c>
      <c r="AA12" s="89"/>
      <c r="AB12" s="89"/>
      <c r="AC12" s="89">
        <v>11</v>
      </c>
      <c r="AD12" s="90" t="s">
        <v>370</v>
      </c>
      <c r="AE12" s="90"/>
      <c r="AF12" s="90"/>
      <c r="AG12" s="90">
        <v>11</v>
      </c>
      <c r="AH12" s="90" t="s">
        <v>370</v>
      </c>
      <c r="AI12" s="90"/>
      <c r="AJ12" s="90"/>
      <c r="AK12" s="90">
        <v>11</v>
      </c>
      <c r="AL12" s="91">
        <v>165</v>
      </c>
      <c r="AM12" s="92">
        <v>1</v>
      </c>
      <c r="AN12" s="92">
        <v>2</v>
      </c>
      <c r="AO12" s="92">
        <v>3</v>
      </c>
      <c r="AP12" s="92">
        <v>4</v>
      </c>
      <c r="AQ12" s="92">
        <v>5</v>
      </c>
      <c r="AR12" s="92">
        <v>6</v>
      </c>
      <c r="AS12" s="92">
        <v>7</v>
      </c>
      <c r="AT12" s="92">
        <v>8</v>
      </c>
      <c r="AU12" s="92">
        <v>9</v>
      </c>
      <c r="AV12" s="92">
        <v>10</v>
      </c>
      <c r="AW12" s="92">
        <v>11</v>
      </c>
      <c r="AX12" s="92">
        <v>12</v>
      </c>
      <c r="AY12" s="92">
        <v>13</v>
      </c>
      <c r="AZ12" s="92">
        <v>14</v>
      </c>
      <c r="BA12" s="92">
        <v>15</v>
      </c>
      <c r="BB12" s="92">
        <v>16</v>
      </c>
      <c r="BC12" s="92">
        <v>17</v>
      </c>
      <c r="BD12" s="92">
        <v>18</v>
      </c>
      <c r="BE12" s="92">
        <v>19</v>
      </c>
      <c r="BF12" s="92">
        <v>20</v>
      </c>
      <c r="BG12" s="92">
        <v>21</v>
      </c>
      <c r="BH12" s="92">
        <v>22</v>
      </c>
      <c r="BI12" s="92">
        <v>23</v>
      </c>
      <c r="BJ12" s="92">
        <v>24</v>
      </c>
      <c r="BK12" s="92">
        <v>25</v>
      </c>
      <c r="BL12" s="92">
        <v>26</v>
      </c>
      <c r="BM12" s="92">
        <v>27</v>
      </c>
      <c r="BN12" s="92">
        <v>28</v>
      </c>
      <c r="BO12" s="92">
        <v>29</v>
      </c>
      <c r="BP12" s="92">
        <v>30</v>
      </c>
      <c r="BQ12" s="92">
        <v>31</v>
      </c>
      <c r="BR12" s="3" t="s">
        <v>375</v>
      </c>
      <c r="BS12" s="3" t="s">
        <v>365</v>
      </c>
      <c r="BT12" s="3" t="s">
        <v>366</v>
      </c>
      <c r="BU12" s="3" t="s">
        <v>371</v>
      </c>
      <c r="BV12" s="3" t="s">
        <v>372</v>
      </c>
      <c r="BW12" s="3" t="s">
        <v>373</v>
      </c>
      <c r="BX12" s="3" t="s">
        <v>374</v>
      </c>
      <c r="BY12" s="3" t="s">
        <v>375</v>
      </c>
      <c r="BZ12" s="3" t="s">
        <v>365</v>
      </c>
      <c r="CA12" s="3" t="s">
        <v>366</v>
      </c>
      <c r="CB12" s="3" t="s">
        <v>371</v>
      </c>
      <c r="CC12" s="3" t="s">
        <v>372</v>
      </c>
      <c r="CD12" s="3" t="s">
        <v>373</v>
      </c>
      <c r="CE12" s="3" t="s">
        <v>374</v>
      </c>
      <c r="CF12" s="3" t="s">
        <v>375</v>
      </c>
      <c r="CG12" s="3" t="s">
        <v>365</v>
      </c>
      <c r="CH12" s="3" t="s">
        <v>366</v>
      </c>
      <c r="CI12" s="3" t="s">
        <v>371</v>
      </c>
      <c r="CJ12" s="3" t="s">
        <v>372</v>
      </c>
      <c r="CK12" s="3" t="s">
        <v>373</v>
      </c>
      <c r="CL12" s="3" t="s">
        <v>374</v>
      </c>
      <c r="CM12" s="3" t="s">
        <v>375</v>
      </c>
      <c r="CN12" s="3" t="s">
        <v>365</v>
      </c>
      <c r="CO12" s="3" t="s">
        <v>366</v>
      </c>
      <c r="CP12" s="3" t="s">
        <v>371</v>
      </c>
      <c r="CQ12" s="3" t="s">
        <v>372</v>
      </c>
      <c r="CR12" s="3" t="s">
        <v>373</v>
      </c>
      <c r="CS12" s="3" t="s">
        <v>374</v>
      </c>
      <c r="CT12" s="3" t="s">
        <v>375</v>
      </c>
      <c r="CU12" s="3" t="s">
        <v>365</v>
      </c>
      <c r="CV12" s="3" t="s">
        <v>366</v>
      </c>
      <c r="CW12" s="3" t="s">
        <v>381</v>
      </c>
      <c r="CX12">
        <v>2024</v>
      </c>
      <c r="DD12" s="1" t="s">
        <v>398</v>
      </c>
      <c r="DF12" t="s">
        <v>55</v>
      </c>
      <c r="DH12" s="1" t="s">
        <v>399</v>
      </c>
    </row>
    <row r="13" spans="1:114" x14ac:dyDescent="0.2">
      <c r="A13" s="86" t="str">
        <f t="shared" si="0"/>
        <v>Март 2024 График 1 Бригада 4</v>
      </c>
      <c r="B13" s="3"/>
      <c r="C13" s="87" t="s">
        <v>380</v>
      </c>
      <c r="D13" s="3" t="s">
        <v>368</v>
      </c>
      <c r="E13" s="3" t="s">
        <v>382</v>
      </c>
      <c r="F13" s="88">
        <v>4</v>
      </c>
      <c r="G13" s="90" t="s">
        <v>370</v>
      </c>
      <c r="H13" s="90"/>
      <c r="I13" s="90"/>
      <c r="J13" s="90">
        <v>11</v>
      </c>
      <c r="K13" s="90" t="s">
        <v>370</v>
      </c>
      <c r="L13" s="89"/>
      <c r="M13" s="90"/>
      <c r="N13" s="89">
        <v>11</v>
      </c>
      <c r="O13" s="90" t="s">
        <v>370</v>
      </c>
      <c r="P13" s="90"/>
      <c r="Q13" s="90"/>
      <c r="R13" s="90">
        <v>11</v>
      </c>
      <c r="S13" s="90" t="s">
        <v>370</v>
      </c>
      <c r="T13" s="90"/>
      <c r="U13" s="90"/>
      <c r="V13" s="90">
        <v>11</v>
      </c>
      <c r="W13" s="90" t="s">
        <v>370</v>
      </c>
      <c r="X13" s="90"/>
      <c r="Y13" s="90"/>
      <c r="Z13" s="90">
        <v>11</v>
      </c>
      <c r="AA13" s="89" t="s">
        <v>370</v>
      </c>
      <c r="AB13" s="89"/>
      <c r="AC13" s="89"/>
      <c r="AD13" s="90">
        <v>11</v>
      </c>
      <c r="AE13" s="90" t="s">
        <v>370</v>
      </c>
      <c r="AF13" s="90"/>
      <c r="AG13" s="90"/>
      <c r="AH13" s="90">
        <v>11</v>
      </c>
      <c r="AI13" s="90" t="s">
        <v>370</v>
      </c>
      <c r="AJ13" s="90"/>
      <c r="AK13" s="90"/>
      <c r="AL13" s="91">
        <v>165</v>
      </c>
      <c r="AM13" s="92">
        <v>1</v>
      </c>
      <c r="AN13" s="92">
        <v>2</v>
      </c>
      <c r="AO13" s="92">
        <v>3</v>
      </c>
      <c r="AP13" s="92">
        <v>4</v>
      </c>
      <c r="AQ13" s="92">
        <v>5</v>
      </c>
      <c r="AR13" s="92">
        <v>6</v>
      </c>
      <c r="AS13" s="92">
        <v>7</v>
      </c>
      <c r="AT13" s="92">
        <v>8</v>
      </c>
      <c r="AU13" s="92">
        <v>9</v>
      </c>
      <c r="AV13" s="92">
        <v>10</v>
      </c>
      <c r="AW13" s="92">
        <v>11</v>
      </c>
      <c r="AX13" s="92">
        <v>12</v>
      </c>
      <c r="AY13" s="92">
        <v>13</v>
      </c>
      <c r="AZ13" s="92">
        <v>14</v>
      </c>
      <c r="BA13" s="92">
        <v>15</v>
      </c>
      <c r="BB13" s="92">
        <v>16</v>
      </c>
      <c r="BC13" s="92">
        <v>17</v>
      </c>
      <c r="BD13" s="92">
        <v>18</v>
      </c>
      <c r="BE13" s="92">
        <v>19</v>
      </c>
      <c r="BF13" s="92">
        <v>20</v>
      </c>
      <c r="BG13" s="92">
        <v>21</v>
      </c>
      <c r="BH13" s="92">
        <v>22</v>
      </c>
      <c r="BI13" s="92">
        <v>23</v>
      </c>
      <c r="BJ13" s="92">
        <v>24</v>
      </c>
      <c r="BK13" s="92">
        <v>25</v>
      </c>
      <c r="BL13" s="92">
        <v>26</v>
      </c>
      <c r="BM13" s="92">
        <v>27</v>
      </c>
      <c r="BN13" s="92">
        <v>28</v>
      </c>
      <c r="BO13" s="92">
        <v>29</v>
      </c>
      <c r="BP13" s="92">
        <v>30</v>
      </c>
      <c r="BQ13" s="92">
        <v>31</v>
      </c>
      <c r="BR13" s="3" t="s">
        <v>375</v>
      </c>
      <c r="BS13" s="3" t="s">
        <v>365</v>
      </c>
      <c r="BT13" s="3" t="s">
        <v>366</v>
      </c>
      <c r="BU13" s="3" t="s">
        <v>371</v>
      </c>
      <c r="BV13" s="3" t="s">
        <v>372</v>
      </c>
      <c r="BW13" s="3" t="s">
        <v>373</v>
      </c>
      <c r="BX13" s="3" t="s">
        <v>374</v>
      </c>
      <c r="BY13" s="3" t="s">
        <v>375</v>
      </c>
      <c r="BZ13" s="3" t="s">
        <v>365</v>
      </c>
      <c r="CA13" s="3" t="s">
        <v>366</v>
      </c>
      <c r="CB13" s="3" t="s">
        <v>371</v>
      </c>
      <c r="CC13" s="3" t="s">
        <v>372</v>
      </c>
      <c r="CD13" s="3" t="s">
        <v>373</v>
      </c>
      <c r="CE13" s="3" t="s">
        <v>374</v>
      </c>
      <c r="CF13" s="3" t="s">
        <v>375</v>
      </c>
      <c r="CG13" s="3" t="s">
        <v>365</v>
      </c>
      <c r="CH13" s="3" t="s">
        <v>366</v>
      </c>
      <c r="CI13" s="3" t="s">
        <v>371</v>
      </c>
      <c r="CJ13" s="3" t="s">
        <v>372</v>
      </c>
      <c r="CK13" s="3" t="s">
        <v>373</v>
      </c>
      <c r="CL13" s="3" t="s">
        <v>374</v>
      </c>
      <c r="CM13" s="3" t="s">
        <v>375</v>
      </c>
      <c r="CN13" s="3" t="s">
        <v>365</v>
      </c>
      <c r="CO13" s="3" t="s">
        <v>366</v>
      </c>
      <c r="CP13" s="3" t="s">
        <v>371</v>
      </c>
      <c r="CQ13" s="3" t="s">
        <v>372</v>
      </c>
      <c r="CR13" s="3" t="s">
        <v>373</v>
      </c>
      <c r="CS13" s="3" t="s">
        <v>374</v>
      </c>
      <c r="CT13" s="3" t="s">
        <v>375</v>
      </c>
      <c r="CU13" s="3" t="s">
        <v>365</v>
      </c>
      <c r="CV13" s="3" t="s">
        <v>366</v>
      </c>
      <c r="CW13" s="3" t="s">
        <v>381</v>
      </c>
      <c r="CX13">
        <v>2024</v>
      </c>
      <c r="DD13" s="1" t="s">
        <v>400</v>
      </c>
      <c r="DF13" t="s">
        <v>50</v>
      </c>
      <c r="DH13" s="1" t="s">
        <v>401</v>
      </c>
    </row>
    <row r="14" spans="1:114" x14ac:dyDescent="0.2">
      <c r="A14" s="86" t="str">
        <f t="shared" si="0"/>
        <v>Апрель 2024 График 1 Бригада 1</v>
      </c>
      <c r="B14" s="3"/>
      <c r="C14" s="87" t="s">
        <v>383</v>
      </c>
      <c r="D14" s="3" t="s">
        <v>368</v>
      </c>
      <c r="E14" s="3" t="s">
        <v>369</v>
      </c>
      <c r="F14" s="88">
        <v>1</v>
      </c>
      <c r="G14" s="90"/>
      <c r="H14" s="90">
        <v>11</v>
      </c>
      <c r="I14" s="90" t="s">
        <v>370</v>
      </c>
      <c r="J14" s="90"/>
      <c r="K14" s="90"/>
      <c r="L14" s="90">
        <v>11</v>
      </c>
      <c r="M14" s="90" t="s">
        <v>370</v>
      </c>
      <c r="N14" s="90"/>
      <c r="O14" s="90"/>
      <c r="P14" s="90">
        <v>11</v>
      </c>
      <c r="Q14" s="90" t="s">
        <v>370</v>
      </c>
      <c r="R14" s="89"/>
      <c r="S14" s="90"/>
      <c r="T14" s="90">
        <v>11</v>
      </c>
      <c r="U14" s="90" t="s">
        <v>370</v>
      </c>
      <c r="V14" s="90"/>
      <c r="W14" s="90"/>
      <c r="X14" s="90">
        <v>11</v>
      </c>
      <c r="Y14" s="90" t="s">
        <v>370</v>
      </c>
      <c r="Z14" s="90"/>
      <c r="AA14" s="90"/>
      <c r="AB14" s="90">
        <v>11</v>
      </c>
      <c r="AC14" s="90" t="s">
        <v>370</v>
      </c>
      <c r="AD14" s="90"/>
      <c r="AE14" s="90"/>
      <c r="AF14" s="90">
        <v>11</v>
      </c>
      <c r="AG14" s="90" t="s">
        <v>370</v>
      </c>
      <c r="AH14" s="90"/>
      <c r="AI14" s="90"/>
      <c r="AJ14" s="90">
        <v>11</v>
      </c>
      <c r="AK14" s="93" t="s">
        <v>385</v>
      </c>
      <c r="AL14" s="91">
        <v>165</v>
      </c>
      <c r="AM14" s="92">
        <v>1</v>
      </c>
      <c r="AN14" s="92">
        <v>2</v>
      </c>
      <c r="AO14" s="92">
        <v>3</v>
      </c>
      <c r="AP14" s="92">
        <v>4</v>
      </c>
      <c r="AQ14" s="92">
        <v>5</v>
      </c>
      <c r="AR14" s="92">
        <v>6</v>
      </c>
      <c r="AS14" s="92">
        <v>7</v>
      </c>
      <c r="AT14" s="92">
        <v>8</v>
      </c>
      <c r="AU14" s="92">
        <v>9</v>
      </c>
      <c r="AV14" s="92">
        <v>10</v>
      </c>
      <c r="AW14" s="92">
        <v>11</v>
      </c>
      <c r="AX14" s="92">
        <v>12</v>
      </c>
      <c r="AY14" s="92">
        <v>13</v>
      </c>
      <c r="AZ14" s="92">
        <v>14</v>
      </c>
      <c r="BA14" s="92">
        <v>15</v>
      </c>
      <c r="BB14" s="92">
        <v>16</v>
      </c>
      <c r="BC14" s="92">
        <v>17</v>
      </c>
      <c r="BD14" s="92">
        <v>18</v>
      </c>
      <c r="BE14" s="92">
        <v>19</v>
      </c>
      <c r="BF14" s="92">
        <v>20</v>
      </c>
      <c r="BG14" s="92">
        <v>21</v>
      </c>
      <c r="BH14" s="92">
        <v>22</v>
      </c>
      <c r="BI14" s="92">
        <v>23</v>
      </c>
      <c r="BJ14" s="92">
        <v>24</v>
      </c>
      <c r="BK14" s="92">
        <v>25</v>
      </c>
      <c r="BL14" s="92">
        <v>26</v>
      </c>
      <c r="BM14" s="92">
        <v>27</v>
      </c>
      <c r="BN14" s="92">
        <v>28</v>
      </c>
      <c r="BO14" s="92">
        <v>29</v>
      </c>
      <c r="BP14" s="92">
        <v>30</v>
      </c>
      <c r="BQ14" s="92"/>
      <c r="BR14" s="3" t="s">
        <v>371</v>
      </c>
      <c r="BS14" s="3" t="s">
        <v>372</v>
      </c>
      <c r="BT14" s="3" t="s">
        <v>373</v>
      </c>
      <c r="BU14" s="3" t="s">
        <v>374</v>
      </c>
      <c r="BV14" s="3" t="s">
        <v>375</v>
      </c>
      <c r="BW14" s="3" t="s">
        <v>365</v>
      </c>
      <c r="BX14" s="3" t="s">
        <v>366</v>
      </c>
      <c r="BY14" s="3" t="s">
        <v>371</v>
      </c>
      <c r="BZ14" s="3" t="s">
        <v>372</v>
      </c>
      <c r="CA14" s="3" t="s">
        <v>373</v>
      </c>
      <c r="CB14" s="3" t="s">
        <v>374</v>
      </c>
      <c r="CC14" s="3" t="s">
        <v>375</v>
      </c>
      <c r="CD14" s="3" t="s">
        <v>365</v>
      </c>
      <c r="CE14" s="3" t="s">
        <v>366</v>
      </c>
      <c r="CF14" s="3" t="s">
        <v>371</v>
      </c>
      <c r="CG14" s="3" t="s">
        <v>372</v>
      </c>
      <c r="CH14" s="3" t="s">
        <v>373</v>
      </c>
      <c r="CI14" s="3" t="s">
        <v>374</v>
      </c>
      <c r="CJ14" s="3" t="s">
        <v>375</v>
      </c>
      <c r="CK14" s="3" t="s">
        <v>365</v>
      </c>
      <c r="CL14" s="3" t="s">
        <v>366</v>
      </c>
      <c r="CM14" s="3" t="s">
        <v>371</v>
      </c>
      <c r="CN14" s="3" t="s">
        <v>372</v>
      </c>
      <c r="CO14" s="3" t="s">
        <v>373</v>
      </c>
      <c r="CP14" s="3" t="s">
        <v>374</v>
      </c>
      <c r="CQ14" s="3" t="s">
        <v>375</v>
      </c>
      <c r="CR14" s="3" t="s">
        <v>365</v>
      </c>
      <c r="CS14" s="3" t="s">
        <v>366</v>
      </c>
      <c r="CT14" s="3" t="s">
        <v>371</v>
      </c>
      <c r="CU14" s="3" t="s">
        <v>372</v>
      </c>
      <c r="CV14" s="3" t="s">
        <v>373</v>
      </c>
      <c r="CW14" s="3" t="s">
        <v>384</v>
      </c>
      <c r="CX14">
        <v>2024</v>
      </c>
      <c r="DD14" s="1"/>
      <c r="DF14" t="s">
        <v>402</v>
      </c>
      <c r="DH14" s="1"/>
    </row>
    <row r="15" spans="1:114" x14ac:dyDescent="0.2">
      <c r="A15" s="86" t="str">
        <f t="shared" si="0"/>
        <v>Апрель 2024 График 1 Бригада 2</v>
      </c>
      <c r="B15" s="3"/>
      <c r="C15" s="87" t="s">
        <v>383</v>
      </c>
      <c r="D15" s="3" t="s">
        <v>368</v>
      </c>
      <c r="E15" s="3" t="s">
        <v>376</v>
      </c>
      <c r="F15" s="88">
        <v>2</v>
      </c>
      <c r="G15" s="90"/>
      <c r="H15" s="90"/>
      <c r="I15" s="90">
        <v>11</v>
      </c>
      <c r="J15" s="90" t="s">
        <v>370</v>
      </c>
      <c r="K15" s="90"/>
      <c r="L15" s="90"/>
      <c r="M15" s="90">
        <v>11</v>
      </c>
      <c r="N15" s="90" t="s">
        <v>370</v>
      </c>
      <c r="O15" s="89"/>
      <c r="P15" s="90"/>
      <c r="Q15" s="90">
        <v>11</v>
      </c>
      <c r="R15" s="90" t="s">
        <v>370</v>
      </c>
      <c r="S15" s="90"/>
      <c r="T15" s="90"/>
      <c r="U15" s="90">
        <v>11</v>
      </c>
      <c r="V15" s="90" t="s">
        <v>370</v>
      </c>
      <c r="W15" s="90"/>
      <c r="X15" s="90"/>
      <c r="Y15" s="90">
        <v>11</v>
      </c>
      <c r="Z15" s="90" t="s">
        <v>370</v>
      </c>
      <c r="AA15" s="90"/>
      <c r="AB15" s="90"/>
      <c r="AC15" s="90">
        <v>11</v>
      </c>
      <c r="AD15" s="90" t="s">
        <v>370</v>
      </c>
      <c r="AE15" s="90"/>
      <c r="AF15" s="90"/>
      <c r="AG15" s="90">
        <v>11</v>
      </c>
      <c r="AH15" s="90" t="s">
        <v>370</v>
      </c>
      <c r="AI15" s="90"/>
      <c r="AJ15" s="90"/>
      <c r="AK15" s="93" t="s">
        <v>385</v>
      </c>
      <c r="AL15" s="91">
        <v>154</v>
      </c>
      <c r="AM15" s="92">
        <v>1</v>
      </c>
      <c r="AN15" s="92">
        <v>2</v>
      </c>
      <c r="AO15" s="92">
        <v>3</v>
      </c>
      <c r="AP15" s="92">
        <v>4</v>
      </c>
      <c r="AQ15" s="92">
        <v>5</v>
      </c>
      <c r="AR15" s="92">
        <v>6</v>
      </c>
      <c r="AS15" s="92">
        <v>7</v>
      </c>
      <c r="AT15" s="92">
        <v>8</v>
      </c>
      <c r="AU15" s="92">
        <v>9</v>
      </c>
      <c r="AV15" s="92">
        <v>10</v>
      </c>
      <c r="AW15" s="92">
        <v>11</v>
      </c>
      <c r="AX15" s="92">
        <v>12</v>
      </c>
      <c r="AY15" s="92">
        <v>13</v>
      </c>
      <c r="AZ15" s="92">
        <v>14</v>
      </c>
      <c r="BA15" s="92">
        <v>15</v>
      </c>
      <c r="BB15" s="92">
        <v>16</v>
      </c>
      <c r="BC15" s="92">
        <v>17</v>
      </c>
      <c r="BD15" s="92">
        <v>18</v>
      </c>
      <c r="BE15" s="92">
        <v>19</v>
      </c>
      <c r="BF15" s="92">
        <v>20</v>
      </c>
      <c r="BG15" s="92">
        <v>21</v>
      </c>
      <c r="BH15" s="92">
        <v>22</v>
      </c>
      <c r="BI15" s="92">
        <v>23</v>
      </c>
      <c r="BJ15" s="92">
        <v>24</v>
      </c>
      <c r="BK15" s="92">
        <v>25</v>
      </c>
      <c r="BL15" s="92">
        <v>26</v>
      </c>
      <c r="BM15" s="92">
        <v>27</v>
      </c>
      <c r="BN15" s="92">
        <v>28</v>
      </c>
      <c r="BO15" s="92">
        <v>29</v>
      </c>
      <c r="BP15" s="92">
        <v>30</v>
      </c>
      <c r="BQ15" s="92"/>
      <c r="BR15" s="3" t="s">
        <v>371</v>
      </c>
      <c r="BS15" s="3" t="s">
        <v>372</v>
      </c>
      <c r="BT15" s="3" t="s">
        <v>373</v>
      </c>
      <c r="BU15" s="3" t="s">
        <v>374</v>
      </c>
      <c r="BV15" s="3" t="s">
        <v>375</v>
      </c>
      <c r="BW15" s="3" t="s">
        <v>365</v>
      </c>
      <c r="BX15" s="3" t="s">
        <v>366</v>
      </c>
      <c r="BY15" s="3" t="s">
        <v>371</v>
      </c>
      <c r="BZ15" s="3" t="s">
        <v>372</v>
      </c>
      <c r="CA15" s="3" t="s">
        <v>373</v>
      </c>
      <c r="CB15" s="3" t="s">
        <v>374</v>
      </c>
      <c r="CC15" s="3" t="s">
        <v>375</v>
      </c>
      <c r="CD15" s="3" t="s">
        <v>365</v>
      </c>
      <c r="CE15" s="3" t="s">
        <v>366</v>
      </c>
      <c r="CF15" s="3" t="s">
        <v>371</v>
      </c>
      <c r="CG15" s="3" t="s">
        <v>372</v>
      </c>
      <c r="CH15" s="3" t="s">
        <v>373</v>
      </c>
      <c r="CI15" s="3" t="s">
        <v>374</v>
      </c>
      <c r="CJ15" s="3" t="s">
        <v>375</v>
      </c>
      <c r="CK15" s="3" t="s">
        <v>365</v>
      </c>
      <c r="CL15" s="3" t="s">
        <v>366</v>
      </c>
      <c r="CM15" s="3" t="s">
        <v>371</v>
      </c>
      <c r="CN15" s="3" t="s">
        <v>372</v>
      </c>
      <c r="CO15" s="3" t="s">
        <v>373</v>
      </c>
      <c r="CP15" s="3" t="s">
        <v>374</v>
      </c>
      <c r="CQ15" s="3" t="s">
        <v>375</v>
      </c>
      <c r="CR15" s="3" t="s">
        <v>365</v>
      </c>
      <c r="CS15" s="3" t="s">
        <v>366</v>
      </c>
      <c r="CT15" s="3" t="s">
        <v>371</v>
      </c>
      <c r="CU15" s="3" t="s">
        <v>372</v>
      </c>
      <c r="CV15" s="3" t="s">
        <v>373</v>
      </c>
      <c r="CW15" s="3" t="s">
        <v>384</v>
      </c>
      <c r="CX15">
        <v>2024</v>
      </c>
      <c r="DD15" s="1"/>
      <c r="DF15" t="s">
        <v>403</v>
      </c>
      <c r="DH15" s="1"/>
    </row>
    <row r="16" spans="1:114" x14ac:dyDescent="0.2">
      <c r="A16" s="86" t="str">
        <f t="shared" si="0"/>
        <v>Апрель 2024 График 1 Бригада 3</v>
      </c>
      <c r="B16" s="3"/>
      <c r="C16" s="87" t="s">
        <v>383</v>
      </c>
      <c r="D16" s="3" t="s">
        <v>368</v>
      </c>
      <c r="E16" s="3" t="s">
        <v>379</v>
      </c>
      <c r="F16" s="88">
        <v>3</v>
      </c>
      <c r="G16" s="90" t="s">
        <v>370</v>
      </c>
      <c r="H16" s="90"/>
      <c r="I16" s="90"/>
      <c r="J16" s="90">
        <v>11</v>
      </c>
      <c r="K16" s="90" t="s">
        <v>370</v>
      </c>
      <c r="L16" s="90"/>
      <c r="M16" s="90"/>
      <c r="N16" s="90">
        <v>11</v>
      </c>
      <c r="O16" s="90" t="s">
        <v>370</v>
      </c>
      <c r="P16" s="89"/>
      <c r="Q16" s="90"/>
      <c r="R16" s="90">
        <v>11</v>
      </c>
      <c r="S16" s="90" t="s">
        <v>370</v>
      </c>
      <c r="T16" s="90"/>
      <c r="U16" s="90"/>
      <c r="V16" s="90">
        <v>11</v>
      </c>
      <c r="W16" s="90" t="s">
        <v>370</v>
      </c>
      <c r="X16" s="90"/>
      <c r="Y16" s="90"/>
      <c r="Z16" s="90">
        <v>11</v>
      </c>
      <c r="AA16" s="90" t="s">
        <v>370</v>
      </c>
      <c r="AB16" s="90"/>
      <c r="AC16" s="90"/>
      <c r="AD16" s="90">
        <v>11</v>
      </c>
      <c r="AE16" s="90" t="s">
        <v>370</v>
      </c>
      <c r="AF16" s="90"/>
      <c r="AG16" s="90"/>
      <c r="AH16" s="90">
        <v>11</v>
      </c>
      <c r="AI16" s="90" t="s">
        <v>370</v>
      </c>
      <c r="AJ16" s="90"/>
      <c r="AK16" s="93" t="s">
        <v>385</v>
      </c>
      <c r="AL16" s="91">
        <v>165</v>
      </c>
      <c r="AM16" s="92">
        <v>1</v>
      </c>
      <c r="AN16" s="92">
        <v>2</v>
      </c>
      <c r="AO16" s="92">
        <v>3</v>
      </c>
      <c r="AP16" s="92">
        <v>4</v>
      </c>
      <c r="AQ16" s="92">
        <v>5</v>
      </c>
      <c r="AR16" s="92">
        <v>6</v>
      </c>
      <c r="AS16" s="92">
        <v>7</v>
      </c>
      <c r="AT16" s="92">
        <v>8</v>
      </c>
      <c r="AU16" s="92">
        <v>9</v>
      </c>
      <c r="AV16" s="92">
        <v>10</v>
      </c>
      <c r="AW16" s="92">
        <v>11</v>
      </c>
      <c r="AX16" s="92">
        <v>12</v>
      </c>
      <c r="AY16" s="92">
        <v>13</v>
      </c>
      <c r="AZ16" s="92">
        <v>14</v>
      </c>
      <c r="BA16" s="92">
        <v>15</v>
      </c>
      <c r="BB16" s="92">
        <v>16</v>
      </c>
      <c r="BC16" s="92">
        <v>17</v>
      </c>
      <c r="BD16" s="92">
        <v>18</v>
      </c>
      <c r="BE16" s="92">
        <v>19</v>
      </c>
      <c r="BF16" s="92">
        <v>20</v>
      </c>
      <c r="BG16" s="92">
        <v>21</v>
      </c>
      <c r="BH16" s="92">
        <v>22</v>
      </c>
      <c r="BI16" s="92">
        <v>23</v>
      </c>
      <c r="BJ16" s="92">
        <v>24</v>
      </c>
      <c r="BK16" s="92">
        <v>25</v>
      </c>
      <c r="BL16" s="92">
        <v>26</v>
      </c>
      <c r="BM16" s="92">
        <v>27</v>
      </c>
      <c r="BN16" s="92">
        <v>28</v>
      </c>
      <c r="BO16" s="92">
        <v>29</v>
      </c>
      <c r="BP16" s="92">
        <v>30</v>
      </c>
      <c r="BQ16" s="92"/>
      <c r="BR16" s="3" t="s">
        <v>371</v>
      </c>
      <c r="BS16" s="3" t="s">
        <v>372</v>
      </c>
      <c r="BT16" s="3" t="s">
        <v>373</v>
      </c>
      <c r="BU16" s="3" t="s">
        <v>374</v>
      </c>
      <c r="BV16" s="3" t="s">
        <v>375</v>
      </c>
      <c r="BW16" s="3" t="s">
        <v>365</v>
      </c>
      <c r="BX16" s="3" t="s">
        <v>366</v>
      </c>
      <c r="BY16" s="3" t="s">
        <v>371</v>
      </c>
      <c r="BZ16" s="3" t="s">
        <v>372</v>
      </c>
      <c r="CA16" s="3" t="s">
        <v>373</v>
      </c>
      <c r="CB16" s="3" t="s">
        <v>374</v>
      </c>
      <c r="CC16" s="3" t="s">
        <v>375</v>
      </c>
      <c r="CD16" s="3" t="s">
        <v>365</v>
      </c>
      <c r="CE16" s="3" t="s">
        <v>366</v>
      </c>
      <c r="CF16" s="3" t="s">
        <v>371</v>
      </c>
      <c r="CG16" s="3" t="s">
        <v>372</v>
      </c>
      <c r="CH16" s="3" t="s">
        <v>373</v>
      </c>
      <c r="CI16" s="3" t="s">
        <v>374</v>
      </c>
      <c r="CJ16" s="3" t="s">
        <v>375</v>
      </c>
      <c r="CK16" s="3" t="s">
        <v>365</v>
      </c>
      <c r="CL16" s="3" t="s">
        <v>366</v>
      </c>
      <c r="CM16" s="3" t="s">
        <v>371</v>
      </c>
      <c r="CN16" s="3" t="s">
        <v>372</v>
      </c>
      <c r="CO16" s="3" t="s">
        <v>373</v>
      </c>
      <c r="CP16" s="3" t="s">
        <v>374</v>
      </c>
      <c r="CQ16" s="3" t="s">
        <v>375</v>
      </c>
      <c r="CR16" s="3" t="s">
        <v>365</v>
      </c>
      <c r="CS16" s="3" t="s">
        <v>366</v>
      </c>
      <c r="CT16" s="3" t="s">
        <v>371</v>
      </c>
      <c r="CU16" s="3" t="s">
        <v>372</v>
      </c>
      <c r="CV16" s="3" t="s">
        <v>373</v>
      </c>
      <c r="CW16" s="3" t="s">
        <v>384</v>
      </c>
      <c r="CX16">
        <v>2024</v>
      </c>
      <c r="DD16" s="1"/>
      <c r="DF16" t="s">
        <v>404</v>
      </c>
      <c r="DH16" s="1"/>
    </row>
    <row r="17" spans="1:112" x14ac:dyDescent="0.2">
      <c r="A17" s="86" t="str">
        <f t="shared" si="0"/>
        <v>Апрель 2024 График 1 Бригада 4</v>
      </c>
      <c r="B17" s="3"/>
      <c r="C17" s="87" t="s">
        <v>383</v>
      </c>
      <c r="D17" s="3" t="s">
        <v>368</v>
      </c>
      <c r="E17" s="3" t="s">
        <v>382</v>
      </c>
      <c r="F17" s="88">
        <v>4</v>
      </c>
      <c r="G17" s="90">
        <v>11</v>
      </c>
      <c r="H17" s="90" t="s">
        <v>370</v>
      </c>
      <c r="I17" s="89"/>
      <c r="J17" s="90"/>
      <c r="K17" s="90">
        <v>11</v>
      </c>
      <c r="L17" s="90" t="s">
        <v>370</v>
      </c>
      <c r="M17" s="90"/>
      <c r="N17" s="90"/>
      <c r="O17" s="90">
        <v>11</v>
      </c>
      <c r="P17" s="90" t="s">
        <v>370</v>
      </c>
      <c r="Q17" s="90"/>
      <c r="R17" s="90"/>
      <c r="S17" s="90">
        <v>11</v>
      </c>
      <c r="T17" s="90" t="s">
        <v>370</v>
      </c>
      <c r="U17" s="90"/>
      <c r="V17" s="90"/>
      <c r="W17" s="90">
        <v>11</v>
      </c>
      <c r="X17" s="90" t="s">
        <v>370</v>
      </c>
      <c r="Y17" s="90"/>
      <c r="Z17" s="90"/>
      <c r="AA17" s="90">
        <v>11</v>
      </c>
      <c r="AB17" s="90" t="s">
        <v>370</v>
      </c>
      <c r="AC17" s="90"/>
      <c r="AD17" s="90"/>
      <c r="AE17" s="90">
        <v>11</v>
      </c>
      <c r="AF17" s="90" t="s">
        <v>370</v>
      </c>
      <c r="AG17" s="90"/>
      <c r="AH17" s="90"/>
      <c r="AI17" s="90">
        <v>11</v>
      </c>
      <c r="AJ17" s="90" t="s">
        <v>370</v>
      </c>
      <c r="AK17" s="93" t="s">
        <v>385</v>
      </c>
      <c r="AL17" s="91">
        <v>176</v>
      </c>
      <c r="AM17" s="92">
        <v>1</v>
      </c>
      <c r="AN17" s="92">
        <v>2</v>
      </c>
      <c r="AO17" s="92">
        <v>3</v>
      </c>
      <c r="AP17" s="92">
        <v>4</v>
      </c>
      <c r="AQ17" s="92">
        <v>5</v>
      </c>
      <c r="AR17" s="92">
        <v>6</v>
      </c>
      <c r="AS17" s="92">
        <v>7</v>
      </c>
      <c r="AT17" s="92">
        <v>8</v>
      </c>
      <c r="AU17" s="92">
        <v>9</v>
      </c>
      <c r="AV17" s="92">
        <v>10</v>
      </c>
      <c r="AW17" s="92">
        <v>11</v>
      </c>
      <c r="AX17" s="92">
        <v>12</v>
      </c>
      <c r="AY17" s="92">
        <v>13</v>
      </c>
      <c r="AZ17" s="92">
        <v>14</v>
      </c>
      <c r="BA17" s="92">
        <v>15</v>
      </c>
      <c r="BB17" s="92">
        <v>16</v>
      </c>
      <c r="BC17" s="92">
        <v>17</v>
      </c>
      <c r="BD17" s="92">
        <v>18</v>
      </c>
      <c r="BE17" s="92">
        <v>19</v>
      </c>
      <c r="BF17" s="92">
        <v>20</v>
      </c>
      <c r="BG17" s="92">
        <v>21</v>
      </c>
      <c r="BH17" s="92">
        <v>22</v>
      </c>
      <c r="BI17" s="92">
        <v>23</v>
      </c>
      <c r="BJ17" s="92">
        <v>24</v>
      </c>
      <c r="BK17" s="92">
        <v>25</v>
      </c>
      <c r="BL17" s="92">
        <v>26</v>
      </c>
      <c r="BM17" s="92">
        <v>27</v>
      </c>
      <c r="BN17" s="92">
        <v>28</v>
      </c>
      <c r="BO17" s="92">
        <v>29</v>
      </c>
      <c r="BP17" s="92">
        <v>30</v>
      </c>
      <c r="BQ17" s="92"/>
      <c r="BR17" s="3" t="s">
        <v>371</v>
      </c>
      <c r="BS17" s="3" t="s">
        <v>372</v>
      </c>
      <c r="BT17" s="3" t="s">
        <v>373</v>
      </c>
      <c r="BU17" s="3" t="s">
        <v>374</v>
      </c>
      <c r="BV17" s="3" t="s">
        <v>375</v>
      </c>
      <c r="BW17" s="3" t="s">
        <v>365</v>
      </c>
      <c r="BX17" s="3" t="s">
        <v>366</v>
      </c>
      <c r="BY17" s="3" t="s">
        <v>371</v>
      </c>
      <c r="BZ17" s="3" t="s">
        <v>372</v>
      </c>
      <c r="CA17" s="3" t="s">
        <v>373</v>
      </c>
      <c r="CB17" s="3" t="s">
        <v>374</v>
      </c>
      <c r="CC17" s="3" t="s">
        <v>375</v>
      </c>
      <c r="CD17" s="3" t="s">
        <v>365</v>
      </c>
      <c r="CE17" s="3" t="s">
        <v>366</v>
      </c>
      <c r="CF17" s="3" t="s">
        <v>371</v>
      </c>
      <c r="CG17" s="3" t="s">
        <v>372</v>
      </c>
      <c r="CH17" s="3" t="s">
        <v>373</v>
      </c>
      <c r="CI17" s="3" t="s">
        <v>374</v>
      </c>
      <c r="CJ17" s="3" t="s">
        <v>375</v>
      </c>
      <c r="CK17" s="3" t="s">
        <v>365</v>
      </c>
      <c r="CL17" s="3" t="s">
        <v>366</v>
      </c>
      <c r="CM17" s="3" t="s">
        <v>371</v>
      </c>
      <c r="CN17" s="3" t="s">
        <v>372</v>
      </c>
      <c r="CO17" s="3" t="s">
        <v>373</v>
      </c>
      <c r="CP17" s="3" t="s">
        <v>374</v>
      </c>
      <c r="CQ17" s="3" t="s">
        <v>375</v>
      </c>
      <c r="CR17" s="3" t="s">
        <v>365</v>
      </c>
      <c r="CS17" s="3" t="s">
        <v>366</v>
      </c>
      <c r="CT17" s="3" t="s">
        <v>371</v>
      </c>
      <c r="CU17" s="3" t="s">
        <v>372</v>
      </c>
      <c r="CV17" s="3" t="s">
        <v>373</v>
      </c>
      <c r="CW17" s="3" t="s">
        <v>384</v>
      </c>
      <c r="CX17">
        <v>2024</v>
      </c>
      <c r="DD17" s="1"/>
      <c r="DF17" t="s">
        <v>405</v>
      </c>
      <c r="DH17" s="1"/>
    </row>
    <row r="18" spans="1:112" x14ac:dyDescent="0.2">
      <c r="A18" s="86" t="str">
        <f t="shared" si="0"/>
        <v>Май 2024 График 1 Бригада 1</v>
      </c>
      <c r="B18" s="3"/>
      <c r="C18" s="87" t="s">
        <v>386</v>
      </c>
      <c r="D18" s="3" t="s">
        <v>368</v>
      </c>
      <c r="E18" s="3" t="s">
        <v>369</v>
      </c>
      <c r="F18" s="88">
        <v>1</v>
      </c>
      <c r="G18" s="89" t="s">
        <v>370</v>
      </c>
      <c r="H18" s="90"/>
      <c r="I18" s="90"/>
      <c r="J18" s="90">
        <v>11</v>
      </c>
      <c r="K18" s="90" t="s">
        <v>370</v>
      </c>
      <c r="L18" s="90"/>
      <c r="M18" s="89"/>
      <c r="N18" s="90">
        <v>11</v>
      </c>
      <c r="O18" s="89" t="s">
        <v>370</v>
      </c>
      <c r="P18" s="89"/>
      <c r="Q18" s="90"/>
      <c r="R18" s="90">
        <v>11</v>
      </c>
      <c r="S18" s="90" t="s">
        <v>370</v>
      </c>
      <c r="T18" s="90"/>
      <c r="U18" s="90"/>
      <c r="V18" s="90">
        <v>11</v>
      </c>
      <c r="W18" s="90" t="s">
        <v>370</v>
      </c>
      <c r="X18" s="90"/>
      <c r="Y18" s="90"/>
      <c r="Z18" s="90">
        <v>11</v>
      </c>
      <c r="AA18" s="90" t="s">
        <v>370</v>
      </c>
      <c r="AB18" s="90"/>
      <c r="AC18" s="90"/>
      <c r="AD18" s="90">
        <v>11</v>
      </c>
      <c r="AE18" s="90" t="s">
        <v>370</v>
      </c>
      <c r="AF18" s="90"/>
      <c r="AG18" s="90"/>
      <c r="AH18" s="90">
        <v>11</v>
      </c>
      <c r="AI18" s="90" t="s">
        <v>370</v>
      </c>
      <c r="AJ18" s="90"/>
      <c r="AK18" s="90"/>
      <c r="AL18" s="91">
        <v>165</v>
      </c>
      <c r="AM18" s="92">
        <v>1</v>
      </c>
      <c r="AN18" s="92">
        <v>2</v>
      </c>
      <c r="AO18" s="92">
        <v>3</v>
      </c>
      <c r="AP18" s="92">
        <v>4</v>
      </c>
      <c r="AQ18" s="92">
        <v>5</v>
      </c>
      <c r="AR18" s="92">
        <v>6</v>
      </c>
      <c r="AS18" s="92">
        <v>7</v>
      </c>
      <c r="AT18" s="92">
        <v>8</v>
      </c>
      <c r="AU18" s="92">
        <v>9</v>
      </c>
      <c r="AV18" s="92">
        <v>10</v>
      </c>
      <c r="AW18" s="92">
        <v>11</v>
      </c>
      <c r="AX18" s="92">
        <v>12</v>
      </c>
      <c r="AY18" s="92">
        <v>13</v>
      </c>
      <c r="AZ18" s="92">
        <v>14</v>
      </c>
      <c r="BA18" s="92">
        <v>15</v>
      </c>
      <c r="BB18" s="92">
        <v>16</v>
      </c>
      <c r="BC18" s="92">
        <v>17</v>
      </c>
      <c r="BD18" s="92">
        <v>18</v>
      </c>
      <c r="BE18" s="92">
        <v>19</v>
      </c>
      <c r="BF18" s="92">
        <v>20</v>
      </c>
      <c r="BG18" s="92">
        <v>21</v>
      </c>
      <c r="BH18" s="92">
        <v>22</v>
      </c>
      <c r="BI18" s="92">
        <v>23</v>
      </c>
      <c r="BJ18" s="92">
        <v>24</v>
      </c>
      <c r="BK18" s="92">
        <v>25</v>
      </c>
      <c r="BL18" s="92">
        <v>26</v>
      </c>
      <c r="BM18" s="92">
        <v>27</v>
      </c>
      <c r="BN18" s="92">
        <v>28</v>
      </c>
      <c r="BO18" s="92">
        <v>29</v>
      </c>
      <c r="BP18" s="92">
        <v>30</v>
      </c>
      <c r="BQ18" s="92">
        <v>31</v>
      </c>
      <c r="BR18" s="3" t="s">
        <v>373</v>
      </c>
      <c r="BS18" s="3" t="s">
        <v>374</v>
      </c>
      <c r="BT18" s="3" t="s">
        <v>375</v>
      </c>
      <c r="BU18" s="3" t="s">
        <v>365</v>
      </c>
      <c r="BV18" s="3" t="s">
        <v>366</v>
      </c>
      <c r="BW18" s="3" t="s">
        <v>371</v>
      </c>
      <c r="BX18" s="3" t="s">
        <v>372</v>
      </c>
      <c r="BY18" s="3" t="s">
        <v>373</v>
      </c>
      <c r="BZ18" s="3" t="s">
        <v>374</v>
      </c>
      <c r="CA18" s="3" t="s">
        <v>375</v>
      </c>
      <c r="CB18" s="3" t="s">
        <v>365</v>
      </c>
      <c r="CC18" s="3" t="s">
        <v>366</v>
      </c>
      <c r="CD18" s="3" t="s">
        <v>371</v>
      </c>
      <c r="CE18" s="3" t="s">
        <v>372</v>
      </c>
      <c r="CF18" s="3" t="s">
        <v>373</v>
      </c>
      <c r="CG18" s="3" t="s">
        <v>374</v>
      </c>
      <c r="CH18" s="3" t="s">
        <v>375</v>
      </c>
      <c r="CI18" s="3" t="s">
        <v>365</v>
      </c>
      <c r="CJ18" s="3" t="s">
        <v>366</v>
      </c>
      <c r="CK18" s="3" t="s">
        <v>371</v>
      </c>
      <c r="CL18" s="3" t="s">
        <v>372</v>
      </c>
      <c r="CM18" s="3" t="s">
        <v>373</v>
      </c>
      <c r="CN18" s="3" t="s">
        <v>374</v>
      </c>
      <c r="CO18" s="3" t="s">
        <v>375</v>
      </c>
      <c r="CP18" s="3" t="s">
        <v>365</v>
      </c>
      <c r="CQ18" s="3" t="s">
        <v>366</v>
      </c>
      <c r="CR18" s="3" t="s">
        <v>371</v>
      </c>
      <c r="CS18" s="3" t="s">
        <v>372</v>
      </c>
      <c r="CT18" s="3" t="s">
        <v>373</v>
      </c>
      <c r="CU18" s="3" t="s">
        <v>374</v>
      </c>
      <c r="CV18" s="3" t="s">
        <v>375</v>
      </c>
      <c r="CW18" s="3" t="s">
        <v>387</v>
      </c>
      <c r="CX18">
        <v>2024</v>
      </c>
      <c r="DD18" s="1"/>
      <c r="DF18" t="s">
        <v>406</v>
      </c>
      <c r="DH18" s="1"/>
    </row>
    <row r="19" spans="1:112" x14ac:dyDescent="0.2">
      <c r="A19" s="86" t="str">
        <f t="shared" si="0"/>
        <v>Май 2024 График 1 Бригада 2</v>
      </c>
      <c r="B19" s="3"/>
      <c r="C19" s="87" t="s">
        <v>386</v>
      </c>
      <c r="D19" s="3" t="s">
        <v>368</v>
      </c>
      <c r="E19" s="3" t="s">
        <v>376</v>
      </c>
      <c r="F19" s="88">
        <v>2</v>
      </c>
      <c r="G19" s="89">
        <v>11</v>
      </c>
      <c r="H19" s="90" t="s">
        <v>370</v>
      </c>
      <c r="I19" s="90"/>
      <c r="J19" s="90"/>
      <c r="K19" s="90">
        <v>11</v>
      </c>
      <c r="L19" s="90" t="s">
        <v>370</v>
      </c>
      <c r="M19" s="89"/>
      <c r="N19" s="90"/>
      <c r="O19" s="89">
        <v>11</v>
      </c>
      <c r="P19" s="90" t="s">
        <v>370</v>
      </c>
      <c r="Q19" s="90"/>
      <c r="R19" s="90"/>
      <c r="S19" s="90">
        <v>11</v>
      </c>
      <c r="T19" s="90" t="s">
        <v>370</v>
      </c>
      <c r="U19" s="90"/>
      <c r="V19" s="90"/>
      <c r="W19" s="90">
        <v>11</v>
      </c>
      <c r="X19" s="90" t="s">
        <v>370</v>
      </c>
      <c r="Y19" s="90"/>
      <c r="Z19" s="90"/>
      <c r="AA19" s="90">
        <v>11</v>
      </c>
      <c r="AB19" s="90" t="s">
        <v>370</v>
      </c>
      <c r="AC19" s="90"/>
      <c r="AD19" s="90"/>
      <c r="AE19" s="90">
        <v>11</v>
      </c>
      <c r="AF19" s="90" t="s">
        <v>370</v>
      </c>
      <c r="AG19" s="90"/>
      <c r="AH19" s="90"/>
      <c r="AI19" s="90">
        <v>11</v>
      </c>
      <c r="AJ19" s="90" t="s">
        <v>370</v>
      </c>
      <c r="AK19" s="90"/>
      <c r="AL19" s="91">
        <v>176</v>
      </c>
      <c r="AM19" s="92">
        <v>1</v>
      </c>
      <c r="AN19" s="92">
        <v>2</v>
      </c>
      <c r="AO19" s="92">
        <v>3</v>
      </c>
      <c r="AP19" s="92">
        <v>4</v>
      </c>
      <c r="AQ19" s="92">
        <v>5</v>
      </c>
      <c r="AR19" s="92">
        <v>6</v>
      </c>
      <c r="AS19" s="92">
        <v>7</v>
      </c>
      <c r="AT19" s="92">
        <v>8</v>
      </c>
      <c r="AU19" s="92">
        <v>9</v>
      </c>
      <c r="AV19" s="92">
        <v>10</v>
      </c>
      <c r="AW19" s="92">
        <v>11</v>
      </c>
      <c r="AX19" s="92">
        <v>12</v>
      </c>
      <c r="AY19" s="92">
        <v>13</v>
      </c>
      <c r="AZ19" s="92">
        <v>14</v>
      </c>
      <c r="BA19" s="92">
        <v>15</v>
      </c>
      <c r="BB19" s="92">
        <v>16</v>
      </c>
      <c r="BC19" s="92">
        <v>17</v>
      </c>
      <c r="BD19" s="92">
        <v>18</v>
      </c>
      <c r="BE19" s="92">
        <v>19</v>
      </c>
      <c r="BF19" s="92">
        <v>20</v>
      </c>
      <c r="BG19" s="92">
        <v>21</v>
      </c>
      <c r="BH19" s="92">
        <v>22</v>
      </c>
      <c r="BI19" s="92">
        <v>23</v>
      </c>
      <c r="BJ19" s="92">
        <v>24</v>
      </c>
      <c r="BK19" s="92">
        <v>25</v>
      </c>
      <c r="BL19" s="92">
        <v>26</v>
      </c>
      <c r="BM19" s="92">
        <v>27</v>
      </c>
      <c r="BN19" s="92">
        <v>28</v>
      </c>
      <c r="BO19" s="92">
        <v>29</v>
      </c>
      <c r="BP19" s="92">
        <v>30</v>
      </c>
      <c r="BQ19" s="92">
        <v>31</v>
      </c>
      <c r="BR19" s="3" t="s">
        <v>373</v>
      </c>
      <c r="BS19" s="3" t="s">
        <v>374</v>
      </c>
      <c r="BT19" s="3" t="s">
        <v>375</v>
      </c>
      <c r="BU19" s="3" t="s">
        <v>365</v>
      </c>
      <c r="BV19" s="3" t="s">
        <v>366</v>
      </c>
      <c r="BW19" s="3" t="s">
        <v>371</v>
      </c>
      <c r="BX19" s="3" t="s">
        <v>372</v>
      </c>
      <c r="BY19" s="3" t="s">
        <v>373</v>
      </c>
      <c r="BZ19" s="3" t="s">
        <v>374</v>
      </c>
      <c r="CA19" s="3" t="s">
        <v>375</v>
      </c>
      <c r="CB19" s="3" t="s">
        <v>365</v>
      </c>
      <c r="CC19" s="3" t="s">
        <v>366</v>
      </c>
      <c r="CD19" s="3" t="s">
        <v>371</v>
      </c>
      <c r="CE19" s="3" t="s">
        <v>372</v>
      </c>
      <c r="CF19" s="3" t="s">
        <v>373</v>
      </c>
      <c r="CG19" s="3" t="s">
        <v>374</v>
      </c>
      <c r="CH19" s="3" t="s">
        <v>375</v>
      </c>
      <c r="CI19" s="3" t="s">
        <v>365</v>
      </c>
      <c r="CJ19" s="3" t="s">
        <v>366</v>
      </c>
      <c r="CK19" s="3" t="s">
        <v>371</v>
      </c>
      <c r="CL19" s="3" t="s">
        <v>372</v>
      </c>
      <c r="CM19" s="3" t="s">
        <v>373</v>
      </c>
      <c r="CN19" s="3" t="s">
        <v>374</v>
      </c>
      <c r="CO19" s="3" t="s">
        <v>375</v>
      </c>
      <c r="CP19" s="3" t="s">
        <v>365</v>
      </c>
      <c r="CQ19" s="3" t="s">
        <v>366</v>
      </c>
      <c r="CR19" s="3" t="s">
        <v>371</v>
      </c>
      <c r="CS19" s="3" t="s">
        <v>372</v>
      </c>
      <c r="CT19" s="3" t="s">
        <v>373</v>
      </c>
      <c r="CU19" s="3" t="s">
        <v>374</v>
      </c>
      <c r="CV19" s="3" t="s">
        <v>375</v>
      </c>
      <c r="CW19" s="3" t="s">
        <v>387</v>
      </c>
      <c r="CX19">
        <v>2024</v>
      </c>
      <c r="DD19" s="1"/>
      <c r="DF19" t="s">
        <v>70</v>
      </c>
      <c r="DH19" s="1"/>
    </row>
    <row r="20" spans="1:112" x14ac:dyDescent="0.2">
      <c r="A20" s="86" t="str">
        <f t="shared" si="0"/>
        <v>Май 2024 График 1 Бригада 3</v>
      </c>
      <c r="B20" s="3"/>
      <c r="C20" s="87" t="s">
        <v>386</v>
      </c>
      <c r="D20" s="3" t="s">
        <v>368</v>
      </c>
      <c r="E20" s="3" t="s">
        <v>379</v>
      </c>
      <c r="F20" s="88">
        <v>3</v>
      </c>
      <c r="G20" s="89"/>
      <c r="H20" s="90">
        <v>11</v>
      </c>
      <c r="I20" s="90" t="s">
        <v>370</v>
      </c>
      <c r="J20" s="90"/>
      <c r="K20" s="90"/>
      <c r="L20" s="90">
        <v>11</v>
      </c>
      <c r="M20" s="89" t="s">
        <v>370</v>
      </c>
      <c r="N20" s="89"/>
      <c r="O20" s="89"/>
      <c r="P20" s="90">
        <v>11</v>
      </c>
      <c r="Q20" s="90" t="s">
        <v>370</v>
      </c>
      <c r="R20" s="90"/>
      <c r="S20" s="90"/>
      <c r="T20" s="90">
        <v>11</v>
      </c>
      <c r="U20" s="90" t="s">
        <v>370</v>
      </c>
      <c r="V20" s="90"/>
      <c r="W20" s="90"/>
      <c r="X20" s="90">
        <v>11</v>
      </c>
      <c r="Y20" s="90" t="s">
        <v>370</v>
      </c>
      <c r="Z20" s="90"/>
      <c r="AA20" s="90"/>
      <c r="AB20" s="90">
        <v>11</v>
      </c>
      <c r="AC20" s="90" t="s">
        <v>370</v>
      </c>
      <c r="AD20" s="90"/>
      <c r="AE20" s="90"/>
      <c r="AF20" s="90">
        <v>11</v>
      </c>
      <c r="AG20" s="90" t="s">
        <v>370</v>
      </c>
      <c r="AH20" s="90"/>
      <c r="AI20" s="90"/>
      <c r="AJ20" s="90">
        <v>11</v>
      </c>
      <c r="AK20" s="90" t="s">
        <v>370</v>
      </c>
      <c r="AL20" s="91">
        <v>176</v>
      </c>
      <c r="AM20" s="92">
        <v>1</v>
      </c>
      <c r="AN20" s="92">
        <v>2</v>
      </c>
      <c r="AO20" s="92">
        <v>3</v>
      </c>
      <c r="AP20" s="92">
        <v>4</v>
      </c>
      <c r="AQ20" s="92">
        <v>5</v>
      </c>
      <c r="AR20" s="92">
        <v>6</v>
      </c>
      <c r="AS20" s="92">
        <v>7</v>
      </c>
      <c r="AT20" s="92">
        <v>8</v>
      </c>
      <c r="AU20" s="92">
        <v>9</v>
      </c>
      <c r="AV20" s="92">
        <v>10</v>
      </c>
      <c r="AW20" s="92">
        <v>11</v>
      </c>
      <c r="AX20" s="92">
        <v>12</v>
      </c>
      <c r="AY20" s="92">
        <v>13</v>
      </c>
      <c r="AZ20" s="92">
        <v>14</v>
      </c>
      <c r="BA20" s="92">
        <v>15</v>
      </c>
      <c r="BB20" s="92">
        <v>16</v>
      </c>
      <c r="BC20" s="92">
        <v>17</v>
      </c>
      <c r="BD20" s="92">
        <v>18</v>
      </c>
      <c r="BE20" s="92">
        <v>19</v>
      </c>
      <c r="BF20" s="92">
        <v>20</v>
      </c>
      <c r="BG20" s="92">
        <v>21</v>
      </c>
      <c r="BH20" s="92">
        <v>22</v>
      </c>
      <c r="BI20" s="92">
        <v>23</v>
      </c>
      <c r="BJ20" s="92">
        <v>24</v>
      </c>
      <c r="BK20" s="92">
        <v>25</v>
      </c>
      <c r="BL20" s="92">
        <v>26</v>
      </c>
      <c r="BM20" s="92">
        <v>27</v>
      </c>
      <c r="BN20" s="92">
        <v>28</v>
      </c>
      <c r="BO20" s="92">
        <v>29</v>
      </c>
      <c r="BP20" s="92">
        <v>30</v>
      </c>
      <c r="BQ20" s="92">
        <v>31</v>
      </c>
      <c r="BR20" s="3" t="s">
        <v>373</v>
      </c>
      <c r="BS20" s="3" t="s">
        <v>374</v>
      </c>
      <c r="BT20" s="3" t="s">
        <v>375</v>
      </c>
      <c r="BU20" s="3" t="s">
        <v>365</v>
      </c>
      <c r="BV20" s="3" t="s">
        <v>366</v>
      </c>
      <c r="BW20" s="3" t="s">
        <v>371</v>
      </c>
      <c r="BX20" s="3" t="s">
        <v>372</v>
      </c>
      <c r="BY20" s="3" t="s">
        <v>373</v>
      </c>
      <c r="BZ20" s="3" t="s">
        <v>374</v>
      </c>
      <c r="CA20" s="3" t="s">
        <v>375</v>
      </c>
      <c r="CB20" s="3" t="s">
        <v>365</v>
      </c>
      <c r="CC20" s="3" t="s">
        <v>366</v>
      </c>
      <c r="CD20" s="3" t="s">
        <v>371</v>
      </c>
      <c r="CE20" s="3" t="s">
        <v>372</v>
      </c>
      <c r="CF20" s="3" t="s">
        <v>373</v>
      </c>
      <c r="CG20" s="3" t="s">
        <v>374</v>
      </c>
      <c r="CH20" s="3" t="s">
        <v>375</v>
      </c>
      <c r="CI20" s="3" t="s">
        <v>365</v>
      </c>
      <c r="CJ20" s="3" t="s">
        <v>366</v>
      </c>
      <c r="CK20" s="3" t="s">
        <v>371</v>
      </c>
      <c r="CL20" s="3" t="s">
        <v>372</v>
      </c>
      <c r="CM20" s="3" t="s">
        <v>373</v>
      </c>
      <c r="CN20" s="3" t="s">
        <v>374</v>
      </c>
      <c r="CO20" s="3" t="s">
        <v>375</v>
      </c>
      <c r="CP20" s="3" t="s">
        <v>365</v>
      </c>
      <c r="CQ20" s="3" t="s">
        <v>366</v>
      </c>
      <c r="CR20" s="3" t="s">
        <v>371</v>
      </c>
      <c r="CS20" s="3" t="s">
        <v>372</v>
      </c>
      <c r="CT20" s="3" t="s">
        <v>373</v>
      </c>
      <c r="CU20" s="3" t="s">
        <v>374</v>
      </c>
      <c r="CV20" s="3" t="s">
        <v>375</v>
      </c>
      <c r="CW20" s="3" t="s">
        <v>387</v>
      </c>
      <c r="CX20">
        <v>2024</v>
      </c>
      <c r="DD20" s="1"/>
      <c r="DF20" t="s">
        <v>23</v>
      </c>
      <c r="DH20" s="1"/>
    </row>
    <row r="21" spans="1:112" x14ac:dyDescent="0.2">
      <c r="A21" s="86" t="str">
        <f t="shared" si="0"/>
        <v>Май 2024 График 1 Бригада 4</v>
      </c>
      <c r="B21" s="3"/>
      <c r="C21" s="87" t="s">
        <v>386</v>
      </c>
      <c r="D21" s="3" t="s">
        <v>368</v>
      </c>
      <c r="E21" s="3" t="s">
        <v>382</v>
      </c>
      <c r="F21" s="88">
        <v>4</v>
      </c>
      <c r="G21" s="89"/>
      <c r="H21" s="90"/>
      <c r="I21" s="90">
        <v>11</v>
      </c>
      <c r="J21" s="90" t="s">
        <v>370</v>
      </c>
      <c r="K21" s="90"/>
      <c r="L21" s="90"/>
      <c r="M21" s="89">
        <v>11</v>
      </c>
      <c r="N21" s="90" t="s">
        <v>370</v>
      </c>
      <c r="O21" s="89"/>
      <c r="P21" s="90"/>
      <c r="Q21" s="90">
        <v>11</v>
      </c>
      <c r="R21" s="90" t="s">
        <v>370</v>
      </c>
      <c r="S21" s="90"/>
      <c r="T21" s="90"/>
      <c r="U21" s="90">
        <v>11</v>
      </c>
      <c r="V21" s="90" t="s">
        <v>370</v>
      </c>
      <c r="W21" s="90"/>
      <c r="X21" s="90"/>
      <c r="Y21" s="90">
        <v>11</v>
      </c>
      <c r="Z21" s="90" t="s">
        <v>370</v>
      </c>
      <c r="AA21" s="90"/>
      <c r="AB21" s="90"/>
      <c r="AC21" s="90">
        <v>11</v>
      </c>
      <c r="AD21" s="90" t="s">
        <v>370</v>
      </c>
      <c r="AE21" s="90"/>
      <c r="AF21" s="90"/>
      <c r="AG21" s="90">
        <v>11</v>
      </c>
      <c r="AH21" s="90" t="s">
        <v>370</v>
      </c>
      <c r="AI21" s="90"/>
      <c r="AJ21" s="90"/>
      <c r="AK21" s="90">
        <v>11</v>
      </c>
      <c r="AL21" s="91">
        <v>165</v>
      </c>
      <c r="AM21" s="92">
        <v>1</v>
      </c>
      <c r="AN21" s="92">
        <v>2</v>
      </c>
      <c r="AO21" s="92">
        <v>3</v>
      </c>
      <c r="AP21" s="92">
        <v>4</v>
      </c>
      <c r="AQ21" s="92">
        <v>5</v>
      </c>
      <c r="AR21" s="92">
        <v>6</v>
      </c>
      <c r="AS21" s="92">
        <v>7</v>
      </c>
      <c r="AT21" s="92">
        <v>8</v>
      </c>
      <c r="AU21" s="92">
        <v>9</v>
      </c>
      <c r="AV21" s="92">
        <v>10</v>
      </c>
      <c r="AW21" s="92">
        <v>11</v>
      </c>
      <c r="AX21" s="92">
        <v>12</v>
      </c>
      <c r="AY21" s="92">
        <v>13</v>
      </c>
      <c r="AZ21" s="92">
        <v>14</v>
      </c>
      <c r="BA21" s="92">
        <v>15</v>
      </c>
      <c r="BB21" s="92">
        <v>16</v>
      </c>
      <c r="BC21" s="92">
        <v>17</v>
      </c>
      <c r="BD21" s="92">
        <v>18</v>
      </c>
      <c r="BE21" s="92">
        <v>19</v>
      </c>
      <c r="BF21" s="92">
        <v>20</v>
      </c>
      <c r="BG21" s="92">
        <v>21</v>
      </c>
      <c r="BH21" s="92">
        <v>22</v>
      </c>
      <c r="BI21" s="92">
        <v>23</v>
      </c>
      <c r="BJ21" s="92">
        <v>24</v>
      </c>
      <c r="BK21" s="92">
        <v>25</v>
      </c>
      <c r="BL21" s="92">
        <v>26</v>
      </c>
      <c r="BM21" s="92">
        <v>27</v>
      </c>
      <c r="BN21" s="92">
        <v>28</v>
      </c>
      <c r="BO21" s="92">
        <v>29</v>
      </c>
      <c r="BP21" s="92">
        <v>30</v>
      </c>
      <c r="BQ21" s="92">
        <v>31</v>
      </c>
      <c r="BR21" s="3" t="s">
        <v>373</v>
      </c>
      <c r="BS21" s="3" t="s">
        <v>374</v>
      </c>
      <c r="BT21" s="3" t="s">
        <v>375</v>
      </c>
      <c r="BU21" s="3" t="s">
        <v>365</v>
      </c>
      <c r="BV21" s="3" t="s">
        <v>366</v>
      </c>
      <c r="BW21" s="3" t="s">
        <v>371</v>
      </c>
      <c r="BX21" s="3" t="s">
        <v>372</v>
      </c>
      <c r="BY21" s="3" t="s">
        <v>373</v>
      </c>
      <c r="BZ21" s="3" t="s">
        <v>374</v>
      </c>
      <c r="CA21" s="3" t="s">
        <v>375</v>
      </c>
      <c r="CB21" s="3" t="s">
        <v>365</v>
      </c>
      <c r="CC21" s="3" t="s">
        <v>366</v>
      </c>
      <c r="CD21" s="3" t="s">
        <v>371</v>
      </c>
      <c r="CE21" s="3" t="s">
        <v>372</v>
      </c>
      <c r="CF21" s="3" t="s">
        <v>373</v>
      </c>
      <c r="CG21" s="3" t="s">
        <v>374</v>
      </c>
      <c r="CH21" s="3" t="s">
        <v>375</v>
      </c>
      <c r="CI21" s="3" t="s">
        <v>365</v>
      </c>
      <c r="CJ21" s="3" t="s">
        <v>366</v>
      </c>
      <c r="CK21" s="3" t="s">
        <v>371</v>
      </c>
      <c r="CL21" s="3" t="s">
        <v>372</v>
      </c>
      <c r="CM21" s="3" t="s">
        <v>373</v>
      </c>
      <c r="CN21" s="3" t="s">
        <v>374</v>
      </c>
      <c r="CO21" s="3" t="s">
        <v>375</v>
      </c>
      <c r="CP21" s="3" t="s">
        <v>365</v>
      </c>
      <c r="CQ21" s="3" t="s">
        <v>366</v>
      </c>
      <c r="CR21" s="3" t="s">
        <v>371</v>
      </c>
      <c r="CS21" s="3" t="s">
        <v>372</v>
      </c>
      <c r="CT21" s="3" t="s">
        <v>373</v>
      </c>
      <c r="CU21" s="3" t="s">
        <v>374</v>
      </c>
      <c r="CV21" s="3" t="s">
        <v>375</v>
      </c>
      <c r="CW21" s="3" t="s">
        <v>387</v>
      </c>
      <c r="CX21">
        <v>2024</v>
      </c>
      <c r="DD21" s="1"/>
      <c r="DF21" t="s">
        <v>407</v>
      </c>
      <c r="DH21" s="1"/>
    </row>
    <row r="22" spans="1:112" x14ac:dyDescent="0.2">
      <c r="A22" s="86" t="str">
        <f t="shared" si="0"/>
        <v>Июнь 2024 График 1 Бригада 1</v>
      </c>
      <c r="B22" s="3"/>
      <c r="C22" s="87" t="s">
        <v>388</v>
      </c>
      <c r="D22" s="3" t="s">
        <v>368</v>
      </c>
      <c r="E22" s="3" t="s">
        <v>369</v>
      </c>
      <c r="F22" s="88">
        <v>1</v>
      </c>
      <c r="G22" s="90">
        <v>11</v>
      </c>
      <c r="H22" s="90" t="s">
        <v>370</v>
      </c>
      <c r="I22" s="90"/>
      <c r="J22" s="90"/>
      <c r="K22" s="90">
        <v>11</v>
      </c>
      <c r="L22" s="90" t="s">
        <v>370</v>
      </c>
      <c r="M22" s="89"/>
      <c r="N22" s="90"/>
      <c r="O22" s="90">
        <v>11</v>
      </c>
      <c r="P22" s="90" t="s">
        <v>370</v>
      </c>
      <c r="Q22" s="90"/>
      <c r="R22" s="90"/>
      <c r="S22" s="90">
        <v>11</v>
      </c>
      <c r="T22" s="90" t="s">
        <v>370</v>
      </c>
      <c r="U22" s="90"/>
      <c r="V22" s="90"/>
      <c r="W22" s="90">
        <v>11</v>
      </c>
      <c r="X22" s="90" t="s">
        <v>370</v>
      </c>
      <c r="Y22" s="90"/>
      <c r="Z22" s="90"/>
      <c r="AA22" s="90">
        <v>11</v>
      </c>
      <c r="AB22" s="90" t="s">
        <v>370</v>
      </c>
      <c r="AC22" s="90"/>
      <c r="AD22" s="90"/>
      <c r="AE22" s="90">
        <v>11</v>
      </c>
      <c r="AF22" s="90" t="s">
        <v>370</v>
      </c>
      <c r="AG22" s="90"/>
      <c r="AH22" s="90"/>
      <c r="AI22" s="90">
        <v>11</v>
      </c>
      <c r="AJ22" s="90" t="s">
        <v>370</v>
      </c>
      <c r="AK22" s="93" t="s">
        <v>385</v>
      </c>
      <c r="AL22" s="91">
        <v>176</v>
      </c>
      <c r="AM22" s="92">
        <v>1</v>
      </c>
      <c r="AN22" s="92">
        <v>2</v>
      </c>
      <c r="AO22" s="92">
        <v>3</v>
      </c>
      <c r="AP22" s="92">
        <v>4</v>
      </c>
      <c r="AQ22" s="92">
        <v>5</v>
      </c>
      <c r="AR22" s="92">
        <v>6</v>
      </c>
      <c r="AS22" s="92">
        <v>7</v>
      </c>
      <c r="AT22" s="92">
        <v>8</v>
      </c>
      <c r="AU22" s="92">
        <v>9</v>
      </c>
      <c r="AV22" s="92">
        <v>10</v>
      </c>
      <c r="AW22" s="92">
        <v>11</v>
      </c>
      <c r="AX22" s="92">
        <v>12</v>
      </c>
      <c r="AY22" s="92">
        <v>13</v>
      </c>
      <c r="AZ22" s="92">
        <v>14</v>
      </c>
      <c r="BA22" s="92">
        <v>15</v>
      </c>
      <c r="BB22" s="92">
        <v>16</v>
      </c>
      <c r="BC22" s="92">
        <v>17</v>
      </c>
      <c r="BD22" s="92">
        <v>18</v>
      </c>
      <c r="BE22" s="92">
        <v>19</v>
      </c>
      <c r="BF22" s="92">
        <v>20</v>
      </c>
      <c r="BG22" s="92">
        <v>21</v>
      </c>
      <c r="BH22" s="92">
        <v>22</v>
      </c>
      <c r="BI22" s="92">
        <v>23</v>
      </c>
      <c r="BJ22" s="92">
        <v>24</v>
      </c>
      <c r="BK22" s="92">
        <v>25</v>
      </c>
      <c r="BL22" s="92">
        <v>26</v>
      </c>
      <c r="BM22" s="92">
        <v>27</v>
      </c>
      <c r="BN22" s="92">
        <v>28</v>
      </c>
      <c r="BO22" s="92">
        <v>29</v>
      </c>
      <c r="BP22" s="92">
        <v>30</v>
      </c>
      <c r="BQ22" s="92"/>
      <c r="BR22" s="3" t="s">
        <v>365</v>
      </c>
      <c r="BS22" s="3" t="s">
        <v>366</v>
      </c>
      <c r="BT22" s="3" t="s">
        <v>371</v>
      </c>
      <c r="BU22" s="3" t="s">
        <v>372</v>
      </c>
      <c r="BV22" s="3" t="s">
        <v>373</v>
      </c>
      <c r="BW22" s="3" t="s">
        <v>374</v>
      </c>
      <c r="BX22" s="3" t="s">
        <v>375</v>
      </c>
      <c r="BY22" s="3" t="s">
        <v>365</v>
      </c>
      <c r="BZ22" s="3" t="s">
        <v>366</v>
      </c>
      <c r="CA22" s="3" t="s">
        <v>371</v>
      </c>
      <c r="CB22" s="3" t="s">
        <v>372</v>
      </c>
      <c r="CC22" s="3" t="s">
        <v>373</v>
      </c>
      <c r="CD22" s="3" t="s">
        <v>374</v>
      </c>
      <c r="CE22" s="3" t="s">
        <v>375</v>
      </c>
      <c r="CF22" s="3" t="s">
        <v>365</v>
      </c>
      <c r="CG22" s="3" t="s">
        <v>366</v>
      </c>
      <c r="CH22" s="3" t="s">
        <v>371</v>
      </c>
      <c r="CI22" s="3" t="s">
        <v>372</v>
      </c>
      <c r="CJ22" s="3" t="s">
        <v>373</v>
      </c>
      <c r="CK22" s="3" t="s">
        <v>374</v>
      </c>
      <c r="CL22" s="3" t="s">
        <v>375</v>
      </c>
      <c r="CM22" s="3" t="s">
        <v>365</v>
      </c>
      <c r="CN22" s="3" t="s">
        <v>366</v>
      </c>
      <c r="CO22" s="3" t="s">
        <v>371</v>
      </c>
      <c r="CP22" s="3" t="s">
        <v>372</v>
      </c>
      <c r="CQ22" s="3" t="s">
        <v>373</v>
      </c>
      <c r="CR22" s="3" t="s">
        <v>374</v>
      </c>
      <c r="CS22" s="3" t="s">
        <v>375</v>
      </c>
      <c r="CT22" s="3" t="s">
        <v>365</v>
      </c>
      <c r="CU22" s="3" t="s">
        <v>366</v>
      </c>
      <c r="CV22" s="3" t="s">
        <v>371</v>
      </c>
      <c r="CW22" s="3" t="s">
        <v>389</v>
      </c>
      <c r="CX22">
        <v>2024</v>
      </c>
      <c r="DD22" s="1"/>
      <c r="DF22" t="s">
        <v>408</v>
      </c>
      <c r="DH22" s="1"/>
    </row>
    <row r="23" spans="1:112" x14ac:dyDescent="0.2">
      <c r="A23" s="86" t="str">
        <f t="shared" si="0"/>
        <v>Июнь 2024 График 1 Бригада 2</v>
      </c>
      <c r="B23" s="3"/>
      <c r="C23" s="87" t="s">
        <v>388</v>
      </c>
      <c r="D23" s="3" t="s">
        <v>368</v>
      </c>
      <c r="E23" s="3" t="s">
        <v>376</v>
      </c>
      <c r="F23" s="88">
        <v>2</v>
      </c>
      <c r="G23" s="90"/>
      <c r="H23" s="90">
        <v>11</v>
      </c>
      <c r="I23" s="90" t="s">
        <v>370</v>
      </c>
      <c r="J23" s="89"/>
      <c r="K23" s="90"/>
      <c r="L23" s="90">
        <v>11</v>
      </c>
      <c r="M23" s="90" t="s">
        <v>370</v>
      </c>
      <c r="N23" s="90"/>
      <c r="O23" s="90"/>
      <c r="P23" s="90">
        <v>11</v>
      </c>
      <c r="Q23" s="90" t="s">
        <v>370</v>
      </c>
      <c r="R23" s="90"/>
      <c r="S23" s="90"/>
      <c r="T23" s="90">
        <v>11</v>
      </c>
      <c r="U23" s="90" t="s">
        <v>370</v>
      </c>
      <c r="V23" s="90"/>
      <c r="W23" s="90"/>
      <c r="X23" s="90">
        <v>11</v>
      </c>
      <c r="Y23" s="90" t="s">
        <v>370</v>
      </c>
      <c r="Z23" s="90"/>
      <c r="AA23" s="90"/>
      <c r="AB23" s="90">
        <v>11</v>
      </c>
      <c r="AC23" s="90" t="s">
        <v>370</v>
      </c>
      <c r="AD23" s="90"/>
      <c r="AE23" s="90"/>
      <c r="AF23" s="90">
        <v>11</v>
      </c>
      <c r="AG23" s="90" t="s">
        <v>370</v>
      </c>
      <c r="AH23" s="90"/>
      <c r="AI23" s="90"/>
      <c r="AJ23" s="90">
        <v>11</v>
      </c>
      <c r="AK23" s="93" t="s">
        <v>385</v>
      </c>
      <c r="AL23" s="91">
        <v>165</v>
      </c>
      <c r="AM23" s="92">
        <v>1</v>
      </c>
      <c r="AN23" s="92">
        <v>2</v>
      </c>
      <c r="AO23" s="92">
        <v>3</v>
      </c>
      <c r="AP23" s="92">
        <v>4</v>
      </c>
      <c r="AQ23" s="92">
        <v>5</v>
      </c>
      <c r="AR23" s="92">
        <v>6</v>
      </c>
      <c r="AS23" s="92">
        <v>7</v>
      </c>
      <c r="AT23" s="92">
        <v>8</v>
      </c>
      <c r="AU23" s="92">
        <v>9</v>
      </c>
      <c r="AV23" s="92">
        <v>10</v>
      </c>
      <c r="AW23" s="92">
        <v>11</v>
      </c>
      <c r="AX23" s="92">
        <v>12</v>
      </c>
      <c r="AY23" s="92">
        <v>13</v>
      </c>
      <c r="AZ23" s="92">
        <v>14</v>
      </c>
      <c r="BA23" s="92">
        <v>15</v>
      </c>
      <c r="BB23" s="92">
        <v>16</v>
      </c>
      <c r="BC23" s="92">
        <v>17</v>
      </c>
      <c r="BD23" s="92">
        <v>18</v>
      </c>
      <c r="BE23" s="92">
        <v>19</v>
      </c>
      <c r="BF23" s="92">
        <v>20</v>
      </c>
      <c r="BG23" s="92">
        <v>21</v>
      </c>
      <c r="BH23" s="92">
        <v>22</v>
      </c>
      <c r="BI23" s="92">
        <v>23</v>
      </c>
      <c r="BJ23" s="92">
        <v>24</v>
      </c>
      <c r="BK23" s="92">
        <v>25</v>
      </c>
      <c r="BL23" s="92">
        <v>26</v>
      </c>
      <c r="BM23" s="92">
        <v>27</v>
      </c>
      <c r="BN23" s="92">
        <v>28</v>
      </c>
      <c r="BO23" s="92">
        <v>29</v>
      </c>
      <c r="BP23" s="92">
        <v>30</v>
      </c>
      <c r="BQ23" s="92"/>
      <c r="BR23" s="3" t="s">
        <v>365</v>
      </c>
      <c r="BS23" s="3" t="s">
        <v>366</v>
      </c>
      <c r="BT23" s="3" t="s">
        <v>371</v>
      </c>
      <c r="BU23" s="3" t="s">
        <v>372</v>
      </c>
      <c r="BV23" s="3" t="s">
        <v>373</v>
      </c>
      <c r="BW23" s="3" t="s">
        <v>374</v>
      </c>
      <c r="BX23" s="3" t="s">
        <v>375</v>
      </c>
      <c r="BY23" s="3" t="s">
        <v>365</v>
      </c>
      <c r="BZ23" s="3" t="s">
        <v>366</v>
      </c>
      <c r="CA23" s="3" t="s">
        <v>371</v>
      </c>
      <c r="CB23" s="3" t="s">
        <v>372</v>
      </c>
      <c r="CC23" s="3" t="s">
        <v>373</v>
      </c>
      <c r="CD23" s="3" t="s">
        <v>374</v>
      </c>
      <c r="CE23" s="3" t="s">
        <v>375</v>
      </c>
      <c r="CF23" s="3" t="s">
        <v>365</v>
      </c>
      <c r="CG23" s="3" t="s">
        <v>366</v>
      </c>
      <c r="CH23" s="3" t="s">
        <v>371</v>
      </c>
      <c r="CI23" s="3" t="s">
        <v>372</v>
      </c>
      <c r="CJ23" s="3" t="s">
        <v>373</v>
      </c>
      <c r="CK23" s="3" t="s">
        <v>374</v>
      </c>
      <c r="CL23" s="3" t="s">
        <v>375</v>
      </c>
      <c r="CM23" s="3" t="s">
        <v>365</v>
      </c>
      <c r="CN23" s="3" t="s">
        <v>366</v>
      </c>
      <c r="CO23" s="3" t="s">
        <v>371</v>
      </c>
      <c r="CP23" s="3" t="s">
        <v>372</v>
      </c>
      <c r="CQ23" s="3" t="s">
        <v>373</v>
      </c>
      <c r="CR23" s="3" t="s">
        <v>374</v>
      </c>
      <c r="CS23" s="3" t="s">
        <v>375</v>
      </c>
      <c r="CT23" s="3" t="s">
        <v>365</v>
      </c>
      <c r="CU23" s="3" t="s">
        <v>366</v>
      </c>
      <c r="CV23" s="3" t="s">
        <v>371</v>
      </c>
      <c r="CW23" s="3" t="s">
        <v>389</v>
      </c>
      <c r="CX23">
        <v>2024</v>
      </c>
      <c r="DD23" s="1"/>
      <c r="DH23" s="1"/>
    </row>
    <row r="24" spans="1:112" x14ac:dyDescent="0.2">
      <c r="A24" s="86" t="str">
        <f t="shared" si="0"/>
        <v>Июнь 2024 График 1 Бригада 3</v>
      </c>
      <c r="B24" s="3"/>
      <c r="C24" s="87" t="s">
        <v>388</v>
      </c>
      <c r="D24" s="3" t="s">
        <v>368</v>
      </c>
      <c r="E24" s="3" t="s">
        <v>379</v>
      </c>
      <c r="F24" s="88">
        <v>3</v>
      </c>
      <c r="G24" s="90"/>
      <c r="H24" s="90"/>
      <c r="I24" s="90">
        <v>11</v>
      </c>
      <c r="J24" s="90" t="s">
        <v>370</v>
      </c>
      <c r="K24" s="89"/>
      <c r="L24" s="90"/>
      <c r="M24" s="90">
        <v>11</v>
      </c>
      <c r="N24" s="90" t="s">
        <v>370</v>
      </c>
      <c r="O24" s="90"/>
      <c r="P24" s="90"/>
      <c r="Q24" s="90">
        <v>11</v>
      </c>
      <c r="R24" s="90" t="s">
        <v>370</v>
      </c>
      <c r="S24" s="90"/>
      <c r="T24" s="90"/>
      <c r="U24" s="90">
        <v>11</v>
      </c>
      <c r="V24" s="90" t="s">
        <v>370</v>
      </c>
      <c r="W24" s="90"/>
      <c r="X24" s="90"/>
      <c r="Y24" s="90">
        <v>11</v>
      </c>
      <c r="Z24" s="90" t="s">
        <v>370</v>
      </c>
      <c r="AA24" s="90"/>
      <c r="AB24" s="90"/>
      <c r="AC24" s="90">
        <v>11</v>
      </c>
      <c r="AD24" s="90" t="s">
        <v>370</v>
      </c>
      <c r="AE24" s="90"/>
      <c r="AF24" s="90"/>
      <c r="AG24" s="90">
        <v>11</v>
      </c>
      <c r="AH24" s="90" t="s">
        <v>370</v>
      </c>
      <c r="AI24" s="90"/>
      <c r="AJ24" s="90"/>
      <c r="AK24" s="93" t="s">
        <v>385</v>
      </c>
      <c r="AL24" s="91">
        <v>154</v>
      </c>
      <c r="AM24" s="92">
        <v>1</v>
      </c>
      <c r="AN24" s="92">
        <v>2</v>
      </c>
      <c r="AO24" s="92">
        <v>3</v>
      </c>
      <c r="AP24" s="92">
        <v>4</v>
      </c>
      <c r="AQ24" s="92">
        <v>5</v>
      </c>
      <c r="AR24" s="92">
        <v>6</v>
      </c>
      <c r="AS24" s="92">
        <v>7</v>
      </c>
      <c r="AT24" s="92">
        <v>8</v>
      </c>
      <c r="AU24" s="92">
        <v>9</v>
      </c>
      <c r="AV24" s="92">
        <v>10</v>
      </c>
      <c r="AW24" s="92">
        <v>11</v>
      </c>
      <c r="AX24" s="92">
        <v>12</v>
      </c>
      <c r="AY24" s="92">
        <v>13</v>
      </c>
      <c r="AZ24" s="92">
        <v>14</v>
      </c>
      <c r="BA24" s="92">
        <v>15</v>
      </c>
      <c r="BB24" s="92">
        <v>16</v>
      </c>
      <c r="BC24" s="92">
        <v>17</v>
      </c>
      <c r="BD24" s="92">
        <v>18</v>
      </c>
      <c r="BE24" s="92">
        <v>19</v>
      </c>
      <c r="BF24" s="92">
        <v>20</v>
      </c>
      <c r="BG24" s="92">
        <v>21</v>
      </c>
      <c r="BH24" s="92">
        <v>22</v>
      </c>
      <c r="BI24" s="92">
        <v>23</v>
      </c>
      <c r="BJ24" s="92">
        <v>24</v>
      </c>
      <c r="BK24" s="92">
        <v>25</v>
      </c>
      <c r="BL24" s="92">
        <v>26</v>
      </c>
      <c r="BM24" s="92">
        <v>27</v>
      </c>
      <c r="BN24" s="92">
        <v>28</v>
      </c>
      <c r="BO24" s="92">
        <v>29</v>
      </c>
      <c r="BP24" s="92">
        <v>30</v>
      </c>
      <c r="BQ24" s="92"/>
      <c r="BR24" s="3" t="s">
        <v>365</v>
      </c>
      <c r="BS24" s="3" t="s">
        <v>366</v>
      </c>
      <c r="BT24" s="3" t="s">
        <v>371</v>
      </c>
      <c r="BU24" s="3" t="s">
        <v>372</v>
      </c>
      <c r="BV24" s="3" t="s">
        <v>373</v>
      </c>
      <c r="BW24" s="3" t="s">
        <v>374</v>
      </c>
      <c r="BX24" s="3" t="s">
        <v>375</v>
      </c>
      <c r="BY24" s="3" t="s">
        <v>365</v>
      </c>
      <c r="BZ24" s="3" t="s">
        <v>366</v>
      </c>
      <c r="CA24" s="3" t="s">
        <v>371</v>
      </c>
      <c r="CB24" s="3" t="s">
        <v>372</v>
      </c>
      <c r="CC24" s="3" t="s">
        <v>373</v>
      </c>
      <c r="CD24" s="3" t="s">
        <v>374</v>
      </c>
      <c r="CE24" s="3" t="s">
        <v>375</v>
      </c>
      <c r="CF24" s="3" t="s">
        <v>365</v>
      </c>
      <c r="CG24" s="3" t="s">
        <v>366</v>
      </c>
      <c r="CH24" s="3" t="s">
        <v>371</v>
      </c>
      <c r="CI24" s="3" t="s">
        <v>372</v>
      </c>
      <c r="CJ24" s="3" t="s">
        <v>373</v>
      </c>
      <c r="CK24" s="3" t="s">
        <v>374</v>
      </c>
      <c r="CL24" s="3" t="s">
        <v>375</v>
      </c>
      <c r="CM24" s="3" t="s">
        <v>365</v>
      </c>
      <c r="CN24" s="3" t="s">
        <v>366</v>
      </c>
      <c r="CO24" s="3" t="s">
        <v>371</v>
      </c>
      <c r="CP24" s="3" t="s">
        <v>372</v>
      </c>
      <c r="CQ24" s="3" t="s">
        <v>373</v>
      </c>
      <c r="CR24" s="3" t="s">
        <v>374</v>
      </c>
      <c r="CS24" s="3" t="s">
        <v>375</v>
      </c>
      <c r="CT24" s="3" t="s">
        <v>365</v>
      </c>
      <c r="CU24" s="3" t="s">
        <v>366</v>
      </c>
      <c r="CV24" s="3" t="s">
        <v>371</v>
      </c>
      <c r="CW24" s="3" t="s">
        <v>389</v>
      </c>
      <c r="CX24">
        <v>2024</v>
      </c>
      <c r="DD24" s="1"/>
      <c r="DH24" s="1"/>
    </row>
    <row r="25" spans="1:112" x14ac:dyDescent="0.2">
      <c r="A25" s="86" t="str">
        <f t="shared" si="0"/>
        <v>Июнь 2024 График 1 Бригада 4</v>
      </c>
      <c r="B25" s="3"/>
      <c r="C25" s="87" t="s">
        <v>388</v>
      </c>
      <c r="D25" s="3" t="s">
        <v>368</v>
      </c>
      <c r="E25" s="3" t="s">
        <v>382</v>
      </c>
      <c r="F25" s="88">
        <v>4</v>
      </c>
      <c r="G25" s="90" t="s">
        <v>370</v>
      </c>
      <c r="H25" s="90"/>
      <c r="I25" s="90"/>
      <c r="J25" s="90">
        <v>11</v>
      </c>
      <c r="K25" s="90" t="s">
        <v>370</v>
      </c>
      <c r="L25" s="90"/>
      <c r="M25" s="90"/>
      <c r="N25" s="90">
        <v>11</v>
      </c>
      <c r="O25" s="90" t="s">
        <v>370</v>
      </c>
      <c r="P25" s="90"/>
      <c r="Q25" s="90"/>
      <c r="R25" s="90">
        <v>11</v>
      </c>
      <c r="S25" s="90" t="s">
        <v>370</v>
      </c>
      <c r="T25" s="90"/>
      <c r="U25" s="90"/>
      <c r="V25" s="90">
        <v>11</v>
      </c>
      <c r="W25" s="90" t="s">
        <v>370</v>
      </c>
      <c r="X25" s="90"/>
      <c r="Y25" s="90"/>
      <c r="Z25" s="90">
        <v>11</v>
      </c>
      <c r="AA25" s="90" t="s">
        <v>370</v>
      </c>
      <c r="AB25" s="90"/>
      <c r="AC25" s="90"/>
      <c r="AD25" s="90">
        <v>11</v>
      </c>
      <c r="AE25" s="90" t="s">
        <v>370</v>
      </c>
      <c r="AF25" s="90"/>
      <c r="AG25" s="90"/>
      <c r="AH25" s="90">
        <v>11</v>
      </c>
      <c r="AI25" s="90" t="s">
        <v>370</v>
      </c>
      <c r="AJ25" s="90"/>
      <c r="AK25" s="93" t="s">
        <v>385</v>
      </c>
      <c r="AL25" s="91">
        <v>165</v>
      </c>
      <c r="AM25" s="92">
        <v>1</v>
      </c>
      <c r="AN25" s="92">
        <v>2</v>
      </c>
      <c r="AO25" s="92">
        <v>3</v>
      </c>
      <c r="AP25" s="92">
        <v>4</v>
      </c>
      <c r="AQ25" s="92">
        <v>5</v>
      </c>
      <c r="AR25" s="92">
        <v>6</v>
      </c>
      <c r="AS25" s="92">
        <v>7</v>
      </c>
      <c r="AT25" s="92">
        <v>8</v>
      </c>
      <c r="AU25" s="92">
        <v>9</v>
      </c>
      <c r="AV25" s="92">
        <v>10</v>
      </c>
      <c r="AW25" s="92">
        <v>11</v>
      </c>
      <c r="AX25" s="92">
        <v>12</v>
      </c>
      <c r="AY25" s="92">
        <v>13</v>
      </c>
      <c r="AZ25" s="92">
        <v>14</v>
      </c>
      <c r="BA25" s="92">
        <v>15</v>
      </c>
      <c r="BB25" s="92">
        <v>16</v>
      </c>
      <c r="BC25" s="92">
        <v>17</v>
      </c>
      <c r="BD25" s="92">
        <v>18</v>
      </c>
      <c r="BE25" s="92">
        <v>19</v>
      </c>
      <c r="BF25" s="92">
        <v>20</v>
      </c>
      <c r="BG25" s="92">
        <v>21</v>
      </c>
      <c r="BH25" s="92">
        <v>22</v>
      </c>
      <c r="BI25" s="92">
        <v>23</v>
      </c>
      <c r="BJ25" s="92">
        <v>24</v>
      </c>
      <c r="BK25" s="92">
        <v>25</v>
      </c>
      <c r="BL25" s="92">
        <v>26</v>
      </c>
      <c r="BM25" s="92">
        <v>27</v>
      </c>
      <c r="BN25" s="92">
        <v>28</v>
      </c>
      <c r="BO25" s="92">
        <v>29</v>
      </c>
      <c r="BP25" s="92">
        <v>30</v>
      </c>
      <c r="BQ25" s="92"/>
      <c r="BR25" s="3" t="s">
        <v>365</v>
      </c>
      <c r="BS25" s="3" t="s">
        <v>366</v>
      </c>
      <c r="BT25" s="3" t="s">
        <v>371</v>
      </c>
      <c r="BU25" s="3" t="s">
        <v>372</v>
      </c>
      <c r="BV25" s="3" t="s">
        <v>373</v>
      </c>
      <c r="BW25" s="3" t="s">
        <v>374</v>
      </c>
      <c r="BX25" s="3" t="s">
        <v>375</v>
      </c>
      <c r="BY25" s="3" t="s">
        <v>365</v>
      </c>
      <c r="BZ25" s="3" t="s">
        <v>366</v>
      </c>
      <c r="CA25" s="3" t="s">
        <v>371</v>
      </c>
      <c r="CB25" s="3" t="s">
        <v>372</v>
      </c>
      <c r="CC25" s="3" t="s">
        <v>373</v>
      </c>
      <c r="CD25" s="3" t="s">
        <v>374</v>
      </c>
      <c r="CE25" s="3" t="s">
        <v>375</v>
      </c>
      <c r="CF25" s="3" t="s">
        <v>365</v>
      </c>
      <c r="CG25" s="3" t="s">
        <v>366</v>
      </c>
      <c r="CH25" s="3" t="s">
        <v>371</v>
      </c>
      <c r="CI25" s="3" t="s">
        <v>372</v>
      </c>
      <c r="CJ25" s="3" t="s">
        <v>373</v>
      </c>
      <c r="CK25" s="3" t="s">
        <v>374</v>
      </c>
      <c r="CL25" s="3" t="s">
        <v>375</v>
      </c>
      <c r="CM25" s="3" t="s">
        <v>365</v>
      </c>
      <c r="CN25" s="3" t="s">
        <v>366</v>
      </c>
      <c r="CO25" s="3" t="s">
        <v>371</v>
      </c>
      <c r="CP25" s="3" t="s">
        <v>372</v>
      </c>
      <c r="CQ25" s="3" t="s">
        <v>373</v>
      </c>
      <c r="CR25" s="3" t="s">
        <v>374</v>
      </c>
      <c r="CS25" s="3" t="s">
        <v>375</v>
      </c>
      <c r="CT25" s="3" t="s">
        <v>365</v>
      </c>
      <c r="CU25" s="3" t="s">
        <v>366</v>
      </c>
      <c r="CV25" s="3" t="s">
        <v>371</v>
      </c>
      <c r="CW25" s="3" t="s">
        <v>389</v>
      </c>
      <c r="CX25">
        <v>2024</v>
      </c>
      <c r="DH25" s="1"/>
    </row>
    <row r="26" spans="1:112" x14ac:dyDescent="0.2">
      <c r="A26" s="86" t="str">
        <f t="shared" si="0"/>
        <v>Июль 2024 График 1 Бригада 1</v>
      </c>
      <c r="B26" s="3"/>
      <c r="C26" s="87" t="s">
        <v>390</v>
      </c>
      <c r="D26" s="3" t="s">
        <v>368</v>
      </c>
      <c r="E26" s="3" t="s">
        <v>369</v>
      </c>
      <c r="F26" s="88">
        <v>1</v>
      </c>
      <c r="G26" s="90"/>
      <c r="H26" s="90"/>
      <c r="I26" s="90">
        <v>11</v>
      </c>
      <c r="J26" s="90" t="s">
        <v>370</v>
      </c>
      <c r="K26" s="89"/>
      <c r="L26" s="89"/>
      <c r="M26" s="90">
        <v>11</v>
      </c>
      <c r="N26" s="90" t="s">
        <v>370</v>
      </c>
      <c r="O26" s="89"/>
      <c r="P26" s="90"/>
      <c r="Q26" s="90">
        <v>11</v>
      </c>
      <c r="R26" s="90" t="s">
        <v>370</v>
      </c>
      <c r="S26" s="90"/>
      <c r="T26" s="90"/>
      <c r="U26" s="90">
        <v>11</v>
      </c>
      <c r="V26" s="90" t="s">
        <v>370</v>
      </c>
      <c r="W26" s="89"/>
      <c r="X26" s="90"/>
      <c r="Y26" s="90">
        <v>11</v>
      </c>
      <c r="Z26" s="90" t="s">
        <v>370</v>
      </c>
      <c r="AA26" s="90"/>
      <c r="AB26" s="90"/>
      <c r="AC26" s="90">
        <v>11</v>
      </c>
      <c r="AD26" s="90" t="s">
        <v>370</v>
      </c>
      <c r="AE26" s="90"/>
      <c r="AF26" s="90"/>
      <c r="AG26" s="90">
        <v>11</v>
      </c>
      <c r="AH26" s="90" t="s">
        <v>370</v>
      </c>
      <c r="AI26" s="90"/>
      <c r="AJ26" s="90"/>
      <c r="AK26" s="90">
        <v>11</v>
      </c>
      <c r="AL26" s="91">
        <v>165</v>
      </c>
      <c r="AM26" s="92">
        <v>1</v>
      </c>
      <c r="AN26" s="92">
        <v>2</v>
      </c>
      <c r="AO26" s="92">
        <v>3</v>
      </c>
      <c r="AP26" s="92">
        <v>4</v>
      </c>
      <c r="AQ26" s="92">
        <v>5</v>
      </c>
      <c r="AR26" s="92">
        <v>6</v>
      </c>
      <c r="AS26" s="92">
        <v>7</v>
      </c>
      <c r="AT26" s="92">
        <v>8</v>
      </c>
      <c r="AU26" s="92">
        <v>9</v>
      </c>
      <c r="AV26" s="92">
        <v>10</v>
      </c>
      <c r="AW26" s="92">
        <v>11</v>
      </c>
      <c r="AX26" s="92">
        <v>12</v>
      </c>
      <c r="AY26" s="92">
        <v>13</v>
      </c>
      <c r="AZ26" s="92">
        <v>14</v>
      </c>
      <c r="BA26" s="92">
        <v>15</v>
      </c>
      <c r="BB26" s="92">
        <v>16</v>
      </c>
      <c r="BC26" s="92">
        <v>17</v>
      </c>
      <c r="BD26" s="92">
        <v>18</v>
      </c>
      <c r="BE26" s="92">
        <v>19</v>
      </c>
      <c r="BF26" s="92">
        <v>20</v>
      </c>
      <c r="BG26" s="92">
        <v>21</v>
      </c>
      <c r="BH26" s="92">
        <v>22</v>
      </c>
      <c r="BI26" s="92">
        <v>23</v>
      </c>
      <c r="BJ26" s="92">
        <v>24</v>
      </c>
      <c r="BK26" s="92">
        <v>25</v>
      </c>
      <c r="BL26" s="92">
        <v>26</v>
      </c>
      <c r="BM26" s="92">
        <v>27</v>
      </c>
      <c r="BN26" s="92">
        <v>28</v>
      </c>
      <c r="BO26" s="92">
        <v>29</v>
      </c>
      <c r="BP26" s="92">
        <v>30</v>
      </c>
      <c r="BQ26" s="92">
        <v>31</v>
      </c>
      <c r="BR26" s="3" t="s">
        <v>371</v>
      </c>
      <c r="BS26" s="3" t="s">
        <v>372</v>
      </c>
      <c r="BT26" s="3" t="s">
        <v>373</v>
      </c>
      <c r="BU26" s="3" t="s">
        <v>374</v>
      </c>
      <c r="BV26" s="3" t="s">
        <v>375</v>
      </c>
      <c r="BW26" s="3" t="s">
        <v>365</v>
      </c>
      <c r="BX26" s="3" t="s">
        <v>366</v>
      </c>
      <c r="BY26" s="3" t="s">
        <v>371</v>
      </c>
      <c r="BZ26" s="3" t="s">
        <v>372</v>
      </c>
      <c r="CA26" s="3" t="s">
        <v>373</v>
      </c>
      <c r="CB26" s="3" t="s">
        <v>374</v>
      </c>
      <c r="CC26" s="3" t="s">
        <v>375</v>
      </c>
      <c r="CD26" s="3" t="s">
        <v>365</v>
      </c>
      <c r="CE26" s="3" t="s">
        <v>366</v>
      </c>
      <c r="CF26" s="3" t="s">
        <v>371</v>
      </c>
      <c r="CG26" s="3" t="s">
        <v>372</v>
      </c>
      <c r="CH26" s="3" t="s">
        <v>373</v>
      </c>
      <c r="CI26" s="3" t="s">
        <v>374</v>
      </c>
      <c r="CJ26" s="3" t="s">
        <v>375</v>
      </c>
      <c r="CK26" s="3" t="s">
        <v>365</v>
      </c>
      <c r="CL26" s="3" t="s">
        <v>366</v>
      </c>
      <c r="CM26" s="3" t="s">
        <v>371</v>
      </c>
      <c r="CN26" s="3" t="s">
        <v>372</v>
      </c>
      <c r="CO26" s="3" t="s">
        <v>373</v>
      </c>
      <c r="CP26" s="3" t="s">
        <v>374</v>
      </c>
      <c r="CQ26" s="3" t="s">
        <v>375</v>
      </c>
      <c r="CR26" s="3" t="s">
        <v>365</v>
      </c>
      <c r="CS26" s="3" t="s">
        <v>366</v>
      </c>
      <c r="CT26" s="3" t="s">
        <v>371</v>
      </c>
      <c r="CU26" s="3" t="s">
        <v>372</v>
      </c>
      <c r="CV26" s="3" t="s">
        <v>373</v>
      </c>
      <c r="CW26" s="3" t="s">
        <v>391</v>
      </c>
      <c r="CX26">
        <v>2024</v>
      </c>
    </row>
    <row r="27" spans="1:112" x14ac:dyDescent="0.2">
      <c r="A27" s="86" t="str">
        <f t="shared" si="0"/>
        <v>Июль 2024 График 1 Бригада 2</v>
      </c>
      <c r="B27" s="3"/>
      <c r="C27" s="87" t="s">
        <v>390</v>
      </c>
      <c r="D27" s="3" t="s">
        <v>368</v>
      </c>
      <c r="E27" s="3" t="s">
        <v>376</v>
      </c>
      <c r="F27" s="88">
        <v>2</v>
      </c>
      <c r="G27" s="90" t="s">
        <v>370</v>
      </c>
      <c r="H27" s="89"/>
      <c r="I27" s="90"/>
      <c r="J27" s="90">
        <v>11</v>
      </c>
      <c r="K27" s="90" t="s">
        <v>370</v>
      </c>
      <c r="L27" s="89"/>
      <c r="M27" s="90"/>
      <c r="N27" s="90">
        <v>11</v>
      </c>
      <c r="O27" s="89" t="s">
        <v>370</v>
      </c>
      <c r="P27" s="90"/>
      <c r="Q27" s="90"/>
      <c r="R27" s="90">
        <v>11</v>
      </c>
      <c r="S27" s="90" t="s">
        <v>370</v>
      </c>
      <c r="T27" s="90"/>
      <c r="U27" s="90"/>
      <c r="V27" s="90">
        <v>11</v>
      </c>
      <c r="W27" s="89" t="s">
        <v>370</v>
      </c>
      <c r="X27" s="90"/>
      <c r="Y27" s="90"/>
      <c r="Z27" s="90">
        <v>11</v>
      </c>
      <c r="AA27" s="90" t="s">
        <v>370</v>
      </c>
      <c r="AB27" s="90"/>
      <c r="AC27" s="90"/>
      <c r="AD27" s="90">
        <v>11</v>
      </c>
      <c r="AE27" s="90" t="s">
        <v>370</v>
      </c>
      <c r="AF27" s="90"/>
      <c r="AG27" s="90"/>
      <c r="AH27" s="90">
        <v>11</v>
      </c>
      <c r="AI27" s="90" t="s">
        <v>370</v>
      </c>
      <c r="AJ27" s="90"/>
      <c r="AK27" s="90"/>
      <c r="AL27" s="91">
        <v>165</v>
      </c>
      <c r="AM27" s="92">
        <v>1</v>
      </c>
      <c r="AN27" s="92">
        <v>2</v>
      </c>
      <c r="AO27" s="92">
        <v>3</v>
      </c>
      <c r="AP27" s="92">
        <v>4</v>
      </c>
      <c r="AQ27" s="92">
        <v>5</v>
      </c>
      <c r="AR27" s="92">
        <v>6</v>
      </c>
      <c r="AS27" s="92">
        <v>7</v>
      </c>
      <c r="AT27" s="92">
        <v>8</v>
      </c>
      <c r="AU27" s="92">
        <v>9</v>
      </c>
      <c r="AV27" s="92">
        <v>10</v>
      </c>
      <c r="AW27" s="92">
        <v>11</v>
      </c>
      <c r="AX27" s="92">
        <v>12</v>
      </c>
      <c r="AY27" s="92">
        <v>13</v>
      </c>
      <c r="AZ27" s="92">
        <v>14</v>
      </c>
      <c r="BA27" s="92">
        <v>15</v>
      </c>
      <c r="BB27" s="92">
        <v>16</v>
      </c>
      <c r="BC27" s="92">
        <v>17</v>
      </c>
      <c r="BD27" s="92">
        <v>18</v>
      </c>
      <c r="BE27" s="92">
        <v>19</v>
      </c>
      <c r="BF27" s="92">
        <v>20</v>
      </c>
      <c r="BG27" s="92">
        <v>21</v>
      </c>
      <c r="BH27" s="92">
        <v>22</v>
      </c>
      <c r="BI27" s="92">
        <v>23</v>
      </c>
      <c r="BJ27" s="92">
        <v>24</v>
      </c>
      <c r="BK27" s="92">
        <v>25</v>
      </c>
      <c r="BL27" s="92">
        <v>26</v>
      </c>
      <c r="BM27" s="92">
        <v>27</v>
      </c>
      <c r="BN27" s="92">
        <v>28</v>
      </c>
      <c r="BO27" s="92">
        <v>29</v>
      </c>
      <c r="BP27" s="92">
        <v>30</v>
      </c>
      <c r="BQ27" s="92">
        <v>31</v>
      </c>
      <c r="BR27" s="3" t="s">
        <v>371</v>
      </c>
      <c r="BS27" s="3" t="s">
        <v>372</v>
      </c>
      <c r="BT27" s="3" t="s">
        <v>373</v>
      </c>
      <c r="BU27" s="3" t="s">
        <v>374</v>
      </c>
      <c r="BV27" s="3" t="s">
        <v>375</v>
      </c>
      <c r="BW27" s="3" t="s">
        <v>365</v>
      </c>
      <c r="BX27" s="3" t="s">
        <v>366</v>
      </c>
      <c r="BY27" s="3" t="s">
        <v>371</v>
      </c>
      <c r="BZ27" s="3" t="s">
        <v>372</v>
      </c>
      <c r="CA27" s="3" t="s">
        <v>373</v>
      </c>
      <c r="CB27" s="3" t="s">
        <v>374</v>
      </c>
      <c r="CC27" s="3" t="s">
        <v>375</v>
      </c>
      <c r="CD27" s="3" t="s">
        <v>365</v>
      </c>
      <c r="CE27" s="3" t="s">
        <v>366</v>
      </c>
      <c r="CF27" s="3" t="s">
        <v>371</v>
      </c>
      <c r="CG27" s="3" t="s">
        <v>372</v>
      </c>
      <c r="CH27" s="3" t="s">
        <v>373</v>
      </c>
      <c r="CI27" s="3" t="s">
        <v>374</v>
      </c>
      <c r="CJ27" s="3" t="s">
        <v>375</v>
      </c>
      <c r="CK27" s="3" t="s">
        <v>365</v>
      </c>
      <c r="CL27" s="3" t="s">
        <v>366</v>
      </c>
      <c r="CM27" s="3" t="s">
        <v>371</v>
      </c>
      <c r="CN27" s="3" t="s">
        <v>372</v>
      </c>
      <c r="CO27" s="3" t="s">
        <v>373</v>
      </c>
      <c r="CP27" s="3" t="s">
        <v>374</v>
      </c>
      <c r="CQ27" s="3" t="s">
        <v>375</v>
      </c>
      <c r="CR27" s="3" t="s">
        <v>365</v>
      </c>
      <c r="CS27" s="3" t="s">
        <v>366</v>
      </c>
      <c r="CT27" s="3" t="s">
        <v>371</v>
      </c>
      <c r="CU27" s="3" t="s">
        <v>372</v>
      </c>
      <c r="CV27" s="3" t="s">
        <v>373</v>
      </c>
      <c r="CW27" s="3" t="s">
        <v>391</v>
      </c>
      <c r="CX27">
        <v>2024</v>
      </c>
    </row>
    <row r="28" spans="1:112" x14ac:dyDescent="0.2">
      <c r="A28" s="86" t="str">
        <f t="shared" si="0"/>
        <v>Июль 2024 График 1 Бригада 3</v>
      </c>
      <c r="B28" s="3"/>
      <c r="C28" s="87" t="s">
        <v>390</v>
      </c>
      <c r="D28" s="3" t="s">
        <v>368</v>
      </c>
      <c r="E28" s="3" t="s">
        <v>379</v>
      </c>
      <c r="F28" s="88">
        <v>3</v>
      </c>
      <c r="G28" s="90">
        <v>11</v>
      </c>
      <c r="H28" s="90" t="s">
        <v>370</v>
      </c>
      <c r="I28" s="89"/>
      <c r="J28" s="90"/>
      <c r="K28" s="90">
        <v>11</v>
      </c>
      <c r="L28" s="89" t="s">
        <v>370</v>
      </c>
      <c r="M28" s="90"/>
      <c r="N28" s="90"/>
      <c r="O28" s="89">
        <v>11</v>
      </c>
      <c r="P28" s="90" t="s">
        <v>370</v>
      </c>
      <c r="Q28" s="90"/>
      <c r="R28" s="90"/>
      <c r="S28" s="90">
        <v>11</v>
      </c>
      <c r="T28" s="90" t="s">
        <v>370</v>
      </c>
      <c r="U28" s="90"/>
      <c r="V28" s="90"/>
      <c r="W28" s="89">
        <v>11</v>
      </c>
      <c r="X28" s="90" t="s">
        <v>370</v>
      </c>
      <c r="Y28" s="90"/>
      <c r="Z28" s="90"/>
      <c r="AA28" s="90">
        <v>11</v>
      </c>
      <c r="AB28" s="90" t="s">
        <v>370</v>
      </c>
      <c r="AC28" s="90"/>
      <c r="AD28" s="90"/>
      <c r="AE28" s="90">
        <v>11</v>
      </c>
      <c r="AF28" s="90" t="s">
        <v>370</v>
      </c>
      <c r="AG28" s="90"/>
      <c r="AH28" s="90"/>
      <c r="AI28" s="90">
        <v>11</v>
      </c>
      <c r="AJ28" s="90" t="s">
        <v>370</v>
      </c>
      <c r="AK28" s="90"/>
      <c r="AL28" s="91">
        <v>176</v>
      </c>
      <c r="AM28" s="92">
        <v>1</v>
      </c>
      <c r="AN28" s="92">
        <v>2</v>
      </c>
      <c r="AO28" s="92">
        <v>3</v>
      </c>
      <c r="AP28" s="92">
        <v>4</v>
      </c>
      <c r="AQ28" s="92">
        <v>5</v>
      </c>
      <c r="AR28" s="92">
        <v>6</v>
      </c>
      <c r="AS28" s="92">
        <v>7</v>
      </c>
      <c r="AT28" s="92">
        <v>8</v>
      </c>
      <c r="AU28" s="92">
        <v>9</v>
      </c>
      <c r="AV28" s="92">
        <v>10</v>
      </c>
      <c r="AW28" s="92">
        <v>11</v>
      </c>
      <c r="AX28" s="92">
        <v>12</v>
      </c>
      <c r="AY28" s="92">
        <v>13</v>
      </c>
      <c r="AZ28" s="92">
        <v>14</v>
      </c>
      <c r="BA28" s="92">
        <v>15</v>
      </c>
      <c r="BB28" s="92">
        <v>16</v>
      </c>
      <c r="BC28" s="92">
        <v>17</v>
      </c>
      <c r="BD28" s="92">
        <v>18</v>
      </c>
      <c r="BE28" s="92">
        <v>19</v>
      </c>
      <c r="BF28" s="92">
        <v>20</v>
      </c>
      <c r="BG28" s="92">
        <v>21</v>
      </c>
      <c r="BH28" s="92">
        <v>22</v>
      </c>
      <c r="BI28" s="92">
        <v>23</v>
      </c>
      <c r="BJ28" s="92">
        <v>24</v>
      </c>
      <c r="BK28" s="92">
        <v>25</v>
      </c>
      <c r="BL28" s="92">
        <v>26</v>
      </c>
      <c r="BM28" s="92">
        <v>27</v>
      </c>
      <c r="BN28" s="92">
        <v>28</v>
      </c>
      <c r="BO28" s="92">
        <v>29</v>
      </c>
      <c r="BP28" s="92">
        <v>30</v>
      </c>
      <c r="BQ28" s="92">
        <v>31</v>
      </c>
      <c r="BR28" s="3" t="s">
        <v>371</v>
      </c>
      <c r="BS28" s="3" t="s">
        <v>372</v>
      </c>
      <c r="BT28" s="3" t="s">
        <v>373</v>
      </c>
      <c r="BU28" s="3" t="s">
        <v>374</v>
      </c>
      <c r="BV28" s="3" t="s">
        <v>375</v>
      </c>
      <c r="BW28" s="3" t="s">
        <v>365</v>
      </c>
      <c r="BX28" s="3" t="s">
        <v>366</v>
      </c>
      <c r="BY28" s="3" t="s">
        <v>371</v>
      </c>
      <c r="BZ28" s="3" t="s">
        <v>372</v>
      </c>
      <c r="CA28" s="3" t="s">
        <v>373</v>
      </c>
      <c r="CB28" s="3" t="s">
        <v>374</v>
      </c>
      <c r="CC28" s="3" t="s">
        <v>375</v>
      </c>
      <c r="CD28" s="3" t="s">
        <v>365</v>
      </c>
      <c r="CE28" s="3" t="s">
        <v>366</v>
      </c>
      <c r="CF28" s="3" t="s">
        <v>371</v>
      </c>
      <c r="CG28" s="3" t="s">
        <v>372</v>
      </c>
      <c r="CH28" s="3" t="s">
        <v>373</v>
      </c>
      <c r="CI28" s="3" t="s">
        <v>374</v>
      </c>
      <c r="CJ28" s="3" t="s">
        <v>375</v>
      </c>
      <c r="CK28" s="3" t="s">
        <v>365</v>
      </c>
      <c r="CL28" s="3" t="s">
        <v>366</v>
      </c>
      <c r="CM28" s="3" t="s">
        <v>371</v>
      </c>
      <c r="CN28" s="3" t="s">
        <v>372</v>
      </c>
      <c r="CO28" s="3" t="s">
        <v>373</v>
      </c>
      <c r="CP28" s="3" t="s">
        <v>374</v>
      </c>
      <c r="CQ28" s="3" t="s">
        <v>375</v>
      </c>
      <c r="CR28" s="3" t="s">
        <v>365</v>
      </c>
      <c r="CS28" s="3" t="s">
        <v>366</v>
      </c>
      <c r="CT28" s="3" t="s">
        <v>371</v>
      </c>
      <c r="CU28" s="3" t="s">
        <v>372</v>
      </c>
      <c r="CV28" s="3" t="s">
        <v>373</v>
      </c>
      <c r="CW28" s="3" t="s">
        <v>391</v>
      </c>
      <c r="CX28">
        <v>2024</v>
      </c>
    </row>
    <row r="29" spans="1:112" x14ac:dyDescent="0.2">
      <c r="A29" s="86" t="str">
        <f t="shared" si="0"/>
        <v>Июль 2024 График 1 Бригада 4</v>
      </c>
      <c r="B29" s="3"/>
      <c r="C29" s="87" t="s">
        <v>390</v>
      </c>
      <c r="D29" s="3" t="s">
        <v>368</v>
      </c>
      <c r="E29" s="3" t="s">
        <v>382</v>
      </c>
      <c r="F29" s="88">
        <v>4</v>
      </c>
      <c r="G29" s="90"/>
      <c r="H29" s="90">
        <v>11</v>
      </c>
      <c r="I29" s="90" t="s">
        <v>370</v>
      </c>
      <c r="J29" s="90"/>
      <c r="K29" s="90"/>
      <c r="L29" s="89">
        <v>11</v>
      </c>
      <c r="M29" s="90" t="s">
        <v>370</v>
      </c>
      <c r="N29" s="90"/>
      <c r="O29" s="89"/>
      <c r="P29" s="90">
        <v>11</v>
      </c>
      <c r="Q29" s="90" t="s">
        <v>370</v>
      </c>
      <c r="R29" s="90"/>
      <c r="S29" s="90"/>
      <c r="T29" s="90">
        <v>11</v>
      </c>
      <c r="U29" s="90" t="s">
        <v>370</v>
      </c>
      <c r="V29" s="90"/>
      <c r="W29" s="89"/>
      <c r="X29" s="90">
        <v>11</v>
      </c>
      <c r="Y29" s="90" t="s">
        <v>370</v>
      </c>
      <c r="Z29" s="90"/>
      <c r="AA29" s="90"/>
      <c r="AB29" s="90">
        <v>11</v>
      </c>
      <c r="AC29" s="90" t="s">
        <v>370</v>
      </c>
      <c r="AD29" s="90"/>
      <c r="AE29" s="90"/>
      <c r="AF29" s="90">
        <v>11</v>
      </c>
      <c r="AG29" s="90" t="s">
        <v>370</v>
      </c>
      <c r="AH29" s="90"/>
      <c r="AI29" s="90"/>
      <c r="AJ29" s="90">
        <v>11</v>
      </c>
      <c r="AK29" s="90" t="s">
        <v>370</v>
      </c>
      <c r="AL29" s="91">
        <v>176</v>
      </c>
      <c r="AM29" s="92">
        <v>1</v>
      </c>
      <c r="AN29" s="92">
        <v>2</v>
      </c>
      <c r="AO29" s="92">
        <v>3</v>
      </c>
      <c r="AP29" s="92">
        <v>4</v>
      </c>
      <c r="AQ29" s="92">
        <v>5</v>
      </c>
      <c r="AR29" s="92">
        <v>6</v>
      </c>
      <c r="AS29" s="92">
        <v>7</v>
      </c>
      <c r="AT29" s="92">
        <v>8</v>
      </c>
      <c r="AU29" s="92">
        <v>9</v>
      </c>
      <c r="AV29" s="92">
        <v>10</v>
      </c>
      <c r="AW29" s="92">
        <v>11</v>
      </c>
      <c r="AX29" s="92">
        <v>12</v>
      </c>
      <c r="AY29" s="92">
        <v>13</v>
      </c>
      <c r="AZ29" s="92">
        <v>14</v>
      </c>
      <c r="BA29" s="92">
        <v>15</v>
      </c>
      <c r="BB29" s="92">
        <v>16</v>
      </c>
      <c r="BC29" s="92">
        <v>17</v>
      </c>
      <c r="BD29" s="92">
        <v>18</v>
      </c>
      <c r="BE29" s="92">
        <v>19</v>
      </c>
      <c r="BF29" s="92">
        <v>20</v>
      </c>
      <c r="BG29" s="92">
        <v>21</v>
      </c>
      <c r="BH29" s="92">
        <v>22</v>
      </c>
      <c r="BI29" s="92">
        <v>23</v>
      </c>
      <c r="BJ29" s="92">
        <v>24</v>
      </c>
      <c r="BK29" s="92">
        <v>25</v>
      </c>
      <c r="BL29" s="92">
        <v>26</v>
      </c>
      <c r="BM29" s="92">
        <v>27</v>
      </c>
      <c r="BN29" s="92">
        <v>28</v>
      </c>
      <c r="BO29" s="92">
        <v>29</v>
      </c>
      <c r="BP29" s="92">
        <v>30</v>
      </c>
      <c r="BQ29" s="92">
        <v>31</v>
      </c>
      <c r="BR29" s="3" t="s">
        <v>371</v>
      </c>
      <c r="BS29" s="3" t="s">
        <v>372</v>
      </c>
      <c r="BT29" s="3" t="s">
        <v>373</v>
      </c>
      <c r="BU29" s="3" t="s">
        <v>374</v>
      </c>
      <c r="BV29" s="3" t="s">
        <v>375</v>
      </c>
      <c r="BW29" s="3" t="s">
        <v>365</v>
      </c>
      <c r="BX29" s="3" t="s">
        <v>366</v>
      </c>
      <c r="BY29" s="3" t="s">
        <v>371</v>
      </c>
      <c r="BZ29" s="3" t="s">
        <v>372</v>
      </c>
      <c r="CA29" s="3" t="s">
        <v>373</v>
      </c>
      <c r="CB29" s="3" t="s">
        <v>374</v>
      </c>
      <c r="CC29" s="3" t="s">
        <v>375</v>
      </c>
      <c r="CD29" s="3" t="s">
        <v>365</v>
      </c>
      <c r="CE29" s="3" t="s">
        <v>366</v>
      </c>
      <c r="CF29" s="3" t="s">
        <v>371</v>
      </c>
      <c r="CG29" s="3" t="s">
        <v>372</v>
      </c>
      <c r="CH29" s="3" t="s">
        <v>373</v>
      </c>
      <c r="CI29" s="3" t="s">
        <v>374</v>
      </c>
      <c r="CJ29" s="3" t="s">
        <v>375</v>
      </c>
      <c r="CK29" s="3" t="s">
        <v>365</v>
      </c>
      <c r="CL29" s="3" t="s">
        <v>366</v>
      </c>
      <c r="CM29" s="3" t="s">
        <v>371</v>
      </c>
      <c r="CN29" s="3" t="s">
        <v>372</v>
      </c>
      <c r="CO29" s="3" t="s">
        <v>373</v>
      </c>
      <c r="CP29" s="3" t="s">
        <v>374</v>
      </c>
      <c r="CQ29" s="3" t="s">
        <v>375</v>
      </c>
      <c r="CR29" s="3" t="s">
        <v>365</v>
      </c>
      <c r="CS29" s="3" t="s">
        <v>366</v>
      </c>
      <c r="CT29" s="3" t="s">
        <v>371</v>
      </c>
      <c r="CU29" s="3" t="s">
        <v>372</v>
      </c>
      <c r="CV29" s="3" t="s">
        <v>373</v>
      </c>
      <c r="CW29" s="3" t="s">
        <v>391</v>
      </c>
      <c r="CX29">
        <v>2024</v>
      </c>
    </row>
    <row r="30" spans="1:112" x14ac:dyDescent="0.2">
      <c r="A30" s="86" t="str">
        <f t="shared" si="0"/>
        <v>Август 2024 График 1 Бригада 1</v>
      </c>
      <c r="B30" s="3"/>
      <c r="C30" s="87" t="s">
        <v>392</v>
      </c>
      <c r="D30" s="3" t="s">
        <v>368</v>
      </c>
      <c r="E30" s="3" t="s">
        <v>369</v>
      </c>
      <c r="F30" s="88">
        <v>1</v>
      </c>
      <c r="G30" s="90" t="s">
        <v>370</v>
      </c>
      <c r="H30" s="89"/>
      <c r="I30" s="90"/>
      <c r="J30" s="90">
        <v>11</v>
      </c>
      <c r="K30" s="90" t="s">
        <v>370</v>
      </c>
      <c r="L30" s="90"/>
      <c r="M30" s="90"/>
      <c r="N30" s="90">
        <v>11</v>
      </c>
      <c r="O30" s="90" t="s">
        <v>370</v>
      </c>
      <c r="P30" s="90"/>
      <c r="Q30" s="90"/>
      <c r="R30" s="90">
        <v>11</v>
      </c>
      <c r="S30" s="90" t="s">
        <v>370</v>
      </c>
      <c r="T30" s="90"/>
      <c r="U30" s="90"/>
      <c r="V30" s="90">
        <v>11</v>
      </c>
      <c r="W30" s="90" t="s">
        <v>370</v>
      </c>
      <c r="X30" s="90"/>
      <c r="Y30" s="90"/>
      <c r="Z30" s="90">
        <v>11</v>
      </c>
      <c r="AA30" s="90" t="s">
        <v>370</v>
      </c>
      <c r="AB30" s="90"/>
      <c r="AC30" s="90"/>
      <c r="AD30" s="90">
        <v>11</v>
      </c>
      <c r="AE30" s="90" t="s">
        <v>370</v>
      </c>
      <c r="AF30" s="90"/>
      <c r="AG30" s="90"/>
      <c r="AH30" s="90">
        <v>11</v>
      </c>
      <c r="AI30" s="90" t="s">
        <v>370</v>
      </c>
      <c r="AJ30" s="89"/>
      <c r="AK30" s="90"/>
      <c r="AL30" s="91">
        <v>165</v>
      </c>
      <c r="AM30" s="92">
        <v>1</v>
      </c>
      <c r="AN30" s="92">
        <v>2</v>
      </c>
      <c r="AO30" s="92">
        <v>3</v>
      </c>
      <c r="AP30" s="92">
        <v>4</v>
      </c>
      <c r="AQ30" s="92">
        <v>5</v>
      </c>
      <c r="AR30" s="92">
        <v>6</v>
      </c>
      <c r="AS30" s="92">
        <v>7</v>
      </c>
      <c r="AT30" s="92">
        <v>8</v>
      </c>
      <c r="AU30" s="92">
        <v>9</v>
      </c>
      <c r="AV30" s="92">
        <v>10</v>
      </c>
      <c r="AW30" s="92">
        <v>11</v>
      </c>
      <c r="AX30" s="92">
        <v>12</v>
      </c>
      <c r="AY30" s="92">
        <v>13</v>
      </c>
      <c r="AZ30" s="92">
        <v>14</v>
      </c>
      <c r="BA30" s="92">
        <v>15</v>
      </c>
      <c r="BB30" s="92">
        <v>16</v>
      </c>
      <c r="BC30" s="92">
        <v>17</v>
      </c>
      <c r="BD30" s="92">
        <v>18</v>
      </c>
      <c r="BE30" s="92">
        <v>19</v>
      </c>
      <c r="BF30" s="92">
        <v>20</v>
      </c>
      <c r="BG30" s="92">
        <v>21</v>
      </c>
      <c r="BH30" s="92">
        <v>22</v>
      </c>
      <c r="BI30" s="92">
        <v>23</v>
      </c>
      <c r="BJ30" s="92">
        <v>24</v>
      </c>
      <c r="BK30" s="92">
        <v>25</v>
      </c>
      <c r="BL30" s="92">
        <v>26</v>
      </c>
      <c r="BM30" s="92">
        <v>27</v>
      </c>
      <c r="BN30" s="92">
        <v>28</v>
      </c>
      <c r="BO30" s="92">
        <v>29</v>
      </c>
      <c r="BP30" s="92">
        <v>30</v>
      </c>
      <c r="BQ30" s="92">
        <v>31</v>
      </c>
      <c r="BR30" s="3" t="s">
        <v>374</v>
      </c>
      <c r="BS30" s="3" t="s">
        <v>375</v>
      </c>
      <c r="BT30" s="3" t="s">
        <v>365</v>
      </c>
      <c r="BU30" s="3" t="s">
        <v>366</v>
      </c>
      <c r="BV30" s="3" t="s">
        <v>371</v>
      </c>
      <c r="BW30" s="3" t="s">
        <v>372</v>
      </c>
      <c r="BX30" s="3" t="s">
        <v>373</v>
      </c>
      <c r="BY30" s="3" t="s">
        <v>374</v>
      </c>
      <c r="BZ30" s="3" t="s">
        <v>375</v>
      </c>
      <c r="CA30" s="3" t="s">
        <v>365</v>
      </c>
      <c r="CB30" s="3" t="s">
        <v>366</v>
      </c>
      <c r="CC30" s="3" t="s">
        <v>371</v>
      </c>
      <c r="CD30" s="3" t="s">
        <v>372</v>
      </c>
      <c r="CE30" s="3" t="s">
        <v>373</v>
      </c>
      <c r="CF30" s="3" t="s">
        <v>374</v>
      </c>
      <c r="CG30" s="3" t="s">
        <v>375</v>
      </c>
      <c r="CH30" s="3" t="s">
        <v>365</v>
      </c>
      <c r="CI30" s="3" t="s">
        <v>366</v>
      </c>
      <c r="CJ30" s="3" t="s">
        <v>371</v>
      </c>
      <c r="CK30" s="3" t="s">
        <v>372</v>
      </c>
      <c r="CL30" s="3" t="s">
        <v>373</v>
      </c>
      <c r="CM30" s="3" t="s">
        <v>374</v>
      </c>
      <c r="CN30" s="3" t="s">
        <v>375</v>
      </c>
      <c r="CO30" s="3" t="s">
        <v>365</v>
      </c>
      <c r="CP30" s="3" t="s">
        <v>366</v>
      </c>
      <c r="CQ30" s="3" t="s">
        <v>371</v>
      </c>
      <c r="CR30" s="3" t="s">
        <v>372</v>
      </c>
      <c r="CS30" s="3" t="s">
        <v>373</v>
      </c>
      <c r="CT30" s="3" t="s">
        <v>374</v>
      </c>
      <c r="CU30" s="3" t="s">
        <v>375</v>
      </c>
      <c r="CV30" s="3" t="s">
        <v>365</v>
      </c>
      <c r="CW30" s="3" t="s">
        <v>393</v>
      </c>
      <c r="CX30">
        <v>2024</v>
      </c>
    </row>
    <row r="31" spans="1:112" x14ac:dyDescent="0.2">
      <c r="A31" s="86" t="str">
        <f t="shared" si="0"/>
        <v>Август 2024 График 1 Бригада 2</v>
      </c>
      <c r="B31" s="3"/>
      <c r="C31" s="87" t="s">
        <v>392</v>
      </c>
      <c r="D31" s="3" t="s">
        <v>368</v>
      </c>
      <c r="E31" s="3" t="s">
        <v>376</v>
      </c>
      <c r="F31" s="88">
        <v>2</v>
      </c>
      <c r="G31" s="90">
        <v>11</v>
      </c>
      <c r="H31" s="90" t="s">
        <v>370</v>
      </c>
      <c r="I31" s="90"/>
      <c r="J31" s="90"/>
      <c r="K31" s="90">
        <v>11</v>
      </c>
      <c r="L31" s="90" t="s">
        <v>370</v>
      </c>
      <c r="M31" s="90"/>
      <c r="N31" s="90"/>
      <c r="O31" s="90">
        <v>11</v>
      </c>
      <c r="P31" s="90" t="s">
        <v>370</v>
      </c>
      <c r="Q31" s="90"/>
      <c r="R31" s="90"/>
      <c r="S31" s="90">
        <v>11</v>
      </c>
      <c r="T31" s="90" t="s">
        <v>370</v>
      </c>
      <c r="U31" s="90"/>
      <c r="V31" s="90"/>
      <c r="W31" s="90">
        <v>11</v>
      </c>
      <c r="X31" s="90" t="s">
        <v>370</v>
      </c>
      <c r="Y31" s="90"/>
      <c r="Z31" s="90"/>
      <c r="AA31" s="90">
        <v>11</v>
      </c>
      <c r="AB31" s="90" t="s">
        <v>370</v>
      </c>
      <c r="AC31" s="90"/>
      <c r="AD31" s="90"/>
      <c r="AE31" s="90">
        <v>11</v>
      </c>
      <c r="AF31" s="90" t="s">
        <v>370</v>
      </c>
      <c r="AG31" s="90"/>
      <c r="AH31" s="90"/>
      <c r="AI31" s="90">
        <v>11</v>
      </c>
      <c r="AJ31" s="89" t="s">
        <v>370</v>
      </c>
      <c r="AK31" s="90"/>
      <c r="AL31" s="91">
        <v>176</v>
      </c>
      <c r="AM31" s="92">
        <v>1</v>
      </c>
      <c r="AN31" s="92">
        <v>2</v>
      </c>
      <c r="AO31" s="92">
        <v>3</v>
      </c>
      <c r="AP31" s="92">
        <v>4</v>
      </c>
      <c r="AQ31" s="92">
        <v>5</v>
      </c>
      <c r="AR31" s="92">
        <v>6</v>
      </c>
      <c r="AS31" s="92">
        <v>7</v>
      </c>
      <c r="AT31" s="92">
        <v>8</v>
      </c>
      <c r="AU31" s="92">
        <v>9</v>
      </c>
      <c r="AV31" s="92">
        <v>10</v>
      </c>
      <c r="AW31" s="92">
        <v>11</v>
      </c>
      <c r="AX31" s="92">
        <v>12</v>
      </c>
      <c r="AY31" s="92">
        <v>13</v>
      </c>
      <c r="AZ31" s="92">
        <v>14</v>
      </c>
      <c r="BA31" s="92">
        <v>15</v>
      </c>
      <c r="BB31" s="92">
        <v>16</v>
      </c>
      <c r="BC31" s="92">
        <v>17</v>
      </c>
      <c r="BD31" s="92">
        <v>18</v>
      </c>
      <c r="BE31" s="92">
        <v>19</v>
      </c>
      <c r="BF31" s="92">
        <v>20</v>
      </c>
      <c r="BG31" s="92">
        <v>21</v>
      </c>
      <c r="BH31" s="92">
        <v>22</v>
      </c>
      <c r="BI31" s="92">
        <v>23</v>
      </c>
      <c r="BJ31" s="92">
        <v>24</v>
      </c>
      <c r="BK31" s="92">
        <v>25</v>
      </c>
      <c r="BL31" s="92">
        <v>26</v>
      </c>
      <c r="BM31" s="92">
        <v>27</v>
      </c>
      <c r="BN31" s="92">
        <v>28</v>
      </c>
      <c r="BO31" s="92">
        <v>29</v>
      </c>
      <c r="BP31" s="92">
        <v>30</v>
      </c>
      <c r="BQ31" s="92">
        <v>31</v>
      </c>
      <c r="BR31" s="3" t="s">
        <v>374</v>
      </c>
      <c r="BS31" s="3" t="s">
        <v>375</v>
      </c>
      <c r="BT31" s="3" t="s">
        <v>365</v>
      </c>
      <c r="BU31" s="3" t="s">
        <v>366</v>
      </c>
      <c r="BV31" s="3" t="s">
        <v>371</v>
      </c>
      <c r="BW31" s="3" t="s">
        <v>372</v>
      </c>
      <c r="BX31" s="3" t="s">
        <v>373</v>
      </c>
      <c r="BY31" s="3" t="s">
        <v>374</v>
      </c>
      <c r="BZ31" s="3" t="s">
        <v>375</v>
      </c>
      <c r="CA31" s="3" t="s">
        <v>365</v>
      </c>
      <c r="CB31" s="3" t="s">
        <v>366</v>
      </c>
      <c r="CC31" s="3" t="s">
        <v>371</v>
      </c>
      <c r="CD31" s="3" t="s">
        <v>372</v>
      </c>
      <c r="CE31" s="3" t="s">
        <v>373</v>
      </c>
      <c r="CF31" s="3" t="s">
        <v>374</v>
      </c>
      <c r="CG31" s="3" t="s">
        <v>375</v>
      </c>
      <c r="CH31" s="3" t="s">
        <v>365</v>
      </c>
      <c r="CI31" s="3" t="s">
        <v>366</v>
      </c>
      <c r="CJ31" s="3" t="s">
        <v>371</v>
      </c>
      <c r="CK31" s="3" t="s">
        <v>372</v>
      </c>
      <c r="CL31" s="3" t="s">
        <v>373</v>
      </c>
      <c r="CM31" s="3" t="s">
        <v>374</v>
      </c>
      <c r="CN31" s="3" t="s">
        <v>375</v>
      </c>
      <c r="CO31" s="3" t="s">
        <v>365</v>
      </c>
      <c r="CP31" s="3" t="s">
        <v>366</v>
      </c>
      <c r="CQ31" s="3" t="s">
        <v>371</v>
      </c>
      <c r="CR31" s="3" t="s">
        <v>372</v>
      </c>
      <c r="CS31" s="3" t="s">
        <v>373</v>
      </c>
      <c r="CT31" s="3" t="s">
        <v>374</v>
      </c>
      <c r="CU31" s="3" t="s">
        <v>375</v>
      </c>
      <c r="CV31" s="3" t="s">
        <v>365</v>
      </c>
      <c r="CW31" s="3" t="s">
        <v>393</v>
      </c>
      <c r="CX31">
        <v>2024</v>
      </c>
    </row>
    <row r="32" spans="1:112" x14ac:dyDescent="0.2">
      <c r="A32" s="86" t="str">
        <f t="shared" si="0"/>
        <v>Август 2024 График 1 Бригада 3</v>
      </c>
      <c r="B32" s="3"/>
      <c r="C32" s="87" t="s">
        <v>392</v>
      </c>
      <c r="D32" s="3" t="s">
        <v>368</v>
      </c>
      <c r="E32" s="3" t="s">
        <v>379</v>
      </c>
      <c r="F32" s="88">
        <v>3</v>
      </c>
      <c r="G32" s="90"/>
      <c r="H32" s="90">
        <v>11</v>
      </c>
      <c r="I32" s="90" t="s">
        <v>370</v>
      </c>
      <c r="J32" s="90"/>
      <c r="K32" s="90"/>
      <c r="L32" s="90">
        <v>11</v>
      </c>
      <c r="M32" s="90" t="s">
        <v>370</v>
      </c>
      <c r="N32" s="90"/>
      <c r="O32" s="90"/>
      <c r="P32" s="90">
        <v>11</v>
      </c>
      <c r="Q32" s="90" t="s">
        <v>370</v>
      </c>
      <c r="R32" s="90"/>
      <c r="S32" s="90"/>
      <c r="T32" s="90">
        <v>11</v>
      </c>
      <c r="U32" s="90" t="s">
        <v>370</v>
      </c>
      <c r="V32" s="90"/>
      <c r="W32" s="90"/>
      <c r="X32" s="90">
        <v>11</v>
      </c>
      <c r="Y32" s="90" t="s">
        <v>370</v>
      </c>
      <c r="Z32" s="90"/>
      <c r="AA32" s="90"/>
      <c r="AB32" s="90">
        <v>11</v>
      </c>
      <c r="AC32" s="90" t="s">
        <v>370</v>
      </c>
      <c r="AD32" s="90"/>
      <c r="AE32" s="90"/>
      <c r="AF32" s="90">
        <v>11</v>
      </c>
      <c r="AG32" s="90" t="s">
        <v>370</v>
      </c>
      <c r="AH32" s="90"/>
      <c r="AI32" s="90"/>
      <c r="AJ32" s="90">
        <v>11</v>
      </c>
      <c r="AK32" s="90" t="s">
        <v>370</v>
      </c>
      <c r="AL32" s="91">
        <v>176</v>
      </c>
      <c r="AM32" s="92">
        <v>1</v>
      </c>
      <c r="AN32" s="92">
        <v>2</v>
      </c>
      <c r="AO32" s="92">
        <v>3</v>
      </c>
      <c r="AP32" s="92">
        <v>4</v>
      </c>
      <c r="AQ32" s="92">
        <v>5</v>
      </c>
      <c r="AR32" s="92">
        <v>6</v>
      </c>
      <c r="AS32" s="92">
        <v>7</v>
      </c>
      <c r="AT32" s="92">
        <v>8</v>
      </c>
      <c r="AU32" s="92">
        <v>9</v>
      </c>
      <c r="AV32" s="92">
        <v>10</v>
      </c>
      <c r="AW32" s="92">
        <v>11</v>
      </c>
      <c r="AX32" s="92">
        <v>12</v>
      </c>
      <c r="AY32" s="92">
        <v>13</v>
      </c>
      <c r="AZ32" s="92">
        <v>14</v>
      </c>
      <c r="BA32" s="92">
        <v>15</v>
      </c>
      <c r="BB32" s="92">
        <v>16</v>
      </c>
      <c r="BC32" s="92">
        <v>17</v>
      </c>
      <c r="BD32" s="92">
        <v>18</v>
      </c>
      <c r="BE32" s="92">
        <v>19</v>
      </c>
      <c r="BF32" s="92">
        <v>20</v>
      </c>
      <c r="BG32" s="92">
        <v>21</v>
      </c>
      <c r="BH32" s="92">
        <v>22</v>
      </c>
      <c r="BI32" s="92">
        <v>23</v>
      </c>
      <c r="BJ32" s="92">
        <v>24</v>
      </c>
      <c r="BK32" s="92">
        <v>25</v>
      </c>
      <c r="BL32" s="92">
        <v>26</v>
      </c>
      <c r="BM32" s="92">
        <v>27</v>
      </c>
      <c r="BN32" s="92">
        <v>28</v>
      </c>
      <c r="BO32" s="92">
        <v>29</v>
      </c>
      <c r="BP32" s="92">
        <v>30</v>
      </c>
      <c r="BQ32" s="92">
        <v>31</v>
      </c>
      <c r="BR32" s="3" t="s">
        <v>374</v>
      </c>
      <c r="BS32" s="3" t="s">
        <v>375</v>
      </c>
      <c r="BT32" s="3" t="s">
        <v>365</v>
      </c>
      <c r="BU32" s="3" t="s">
        <v>366</v>
      </c>
      <c r="BV32" s="3" t="s">
        <v>371</v>
      </c>
      <c r="BW32" s="3" t="s">
        <v>372</v>
      </c>
      <c r="BX32" s="3" t="s">
        <v>373</v>
      </c>
      <c r="BY32" s="3" t="s">
        <v>374</v>
      </c>
      <c r="BZ32" s="3" t="s">
        <v>375</v>
      </c>
      <c r="CA32" s="3" t="s">
        <v>365</v>
      </c>
      <c r="CB32" s="3" t="s">
        <v>366</v>
      </c>
      <c r="CC32" s="3" t="s">
        <v>371</v>
      </c>
      <c r="CD32" s="3" t="s">
        <v>372</v>
      </c>
      <c r="CE32" s="3" t="s">
        <v>373</v>
      </c>
      <c r="CF32" s="3" t="s">
        <v>374</v>
      </c>
      <c r="CG32" s="3" t="s">
        <v>375</v>
      </c>
      <c r="CH32" s="3" t="s">
        <v>365</v>
      </c>
      <c r="CI32" s="3" t="s">
        <v>366</v>
      </c>
      <c r="CJ32" s="3" t="s">
        <v>371</v>
      </c>
      <c r="CK32" s="3" t="s">
        <v>372</v>
      </c>
      <c r="CL32" s="3" t="s">
        <v>373</v>
      </c>
      <c r="CM32" s="3" t="s">
        <v>374</v>
      </c>
      <c r="CN32" s="3" t="s">
        <v>375</v>
      </c>
      <c r="CO32" s="3" t="s">
        <v>365</v>
      </c>
      <c r="CP32" s="3" t="s">
        <v>366</v>
      </c>
      <c r="CQ32" s="3" t="s">
        <v>371</v>
      </c>
      <c r="CR32" s="3" t="s">
        <v>372</v>
      </c>
      <c r="CS32" s="3" t="s">
        <v>373</v>
      </c>
      <c r="CT32" s="3" t="s">
        <v>374</v>
      </c>
      <c r="CU32" s="3" t="s">
        <v>375</v>
      </c>
      <c r="CV32" s="3" t="s">
        <v>365</v>
      </c>
      <c r="CW32" s="3" t="s">
        <v>393</v>
      </c>
      <c r="CX32">
        <v>2024</v>
      </c>
    </row>
    <row r="33" spans="1:102" x14ac:dyDescent="0.2">
      <c r="A33" s="86" t="str">
        <f t="shared" si="0"/>
        <v>Август 2024 График 1 Бригада 4</v>
      </c>
      <c r="B33" s="3"/>
      <c r="C33" s="87" t="s">
        <v>392</v>
      </c>
      <c r="D33" s="3" t="s">
        <v>368</v>
      </c>
      <c r="E33" s="3" t="s">
        <v>382</v>
      </c>
      <c r="F33" s="88">
        <v>4</v>
      </c>
      <c r="G33" s="90"/>
      <c r="H33" s="90"/>
      <c r="I33" s="90">
        <v>11</v>
      </c>
      <c r="J33" s="90" t="s">
        <v>370</v>
      </c>
      <c r="K33" s="90"/>
      <c r="L33" s="90"/>
      <c r="M33" s="90">
        <v>11</v>
      </c>
      <c r="N33" s="90" t="s">
        <v>370</v>
      </c>
      <c r="O33" s="90"/>
      <c r="P33" s="90"/>
      <c r="Q33" s="90">
        <v>11</v>
      </c>
      <c r="R33" s="90" t="s">
        <v>370</v>
      </c>
      <c r="S33" s="90"/>
      <c r="T33" s="90"/>
      <c r="U33" s="90">
        <v>11</v>
      </c>
      <c r="V33" s="90" t="s">
        <v>370</v>
      </c>
      <c r="W33" s="90"/>
      <c r="X33" s="90"/>
      <c r="Y33" s="90">
        <v>11</v>
      </c>
      <c r="Z33" s="90" t="s">
        <v>370</v>
      </c>
      <c r="AA33" s="90"/>
      <c r="AB33" s="90"/>
      <c r="AC33" s="90">
        <v>11</v>
      </c>
      <c r="AD33" s="90" t="s">
        <v>370</v>
      </c>
      <c r="AE33" s="90"/>
      <c r="AF33" s="90"/>
      <c r="AG33" s="90">
        <v>11</v>
      </c>
      <c r="AH33" s="90" t="s">
        <v>370</v>
      </c>
      <c r="AI33" s="90"/>
      <c r="AJ33" s="90"/>
      <c r="AK33" s="90">
        <v>11</v>
      </c>
      <c r="AL33" s="91">
        <v>165</v>
      </c>
      <c r="AM33" s="92">
        <v>1</v>
      </c>
      <c r="AN33" s="92">
        <v>2</v>
      </c>
      <c r="AO33" s="92">
        <v>3</v>
      </c>
      <c r="AP33" s="92">
        <v>4</v>
      </c>
      <c r="AQ33" s="92">
        <v>5</v>
      </c>
      <c r="AR33" s="92">
        <v>6</v>
      </c>
      <c r="AS33" s="92">
        <v>7</v>
      </c>
      <c r="AT33" s="92">
        <v>8</v>
      </c>
      <c r="AU33" s="92">
        <v>9</v>
      </c>
      <c r="AV33" s="92">
        <v>10</v>
      </c>
      <c r="AW33" s="92">
        <v>11</v>
      </c>
      <c r="AX33" s="92">
        <v>12</v>
      </c>
      <c r="AY33" s="92">
        <v>13</v>
      </c>
      <c r="AZ33" s="92">
        <v>14</v>
      </c>
      <c r="BA33" s="92">
        <v>15</v>
      </c>
      <c r="BB33" s="92">
        <v>16</v>
      </c>
      <c r="BC33" s="92">
        <v>17</v>
      </c>
      <c r="BD33" s="92">
        <v>18</v>
      </c>
      <c r="BE33" s="92">
        <v>19</v>
      </c>
      <c r="BF33" s="92">
        <v>20</v>
      </c>
      <c r="BG33" s="92">
        <v>21</v>
      </c>
      <c r="BH33" s="92">
        <v>22</v>
      </c>
      <c r="BI33" s="92">
        <v>23</v>
      </c>
      <c r="BJ33" s="92">
        <v>24</v>
      </c>
      <c r="BK33" s="92">
        <v>25</v>
      </c>
      <c r="BL33" s="92">
        <v>26</v>
      </c>
      <c r="BM33" s="92">
        <v>27</v>
      </c>
      <c r="BN33" s="92">
        <v>28</v>
      </c>
      <c r="BO33" s="92">
        <v>29</v>
      </c>
      <c r="BP33" s="92">
        <v>30</v>
      </c>
      <c r="BQ33" s="92">
        <v>31</v>
      </c>
      <c r="BR33" s="3" t="s">
        <v>374</v>
      </c>
      <c r="BS33" s="3" t="s">
        <v>375</v>
      </c>
      <c r="BT33" s="3" t="s">
        <v>365</v>
      </c>
      <c r="BU33" s="3" t="s">
        <v>366</v>
      </c>
      <c r="BV33" s="3" t="s">
        <v>371</v>
      </c>
      <c r="BW33" s="3" t="s">
        <v>372</v>
      </c>
      <c r="BX33" s="3" t="s">
        <v>373</v>
      </c>
      <c r="BY33" s="3" t="s">
        <v>374</v>
      </c>
      <c r="BZ33" s="3" t="s">
        <v>375</v>
      </c>
      <c r="CA33" s="3" t="s">
        <v>365</v>
      </c>
      <c r="CB33" s="3" t="s">
        <v>366</v>
      </c>
      <c r="CC33" s="3" t="s">
        <v>371</v>
      </c>
      <c r="CD33" s="3" t="s">
        <v>372</v>
      </c>
      <c r="CE33" s="3" t="s">
        <v>373</v>
      </c>
      <c r="CF33" s="3" t="s">
        <v>374</v>
      </c>
      <c r="CG33" s="3" t="s">
        <v>375</v>
      </c>
      <c r="CH33" s="3" t="s">
        <v>365</v>
      </c>
      <c r="CI33" s="3" t="s">
        <v>366</v>
      </c>
      <c r="CJ33" s="3" t="s">
        <v>371</v>
      </c>
      <c r="CK33" s="3" t="s">
        <v>372</v>
      </c>
      <c r="CL33" s="3" t="s">
        <v>373</v>
      </c>
      <c r="CM33" s="3" t="s">
        <v>374</v>
      </c>
      <c r="CN33" s="3" t="s">
        <v>375</v>
      </c>
      <c r="CO33" s="3" t="s">
        <v>365</v>
      </c>
      <c r="CP33" s="3" t="s">
        <v>366</v>
      </c>
      <c r="CQ33" s="3" t="s">
        <v>371</v>
      </c>
      <c r="CR33" s="3" t="s">
        <v>372</v>
      </c>
      <c r="CS33" s="3" t="s">
        <v>373</v>
      </c>
      <c r="CT33" s="3" t="s">
        <v>374</v>
      </c>
      <c r="CU33" s="3" t="s">
        <v>375</v>
      </c>
      <c r="CV33" s="3" t="s">
        <v>365</v>
      </c>
      <c r="CW33" s="3" t="s">
        <v>393</v>
      </c>
      <c r="CX33">
        <v>2024</v>
      </c>
    </row>
    <row r="34" spans="1:102" x14ac:dyDescent="0.2">
      <c r="A34" s="86" t="str">
        <f t="shared" si="0"/>
        <v>Сентябрь 2024 График 1 Бригада 1</v>
      </c>
      <c r="B34" s="3"/>
      <c r="C34" s="87" t="s">
        <v>394</v>
      </c>
      <c r="D34" s="3" t="s">
        <v>368</v>
      </c>
      <c r="E34" s="3" t="s">
        <v>369</v>
      </c>
      <c r="F34" s="88">
        <v>1</v>
      </c>
      <c r="G34" s="90">
        <v>11</v>
      </c>
      <c r="H34" s="90" t="s">
        <v>370</v>
      </c>
      <c r="I34" s="90"/>
      <c r="J34" s="90"/>
      <c r="K34" s="90">
        <v>11</v>
      </c>
      <c r="L34" s="90" t="s">
        <v>370</v>
      </c>
      <c r="M34" s="90"/>
      <c r="N34" s="90"/>
      <c r="O34" s="90">
        <v>11</v>
      </c>
      <c r="P34" s="90" t="s">
        <v>370</v>
      </c>
      <c r="Q34" s="90"/>
      <c r="R34" s="90"/>
      <c r="S34" s="90">
        <v>11</v>
      </c>
      <c r="T34" s="90" t="s">
        <v>370</v>
      </c>
      <c r="U34" s="90"/>
      <c r="V34" s="90"/>
      <c r="W34" s="90">
        <v>11</v>
      </c>
      <c r="X34" s="90" t="s">
        <v>370</v>
      </c>
      <c r="Y34" s="90"/>
      <c r="Z34" s="90"/>
      <c r="AA34" s="90">
        <v>11</v>
      </c>
      <c r="AB34" s="90" t="s">
        <v>370</v>
      </c>
      <c r="AC34" s="90"/>
      <c r="AD34" s="90"/>
      <c r="AE34" s="90">
        <v>11</v>
      </c>
      <c r="AF34" s="90" t="s">
        <v>370</v>
      </c>
      <c r="AG34" s="90"/>
      <c r="AH34" s="90"/>
      <c r="AI34" s="90">
        <v>11</v>
      </c>
      <c r="AJ34" s="90" t="s">
        <v>370</v>
      </c>
      <c r="AK34" s="93" t="s">
        <v>385</v>
      </c>
      <c r="AL34" s="91">
        <v>176</v>
      </c>
      <c r="AM34" s="92">
        <v>1</v>
      </c>
      <c r="AN34" s="92">
        <v>2</v>
      </c>
      <c r="AO34" s="92">
        <v>3</v>
      </c>
      <c r="AP34" s="92">
        <v>4</v>
      </c>
      <c r="AQ34" s="92">
        <v>5</v>
      </c>
      <c r="AR34" s="92">
        <v>6</v>
      </c>
      <c r="AS34" s="92">
        <v>7</v>
      </c>
      <c r="AT34" s="92">
        <v>8</v>
      </c>
      <c r="AU34" s="92">
        <v>9</v>
      </c>
      <c r="AV34" s="92">
        <v>10</v>
      </c>
      <c r="AW34" s="92">
        <v>11</v>
      </c>
      <c r="AX34" s="92">
        <v>12</v>
      </c>
      <c r="AY34" s="92">
        <v>13</v>
      </c>
      <c r="AZ34" s="92">
        <v>14</v>
      </c>
      <c r="BA34" s="92">
        <v>15</v>
      </c>
      <c r="BB34" s="92">
        <v>16</v>
      </c>
      <c r="BC34" s="92">
        <v>17</v>
      </c>
      <c r="BD34" s="92">
        <v>18</v>
      </c>
      <c r="BE34" s="92">
        <v>19</v>
      </c>
      <c r="BF34" s="92">
        <v>20</v>
      </c>
      <c r="BG34" s="92">
        <v>21</v>
      </c>
      <c r="BH34" s="92">
        <v>22</v>
      </c>
      <c r="BI34" s="92">
        <v>23</v>
      </c>
      <c r="BJ34" s="92">
        <v>24</v>
      </c>
      <c r="BK34" s="92">
        <v>25</v>
      </c>
      <c r="BL34" s="92">
        <v>26</v>
      </c>
      <c r="BM34" s="92">
        <v>27</v>
      </c>
      <c r="BN34" s="92">
        <v>28</v>
      </c>
      <c r="BO34" s="92">
        <v>29</v>
      </c>
      <c r="BP34" s="92">
        <v>30</v>
      </c>
      <c r="BQ34" s="92"/>
      <c r="BR34" s="3" t="s">
        <v>366</v>
      </c>
      <c r="BS34" s="3" t="s">
        <v>371</v>
      </c>
      <c r="BT34" s="3" t="s">
        <v>372</v>
      </c>
      <c r="BU34" s="3" t="s">
        <v>373</v>
      </c>
      <c r="BV34" s="3" t="s">
        <v>374</v>
      </c>
      <c r="BW34" s="3" t="s">
        <v>375</v>
      </c>
      <c r="BX34" s="3" t="s">
        <v>365</v>
      </c>
      <c r="BY34" s="3" t="s">
        <v>366</v>
      </c>
      <c r="BZ34" s="3" t="s">
        <v>371</v>
      </c>
      <c r="CA34" s="3" t="s">
        <v>372</v>
      </c>
      <c r="CB34" s="3" t="s">
        <v>373</v>
      </c>
      <c r="CC34" s="3" t="s">
        <v>374</v>
      </c>
      <c r="CD34" s="3" t="s">
        <v>375</v>
      </c>
      <c r="CE34" s="3" t="s">
        <v>365</v>
      </c>
      <c r="CF34" s="3" t="s">
        <v>366</v>
      </c>
      <c r="CG34" s="3" t="s">
        <v>371</v>
      </c>
      <c r="CH34" s="3" t="s">
        <v>372</v>
      </c>
      <c r="CI34" s="3" t="s">
        <v>373</v>
      </c>
      <c r="CJ34" s="3" t="s">
        <v>374</v>
      </c>
      <c r="CK34" s="3" t="s">
        <v>375</v>
      </c>
      <c r="CL34" s="3" t="s">
        <v>365</v>
      </c>
      <c r="CM34" s="3" t="s">
        <v>366</v>
      </c>
      <c r="CN34" s="3" t="s">
        <v>371</v>
      </c>
      <c r="CO34" s="3" t="s">
        <v>372</v>
      </c>
      <c r="CP34" s="3" t="s">
        <v>373</v>
      </c>
      <c r="CQ34" s="3" t="s">
        <v>374</v>
      </c>
      <c r="CR34" s="3" t="s">
        <v>375</v>
      </c>
      <c r="CS34" s="3" t="s">
        <v>365</v>
      </c>
      <c r="CT34" s="3" t="s">
        <v>366</v>
      </c>
      <c r="CU34" s="3" t="s">
        <v>371</v>
      </c>
      <c r="CV34" s="3" t="s">
        <v>372</v>
      </c>
      <c r="CW34" s="3" t="s">
        <v>395</v>
      </c>
      <c r="CX34">
        <v>2024</v>
      </c>
    </row>
    <row r="35" spans="1:102" x14ac:dyDescent="0.2">
      <c r="A35" s="86" t="str">
        <f t="shared" si="0"/>
        <v>Сентябрь 2024 График 1 Бригада 2</v>
      </c>
      <c r="B35" s="3"/>
      <c r="C35" s="87" t="s">
        <v>394</v>
      </c>
      <c r="D35" s="3" t="s">
        <v>368</v>
      </c>
      <c r="E35" s="3" t="s">
        <v>376</v>
      </c>
      <c r="F35" s="88">
        <v>2</v>
      </c>
      <c r="G35" s="90"/>
      <c r="H35" s="90">
        <v>11</v>
      </c>
      <c r="I35" s="90" t="s">
        <v>370</v>
      </c>
      <c r="J35" s="90"/>
      <c r="K35" s="90"/>
      <c r="L35" s="90">
        <v>11</v>
      </c>
      <c r="M35" s="90" t="s">
        <v>370</v>
      </c>
      <c r="N35" s="90"/>
      <c r="O35" s="90"/>
      <c r="P35" s="90">
        <v>11</v>
      </c>
      <c r="Q35" s="90" t="s">
        <v>370</v>
      </c>
      <c r="R35" s="90"/>
      <c r="S35" s="90"/>
      <c r="T35" s="90">
        <v>11</v>
      </c>
      <c r="U35" s="90" t="s">
        <v>370</v>
      </c>
      <c r="V35" s="90"/>
      <c r="W35" s="90"/>
      <c r="X35" s="90">
        <v>11</v>
      </c>
      <c r="Y35" s="90" t="s">
        <v>370</v>
      </c>
      <c r="Z35" s="90"/>
      <c r="AA35" s="90"/>
      <c r="AB35" s="90">
        <v>11</v>
      </c>
      <c r="AC35" s="90" t="s">
        <v>370</v>
      </c>
      <c r="AD35" s="90"/>
      <c r="AE35" s="90"/>
      <c r="AF35" s="90">
        <v>11</v>
      </c>
      <c r="AG35" s="90" t="s">
        <v>370</v>
      </c>
      <c r="AH35" s="90"/>
      <c r="AI35" s="90"/>
      <c r="AJ35" s="90">
        <v>11</v>
      </c>
      <c r="AK35" s="93" t="s">
        <v>385</v>
      </c>
      <c r="AL35" s="91">
        <v>165</v>
      </c>
      <c r="AM35" s="92">
        <v>1</v>
      </c>
      <c r="AN35" s="92">
        <v>2</v>
      </c>
      <c r="AO35" s="92">
        <v>3</v>
      </c>
      <c r="AP35" s="92">
        <v>4</v>
      </c>
      <c r="AQ35" s="92">
        <v>5</v>
      </c>
      <c r="AR35" s="92">
        <v>6</v>
      </c>
      <c r="AS35" s="92">
        <v>7</v>
      </c>
      <c r="AT35" s="92">
        <v>8</v>
      </c>
      <c r="AU35" s="92">
        <v>9</v>
      </c>
      <c r="AV35" s="92">
        <v>10</v>
      </c>
      <c r="AW35" s="92">
        <v>11</v>
      </c>
      <c r="AX35" s="92">
        <v>12</v>
      </c>
      <c r="AY35" s="92">
        <v>13</v>
      </c>
      <c r="AZ35" s="92">
        <v>14</v>
      </c>
      <c r="BA35" s="92">
        <v>15</v>
      </c>
      <c r="BB35" s="92">
        <v>16</v>
      </c>
      <c r="BC35" s="92">
        <v>17</v>
      </c>
      <c r="BD35" s="92">
        <v>18</v>
      </c>
      <c r="BE35" s="92">
        <v>19</v>
      </c>
      <c r="BF35" s="92">
        <v>20</v>
      </c>
      <c r="BG35" s="92">
        <v>21</v>
      </c>
      <c r="BH35" s="92">
        <v>22</v>
      </c>
      <c r="BI35" s="92">
        <v>23</v>
      </c>
      <c r="BJ35" s="92">
        <v>24</v>
      </c>
      <c r="BK35" s="92">
        <v>25</v>
      </c>
      <c r="BL35" s="92">
        <v>26</v>
      </c>
      <c r="BM35" s="92">
        <v>27</v>
      </c>
      <c r="BN35" s="92">
        <v>28</v>
      </c>
      <c r="BO35" s="92">
        <v>29</v>
      </c>
      <c r="BP35" s="92">
        <v>30</v>
      </c>
      <c r="BQ35" s="92"/>
      <c r="BR35" s="3" t="s">
        <v>366</v>
      </c>
      <c r="BS35" s="3" t="s">
        <v>371</v>
      </c>
      <c r="BT35" s="3" t="s">
        <v>372</v>
      </c>
      <c r="BU35" s="3" t="s">
        <v>373</v>
      </c>
      <c r="BV35" s="3" t="s">
        <v>374</v>
      </c>
      <c r="BW35" s="3" t="s">
        <v>375</v>
      </c>
      <c r="BX35" s="3" t="s">
        <v>365</v>
      </c>
      <c r="BY35" s="3" t="s">
        <v>366</v>
      </c>
      <c r="BZ35" s="3" t="s">
        <v>371</v>
      </c>
      <c r="CA35" s="3" t="s">
        <v>372</v>
      </c>
      <c r="CB35" s="3" t="s">
        <v>373</v>
      </c>
      <c r="CC35" s="3" t="s">
        <v>374</v>
      </c>
      <c r="CD35" s="3" t="s">
        <v>375</v>
      </c>
      <c r="CE35" s="3" t="s">
        <v>365</v>
      </c>
      <c r="CF35" s="3" t="s">
        <v>366</v>
      </c>
      <c r="CG35" s="3" t="s">
        <v>371</v>
      </c>
      <c r="CH35" s="3" t="s">
        <v>372</v>
      </c>
      <c r="CI35" s="3" t="s">
        <v>373</v>
      </c>
      <c r="CJ35" s="3" t="s">
        <v>374</v>
      </c>
      <c r="CK35" s="3" t="s">
        <v>375</v>
      </c>
      <c r="CL35" s="3" t="s">
        <v>365</v>
      </c>
      <c r="CM35" s="3" t="s">
        <v>366</v>
      </c>
      <c r="CN35" s="3" t="s">
        <v>371</v>
      </c>
      <c r="CO35" s="3" t="s">
        <v>372</v>
      </c>
      <c r="CP35" s="3" t="s">
        <v>373</v>
      </c>
      <c r="CQ35" s="3" t="s">
        <v>374</v>
      </c>
      <c r="CR35" s="3" t="s">
        <v>375</v>
      </c>
      <c r="CS35" s="3" t="s">
        <v>365</v>
      </c>
      <c r="CT35" s="3" t="s">
        <v>366</v>
      </c>
      <c r="CU35" s="3" t="s">
        <v>371</v>
      </c>
      <c r="CV35" s="3" t="s">
        <v>372</v>
      </c>
      <c r="CW35" s="3" t="s">
        <v>395</v>
      </c>
      <c r="CX35">
        <v>2024</v>
      </c>
    </row>
    <row r="36" spans="1:102" x14ac:dyDescent="0.2">
      <c r="A36" s="86" t="str">
        <f t="shared" si="0"/>
        <v>Сентябрь 2024 График 1 Бригада 3</v>
      </c>
      <c r="B36" s="3"/>
      <c r="C36" s="87" t="s">
        <v>394</v>
      </c>
      <c r="D36" s="3" t="s">
        <v>368</v>
      </c>
      <c r="E36" s="3" t="s">
        <v>379</v>
      </c>
      <c r="F36" s="88">
        <v>3</v>
      </c>
      <c r="G36" s="90"/>
      <c r="H36" s="90"/>
      <c r="I36" s="90">
        <v>11</v>
      </c>
      <c r="J36" s="90" t="s">
        <v>370</v>
      </c>
      <c r="K36" s="90"/>
      <c r="L36" s="90"/>
      <c r="M36" s="90">
        <v>11</v>
      </c>
      <c r="N36" s="90" t="s">
        <v>370</v>
      </c>
      <c r="O36" s="90"/>
      <c r="P36" s="90"/>
      <c r="Q36" s="90">
        <v>11</v>
      </c>
      <c r="R36" s="90" t="s">
        <v>370</v>
      </c>
      <c r="S36" s="90"/>
      <c r="T36" s="90"/>
      <c r="U36" s="90">
        <v>11</v>
      </c>
      <c r="V36" s="90" t="s">
        <v>370</v>
      </c>
      <c r="W36" s="90"/>
      <c r="X36" s="90"/>
      <c r="Y36" s="90">
        <v>11</v>
      </c>
      <c r="Z36" s="90" t="s">
        <v>370</v>
      </c>
      <c r="AA36" s="90"/>
      <c r="AB36" s="90"/>
      <c r="AC36" s="90">
        <v>11</v>
      </c>
      <c r="AD36" s="90" t="s">
        <v>370</v>
      </c>
      <c r="AE36" s="90"/>
      <c r="AF36" s="90"/>
      <c r="AG36" s="90">
        <v>11</v>
      </c>
      <c r="AH36" s="90" t="s">
        <v>370</v>
      </c>
      <c r="AI36" s="90"/>
      <c r="AJ36" s="90"/>
      <c r="AK36" s="93" t="s">
        <v>385</v>
      </c>
      <c r="AL36" s="91">
        <v>154</v>
      </c>
      <c r="AM36" s="92">
        <v>1</v>
      </c>
      <c r="AN36" s="92">
        <v>2</v>
      </c>
      <c r="AO36" s="92">
        <v>3</v>
      </c>
      <c r="AP36" s="92">
        <v>4</v>
      </c>
      <c r="AQ36" s="92">
        <v>5</v>
      </c>
      <c r="AR36" s="92">
        <v>6</v>
      </c>
      <c r="AS36" s="92">
        <v>7</v>
      </c>
      <c r="AT36" s="92">
        <v>8</v>
      </c>
      <c r="AU36" s="92">
        <v>9</v>
      </c>
      <c r="AV36" s="92">
        <v>10</v>
      </c>
      <c r="AW36" s="92">
        <v>11</v>
      </c>
      <c r="AX36" s="92">
        <v>12</v>
      </c>
      <c r="AY36" s="92">
        <v>13</v>
      </c>
      <c r="AZ36" s="92">
        <v>14</v>
      </c>
      <c r="BA36" s="92">
        <v>15</v>
      </c>
      <c r="BB36" s="92">
        <v>16</v>
      </c>
      <c r="BC36" s="92">
        <v>17</v>
      </c>
      <c r="BD36" s="92">
        <v>18</v>
      </c>
      <c r="BE36" s="92">
        <v>19</v>
      </c>
      <c r="BF36" s="92">
        <v>20</v>
      </c>
      <c r="BG36" s="92">
        <v>21</v>
      </c>
      <c r="BH36" s="92">
        <v>22</v>
      </c>
      <c r="BI36" s="92">
        <v>23</v>
      </c>
      <c r="BJ36" s="92">
        <v>24</v>
      </c>
      <c r="BK36" s="92">
        <v>25</v>
      </c>
      <c r="BL36" s="92">
        <v>26</v>
      </c>
      <c r="BM36" s="92">
        <v>27</v>
      </c>
      <c r="BN36" s="92">
        <v>28</v>
      </c>
      <c r="BO36" s="92">
        <v>29</v>
      </c>
      <c r="BP36" s="92">
        <v>30</v>
      </c>
      <c r="BQ36" s="92"/>
      <c r="BR36" s="3" t="s">
        <v>366</v>
      </c>
      <c r="BS36" s="3" t="s">
        <v>371</v>
      </c>
      <c r="BT36" s="3" t="s">
        <v>372</v>
      </c>
      <c r="BU36" s="3" t="s">
        <v>373</v>
      </c>
      <c r="BV36" s="3" t="s">
        <v>374</v>
      </c>
      <c r="BW36" s="3" t="s">
        <v>375</v>
      </c>
      <c r="BX36" s="3" t="s">
        <v>365</v>
      </c>
      <c r="BY36" s="3" t="s">
        <v>366</v>
      </c>
      <c r="BZ36" s="3" t="s">
        <v>371</v>
      </c>
      <c r="CA36" s="3" t="s">
        <v>372</v>
      </c>
      <c r="CB36" s="3" t="s">
        <v>373</v>
      </c>
      <c r="CC36" s="3" t="s">
        <v>374</v>
      </c>
      <c r="CD36" s="3" t="s">
        <v>375</v>
      </c>
      <c r="CE36" s="3" t="s">
        <v>365</v>
      </c>
      <c r="CF36" s="3" t="s">
        <v>366</v>
      </c>
      <c r="CG36" s="3" t="s">
        <v>371</v>
      </c>
      <c r="CH36" s="3" t="s">
        <v>372</v>
      </c>
      <c r="CI36" s="3" t="s">
        <v>373</v>
      </c>
      <c r="CJ36" s="3" t="s">
        <v>374</v>
      </c>
      <c r="CK36" s="3" t="s">
        <v>375</v>
      </c>
      <c r="CL36" s="3" t="s">
        <v>365</v>
      </c>
      <c r="CM36" s="3" t="s">
        <v>366</v>
      </c>
      <c r="CN36" s="3" t="s">
        <v>371</v>
      </c>
      <c r="CO36" s="3" t="s">
        <v>372</v>
      </c>
      <c r="CP36" s="3" t="s">
        <v>373</v>
      </c>
      <c r="CQ36" s="3" t="s">
        <v>374</v>
      </c>
      <c r="CR36" s="3" t="s">
        <v>375</v>
      </c>
      <c r="CS36" s="3" t="s">
        <v>365</v>
      </c>
      <c r="CT36" s="3" t="s">
        <v>366</v>
      </c>
      <c r="CU36" s="3" t="s">
        <v>371</v>
      </c>
      <c r="CV36" s="3" t="s">
        <v>372</v>
      </c>
      <c r="CW36" s="3" t="s">
        <v>395</v>
      </c>
      <c r="CX36">
        <v>2024</v>
      </c>
    </row>
    <row r="37" spans="1:102" x14ac:dyDescent="0.2">
      <c r="A37" s="86" t="str">
        <f t="shared" si="0"/>
        <v>Сентябрь 2024 График 1 Бригада 4</v>
      </c>
      <c r="B37" s="3"/>
      <c r="C37" s="87" t="s">
        <v>394</v>
      </c>
      <c r="D37" s="3" t="s">
        <v>368</v>
      </c>
      <c r="E37" s="3" t="s">
        <v>382</v>
      </c>
      <c r="F37" s="88">
        <v>4</v>
      </c>
      <c r="G37" s="90" t="s">
        <v>370</v>
      </c>
      <c r="H37" s="90"/>
      <c r="I37" s="90"/>
      <c r="J37" s="90">
        <v>11</v>
      </c>
      <c r="K37" s="90" t="s">
        <v>370</v>
      </c>
      <c r="L37" s="90"/>
      <c r="M37" s="90"/>
      <c r="N37" s="90">
        <v>11</v>
      </c>
      <c r="O37" s="90" t="s">
        <v>370</v>
      </c>
      <c r="P37" s="90"/>
      <c r="Q37" s="90"/>
      <c r="R37" s="90">
        <v>11</v>
      </c>
      <c r="S37" s="90" t="s">
        <v>370</v>
      </c>
      <c r="T37" s="90"/>
      <c r="U37" s="90"/>
      <c r="V37" s="90">
        <v>11</v>
      </c>
      <c r="W37" s="90" t="s">
        <v>370</v>
      </c>
      <c r="X37" s="90"/>
      <c r="Y37" s="90"/>
      <c r="Z37" s="90">
        <v>11</v>
      </c>
      <c r="AA37" s="90" t="s">
        <v>370</v>
      </c>
      <c r="AB37" s="90"/>
      <c r="AC37" s="90"/>
      <c r="AD37" s="90">
        <v>11</v>
      </c>
      <c r="AE37" s="90" t="s">
        <v>370</v>
      </c>
      <c r="AF37" s="90"/>
      <c r="AG37" s="90"/>
      <c r="AH37" s="90">
        <v>11</v>
      </c>
      <c r="AI37" s="90" t="s">
        <v>370</v>
      </c>
      <c r="AJ37" s="90"/>
      <c r="AK37" s="93" t="s">
        <v>385</v>
      </c>
      <c r="AL37" s="91">
        <v>165</v>
      </c>
      <c r="AM37" s="92">
        <v>1</v>
      </c>
      <c r="AN37" s="92">
        <v>2</v>
      </c>
      <c r="AO37" s="92">
        <v>3</v>
      </c>
      <c r="AP37" s="92">
        <v>4</v>
      </c>
      <c r="AQ37" s="92">
        <v>5</v>
      </c>
      <c r="AR37" s="92">
        <v>6</v>
      </c>
      <c r="AS37" s="92">
        <v>7</v>
      </c>
      <c r="AT37" s="92">
        <v>8</v>
      </c>
      <c r="AU37" s="92">
        <v>9</v>
      </c>
      <c r="AV37" s="92">
        <v>10</v>
      </c>
      <c r="AW37" s="92">
        <v>11</v>
      </c>
      <c r="AX37" s="92">
        <v>12</v>
      </c>
      <c r="AY37" s="92">
        <v>13</v>
      </c>
      <c r="AZ37" s="92">
        <v>14</v>
      </c>
      <c r="BA37" s="92">
        <v>15</v>
      </c>
      <c r="BB37" s="92">
        <v>16</v>
      </c>
      <c r="BC37" s="92">
        <v>17</v>
      </c>
      <c r="BD37" s="92">
        <v>18</v>
      </c>
      <c r="BE37" s="92">
        <v>19</v>
      </c>
      <c r="BF37" s="92">
        <v>20</v>
      </c>
      <c r="BG37" s="92">
        <v>21</v>
      </c>
      <c r="BH37" s="92">
        <v>22</v>
      </c>
      <c r="BI37" s="92">
        <v>23</v>
      </c>
      <c r="BJ37" s="92">
        <v>24</v>
      </c>
      <c r="BK37" s="92">
        <v>25</v>
      </c>
      <c r="BL37" s="92">
        <v>26</v>
      </c>
      <c r="BM37" s="92">
        <v>27</v>
      </c>
      <c r="BN37" s="92">
        <v>28</v>
      </c>
      <c r="BO37" s="92">
        <v>29</v>
      </c>
      <c r="BP37" s="92">
        <v>30</v>
      </c>
      <c r="BQ37" s="92"/>
      <c r="BR37" s="3" t="s">
        <v>366</v>
      </c>
      <c r="BS37" s="3" t="s">
        <v>371</v>
      </c>
      <c r="BT37" s="3" t="s">
        <v>372</v>
      </c>
      <c r="BU37" s="3" t="s">
        <v>373</v>
      </c>
      <c r="BV37" s="3" t="s">
        <v>374</v>
      </c>
      <c r="BW37" s="3" t="s">
        <v>375</v>
      </c>
      <c r="BX37" s="3" t="s">
        <v>365</v>
      </c>
      <c r="BY37" s="3" t="s">
        <v>366</v>
      </c>
      <c r="BZ37" s="3" t="s">
        <v>371</v>
      </c>
      <c r="CA37" s="3" t="s">
        <v>372</v>
      </c>
      <c r="CB37" s="3" t="s">
        <v>373</v>
      </c>
      <c r="CC37" s="3" t="s">
        <v>374</v>
      </c>
      <c r="CD37" s="3" t="s">
        <v>375</v>
      </c>
      <c r="CE37" s="3" t="s">
        <v>365</v>
      </c>
      <c r="CF37" s="3" t="s">
        <v>366</v>
      </c>
      <c r="CG37" s="3" t="s">
        <v>371</v>
      </c>
      <c r="CH37" s="3" t="s">
        <v>372</v>
      </c>
      <c r="CI37" s="3" t="s">
        <v>373</v>
      </c>
      <c r="CJ37" s="3" t="s">
        <v>374</v>
      </c>
      <c r="CK37" s="3" t="s">
        <v>375</v>
      </c>
      <c r="CL37" s="3" t="s">
        <v>365</v>
      </c>
      <c r="CM37" s="3" t="s">
        <v>366</v>
      </c>
      <c r="CN37" s="3" t="s">
        <v>371</v>
      </c>
      <c r="CO37" s="3" t="s">
        <v>372</v>
      </c>
      <c r="CP37" s="3" t="s">
        <v>373</v>
      </c>
      <c r="CQ37" s="3" t="s">
        <v>374</v>
      </c>
      <c r="CR37" s="3" t="s">
        <v>375</v>
      </c>
      <c r="CS37" s="3" t="s">
        <v>365</v>
      </c>
      <c r="CT37" s="3" t="s">
        <v>366</v>
      </c>
      <c r="CU37" s="3" t="s">
        <v>371</v>
      </c>
      <c r="CV37" s="3" t="s">
        <v>372</v>
      </c>
      <c r="CW37" s="3" t="s">
        <v>395</v>
      </c>
      <c r="CX37">
        <v>2024</v>
      </c>
    </row>
    <row r="38" spans="1:102" x14ac:dyDescent="0.2">
      <c r="A38" s="86" t="str">
        <f t="shared" si="0"/>
        <v>Октябрь 2024 График 1 Бригада 1</v>
      </c>
      <c r="B38" s="3"/>
      <c r="C38" s="87" t="s">
        <v>396</v>
      </c>
      <c r="D38" s="3" t="s">
        <v>368</v>
      </c>
      <c r="E38" s="3" t="s">
        <v>369</v>
      </c>
      <c r="F38" s="88">
        <v>1</v>
      </c>
      <c r="G38" s="90"/>
      <c r="H38" s="90"/>
      <c r="I38" s="90">
        <v>11</v>
      </c>
      <c r="J38" s="90" t="s">
        <v>370</v>
      </c>
      <c r="K38" s="90"/>
      <c r="L38" s="90"/>
      <c r="M38" s="90">
        <v>11</v>
      </c>
      <c r="N38" s="90" t="s">
        <v>370</v>
      </c>
      <c r="O38" s="90"/>
      <c r="P38" s="90"/>
      <c r="Q38" s="90">
        <v>11</v>
      </c>
      <c r="R38" s="90" t="s">
        <v>370</v>
      </c>
      <c r="S38" s="90"/>
      <c r="T38" s="90"/>
      <c r="U38" s="90">
        <v>11</v>
      </c>
      <c r="V38" s="90" t="s">
        <v>370</v>
      </c>
      <c r="W38" s="90"/>
      <c r="X38" s="90"/>
      <c r="Y38" s="90">
        <v>11</v>
      </c>
      <c r="Z38" s="90" t="s">
        <v>370</v>
      </c>
      <c r="AA38" s="90"/>
      <c r="AB38" s="90"/>
      <c r="AC38" s="90">
        <v>11</v>
      </c>
      <c r="AD38" s="90" t="s">
        <v>370</v>
      </c>
      <c r="AE38" s="90"/>
      <c r="AF38" s="90"/>
      <c r="AG38" s="90">
        <v>11</v>
      </c>
      <c r="AH38" s="90" t="s">
        <v>370</v>
      </c>
      <c r="AI38" s="90"/>
      <c r="AJ38" s="90"/>
      <c r="AK38" s="90">
        <v>11</v>
      </c>
      <c r="AL38" s="91">
        <v>165</v>
      </c>
      <c r="AM38" s="92">
        <v>1</v>
      </c>
      <c r="AN38" s="92">
        <v>2</v>
      </c>
      <c r="AO38" s="92">
        <v>3</v>
      </c>
      <c r="AP38" s="92">
        <v>4</v>
      </c>
      <c r="AQ38" s="92">
        <v>5</v>
      </c>
      <c r="AR38" s="92">
        <v>6</v>
      </c>
      <c r="AS38" s="92">
        <v>7</v>
      </c>
      <c r="AT38" s="92">
        <v>8</v>
      </c>
      <c r="AU38" s="92">
        <v>9</v>
      </c>
      <c r="AV38" s="92">
        <v>10</v>
      </c>
      <c r="AW38" s="92">
        <v>11</v>
      </c>
      <c r="AX38" s="92">
        <v>12</v>
      </c>
      <c r="AY38" s="92">
        <v>13</v>
      </c>
      <c r="AZ38" s="92">
        <v>14</v>
      </c>
      <c r="BA38" s="92">
        <v>15</v>
      </c>
      <c r="BB38" s="92">
        <v>16</v>
      </c>
      <c r="BC38" s="92">
        <v>17</v>
      </c>
      <c r="BD38" s="92">
        <v>18</v>
      </c>
      <c r="BE38" s="92">
        <v>19</v>
      </c>
      <c r="BF38" s="92">
        <v>20</v>
      </c>
      <c r="BG38" s="92">
        <v>21</v>
      </c>
      <c r="BH38" s="92">
        <v>22</v>
      </c>
      <c r="BI38" s="92">
        <v>23</v>
      </c>
      <c r="BJ38" s="92">
        <v>24</v>
      </c>
      <c r="BK38" s="92">
        <v>25</v>
      </c>
      <c r="BL38" s="92">
        <v>26</v>
      </c>
      <c r="BM38" s="92">
        <v>27</v>
      </c>
      <c r="BN38" s="92">
        <v>28</v>
      </c>
      <c r="BO38" s="92">
        <v>29</v>
      </c>
      <c r="BP38" s="92">
        <v>30</v>
      </c>
      <c r="BQ38" s="92">
        <v>31</v>
      </c>
      <c r="BR38" s="3" t="s">
        <v>372</v>
      </c>
      <c r="BS38" s="3" t="s">
        <v>373</v>
      </c>
      <c r="BT38" s="3" t="s">
        <v>374</v>
      </c>
      <c r="BU38" s="3" t="s">
        <v>375</v>
      </c>
      <c r="BV38" s="3" t="s">
        <v>365</v>
      </c>
      <c r="BW38" s="3" t="s">
        <v>366</v>
      </c>
      <c r="BX38" s="3" t="s">
        <v>371</v>
      </c>
      <c r="BY38" s="3" t="s">
        <v>372</v>
      </c>
      <c r="BZ38" s="3" t="s">
        <v>373</v>
      </c>
      <c r="CA38" s="3" t="s">
        <v>374</v>
      </c>
      <c r="CB38" s="3" t="s">
        <v>375</v>
      </c>
      <c r="CC38" s="3" t="s">
        <v>365</v>
      </c>
      <c r="CD38" s="3" t="s">
        <v>366</v>
      </c>
      <c r="CE38" s="3" t="s">
        <v>371</v>
      </c>
      <c r="CF38" s="3" t="s">
        <v>372</v>
      </c>
      <c r="CG38" s="3" t="s">
        <v>373</v>
      </c>
      <c r="CH38" s="3" t="s">
        <v>374</v>
      </c>
      <c r="CI38" s="3" t="s">
        <v>375</v>
      </c>
      <c r="CJ38" s="3" t="s">
        <v>365</v>
      </c>
      <c r="CK38" s="3" t="s">
        <v>366</v>
      </c>
      <c r="CL38" s="3" t="s">
        <v>371</v>
      </c>
      <c r="CM38" s="3" t="s">
        <v>372</v>
      </c>
      <c r="CN38" s="3" t="s">
        <v>373</v>
      </c>
      <c r="CO38" s="3" t="s">
        <v>374</v>
      </c>
      <c r="CP38" s="3" t="s">
        <v>375</v>
      </c>
      <c r="CQ38" s="3" t="s">
        <v>365</v>
      </c>
      <c r="CR38" s="3" t="s">
        <v>366</v>
      </c>
      <c r="CS38" s="3" t="s">
        <v>371</v>
      </c>
      <c r="CT38" s="3" t="s">
        <v>372</v>
      </c>
      <c r="CU38" s="3" t="s">
        <v>373</v>
      </c>
      <c r="CV38" s="3" t="s">
        <v>374</v>
      </c>
      <c r="CW38" s="3" t="s">
        <v>397</v>
      </c>
      <c r="CX38">
        <v>2024</v>
      </c>
    </row>
    <row r="39" spans="1:102" x14ac:dyDescent="0.2">
      <c r="A39" s="86" t="str">
        <f t="shared" si="0"/>
        <v>Октябрь 2024 График 1 Бригада 2</v>
      </c>
      <c r="B39" s="3"/>
      <c r="C39" s="87" t="s">
        <v>396</v>
      </c>
      <c r="D39" s="3" t="s">
        <v>368</v>
      </c>
      <c r="E39" s="3" t="s">
        <v>376</v>
      </c>
      <c r="F39" s="88">
        <v>2</v>
      </c>
      <c r="G39" s="90" t="s">
        <v>370</v>
      </c>
      <c r="H39" s="90"/>
      <c r="I39" s="90"/>
      <c r="J39" s="90">
        <v>11</v>
      </c>
      <c r="K39" s="90" t="s">
        <v>370</v>
      </c>
      <c r="L39" s="90"/>
      <c r="M39" s="90"/>
      <c r="N39" s="90">
        <v>11</v>
      </c>
      <c r="O39" s="90" t="s">
        <v>370</v>
      </c>
      <c r="P39" s="90"/>
      <c r="Q39" s="90"/>
      <c r="R39" s="90">
        <v>11</v>
      </c>
      <c r="S39" s="90" t="s">
        <v>370</v>
      </c>
      <c r="T39" s="90"/>
      <c r="U39" s="90"/>
      <c r="V39" s="90">
        <v>11</v>
      </c>
      <c r="W39" s="90" t="s">
        <v>370</v>
      </c>
      <c r="X39" s="90"/>
      <c r="Y39" s="90"/>
      <c r="Z39" s="90">
        <v>11</v>
      </c>
      <c r="AA39" s="90" t="s">
        <v>370</v>
      </c>
      <c r="AB39" s="90"/>
      <c r="AC39" s="90"/>
      <c r="AD39" s="90">
        <v>11</v>
      </c>
      <c r="AE39" s="90" t="s">
        <v>370</v>
      </c>
      <c r="AF39" s="90"/>
      <c r="AG39" s="90"/>
      <c r="AH39" s="90">
        <v>11</v>
      </c>
      <c r="AI39" s="90" t="s">
        <v>370</v>
      </c>
      <c r="AJ39" s="90"/>
      <c r="AK39" s="90"/>
      <c r="AL39" s="91">
        <v>165</v>
      </c>
      <c r="AM39" s="92">
        <v>1</v>
      </c>
      <c r="AN39" s="92">
        <v>2</v>
      </c>
      <c r="AO39" s="92">
        <v>3</v>
      </c>
      <c r="AP39" s="92">
        <v>4</v>
      </c>
      <c r="AQ39" s="92">
        <v>5</v>
      </c>
      <c r="AR39" s="92">
        <v>6</v>
      </c>
      <c r="AS39" s="92">
        <v>7</v>
      </c>
      <c r="AT39" s="92">
        <v>8</v>
      </c>
      <c r="AU39" s="92">
        <v>9</v>
      </c>
      <c r="AV39" s="92">
        <v>10</v>
      </c>
      <c r="AW39" s="92">
        <v>11</v>
      </c>
      <c r="AX39" s="92">
        <v>12</v>
      </c>
      <c r="AY39" s="92">
        <v>13</v>
      </c>
      <c r="AZ39" s="92">
        <v>14</v>
      </c>
      <c r="BA39" s="92">
        <v>15</v>
      </c>
      <c r="BB39" s="92">
        <v>16</v>
      </c>
      <c r="BC39" s="92">
        <v>17</v>
      </c>
      <c r="BD39" s="92">
        <v>18</v>
      </c>
      <c r="BE39" s="92">
        <v>19</v>
      </c>
      <c r="BF39" s="92">
        <v>20</v>
      </c>
      <c r="BG39" s="92">
        <v>21</v>
      </c>
      <c r="BH39" s="92">
        <v>22</v>
      </c>
      <c r="BI39" s="92">
        <v>23</v>
      </c>
      <c r="BJ39" s="92">
        <v>24</v>
      </c>
      <c r="BK39" s="92">
        <v>25</v>
      </c>
      <c r="BL39" s="92">
        <v>26</v>
      </c>
      <c r="BM39" s="92">
        <v>27</v>
      </c>
      <c r="BN39" s="92">
        <v>28</v>
      </c>
      <c r="BO39" s="92">
        <v>29</v>
      </c>
      <c r="BP39" s="92">
        <v>30</v>
      </c>
      <c r="BQ39" s="92">
        <v>31</v>
      </c>
      <c r="BR39" s="3" t="s">
        <v>372</v>
      </c>
      <c r="BS39" s="3" t="s">
        <v>373</v>
      </c>
      <c r="BT39" s="3" t="s">
        <v>374</v>
      </c>
      <c r="BU39" s="3" t="s">
        <v>375</v>
      </c>
      <c r="BV39" s="3" t="s">
        <v>365</v>
      </c>
      <c r="BW39" s="3" t="s">
        <v>366</v>
      </c>
      <c r="BX39" s="3" t="s">
        <v>371</v>
      </c>
      <c r="BY39" s="3" t="s">
        <v>372</v>
      </c>
      <c r="BZ39" s="3" t="s">
        <v>373</v>
      </c>
      <c r="CA39" s="3" t="s">
        <v>374</v>
      </c>
      <c r="CB39" s="3" t="s">
        <v>375</v>
      </c>
      <c r="CC39" s="3" t="s">
        <v>365</v>
      </c>
      <c r="CD39" s="3" t="s">
        <v>366</v>
      </c>
      <c r="CE39" s="3" t="s">
        <v>371</v>
      </c>
      <c r="CF39" s="3" t="s">
        <v>372</v>
      </c>
      <c r="CG39" s="3" t="s">
        <v>373</v>
      </c>
      <c r="CH39" s="3" t="s">
        <v>374</v>
      </c>
      <c r="CI39" s="3" t="s">
        <v>375</v>
      </c>
      <c r="CJ39" s="3" t="s">
        <v>365</v>
      </c>
      <c r="CK39" s="3" t="s">
        <v>366</v>
      </c>
      <c r="CL39" s="3" t="s">
        <v>371</v>
      </c>
      <c r="CM39" s="3" t="s">
        <v>372</v>
      </c>
      <c r="CN39" s="3" t="s">
        <v>373</v>
      </c>
      <c r="CO39" s="3" t="s">
        <v>374</v>
      </c>
      <c r="CP39" s="3" t="s">
        <v>375</v>
      </c>
      <c r="CQ39" s="3" t="s">
        <v>365</v>
      </c>
      <c r="CR39" s="3" t="s">
        <v>366</v>
      </c>
      <c r="CS39" s="3" t="s">
        <v>371</v>
      </c>
      <c r="CT39" s="3" t="s">
        <v>372</v>
      </c>
      <c r="CU39" s="3" t="s">
        <v>373</v>
      </c>
      <c r="CV39" s="3" t="s">
        <v>374</v>
      </c>
      <c r="CW39" s="3" t="s">
        <v>397</v>
      </c>
      <c r="CX39">
        <v>2024</v>
      </c>
    </row>
    <row r="40" spans="1:102" x14ac:dyDescent="0.2">
      <c r="A40" s="86" t="str">
        <f t="shared" si="0"/>
        <v>Октябрь 2024 График 1 Бригада 3</v>
      </c>
      <c r="B40" s="3"/>
      <c r="C40" s="87" t="s">
        <v>396</v>
      </c>
      <c r="D40" s="3" t="s">
        <v>368</v>
      </c>
      <c r="E40" s="3" t="s">
        <v>379</v>
      </c>
      <c r="F40" s="88">
        <v>3</v>
      </c>
      <c r="G40" s="90">
        <v>11</v>
      </c>
      <c r="H40" s="90" t="s">
        <v>370</v>
      </c>
      <c r="I40" s="90"/>
      <c r="J40" s="90"/>
      <c r="K40" s="90">
        <v>11</v>
      </c>
      <c r="L40" s="90" t="s">
        <v>370</v>
      </c>
      <c r="M40" s="90"/>
      <c r="N40" s="90"/>
      <c r="O40" s="90">
        <v>11</v>
      </c>
      <c r="P40" s="90" t="s">
        <v>370</v>
      </c>
      <c r="Q40" s="90"/>
      <c r="R40" s="90"/>
      <c r="S40" s="90">
        <v>11</v>
      </c>
      <c r="T40" s="90" t="s">
        <v>370</v>
      </c>
      <c r="U40" s="90"/>
      <c r="V40" s="90"/>
      <c r="W40" s="90">
        <v>11</v>
      </c>
      <c r="X40" s="90" t="s">
        <v>370</v>
      </c>
      <c r="Y40" s="90"/>
      <c r="Z40" s="90"/>
      <c r="AA40" s="90">
        <v>11</v>
      </c>
      <c r="AB40" s="90" t="s">
        <v>370</v>
      </c>
      <c r="AC40" s="90"/>
      <c r="AD40" s="90"/>
      <c r="AE40" s="90">
        <v>11</v>
      </c>
      <c r="AF40" s="90" t="s">
        <v>370</v>
      </c>
      <c r="AG40" s="90"/>
      <c r="AH40" s="90"/>
      <c r="AI40" s="90">
        <v>11</v>
      </c>
      <c r="AJ40" s="90" t="s">
        <v>370</v>
      </c>
      <c r="AK40" s="90"/>
      <c r="AL40" s="91">
        <v>176</v>
      </c>
      <c r="AM40" s="92">
        <v>1</v>
      </c>
      <c r="AN40" s="92">
        <v>2</v>
      </c>
      <c r="AO40" s="92">
        <v>3</v>
      </c>
      <c r="AP40" s="92">
        <v>4</v>
      </c>
      <c r="AQ40" s="92">
        <v>5</v>
      </c>
      <c r="AR40" s="92">
        <v>6</v>
      </c>
      <c r="AS40" s="92">
        <v>7</v>
      </c>
      <c r="AT40" s="92">
        <v>8</v>
      </c>
      <c r="AU40" s="92">
        <v>9</v>
      </c>
      <c r="AV40" s="92">
        <v>10</v>
      </c>
      <c r="AW40" s="92">
        <v>11</v>
      </c>
      <c r="AX40" s="92">
        <v>12</v>
      </c>
      <c r="AY40" s="92">
        <v>13</v>
      </c>
      <c r="AZ40" s="92">
        <v>14</v>
      </c>
      <c r="BA40" s="92">
        <v>15</v>
      </c>
      <c r="BB40" s="92">
        <v>16</v>
      </c>
      <c r="BC40" s="92">
        <v>17</v>
      </c>
      <c r="BD40" s="92">
        <v>18</v>
      </c>
      <c r="BE40" s="92">
        <v>19</v>
      </c>
      <c r="BF40" s="92">
        <v>20</v>
      </c>
      <c r="BG40" s="92">
        <v>21</v>
      </c>
      <c r="BH40" s="92">
        <v>22</v>
      </c>
      <c r="BI40" s="92">
        <v>23</v>
      </c>
      <c r="BJ40" s="92">
        <v>24</v>
      </c>
      <c r="BK40" s="92">
        <v>25</v>
      </c>
      <c r="BL40" s="92">
        <v>26</v>
      </c>
      <c r="BM40" s="92">
        <v>27</v>
      </c>
      <c r="BN40" s="92">
        <v>28</v>
      </c>
      <c r="BO40" s="92">
        <v>29</v>
      </c>
      <c r="BP40" s="92">
        <v>30</v>
      </c>
      <c r="BQ40" s="92">
        <v>31</v>
      </c>
      <c r="BR40" s="3" t="s">
        <v>372</v>
      </c>
      <c r="BS40" s="3" t="s">
        <v>373</v>
      </c>
      <c r="BT40" s="3" t="s">
        <v>374</v>
      </c>
      <c r="BU40" s="3" t="s">
        <v>375</v>
      </c>
      <c r="BV40" s="3" t="s">
        <v>365</v>
      </c>
      <c r="BW40" s="3" t="s">
        <v>366</v>
      </c>
      <c r="BX40" s="3" t="s">
        <v>371</v>
      </c>
      <c r="BY40" s="3" t="s">
        <v>372</v>
      </c>
      <c r="BZ40" s="3" t="s">
        <v>373</v>
      </c>
      <c r="CA40" s="3" t="s">
        <v>374</v>
      </c>
      <c r="CB40" s="3" t="s">
        <v>375</v>
      </c>
      <c r="CC40" s="3" t="s">
        <v>365</v>
      </c>
      <c r="CD40" s="3" t="s">
        <v>366</v>
      </c>
      <c r="CE40" s="3" t="s">
        <v>371</v>
      </c>
      <c r="CF40" s="3" t="s">
        <v>372</v>
      </c>
      <c r="CG40" s="3" t="s">
        <v>373</v>
      </c>
      <c r="CH40" s="3" t="s">
        <v>374</v>
      </c>
      <c r="CI40" s="3" t="s">
        <v>375</v>
      </c>
      <c r="CJ40" s="3" t="s">
        <v>365</v>
      </c>
      <c r="CK40" s="3" t="s">
        <v>366</v>
      </c>
      <c r="CL40" s="3" t="s">
        <v>371</v>
      </c>
      <c r="CM40" s="3" t="s">
        <v>372</v>
      </c>
      <c r="CN40" s="3" t="s">
        <v>373</v>
      </c>
      <c r="CO40" s="3" t="s">
        <v>374</v>
      </c>
      <c r="CP40" s="3" t="s">
        <v>375</v>
      </c>
      <c r="CQ40" s="3" t="s">
        <v>365</v>
      </c>
      <c r="CR40" s="3" t="s">
        <v>366</v>
      </c>
      <c r="CS40" s="3" t="s">
        <v>371</v>
      </c>
      <c r="CT40" s="3" t="s">
        <v>372</v>
      </c>
      <c r="CU40" s="3" t="s">
        <v>373</v>
      </c>
      <c r="CV40" s="3" t="s">
        <v>374</v>
      </c>
      <c r="CW40" s="3" t="s">
        <v>397</v>
      </c>
      <c r="CX40">
        <v>2024</v>
      </c>
    </row>
    <row r="41" spans="1:102" x14ac:dyDescent="0.2">
      <c r="A41" s="86" t="str">
        <f t="shared" si="0"/>
        <v>Октябрь 2024 График 1 Бригада 4</v>
      </c>
      <c r="B41" s="3"/>
      <c r="C41" s="87" t="s">
        <v>396</v>
      </c>
      <c r="D41" s="3" t="s">
        <v>368</v>
      </c>
      <c r="E41" s="3" t="s">
        <v>382</v>
      </c>
      <c r="F41" s="88">
        <v>4</v>
      </c>
      <c r="G41" s="90"/>
      <c r="H41" s="90">
        <v>11</v>
      </c>
      <c r="I41" s="90" t="s">
        <v>370</v>
      </c>
      <c r="J41" s="90"/>
      <c r="K41" s="90"/>
      <c r="L41" s="90">
        <v>11</v>
      </c>
      <c r="M41" s="90" t="s">
        <v>370</v>
      </c>
      <c r="N41" s="90"/>
      <c r="O41" s="90"/>
      <c r="P41" s="90">
        <v>11</v>
      </c>
      <c r="Q41" s="90" t="s">
        <v>370</v>
      </c>
      <c r="R41" s="90"/>
      <c r="S41" s="90"/>
      <c r="T41" s="90">
        <v>11</v>
      </c>
      <c r="U41" s="90" t="s">
        <v>370</v>
      </c>
      <c r="V41" s="90"/>
      <c r="W41" s="90"/>
      <c r="X41" s="90">
        <v>11</v>
      </c>
      <c r="Y41" s="90" t="s">
        <v>370</v>
      </c>
      <c r="Z41" s="90"/>
      <c r="AA41" s="90"/>
      <c r="AB41" s="90">
        <v>11</v>
      </c>
      <c r="AC41" s="90" t="s">
        <v>370</v>
      </c>
      <c r="AD41" s="90"/>
      <c r="AE41" s="90"/>
      <c r="AF41" s="90">
        <v>11</v>
      </c>
      <c r="AG41" s="90" t="s">
        <v>370</v>
      </c>
      <c r="AH41" s="90"/>
      <c r="AI41" s="90"/>
      <c r="AJ41" s="90">
        <v>11</v>
      </c>
      <c r="AK41" s="90" t="s">
        <v>370</v>
      </c>
      <c r="AL41" s="91">
        <v>176</v>
      </c>
      <c r="AM41" s="92">
        <v>1</v>
      </c>
      <c r="AN41" s="92">
        <v>2</v>
      </c>
      <c r="AO41" s="92">
        <v>3</v>
      </c>
      <c r="AP41" s="92">
        <v>4</v>
      </c>
      <c r="AQ41" s="92">
        <v>5</v>
      </c>
      <c r="AR41" s="92">
        <v>6</v>
      </c>
      <c r="AS41" s="92">
        <v>7</v>
      </c>
      <c r="AT41" s="92">
        <v>8</v>
      </c>
      <c r="AU41" s="92">
        <v>9</v>
      </c>
      <c r="AV41" s="92">
        <v>10</v>
      </c>
      <c r="AW41" s="92">
        <v>11</v>
      </c>
      <c r="AX41" s="92">
        <v>12</v>
      </c>
      <c r="AY41" s="92">
        <v>13</v>
      </c>
      <c r="AZ41" s="92">
        <v>14</v>
      </c>
      <c r="BA41" s="92">
        <v>15</v>
      </c>
      <c r="BB41" s="92">
        <v>16</v>
      </c>
      <c r="BC41" s="92">
        <v>17</v>
      </c>
      <c r="BD41" s="92">
        <v>18</v>
      </c>
      <c r="BE41" s="92">
        <v>19</v>
      </c>
      <c r="BF41" s="92">
        <v>20</v>
      </c>
      <c r="BG41" s="92">
        <v>21</v>
      </c>
      <c r="BH41" s="92">
        <v>22</v>
      </c>
      <c r="BI41" s="92">
        <v>23</v>
      </c>
      <c r="BJ41" s="92">
        <v>24</v>
      </c>
      <c r="BK41" s="92">
        <v>25</v>
      </c>
      <c r="BL41" s="92">
        <v>26</v>
      </c>
      <c r="BM41" s="92">
        <v>27</v>
      </c>
      <c r="BN41" s="92">
        <v>28</v>
      </c>
      <c r="BO41" s="92">
        <v>29</v>
      </c>
      <c r="BP41" s="92">
        <v>30</v>
      </c>
      <c r="BQ41" s="92">
        <v>31</v>
      </c>
      <c r="BR41" s="3" t="s">
        <v>372</v>
      </c>
      <c r="BS41" s="3" t="s">
        <v>373</v>
      </c>
      <c r="BT41" s="3" t="s">
        <v>374</v>
      </c>
      <c r="BU41" s="3" t="s">
        <v>375</v>
      </c>
      <c r="BV41" s="3" t="s">
        <v>365</v>
      </c>
      <c r="BW41" s="3" t="s">
        <v>366</v>
      </c>
      <c r="BX41" s="3" t="s">
        <v>371</v>
      </c>
      <c r="BY41" s="3" t="s">
        <v>372</v>
      </c>
      <c r="BZ41" s="3" t="s">
        <v>373</v>
      </c>
      <c r="CA41" s="3" t="s">
        <v>374</v>
      </c>
      <c r="CB41" s="3" t="s">
        <v>375</v>
      </c>
      <c r="CC41" s="3" t="s">
        <v>365</v>
      </c>
      <c r="CD41" s="3" t="s">
        <v>366</v>
      </c>
      <c r="CE41" s="3" t="s">
        <v>371</v>
      </c>
      <c r="CF41" s="3" t="s">
        <v>372</v>
      </c>
      <c r="CG41" s="3" t="s">
        <v>373</v>
      </c>
      <c r="CH41" s="3" t="s">
        <v>374</v>
      </c>
      <c r="CI41" s="3" t="s">
        <v>375</v>
      </c>
      <c r="CJ41" s="3" t="s">
        <v>365</v>
      </c>
      <c r="CK41" s="3" t="s">
        <v>366</v>
      </c>
      <c r="CL41" s="3" t="s">
        <v>371</v>
      </c>
      <c r="CM41" s="3" t="s">
        <v>372</v>
      </c>
      <c r="CN41" s="3" t="s">
        <v>373</v>
      </c>
      <c r="CO41" s="3" t="s">
        <v>374</v>
      </c>
      <c r="CP41" s="3" t="s">
        <v>375</v>
      </c>
      <c r="CQ41" s="3" t="s">
        <v>365</v>
      </c>
      <c r="CR41" s="3" t="s">
        <v>366</v>
      </c>
      <c r="CS41" s="3" t="s">
        <v>371</v>
      </c>
      <c r="CT41" s="3" t="s">
        <v>372</v>
      </c>
      <c r="CU41" s="3" t="s">
        <v>373</v>
      </c>
      <c r="CV41" s="3" t="s">
        <v>374</v>
      </c>
      <c r="CW41" s="3" t="s">
        <v>397</v>
      </c>
      <c r="CX41">
        <v>2024</v>
      </c>
    </row>
    <row r="42" spans="1:102" x14ac:dyDescent="0.2">
      <c r="A42" s="86" t="str">
        <f t="shared" si="0"/>
        <v>Ноябрь 2024 График 1 Бригада 1</v>
      </c>
      <c r="B42" s="3"/>
      <c r="C42" s="87" t="s">
        <v>398</v>
      </c>
      <c r="D42" s="3" t="s">
        <v>368</v>
      </c>
      <c r="E42" s="3" t="s">
        <v>369</v>
      </c>
      <c r="F42" s="88">
        <v>1</v>
      </c>
      <c r="G42" s="90" t="s">
        <v>370</v>
      </c>
      <c r="H42" s="90"/>
      <c r="I42" s="90"/>
      <c r="J42" s="90">
        <v>11</v>
      </c>
      <c r="K42" s="90" t="s">
        <v>370</v>
      </c>
      <c r="L42" s="90"/>
      <c r="M42" s="90"/>
      <c r="N42" s="90">
        <v>11</v>
      </c>
      <c r="O42" s="90" t="s">
        <v>370</v>
      </c>
      <c r="P42" s="90"/>
      <c r="Q42" s="90"/>
      <c r="R42" s="90">
        <v>11</v>
      </c>
      <c r="S42" s="90" t="s">
        <v>370</v>
      </c>
      <c r="T42" s="90"/>
      <c r="U42" s="90"/>
      <c r="V42" s="90">
        <v>11</v>
      </c>
      <c r="W42" s="90" t="s">
        <v>370</v>
      </c>
      <c r="X42" s="90"/>
      <c r="Y42" s="90"/>
      <c r="Z42" s="90">
        <v>11</v>
      </c>
      <c r="AA42" s="90" t="s">
        <v>370</v>
      </c>
      <c r="AB42" s="90"/>
      <c r="AC42" s="90"/>
      <c r="AD42" s="90">
        <v>11</v>
      </c>
      <c r="AE42" s="90" t="s">
        <v>370</v>
      </c>
      <c r="AF42" s="90"/>
      <c r="AG42" s="90"/>
      <c r="AH42" s="90">
        <v>11</v>
      </c>
      <c r="AI42" s="90" t="s">
        <v>370</v>
      </c>
      <c r="AJ42" s="90"/>
      <c r="AK42" s="93" t="s">
        <v>385</v>
      </c>
      <c r="AL42" s="91">
        <v>165</v>
      </c>
      <c r="AM42" s="92">
        <v>1</v>
      </c>
      <c r="AN42" s="92">
        <v>2</v>
      </c>
      <c r="AO42" s="92">
        <v>3</v>
      </c>
      <c r="AP42" s="92">
        <v>4</v>
      </c>
      <c r="AQ42" s="92">
        <v>5</v>
      </c>
      <c r="AR42" s="92">
        <v>6</v>
      </c>
      <c r="AS42" s="92">
        <v>7</v>
      </c>
      <c r="AT42" s="92">
        <v>8</v>
      </c>
      <c r="AU42" s="92">
        <v>9</v>
      </c>
      <c r="AV42" s="92">
        <v>10</v>
      </c>
      <c r="AW42" s="92">
        <v>11</v>
      </c>
      <c r="AX42" s="92">
        <v>12</v>
      </c>
      <c r="AY42" s="92">
        <v>13</v>
      </c>
      <c r="AZ42" s="92">
        <v>14</v>
      </c>
      <c r="BA42" s="92">
        <v>15</v>
      </c>
      <c r="BB42" s="92">
        <v>16</v>
      </c>
      <c r="BC42" s="92">
        <v>17</v>
      </c>
      <c r="BD42" s="92">
        <v>18</v>
      </c>
      <c r="BE42" s="92">
        <v>19</v>
      </c>
      <c r="BF42" s="92">
        <v>20</v>
      </c>
      <c r="BG42" s="92">
        <v>21</v>
      </c>
      <c r="BH42" s="92">
        <v>22</v>
      </c>
      <c r="BI42" s="92">
        <v>23</v>
      </c>
      <c r="BJ42" s="92">
        <v>24</v>
      </c>
      <c r="BK42" s="92">
        <v>25</v>
      </c>
      <c r="BL42" s="92">
        <v>26</v>
      </c>
      <c r="BM42" s="92">
        <v>27</v>
      </c>
      <c r="BN42" s="92">
        <v>28</v>
      </c>
      <c r="BO42" s="92">
        <v>29</v>
      </c>
      <c r="BP42" s="92">
        <v>30</v>
      </c>
      <c r="BQ42" s="92"/>
      <c r="BR42" s="3" t="s">
        <v>375</v>
      </c>
      <c r="BS42" s="3" t="s">
        <v>365</v>
      </c>
      <c r="BT42" s="3" t="s">
        <v>366</v>
      </c>
      <c r="BU42" s="3" t="s">
        <v>371</v>
      </c>
      <c r="BV42" s="3" t="s">
        <v>372</v>
      </c>
      <c r="BW42" s="3" t="s">
        <v>373</v>
      </c>
      <c r="BX42" s="3" t="s">
        <v>374</v>
      </c>
      <c r="BY42" s="3" t="s">
        <v>375</v>
      </c>
      <c r="BZ42" s="3" t="s">
        <v>365</v>
      </c>
      <c r="CA42" s="3" t="s">
        <v>366</v>
      </c>
      <c r="CB42" s="3" t="s">
        <v>371</v>
      </c>
      <c r="CC42" s="3" t="s">
        <v>372</v>
      </c>
      <c r="CD42" s="3" t="s">
        <v>373</v>
      </c>
      <c r="CE42" s="3" t="s">
        <v>374</v>
      </c>
      <c r="CF42" s="3" t="s">
        <v>375</v>
      </c>
      <c r="CG42" s="3" t="s">
        <v>365</v>
      </c>
      <c r="CH42" s="3" t="s">
        <v>366</v>
      </c>
      <c r="CI42" s="3" t="s">
        <v>371</v>
      </c>
      <c r="CJ42" s="3" t="s">
        <v>372</v>
      </c>
      <c r="CK42" s="3" t="s">
        <v>373</v>
      </c>
      <c r="CL42" s="3" t="s">
        <v>374</v>
      </c>
      <c r="CM42" s="3" t="s">
        <v>375</v>
      </c>
      <c r="CN42" s="3" t="s">
        <v>365</v>
      </c>
      <c r="CO42" s="3" t="s">
        <v>366</v>
      </c>
      <c r="CP42" s="3" t="s">
        <v>371</v>
      </c>
      <c r="CQ42" s="3" t="s">
        <v>372</v>
      </c>
      <c r="CR42" s="3" t="s">
        <v>373</v>
      </c>
      <c r="CS42" s="3" t="s">
        <v>374</v>
      </c>
      <c r="CT42" s="3" t="s">
        <v>375</v>
      </c>
      <c r="CU42" s="3" t="s">
        <v>365</v>
      </c>
      <c r="CV42" s="3" t="s">
        <v>366</v>
      </c>
      <c r="CW42" s="3" t="s">
        <v>399</v>
      </c>
      <c r="CX42">
        <v>2024</v>
      </c>
    </row>
    <row r="43" spans="1:102" x14ac:dyDescent="0.2">
      <c r="A43" s="86" t="str">
        <f t="shared" si="0"/>
        <v>Ноябрь 2024 График 1 Бригада 2</v>
      </c>
      <c r="B43" s="3"/>
      <c r="C43" s="87" t="s">
        <v>398</v>
      </c>
      <c r="D43" s="3" t="s">
        <v>368</v>
      </c>
      <c r="E43" s="3" t="s">
        <v>376</v>
      </c>
      <c r="F43" s="88">
        <v>2</v>
      </c>
      <c r="G43" s="90">
        <v>11</v>
      </c>
      <c r="H43" s="90" t="s">
        <v>370</v>
      </c>
      <c r="I43" s="90"/>
      <c r="J43" s="90"/>
      <c r="K43" s="90">
        <v>11</v>
      </c>
      <c r="L43" s="90" t="s">
        <v>370</v>
      </c>
      <c r="M43" s="90"/>
      <c r="N43" s="90"/>
      <c r="O43" s="90">
        <v>11</v>
      </c>
      <c r="P43" s="90" t="s">
        <v>370</v>
      </c>
      <c r="Q43" s="90"/>
      <c r="R43" s="90"/>
      <c r="S43" s="90">
        <v>11</v>
      </c>
      <c r="T43" s="90" t="s">
        <v>370</v>
      </c>
      <c r="U43" s="90"/>
      <c r="V43" s="90"/>
      <c r="W43" s="90">
        <v>11</v>
      </c>
      <c r="X43" s="90" t="s">
        <v>370</v>
      </c>
      <c r="Y43" s="90"/>
      <c r="Z43" s="90"/>
      <c r="AA43" s="90">
        <v>11</v>
      </c>
      <c r="AB43" s="90" t="s">
        <v>370</v>
      </c>
      <c r="AC43" s="90"/>
      <c r="AD43" s="90"/>
      <c r="AE43" s="90">
        <v>11</v>
      </c>
      <c r="AF43" s="90" t="s">
        <v>370</v>
      </c>
      <c r="AG43" s="90"/>
      <c r="AH43" s="90"/>
      <c r="AI43" s="90">
        <v>11</v>
      </c>
      <c r="AJ43" s="90" t="s">
        <v>370</v>
      </c>
      <c r="AK43" s="93" t="s">
        <v>385</v>
      </c>
      <c r="AL43" s="91">
        <v>176</v>
      </c>
      <c r="AM43" s="92">
        <v>1</v>
      </c>
      <c r="AN43" s="92">
        <v>2</v>
      </c>
      <c r="AO43" s="92">
        <v>3</v>
      </c>
      <c r="AP43" s="92">
        <v>4</v>
      </c>
      <c r="AQ43" s="92">
        <v>5</v>
      </c>
      <c r="AR43" s="92">
        <v>6</v>
      </c>
      <c r="AS43" s="92">
        <v>7</v>
      </c>
      <c r="AT43" s="92">
        <v>8</v>
      </c>
      <c r="AU43" s="92">
        <v>9</v>
      </c>
      <c r="AV43" s="92">
        <v>10</v>
      </c>
      <c r="AW43" s="92">
        <v>11</v>
      </c>
      <c r="AX43" s="92">
        <v>12</v>
      </c>
      <c r="AY43" s="92">
        <v>13</v>
      </c>
      <c r="AZ43" s="92">
        <v>14</v>
      </c>
      <c r="BA43" s="92">
        <v>15</v>
      </c>
      <c r="BB43" s="92">
        <v>16</v>
      </c>
      <c r="BC43" s="92">
        <v>17</v>
      </c>
      <c r="BD43" s="92">
        <v>18</v>
      </c>
      <c r="BE43" s="92">
        <v>19</v>
      </c>
      <c r="BF43" s="92">
        <v>20</v>
      </c>
      <c r="BG43" s="92">
        <v>21</v>
      </c>
      <c r="BH43" s="92">
        <v>22</v>
      </c>
      <c r="BI43" s="92">
        <v>23</v>
      </c>
      <c r="BJ43" s="92">
        <v>24</v>
      </c>
      <c r="BK43" s="92">
        <v>25</v>
      </c>
      <c r="BL43" s="92">
        <v>26</v>
      </c>
      <c r="BM43" s="92">
        <v>27</v>
      </c>
      <c r="BN43" s="92">
        <v>28</v>
      </c>
      <c r="BO43" s="92">
        <v>29</v>
      </c>
      <c r="BP43" s="92">
        <v>30</v>
      </c>
      <c r="BQ43" s="92"/>
      <c r="BR43" s="3" t="s">
        <v>375</v>
      </c>
      <c r="BS43" s="3" t="s">
        <v>365</v>
      </c>
      <c r="BT43" s="3" t="s">
        <v>366</v>
      </c>
      <c r="BU43" s="3" t="s">
        <v>371</v>
      </c>
      <c r="BV43" s="3" t="s">
        <v>372</v>
      </c>
      <c r="BW43" s="3" t="s">
        <v>373</v>
      </c>
      <c r="BX43" s="3" t="s">
        <v>374</v>
      </c>
      <c r="BY43" s="3" t="s">
        <v>375</v>
      </c>
      <c r="BZ43" s="3" t="s">
        <v>365</v>
      </c>
      <c r="CA43" s="3" t="s">
        <v>366</v>
      </c>
      <c r="CB43" s="3" t="s">
        <v>371</v>
      </c>
      <c r="CC43" s="3" t="s">
        <v>372</v>
      </c>
      <c r="CD43" s="3" t="s">
        <v>373</v>
      </c>
      <c r="CE43" s="3" t="s">
        <v>374</v>
      </c>
      <c r="CF43" s="3" t="s">
        <v>375</v>
      </c>
      <c r="CG43" s="3" t="s">
        <v>365</v>
      </c>
      <c r="CH43" s="3" t="s">
        <v>366</v>
      </c>
      <c r="CI43" s="3" t="s">
        <v>371</v>
      </c>
      <c r="CJ43" s="3" t="s">
        <v>372</v>
      </c>
      <c r="CK43" s="3" t="s">
        <v>373</v>
      </c>
      <c r="CL43" s="3" t="s">
        <v>374</v>
      </c>
      <c r="CM43" s="3" t="s">
        <v>375</v>
      </c>
      <c r="CN43" s="3" t="s">
        <v>365</v>
      </c>
      <c r="CO43" s="3" t="s">
        <v>366</v>
      </c>
      <c r="CP43" s="3" t="s">
        <v>371</v>
      </c>
      <c r="CQ43" s="3" t="s">
        <v>372</v>
      </c>
      <c r="CR43" s="3" t="s">
        <v>373</v>
      </c>
      <c r="CS43" s="3" t="s">
        <v>374</v>
      </c>
      <c r="CT43" s="3" t="s">
        <v>375</v>
      </c>
      <c r="CU43" s="3" t="s">
        <v>365</v>
      </c>
      <c r="CV43" s="3" t="s">
        <v>366</v>
      </c>
      <c r="CW43" s="3" t="s">
        <v>399</v>
      </c>
      <c r="CX43">
        <v>2024</v>
      </c>
    </row>
    <row r="44" spans="1:102" x14ac:dyDescent="0.2">
      <c r="A44" s="86" t="str">
        <f t="shared" si="0"/>
        <v>Ноябрь 2024 График 1 Бригада 3</v>
      </c>
      <c r="B44" s="3"/>
      <c r="C44" s="87" t="s">
        <v>398</v>
      </c>
      <c r="D44" s="3" t="s">
        <v>368</v>
      </c>
      <c r="E44" s="3" t="s">
        <v>379</v>
      </c>
      <c r="F44" s="88">
        <v>3</v>
      </c>
      <c r="G44" s="90"/>
      <c r="H44" s="90">
        <v>11</v>
      </c>
      <c r="I44" s="90" t="s">
        <v>370</v>
      </c>
      <c r="J44" s="90"/>
      <c r="K44" s="90"/>
      <c r="L44" s="90">
        <v>11</v>
      </c>
      <c r="M44" s="90" t="s">
        <v>370</v>
      </c>
      <c r="N44" s="90"/>
      <c r="O44" s="90"/>
      <c r="P44" s="90">
        <v>11</v>
      </c>
      <c r="Q44" s="90" t="s">
        <v>370</v>
      </c>
      <c r="R44" s="90"/>
      <c r="S44" s="90"/>
      <c r="T44" s="90">
        <v>11</v>
      </c>
      <c r="U44" s="90" t="s">
        <v>370</v>
      </c>
      <c r="V44" s="90"/>
      <c r="W44" s="90"/>
      <c r="X44" s="90">
        <v>11</v>
      </c>
      <c r="Y44" s="90" t="s">
        <v>370</v>
      </c>
      <c r="Z44" s="90"/>
      <c r="AA44" s="90"/>
      <c r="AB44" s="90">
        <v>11</v>
      </c>
      <c r="AC44" s="90" t="s">
        <v>370</v>
      </c>
      <c r="AD44" s="90"/>
      <c r="AE44" s="90"/>
      <c r="AF44" s="90">
        <v>11</v>
      </c>
      <c r="AG44" s="90" t="s">
        <v>370</v>
      </c>
      <c r="AH44" s="90"/>
      <c r="AI44" s="90"/>
      <c r="AJ44" s="90">
        <v>11</v>
      </c>
      <c r="AK44" s="93" t="s">
        <v>385</v>
      </c>
      <c r="AL44" s="91">
        <v>165</v>
      </c>
      <c r="AM44" s="92">
        <v>1</v>
      </c>
      <c r="AN44" s="92">
        <v>2</v>
      </c>
      <c r="AO44" s="92">
        <v>3</v>
      </c>
      <c r="AP44" s="92">
        <v>4</v>
      </c>
      <c r="AQ44" s="92">
        <v>5</v>
      </c>
      <c r="AR44" s="92">
        <v>6</v>
      </c>
      <c r="AS44" s="92">
        <v>7</v>
      </c>
      <c r="AT44" s="92">
        <v>8</v>
      </c>
      <c r="AU44" s="92">
        <v>9</v>
      </c>
      <c r="AV44" s="92">
        <v>10</v>
      </c>
      <c r="AW44" s="92">
        <v>11</v>
      </c>
      <c r="AX44" s="92">
        <v>12</v>
      </c>
      <c r="AY44" s="92">
        <v>13</v>
      </c>
      <c r="AZ44" s="92">
        <v>14</v>
      </c>
      <c r="BA44" s="92">
        <v>15</v>
      </c>
      <c r="BB44" s="92">
        <v>16</v>
      </c>
      <c r="BC44" s="92">
        <v>17</v>
      </c>
      <c r="BD44" s="92">
        <v>18</v>
      </c>
      <c r="BE44" s="92">
        <v>19</v>
      </c>
      <c r="BF44" s="92">
        <v>20</v>
      </c>
      <c r="BG44" s="92">
        <v>21</v>
      </c>
      <c r="BH44" s="92">
        <v>22</v>
      </c>
      <c r="BI44" s="92">
        <v>23</v>
      </c>
      <c r="BJ44" s="92">
        <v>24</v>
      </c>
      <c r="BK44" s="92">
        <v>25</v>
      </c>
      <c r="BL44" s="92">
        <v>26</v>
      </c>
      <c r="BM44" s="92">
        <v>27</v>
      </c>
      <c r="BN44" s="92">
        <v>28</v>
      </c>
      <c r="BO44" s="92">
        <v>29</v>
      </c>
      <c r="BP44" s="92">
        <v>30</v>
      </c>
      <c r="BQ44" s="92"/>
      <c r="BR44" s="3" t="s">
        <v>375</v>
      </c>
      <c r="BS44" s="3" t="s">
        <v>365</v>
      </c>
      <c r="BT44" s="3" t="s">
        <v>366</v>
      </c>
      <c r="BU44" s="3" t="s">
        <v>371</v>
      </c>
      <c r="BV44" s="3" t="s">
        <v>372</v>
      </c>
      <c r="BW44" s="3" t="s">
        <v>373</v>
      </c>
      <c r="BX44" s="3" t="s">
        <v>374</v>
      </c>
      <c r="BY44" s="3" t="s">
        <v>375</v>
      </c>
      <c r="BZ44" s="3" t="s">
        <v>365</v>
      </c>
      <c r="CA44" s="3" t="s">
        <v>366</v>
      </c>
      <c r="CB44" s="3" t="s">
        <v>371</v>
      </c>
      <c r="CC44" s="3" t="s">
        <v>372</v>
      </c>
      <c r="CD44" s="3" t="s">
        <v>373</v>
      </c>
      <c r="CE44" s="3" t="s">
        <v>374</v>
      </c>
      <c r="CF44" s="3" t="s">
        <v>375</v>
      </c>
      <c r="CG44" s="3" t="s">
        <v>365</v>
      </c>
      <c r="CH44" s="3" t="s">
        <v>366</v>
      </c>
      <c r="CI44" s="3" t="s">
        <v>371</v>
      </c>
      <c r="CJ44" s="3" t="s">
        <v>372</v>
      </c>
      <c r="CK44" s="3" t="s">
        <v>373</v>
      </c>
      <c r="CL44" s="3" t="s">
        <v>374</v>
      </c>
      <c r="CM44" s="3" t="s">
        <v>375</v>
      </c>
      <c r="CN44" s="3" t="s">
        <v>365</v>
      </c>
      <c r="CO44" s="3" t="s">
        <v>366</v>
      </c>
      <c r="CP44" s="3" t="s">
        <v>371</v>
      </c>
      <c r="CQ44" s="3" t="s">
        <v>372</v>
      </c>
      <c r="CR44" s="3" t="s">
        <v>373</v>
      </c>
      <c r="CS44" s="3" t="s">
        <v>374</v>
      </c>
      <c r="CT44" s="3" t="s">
        <v>375</v>
      </c>
      <c r="CU44" s="3" t="s">
        <v>365</v>
      </c>
      <c r="CV44" s="3" t="s">
        <v>366</v>
      </c>
      <c r="CW44" s="3" t="s">
        <v>399</v>
      </c>
      <c r="CX44">
        <v>2024</v>
      </c>
    </row>
    <row r="45" spans="1:102" x14ac:dyDescent="0.2">
      <c r="A45" s="86" t="str">
        <f t="shared" si="0"/>
        <v>Ноябрь 2024 График 1 Бригада 4</v>
      </c>
      <c r="B45" s="3"/>
      <c r="C45" s="87" t="s">
        <v>398</v>
      </c>
      <c r="D45" s="3" t="s">
        <v>368</v>
      </c>
      <c r="E45" s="3" t="s">
        <v>382</v>
      </c>
      <c r="F45" s="88">
        <v>4</v>
      </c>
      <c r="G45" s="90"/>
      <c r="H45" s="90"/>
      <c r="I45" s="90">
        <v>11</v>
      </c>
      <c r="J45" s="90" t="s">
        <v>370</v>
      </c>
      <c r="K45" s="90"/>
      <c r="L45" s="90"/>
      <c r="M45" s="90">
        <v>11</v>
      </c>
      <c r="N45" s="90" t="s">
        <v>370</v>
      </c>
      <c r="O45" s="90"/>
      <c r="P45" s="90"/>
      <c r="Q45" s="90">
        <v>11</v>
      </c>
      <c r="R45" s="90" t="s">
        <v>370</v>
      </c>
      <c r="S45" s="90"/>
      <c r="T45" s="90"/>
      <c r="U45" s="90">
        <v>11</v>
      </c>
      <c r="V45" s="90" t="s">
        <v>370</v>
      </c>
      <c r="W45" s="90"/>
      <c r="X45" s="90"/>
      <c r="Y45" s="90">
        <v>11</v>
      </c>
      <c r="Z45" s="90" t="s">
        <v>370</v>
      </c>
      <c r="AA45" s="90"/>
      <c r="AB45" s="90"/>
      <c r="AC45" s="90">
        <v>11</v>
      </c>
      <c r="AD45" s="90" t="s">
        <v>370</v>
      </c>
      <c r="AE45" s="90"/>
      <c r="AF45" s="90"/>
      <c r="AG45" s="90">
        <v>11</v>
      </c>
      <c r="AH45" s="90" t="s">
        <v>370</v>
      </c>
      <c r="AI45" s="90"/>
      <c r="AJ45" s="90"/>
      <c r="AK45" s="93" t="s">
        <v>385</v>
      </c>
      <c r="AL45" s="91">
        <v>154</v>
      </c>
      <c r="AM45" s="92">
        <v>1</v>
      </c>
      <c r="AN45" s="92">
        <v>2</v>
      </c>
      <c r="AO45" s="92">
        <v>3</v>
      </c>
      <c r="AP45" s="92">
        <v>4</v>
      </c>
      <c r="AQ45" s="92">
        <v>5</v>
      </c>
      <c r="AR45" s="92">
        <v>6</v>
      </c>
      <c r="AS45" s="92">
        <v>7</v>
      </c>
      <c r="AT45" s="92">
        <v>8</v>
      </c>
      <c r="AU45" s="92">
        <v>9</v>
      </c>
      <c r="AV45" s="92">
        <v>10</v>
      </c>
      <c r="AW45" s="92">
        <v>11</v>
      </c>
      <c r="AX45" s="92">
        <v>12</v>
      </c>
      <c r="AY45" s="92">
        <v>13</v>
      </c>
      <c r="AZ45" s="92">
        <v>14</v>
      </c>
      <c r="BA45" s="92">
        <v>15</v>
      </c>
      <c r="BB45" s="92">
        <v>16</v>
      </c>
      <c r="BC45" s="92">
        <v>17</v>
      </c>
      <c r="BD45" s="92">
        <v>18</v>
      </c>
      <c r="BE45" s="92">
        <v>19</v>
      </c>
      <c r="BF45" s="92">
        <v>20</v>
      </c>
      <c r="BG45" s="92">
        <v>21</v>
      </c>
      <c r="BH45" s="92">
        <v>22</v>
      </c>
      <c r="BI45" s="92">
        <v>23</v>
      </c>
      <c r="BJ45" s="92">
        <v>24</v>
      </c>
      <c r="BK45" s="92">
        <v>25</v>
      </c>
      <c r="BL45" s="92">
        <v>26</v>
      </c>
      <c r="BM45" s="92">
        <v>27</v>
      </c>
      <c r="BN45" s="92">
        <v>28</v>
      </c>
      <c r="BO45" s="92">
        <v>29</v>
      </c>
      <c r="BP45" s="92">
        <v>30</v>
      </c>
      <c r="BQ45" s="92"/>
      <c r="BR45" s="3" t="s">
        <v>375</v>
      </c>
      <c r="BS45" s="3" t="s">
        <v>365</v>
      </c>
      <c r="BT45" s="3" t="s">
        <v>366</v>
      </c>
      <c r="BU45" s="3" t="s">
        <v>371</v>
      </c>
      <c r="BV45" s="3" t="s">
        <v>372</v>
      </c>
      <c r="BW45" s="3" t="s">
        <v>373</v>
      </c>
      <c r="BX45" s="3" t="s">
        <v>374</v>
      </c>
      <c r="BY45" s="3" t="s">
        <v>375</v>
      </c>
      <c r="BZ45" s="3" t="s">
        <v>365</v>
      </c>
      <c r="CA45" s="3" t="s">
        <v>366</v>
      </c>
      <c r="CB45" s="3" t="s">
        <v>371</v>
      </c>
      <c r="CC45" s="3" t="s">
        <v>372</v>
      </c>
      <c r="CD45" s="3" t="s">
        <v>373</v>
      </c>
      <c r="CE45" s="3" t="s">
        <v>374</v>
      </c>
      <c r="CF45" s="3" t="s">
        <v>375</v>
      </c>
      <c r="CG45" s="3" t="s">
        <v>365</v>
      </c>
      <c r="CH45" s="3" t="s">
        <v>366</v>
      </c>
      <c r="CI45" s="3" t="s">
        <v>371</v>
      </c>
      <c r="CJ45" s="3" t="s">
        <v>372</v>
      </c>
      <c r="CK45" s="3" t="s">
        <v>373</v>
      </c>
      <c r="CL45" s="3" t="s">
        <v>374</v>
      </c>
      <c r="CM45" s="3" t="s">
        <v>375</v>
      </c>
      <c r="CN45" s="3" t="s">
        <v>365</v>
      </c>
      <c r="CO45" s="3" t="s">
        <v>366</v>
      </c>
      <c r="CP45" s="3" t="s">
        <v>371</v>
      </c>
      <c r="CQ45" s="3" t="s">
        <v>372</v>
      </c>
      <c r="CR45" s="3" t="s">
        <v>373</v>
      </c>
      <c r="CS45" s="3" t="s">
        <v>374</v>
      </c>
      <c r="CT45" s="3" t="s">
        <v>375</v>
      </c>
      <c r="CU45" s="3" t="s">
        <v>365</v>
      </c>
      <c r="CV45" s="3" t="s">
        <v>366</v>
      </c>
      <c r="CW45" s="3" t="s">
        <v>399</v>
      </c>
      <c r="CX45">
        <v>2024</v>
      </c>
    </row>
    <row r="46" spans="1:102" x14ac:dyDescent="0.2">
      <c r="A46" s="86" t="str">
        <f t="shared" si="0"/>
        <v>Декабрь 2024 График 1 Бригада 1</v>
      </c>
      <c r="B46" s="3"/>
      <c r="C46" s="87" t="s">
        <v>400</v>
      </c>
      <c r="D46" s="3" t="s">
        <v>368</v>
      </c>
      <c r="E46" s="3" t="s">
        <v>369</v>
      </c>
      <c r="F46" s="88">
        <v>1</v>
      </c>
      <c r="G46" s="89"/>
      <c r="H46" s="90">
        <v>11</v>
      </c>
      <c r="I46" s="90" t="s">
        <v>370</v>
      </c>
      <c r="J46" s="90"/>
      <c r="K46" s="90"/>
      <c r="L46" s="90">
        <v>11</v>
      </c>
      <c r="M46" s="90" t="s">
        <v>370</v>
      </c>
      <c r="N46" s="90"/>
      <c r="O46" s="90"/>
      <c r="P46" s="90">
        <v>11</v>
      </c>
      <c r="Q46" s="90" t="s">
        <v>370</v>
      </c>
      <c r="R46" s="90"/>
      <c r="S46" s="90"/>
      <c r="T46" s="90">
        <v>11</v>
      </c>
      <c r="U46" s="90" t="s">
        <v>370</v>
      </c>
      <c r="V46" s="89"/>
      <c r="W46" s="89"/>
      <c r="X46" s="90">
        <v>11</v>
      </c>
      <c r="Y46" s="90" t="s">
        <v>370</v>
      </c>
      <c r="Z46" s="90"/>
      <c r="AA46" s="90"/>
      <c r="AB46" s="90">
        <v>11</v>
      </c>
      <c r="AC46" s="90" t="s">
        <v>370</v>
      </c>
      <c r="AD46" s="90"/>
      <c r="AE46" s="90"/>
      <c r="AF46" s="90">
        <v>11</v>
      </c>
      <c r="AG46" s="90" t="s">
        <v>370</v>
      </c>
      <c r="AH46" s="90"/>
      <c r="AI46" s="90"/>
      <c r="AJ46" s="90">
        <v>11</v>
      </c>
      <c r="AK46" s="90" t="s">
        <v>370</v>
      </c>
      <c r="AL46" s="91">
        <v>176</v>
      </c>
      <c r="AM46" s="92">
        <v>1</v>
      </c>
      <c r="AN46" s="92">
        <v>2</v>
      </c>
      <c r="AO46" s="92">
        <v>3</v>
      </c>
      <c r="AP46" s="92">
        <v>4</v>
      </c>
      <c r="AQ46" s="92">
        <v>5</v>
      </c>
      <c r="AR46" s="92">
        <v>6</v>
      </c>
      <c r="AS46" s="92">
        <v>7</v>
      </c>
      <c r="AT46" s="92">
        <v>8</v>
      </c>
      <c r="AU46" s="92">
        <v>9</v>
      </c>
      <c r="AV46" s="92">
        <v>10</v>
      </c>
      <c r="AW46" s="92">
        <v>11</v>
      </c>
      <c r="AX46" s="92">
        <v>12</v>
      </c>
      <c r="AY46" s="92">
        <v>13</v>
      </c>
      <c r="AZ46" s="92">
        <v>14</v>
      </c>
      <c r="BA46" s="92">
        <v>15</v>
      </c>
      <c r="BB46" s="92">
        <v>16</v>
      </c>
      <c r="BC46" s="92">
        <v>17</v>
      </c>
      <c r="BD46" s="92">
        <v>18</v>
      </c>
      <c r="BE46" s="92">
        <v>19</v>
      </c>
      <c r="BF46" s="92">
        <v>20</v>
      </c>
      <c r="BG46" s="92">
        <v>21</v>
      </c>
      <c r="BH46" s="92">
        <v>22</v>
      </c>
      <c r="BI46" s="92">
        <v>23</v>
      </c>
      <c r="BJ46" s="92">
        <v>24</v>
      </c>
      <c r="BK46" s="92">
        <v>25</v>
      </c>
      <c r="BL46" s="92">
        <v>26</v>
      </c>
      <c r="BM46" s="92">
        <v>27</v>
      </c>
      <c r="BN46" s="92">
        <v>28</v>
      </c>
      <c r="BO46" s="92">
        <v>29</v>
      </c>
      <c r="BP46" s="92">
        <v>30</v>
      </c>
      <c r="BQ46" s="92">
        <v>31</v>
      </c>
      <c r="BR46" s="3" t="s">
        <v>366</v>
      </c>
      <c r="BS46" s="3" t="s">
        <v>371</v>
      </c>
      <c r="BT46" s="3" t="s">
        <v>372</v>
      </c>
      <c r="BU46" s="3" t="s">
        <v>373</v>
      </c>
      <c r="BV46" s="3" t="s">
        <v>374</v>
      </c>
      <c r="BW46" s="3" t="s">
        <v>375</v>
      </c>
      <c r="BX46" s="3" t="s">
        <v>365</v>
      </c>
      <c r="BY46" s="3" t="s">
        <v>366</v>
      </c>
      <c r="BZ46" s="3" t="s">
        <v>371</v>
      </c>
      <c r="CA46" s="3" t="s">
        <v>372</v>
      </c>
      <c r="CB46" s="3" t="s">
        <v>373</v>
      </c>
      <c r="CC46" s="3" t="s">
        <v>374</v>
      </c>
      <c r="CD46" s="3" t="s">
        <v>375</v>
      </c>
      <c r="CE46" s="3" t="s">
        <v>365</v>
      </c>
      <c r="CF46" s="3" t="s">
        <v>366</v>
      </c>
      <c r="CG46" s="3" t="s">
        <v>371</v>
      </c>
      <c r="CH46" s="3" t="s">
        <v>372</v>
      </c>
      <c r="CI46" s="3" t="s">
        <v>373</v>
      </c>
      <c r="CJ46" s="3" t="s">
        <v>374</v>
      </c>
      <c r="CK46" s="3" t="s">
        <v>375</v>
      </c>
      <c r="CL46" s="3" t="s">
        <v>365</v>
      </c>
      <c r="CM46" s="3" t="s">
        <v>366</v>
      </c>
      <c r="CN46" s="3" t="s">
        <v>371</v>
      </c>
      <c r="CO46" s="3" t="s">
        <v>372</v>
      </c>
      <c r="CP46" s="3" t="s">
        <v>373</v>
      </c>
      <c r="CQ46" s="3" t="s">
        <v>374</v>
      </c>
      <c r="CR46" s="3" t="s">
        <v>375</v>
      </c>
      <c r="CS46" s="3" t="s">
        <v>365</v>
      </c>
      <c r="CT46" s="3" t="s">
        <v>366</v>
      </c>
      <c r="CU46" s="3" t="s">
        <v>371</v>
      </c>
      <c r="CV46" s="3" t="s">
        <v>372</v>
      </c>
      <c r="CW46" s="3" t="s">
        <v>401</v>
      </c>
      <c r="CX46">
        <v>2024</v>
      </c>
    </row>
    <row r="47" spans="1:102" x14ac:dyDescent="0.2">
      <c r="A47" s="86" t="str">
        <f t="shared" si="0"/>
        <v>Декабрь 2024 График 1 Бригада 2</v>
      </c>
      <c r="B47" s="3"/>
      <c r="C47" s="87" t="s">
        <v>400</v>
      </c>
      <c r="D47" s="3" t="s">
        <v>368</v>
      </c>
      <c r="E47" s="3" t="s">
        <v>376</v>
      </c>
      <c r="F47" s="88">
        <v>2</v>
      </c>
      <c r="G47" s="89"/>
      <c r="H47" s="90"/>
      <c r="I47" s="90">
        <v>11</v>
      </c>
      <c r="J47" s="90" t="s">
        <v>370</v>
      </c>
      <c r="K47" s="90"/>
      <c r="L47" s="90"/>
      <c r="M47" s="90">
        <v>11</v>
      </c>
      <c r="N47" s="90" t="s">
        <v>370</v>
      </c>
      <c r="O47" s="90"/>
      <c r="P47" s="90"/>
      <c r="Q47" s="90">
        <v>11</v>
      </c>
      <c r="R47" s="90" t="s">
        <v>370</v>
      </c>
      <c r="S47" s="90"/>
      <c r="T47" s="90"/>
      <c r="U47" s="90">
        <v>11</v>
      </c>
      <c r="V47" s="89" t="s">
        <v>370</v>
      </c>
      <c r="W47" s="89"/>
      <c r="X47" s="90"/>
      <c r="Y47" s="90">
        <v>11</v>
      </c>
      <c r="Z47" s="90" t="s">
        <v>370</v>
      </c>
      <c r="AA47" s="90"/>
      <c r="AB47" s="90"/>
      <c r="AC47" s="90">
        <v>11</v>
      </c>
      <c r="AD47" s="90" t="s">
        <v>370</v>
      </c>
      <c r="AE47" s="90"/>
      <c r="AF47" s="90"/>
      <c r="AG47" s="90">
        <v>11</v>
      </c>
      <c r="AH47" s="90" t="s">
        <v>370</v>
      </c>
      <c r="AI47" s="90"/>
      <c r="AJ47" s="90"/>
      <c r="AK47" s="90">
        <v>11</v>
      </c>
      <c r="AL47" s="91">
        <v>176</v>
      </c>
      <c r="AM47" s="92">
        <v>1</v>
      </c>
      <c r="AN47" s="92">
        <v>2</v>
      </c>
      <c r="AO47" s="92">
        <v>3</v>
      </c>
      <c r="AP47" s="92">
        <v>4</v>
      </c>
      <c r="AQ47" s="92">
        <v>5</v>
      </c>
      <c r="AR47" s="92">
        <v>6</v>
      </c>
      <c r="AS47" s="92">
        <v>7</v>
      </c>
      <c r="AT47" s="92">
        <v>8</v>
      </c>
      <c r="AU47" s="92">
        <v>9</v>
      </c>
      <c r="AV47" s="92">
        <v>10</v>
      </c>
      <c r="AW47" s="92">
        <v>11</v>
      </c>
      <c r="AX47" s="92">
        <v>12</v>
      </c>
      <c r="AY47" s="92">
        <v>13</v>
      </c>
      <c r="AZ47" s="92">
        <v>14</v>
      </c>
      <c r="BA47" s="92">
        <v>15</v>
      </c>
      <c r="BB47" s="92">
        <v>16</v>
      </c>
      <c r="BC47" s="92">
        <v>17</v>
      </c>
      <c r="BD47" s="92">
        <v>18</v>
      </c>
      <c r="BE47" s="92">
        <v>19</v>
      </c>
      <c r="BF47" s="92">
        <v>20</v>
      </c>
      <c r="BG47" s="92">
        <v>21</v>
      </c>
      <c r="BH47" s="92">
        <v>22</v>
      </c>
      <c r="BI47" s="92">
        <v>23</v>
      </c>
      <c r="BJ47" s="92">
        <v>24</v>
      </c>
      <c r="BK47" s="92">
        <v>25</v>
      </c>
      <c r="BL47" s="92">
        <v>26</v>
      </c>
      <c r="BM47" s="92">
        <v>27</v>
      </c>
      <c r="BN47" s="92">
        <v>28</v>
      </c>
      <c r="BO47" s="92">
        <v>29</v>
      </c>
      <c r="BP47" s="92">
        <v>30</v>
      </c>
      <c r="BQ47" s="92">
        <v>31</v>
      </c>
      <c r="BR47" s="3" t="s">
        <v>366</v>
      </c>
      <c r="BS47" s="3" t="s">
        <v>371</v>
      </c>
      <c r="BT47" s="3" t="s">
        <v>372</v>
      </c>
      <c r="BU47" s="3" t="s">
        <v>373</v>
      </c>
      <c r="BV47" s="3" t="s">
        <v>374</v>
      </c>
      <c r="BW47" s="3" t="s">
        <v>375</v>
      </c>
      <c r="BX47" s="3" t="s">
        <v>365</v>
      </c>
      <c r="BY47" s="3" t="s">
        <v>366</v>
      </c>
      <c r="BZ47" s="3" t="s">
        <v>371</v>
      </c>
      <c r="CA47" s="3" t="s">
        <v>372</v>
      </c>
      <c r="CB47" s="3" t="s">
        <v>373</v>
      </c>
      <c r="CC47" s="3" t="s">
        <v>374</v>
      </c>
      <c r="CD47" s="3" t="s">
        <v>375</v>
      </c>
      <c r="CE47" s="3" t="s">
        <v>365</v>
      </c>
      <c r="CF47" s="3" t="s">
        <v>366</v>
      </c>
      <c r="CG47" s="3" t="s">
        <v>371</v>
      </c>
      <c r="CH47" s="3" t="s">
        <v>372</v>
      </c>
      <c r="CI47" s="3" t="s">
        <v>373</v>
      </c>
      <c r="CJ47" s="3" t="s">
        <v>374</v>
      </c>
      <c r="CK47" s="3" t="s">
        <v>375</v>
      </c>
      <c r="CL47" s="3" t="s">
        <v>365</v>
      </c>
      <c r="CM47" s="3" t="s">
        <v>366</v>
      </c>
      <c r="CN47" s="3" t="s">
        <v>371</v>
      </c>
      <c r="CO47" s="3" t="s">
        <v>372</v>
      </c>
      <c r="CP47" s="3" t="s">
        <v>373</v>
      </c>
      <c r="CQ47" s="3" t="s">
        <v>374</v>
      </c>
      <c r="CR47" s="3" t="s">
        <v>375</v>
      </c>
      <c r="CS47" s="3" t="s">
        <v>365</v>
      </c>
      <c r="CT47" s="3" t="s">
        <v>366</v>
      </c>
      <c r="CU47" s="3" t="s">
        <v>371</v>
      </c>
      <c r="CV47" s="3" t="s">
        <v>372</v>
      </c>
      <c r="CW47" s="3" t="s">
        <v>401</v>
      </c>
      <c r="CX47">
        <v>2024</v>
      </c>
    </row>
    <row r="48" spans="1:102" x14ac:dyDescent="0.2">
      <c r="A48" s="86" t="str">
        <f t="shared" si="0"/>
        <v>Декабрь 2024 График 1 Бригада 3</v>
      </c>
      <c r="B48" s="3"/>
      <c r="C48" s="87" t="s">
        <v>400</v>
      </c>
      <c r="D48" s="3" t="s">
        <v>368</v>
      </c>
      <c r="E48" s="3" t="s">
        <v>379</v>
      </c>
      <c r="F48" s="88">
        <v>3</v>
      </c>
      <c r="G48" s="89" t="s">
        <v>370</v>
      </c>
      <c r="H48" s="90"/>
      <c r="I48" s="90"/>
      <c r="J48" s="90">
        <v>11</v>
      </c>
      <c r="K48" s="90" t="s">
        <v>370</v>
      </c>
      <c r="L48" s="90"/>
      <c r="M48" s="90"/>
      <c r="N48" s="90">
        <v>11</v>
      </c>
      <c r="O48" s="90" t="s">
        <v>370</v>
      </c>
      <c r="P48" s="90"/>
      <c r="Q48" s="90"/>
      <c r="R48" s="90">
        <v>11</v>
      </c>
      <c r="S48" s="90" t="s">
        <v>370</v>
      </c>
      <c r="T48" s="90"/>
      <c r="U48" s="90"/>
      <c r="V48" s="89">
        <v>11</v>
      </c>
      <c r="W48" s="89" t="s">
        <v>370</v>
      </c>
      <c r="X48" s="90"/>
      <c r="Y48" s="90"/>
      <c r="Z48" s="90">
        <v>11</v>
      </c>
      <c r="AA48" s="90" t="s">
        <v>370</v>
      </c>
      <c r="AB48" s="90"/>
      <c r="AC48" s="90"/>
      <c r="AD48" s="90">
        <v>11</v>
      </c>
      <c r="AE48" s="90" t="s">
        <v>370</v>
      </c>
      <c r="AF48" s="90"/>
      <c r="AG48" s="90"/>
      <c r="AH48" s="90">
        <v>11</v>
      </c>
      <c r="AI48" s="90" t="s">
        <v>370</v>
      </c>
      <c r="AJ48" s="90"/>
      <c r="AK48" s="90"/>
      <c r="AL48" s="91">
        <v>165</v>
      </c>
      <c r="AM48" s="92">
        <v>1</v>
      </c>
      <c r="AN48" s="92">
        <v>2</v>
      </c>
      <c r="AO48" s="92">
        <v>3</v>
      </c>
      <c r="AP48" s="92">
        <v>4</v>
      </c>
      <c r="AQ48" s="92">
        <v>5</v>
      </c>
      <c r="AR48" s="92">
        <v>6</v>
      </c>
      <c r="AS48" s="92">
        <v>7</v>
      </c>
      <c r="AT48" s="92">
        <v>8</v>
      </c>
      <c r="AU48" s="92">
        <v>9</v>
      </c>
      <c r="AV48" s="92">
        <v>10</v>
      </c>
      <c r="AW48" s="92">
        <v>11</v>
      </c>
      <c r="AX48" s="92">
        <v>12</v>
      </c>
      <c r="AY48" s="92">
        <v>13</v>
      </c>
      <c r="AZ48" s="92">
        <v>14</v>
      </c>
      <c r="BA48" s="92">
        <v>15</v>
      </c>
      <c r="BB48" s="92">
        <v>16</v>
      </c>
      <c r="BC48" s="92">
        <v>17</v>
      </c>
      <c r="BD48" s="92">
        <v>18</v>
      </c>
      <c r="BE48" s="92">
        <v>19</v>
      </c>
      <c r="BF48" s="92">
        <v>20</v>
      </c>
      <c r="BG48" s="92">
        <v>21</v>
      </c>
      <c r="BH48" s="92">
        <v>22</v>
      </c>
      <c r="BI48" s="92">
        <v>23</v>
      </c>
      <c r="BJ48" s="92">
        <v>24</v>
      </c>
      <c r="BK48" s="92">
        <v>25</v>
      </c>
      <c r="BL48" s="92">
        <v>26</v>
      </c>
      <c r="BM48" s="92">
        <v>27</v>
      </c>
      <c r="BN48" s="92">
        <v>28</v>
      </c>
      <c r="BO48" s="92">
        <v>29</v>
      </c>
      <c r="BP48" s="92">
        <v>30</v>
      </c>
      <c r="BQ48" s="92">
        <v>31</v>
      </c>
      <c r="BR48" s="3" t="s">
        <v>366</v>
      </c>
      <c r="BS48" s="3" t="s">
        <v>371</v>
      </c>
      <c r="BT48" s="3" t="s">
        <v>372</v>
      </c>
      <c r="BU48" s="3" t="s">
        <v>373</v>
      </c>
      <c r="BV48" s="3" t="s">
        <v>374</v>
      </c>
      <c r="BW48" s="3" t="s">
        <v>375</v>
      </c>
      <c r="BX48" s="3" t="s">
        <v>365</v>
      </c>
      <c r="BY48" s="3" t="s">
        <v>366</v>
      </c>
      <c r="BZ48" s="3" t="s">
        <v>371</v>
      </c>
      <c r="CA48" s="3" t="s">
        <v>372</v>
      </c>
      <c r="CB48" s="3" t="s">
        <v>373</v>
      </c>
      <c r="CC48" s="3" t="s">
        <v>374</v>
      </c>
      <c r="CD48" s="3" t="s">
        <v>375</v>
      </c>
      <c r="CE48" s="3" t="s">
        <v>365</v>
      </c>
      <c r="CF48" s="3" t="s">
        <v>366</v>
      </c>
      <c r="CG48" s="3" t="s">
        <v>371</v>
      </c>
      <c r="CH48" s="3" t="s">
        <v>372</v>
      </c>
      <c r="CI48" s="3" t="s">
        <v>373</v>
      </c>
      <c r="CJ48" s="3" t="s">
        <v>374</v>
      </c>
      <c r="CK48" s="3" t="s">
        <v>375</v>
      </c>
      <c r="CL48" s="3" t="s">
        <v>365</v>
      </c>
      <c r="CM48" s="3" t="s">
        <v>366</v>
      </c>
      <c r="CN48" s="3" t="s">
        <v>371</v>
      </c>
      <c r="CO48" s="3" t="s">
        <v>372</v>
      </c>
      <c r="CP48" s="3" t="s">
        <v>373</v>
      </c>
      <c r="CQ48" s="3" t="s">
        <v>374</v>
      </c>
      <c r="CR48" s="3" t="s">
        <v>375</v>
      </c>
      <c r="CS48" s="3" t="s">
        <v>365</v>
      </c>
      <c r="CT48" s="3" t="s">
        <v>366</v>
      </c>
      <c r="CU48" s="3" t="s">
        <v>371</v>
      </c>
      <c r="CV48" s="3" t="s">
        <v>372</v>
      </c>
      <c r="CW48" s="3" t="s">
        <v>401</v>
      </c>
      <c r="CX48">
        <v>2024</v>
      </c>
    </row>
    <row r="49" spans="1:102" x14ac:dyDescent="0.2">
      <c r="A49" s="86" t="str">
        <f t="shared" si="0"/>
        <v>Декабрь 2024 График 1 Бригада 4</v>
      </c>
      <c r="B49" s="3"/>
      <c r="C49" s="87" t="s">
        <v>400</v>
      </c>
      <c r="D49" s="3" t="s">
        <v>368</v>
      </c>
      <c r="E49" s="3" t="s">
        <v>382</v>
      </c>
      <c r="F49" s="88">
        <v>4</v>
      </c>
      <c r="G49" s="89">
        <v>11</v>
      </c>
      <c r="H49" s="90" t="s">
        <v>370</v>
      </c>
      <c r="I49" s="90"/>
      <c r="J49" s="90"/>
      <c r="K49" s="90">
        <v>11</v>
      </c>
      <c r="L49" s="90" t="s">
        <v>370</v>
      </c>
      <c r="M49" s="90"/>
      <c r="N49" s="90"/>
      <c r="O49" s="90">
        <v>11</v>
      </c>
      <c r="P49" s="90" t="s">
        <v>370</v>
      </c>
      <c r="Q49" s="90"/>
      <c r="R49" s="90"/>
      <c r="S49" s="90">
        <v>11</v>
      </c>
      <c r="T49" s="90" t="s">
        <v>370</v>
      </c>
      <c r="U49" s="90"/>
      <c r="V49" s="89"/>
      <c r="W49" s="89">
        <v>11</v>
      </c>
      <c r="X49" s="90" t="s">
        <v>370</v>
      </c>
      <c r="Y49" s="90"/>
      <c r="Z49" s="90"/>
      <c r="AA49" s="90">
        <v>11</v>
      </c>
      <c r="AB49" s="90" t="s">
        <v>370</v>
      </c>
      <c r="AC49" s="90"/>
      <c r="AD49" s="90"/>
      <c r="AE49" s="90">
        <v>11</v>
      </c>
      <c r="AF49" s="90" t="s">
        <v>370</v>
      </c>
      <c r="AG49" s="90"/>
      <c r="AH49" s="90"/>
      <c r="AI49" s="90">
        <v>11</v>
      </c>
      <c r="AJ49" s="90" t="s">
        <v>370</v>
      </c>
      <c r="AK49" s="90"/>
      <c r="AL49" s="91">
        <v>165</v>
      </c>
      <c r="AM49" s="92">
        <v>1</v>
      </c>
      <c r="AN49" s="92">
        <v>2</v>
      </c>
      <c r="AO49" s="92">
        <v>3</v>
      </c>
      <c r="AP49" s="92">
        <v>4</v>
      </c>
      <c r="AQ49" s="92">
        <v>5</v>
      </c>
      <c r="AR49" s="92">
        <v>6</v>
      </c>
      <c r="AS49" s="92">
        <v>7</v>
      </c>
      <c r="AT49" s="92">
        <v>8</v>
      </c>
      <c r="AU49" s="92">
        <v>9</v>
      </c>
      <c r="AV49" s="92">
        <v>10</v>
      </c>
      <c r="AW49" s="92">
        <v>11</v>
      </c>
      <c r="AX49" s="92">
        <v>12</v>
      </c>
      <c r="AY49" s="92">
        <v>13</v>
      </c>
      <c r="AZ49" s="92">
        <v>14</v>
      </c>
      <c r="BA49" s="92">
        <v>15</v>
      </c>
      <c r="BB49" s="92">
        <v>16</v>
      </c>
      <c r="BC49" s="92">
        <v>17</v>
      </c>
      <c r="BD49" s="92">
        <v>18</v>
      </c>
      <c r="BE49" s="92">
        <v>19</v>
      </c>
      <c r="BF49" s="92">
        <v>20</v>
      </c>
      <c r="BG49" s="92">
        <v>21</v>
      </c>
      <c r="BH49" s="92">
        <v>22</v>
      </c>
      <c r="BI49" s="92">
        <v>23</v>
      </c>
      <c r="BJ49" s="92">
        <v>24</v>
      </c>
      <c r="BK49" s="92">
        <v>25</v>
      </c>
      <c r="BL49" s="92">
        <v>26</v>
      </c>
      <c r="BM49" s="92">
        <v>27</v>
      </c>
      <c r="BN49" s="92">
        <v>28</v>
      </c>
      <c r="BO49" s="92">
        <v>29</v>
      </c>
      <c r="BP49" s="92">
        <v>30</v>
      </c>
      <c r="BQ49" s="92">
        <v>31</v>
      </c>
      <c r="BR49" s="3" t="s">
        <v>366</v>
      </c>
      <c r="BS49" s="3" t="s">
        <v>371</v>
      </c>
      <c r="BT49" s="3" t="s">
        <v>372</v>
      </c>
      <c r="BU49" s="3" t="s">
        <v>373</v>
      </c>
      <c r="BV49" s="3" t="s">
        <v>374</v>
      </c>
      <c r="BW49" s="3" t="s">
        <v>375</v>
      </c>
      <c r="BX49" s="3" t="s">
        <v>365</v>
      </c>
      <c r="BY49" s="3" t="s">
        <v>366</v>
      </c>
      <c r="BZ49" s="3" t="s">
        <v>371</v>
      </c>
      <c r="CA49" s="3" t="s">
        <v>372</v>
      </c>
      <c r="CB49" s="3" t="s">
        <v>373</v>
      </c>
      <c r="CC49" s="3" t="s">
        <v>374</v>
      </c>
      <c r="CD49" s="3" t="s">
        <v>375</v>
      </c>
      <c r="CE49" s="3" t="s">
        <v>365</v>
      </c>
      <c r="CF49" s="3" t="s">
        <v>366</v>
      </c>
      <c r="CG49" s="3" t="s">
        <v>371</v>
      </c>
      <c r="CH49" s="3" t="s">
        <v>372</v>
      </c>
      <c r="CI49" s="3" t="s">
        <v>373</v>
      </c>
      <c r="CJ49" s="3" t="s">
        <v>374</v>
      </c>
      <c r="CK49" s="3" t="s">
        <v>375</v>
      </c>
      <c r="CL49" s="3" t="s">
        <v>365</v>
      </c>
      <c r="CM49" s="3" t="s">
        <v>366</v>
      </c>
      <c r="CN49" s="3" t="s">
        <v>371</v>
      </c>
      <c r="CO49" s="3" t="s">
        <v>372</v>
      </c>
      <c r="CP49" s="3" t="s">
        <v>373</v>
      </c>
      <c r="CQ49" s="3" t="s">
        <v>374</v>
      </c>
      <c r="CR49" s="3" t="s">
        <v>375</v>
      </c>
      <c r="CS49" s="3" t="s">
        <v>365</v>
      </c>
      <c r="CT49" s="3" t="s">
        <v>366</v>
      </c>
      <c r="CU49" s="3" t="s">
        <v>371</v>
      </c>
      <c r="CV49" s="3" t="s">
        <v>372</v>
      </c>
      <c r="CW49" s="3" t="s">
        <v>401</v>
      </c>
      <c r="CX49">
        <v>2024</v>
      </c>
    </row>
    <row r="50" spans="1:102" x14ac:dyDescent="0.2">
      <c r="A50" s="86" t="str">
        <f t="shared" si="0"/>
        <v>Январь 2024 График 2 Бригада 1</v>
      </c>
      <c r="B50" s="3"/>
      <c r="C50" s="87" t="s">
        <v>367</v>
      </c>
      <c r="D50" s="3" t="s">
        <v>409</v>
      </c>
      <c r="E50" s="3" t="s">
        <v>369</v>
      </c>
      <c r="F50" s="94">
        <v>1</v>
      </c>
      <c r="G50" s="3">
        <v>11</v>
      </c>
      <c r="H50" s="3">
        <v>11</v>
      </c>
      <c r="I50" s="3"/>
      <c r="J50" s="3"/>
      <c r="K50" s="3">
        <v>11</v>
      </c>
      <c r="L50" s="3">
        <v>11</v>
      </c>
      <c r="M50" s="3"/>
      <c r="N50" s="3"/>
      <c r="O50" s="3">
        <v>11</v>
      </c>
      <c r="P50" s="3">
        <v>11</v>
      </c>
      <c r="Q50" s="3"/>
      <c r="R50" s="3"/>
      <c r="S50" s="3">
        <v>11</v>
      </c>
      <c r="T50" s="3">
        <v>11</v>
      </c>
      <c r="U50" s="3"/>
      <c r="V50" s="3"/>
      <c r="W50" s="3">
        <v>11</v>
      </c>
      <c r="X50" s="3">
        <v>11</v>
      </c>
      <c r="Y50" s="3"/>
      <c r="Z50" s="3"/>
      <c r="AA50" s="3">
        <v>11</v>
      </c>
      <c r="AB50" s="3">
        <v>11</v>
      </c>
      <c r="AC50" s="3"/>
      <c r="AD50" s="3"/>
      <c r="AE50" s="3">
        <v>11</v>
      </c>
      <c r="AF50" s="3">
        <v>11</v>
      </c>
      <c r="AG50" s="3"/>
      <c r="AH50" s="3"/>
      <c r="AI50" s="3">
        <v>11</v>
      </c>
      <c r="AJ50" s="3">
        <v>11</v>
      </c>
      <c r="AK50" s="3"/>
      <c r="AL50" s="91">
        <v>176</v>
      </c>
      <c r="AM50" s="92">
        <v>1</v>
      </c>
      <c r="AN50" s="92">
        <v>2</v>
      </c>
      <c r="AO50" s="92">
        <v>3</v>
      </c>
      <c r="AP50" s="92">
        <v>4</v>
      </c>
      <c r="AQ50" s="92">
        <v>5</v>
      </c>
      <c r="AR50" s="92">
        <v>6</v>
      </c>
      <c r="AS50" s="92">
        <v>7</v>
      </c>
      <c r="AT50" s="92">
        <v>8</v>
      </c>
      <c r="AU50" s="92">
        <v>9</v>
      </c>
      <c r="AV50" s="92">
        <v>10</v>
      </c>
      <c r="AW50" s="92">
        <v>11</v>
      </c>
      <c r="AX50" s="92">
        <v>12</v>
      </c>
      <c r="AY50" s="92">
        <v>13</v>
      </c>
      <c r="AZ50" s="92">
        <v>14</v>
      </c>
      <c r="BA50" s="92">
        <v>15</v>
      </c>
      <c r="BB50" s="92">
        <v>16</v>
      </c>
      <c r="BC50" s="92">
        <v>17</v>
      </c>
      <c r="BD50" s="92">
        <v>18</v>
      </c>
      <c r="BE50" s="92">
        <v>19</v>
      </c>
      <c r="BF50" s="92">
        <v>20</v>
      </c>
      <c r="BG50" s="92">
        <v>21</v>
      </c>
      <c r="BH50" s="92">
        <v>22</v>
      </c>
      <c r="BI50" s="92">
        <v>23</v>
      </c>
      <c r="BJ50" s="92">
        <v>24</v>
      </c>
      <c r="BK50" s="92">
        <v>25</v>
      </c>
      <c r="BL50" s="92">
        <v>26</v>
      </c>
      <c r="BM50" s="92">
        <v>27</v>
      </c>
      <c r="BN50" s="92">
        <v>28</v>
      </c>
      <c r="BO50" s="92">
        <v>29</v>
      </c>
      <c r="BP50" s="92">
        <v>30</v>
      </c>
      <c r="BQ50" s="92">
        <v>31</v>
      </c>
      <c r="BR50" s="3" t="s">
        <v>371</v>
      </c>
      <c r="BS50" s="3" t="s">
        <v>372</v>
      </c>
      <c r="BT50" s="3" t="s">
        <v>373</v>
      </c>
      <c r="BU50" s="3" t="s">
        <v>374</v>
      </c>
      <c r="BV50" s="3" t="s">
        <v>375</v>
      </c>
      <c r="BW50" s="3" t="s">
        <v>365</v>
      </c>
      <c r="BX50" s="3" t="s">
        <v>366</v>
      </c>
      <c r="BY50" s="3" t="s">
        <v>371</v>
      </c>
      <c r="BZ50" s="3" t="s">
        <v>372</v>
      </c>
      <c r="CA50" s="3" t="s">
        <v>373</v>
      </c>
      <c r="CB50" s="3" t="s">
        <v>374</v>
      </c>
      <c r="CC50" s="3" t="s">
        <v>375</v>
      </c>
      <c r="CD50" s="3" t="s">
        <v>365</v>
      </c>
      <c r="CE50" s="3" t="s">
        <v>366</v>
      </c>
      <c r="CF50" s="3" t="s">
        <v>371</v>
      </c>
      <c r="CG50" s="3" t="s">
        <v>372</v>
      </c>
      <c r="CH50" s="3" t="s">
        <v>373</v>
      </c>
      <c r="CI50" s="3" t="s">
        <v>374</v>
      </c>
      <c r="CJ50" s="3" t="s">
        <v>375</v>
      </c>
      <c r="CK50" s="3" t="s">
        <v>365</v>
      </c>
      <c r="CL50" s="3" t="s">
        <v>366</v>
      </c>
      <c r="CM50" s="3" t="s">
        <v>371</v>
      </c>
      <c r="CN50" s="3" t="s">
        <v>372</v>
      </c>
      <c r="CO50" s="3" t="s">
        <v>373</v>
      </c>
      <c r="CP50" s="3" t="s">
        <v>374</v>
      </c>
      <c r="CQ50" s="3" t="s">
        <v>375</v>
      </c>
      <c r="CR50" s="3" t="s">
        <v>365</v>
      </c>
      <c r="CS50" s="3" t="s">
        <v>366</v>
      </c>
      <c r="CT50" s="3" t="s">
        <v>371</v>
      </c>
      <c r="CU50" s="3" t="s">
        <v>372</v>
      </c>
      <c r="CV50" s="3" t="s">
        <v>373</v>
      </c>
      <c r="CW50" s="3" t="s">
        <v>2</v>
      </c>
      <c r="CX50">
        <v>2024</v>
      </c>
    </row>
    <row r="51" spans="1:102" x14ac:dyDescent="0.2">
      <c r="A51" s="86" t="str">
        <f t="shared" si="0"/>
        <v>Январь 2024 График 2 Бригада 2</v>
      </c>
      <c r="B51" s="3"/>
      <c r="C51" s="87" t="s">
        <v>367</v>
      </c>
      <c r="D51" s="3" t="s">
        <v>409</v>
      </c>
      <c r="E51" s="3" t="s">
        <v>376</v>
      </c>
      <c r="F51" s="94">
        <v>2</v>
      </c>
      <c r="G51" s="3"/>
      <c r="H51" s="3">
        <v>11</v>
      </c>
      <c r="I51" s="3">
        <v>11</v>
      </c>
      <c r="J51" s="3"/>
      <c r="K51" s="3"/>
      <c r="L51" s="3">
        <v>11</v>
      </c>
      <c r="M51" s="3">
        <v>11</v>
      </c>
      <c r="N51" s="3"/>
      <c r="O51" s="3"/>
      <c r="P51" s="3">
        <v>11</v>
      </c>
      <c r="Q51" s="3">
        <v>11</v>
      </c>
      <c r="R51" s="3"/>
      <c r="S51" s="3"/>
      <c r="T51" s="3">
        <v>11</v>
      </c>
      <c r="U51" s="3">
        <v>11</v>
      </c>
      <c r="V51" s="3"/>
      <c r="W51" s="3"/>
      <c r="X51" s="3">
        <v>11</v>
      </c>
      <c r="Y51" s="3">
        <v>11</v>
      </c>
      <c r="Z51" s="3"/>
      <c r="AA51" s="3"/>
      <c r="AB51" s="3">
        <v>11</v>
      </c>
      <c r="AC51" s="3">
        <v>11</v>
      </c>
      <c r="AD51" s="3"/>
      <c r="AE51" s="3"/>
      <c r="AF51" s="3">
        <v>11</v>
      </c>
      <c r="AG51" s="3">
        <v>11</v>
      </c>
      <c r="AH51" s="3"/>
      <c r="AI51" s="3"/>
      <c r="AJ51" s="3">
        <v>11</v>
      </c>
      <c r="AK51" s="3">
        <v>11</v>
      </c>
      <c r="AL51" s="91">
        <v>176</v>
      </c>
      <c r="AM51" s="92">
        <v>1</v>
      </c>
      <c r="AN51" s="92">
        <v>2</v>
      </c>
      <c r="AO51" s="92">
        <v>3</v>
      </c>
      <c r="AP51" s="92">
        <v>4</v>
      </c>
      <c r="AQ51" s="92">
        <v>5</v>
      </c>
      <c r="AR51" s="92">
        <v>6</v>
      </c>
      <c r="AS51" s="92">
        <v>7</v>
      </c>
      <c r="AT51" s="92">
        <v>8</v>
      </c>
      <c r="AU51" s="92">
        <v>9</v>
      </c>
      <c r="AV51" s="92">
        <v>10</v>
      </c>
      <c r="AW51" s="92">
        <v>11</v>
      </c>
      <c r="AX51" s="92">
        <v>12</v>
      </c>
      <c r="AY51" s="92">
        <v>13</v>
      </c>
      <c r="AZ51" s="92">
        <v>14</v>
      </c>
      <c r="BA51" s="92">
        <v>15</v>
      </c>
      <c r="BB51" s="92">
        <v>16</v>
      </c>
      <c r="BC51" s="92">
        <v>17</v>
      </c>
      <c r="BD51" s="92">
        <v>18</v>
      </c>
      <c r="BE51" s="92">
        <v>19</v>
      </c>
      <c r="BF51" s="92">
        <v>20</v>
      </c>
      <c r="BG51" s="92">
        <v>21</v>
      </c>
      <c r="BH51" s="92">
        <v>22</v>
      </c>
      <c r="BI51" s="92">
        <v>23</v>
      </c>
      <c r="BJ51" s="92">
        <v>24</v>
      </c>
      <c r="BK51" s="92">
        <v>25</v>
      </c>
      <c r="BL51" s="92">
        <v>26</v>
      </c>
      <c r="BM51" s="92">
        <v>27</v>
      </c>
      <c r="BN51" s="92">
        <v>28</v>
      </c>
      <c r="BO51" s="92">
        <v>29</v>
      </c>
      <c r="BP51" s="92">
        <v>30</v>
      </c>
      <c r="BQ51" s="92">
        <v>31</v>
      </c>
      <c r="BR51" s="3" t="s">
        <v>371</v>
      </c>
      <c r="BS51" s="3" t="s">
        <v>372</v>
      </c>
      <c r="BT51" s="3" t="s">
        <v>373</v>
      </c>
      <c r="BU51" s="3" t="s">
        <v>374</v>
      </c>
      <c r="BV51" s="3" t="s">
        <v>375</v>
      </c>
      <c r="BW51" s="3" t="s">
        <v>365</v>
      </c>
      <c r="BX51" s="3" t="s">
        <v>366</v>
      </c>
      <c r="BY51" s="3" t="s">
        <v>371</v>
      </c>
      <c r="BZ51" s="3" t="s">
        <v>372</v>
      </c>
      <c r="CA51" s="3" t="s">
        <v>373</v>
      </c>
      <c r="CB51" s="3" t="s">
        <v>374</v>
      </c>
      <c r="CC51" s="3" t="s">
        <v>375</v>
      </c>
      <c r="CD51" s="3" t="s">
        <v>365</v>
      </c>
      <c r="CE51" s="3" t="s">
        <v>366</v>
      </c>
      <c r="CF51" s="3" t="s">
        <v>371</v>
      </c>
      <c r="CG51" s="3" t="s">
        <v>372</v>
      </c>
      <c r="CH51" s="3" t="s">
        <v>373</v>
      </c>
      <c r="CI51" s="3" t="s">
        <v>374</v>
      </c>
      <c r="CJ51" s="3" t="s">
        <v>375</v>
      </c>
      <c r="CK51" s="3" t="s">
        <v>365</v>
      </c>
      <c r="CL51" s="3" t="s">
        <v>366</v>
      </c>
      <c r="CM51" s="3" t="s">
        <v>371</v>
      </c>
      <c r="CN51" s="3" t="s">
        <v>372</v>
      </c>
      <c r="CO51" s="3" t="s">
        <v>373</v>
      </c>
      <c r="CP51" s="3" t="s">
        <v>374</v>
      </c>
      <c r="CQ51" s="3" t="s">
        <v>375</v>
      </c>
      <c r="CR51" s="3" t="s">
        <v>365</v>
      </c>
      <c r="CS51" s="3" t="s">
        <v>366</v>
      </c>
      <c r="CT51" s="3" t="s">
        <v>371</v>
      </c>
      <c r="CU51" s="3" t="s">
        <v>372</v>
      </c>
      <c r="CV51" s="3" t="s">
        <v>373</v>
      </c>
      <c r="CW51" s="3" t="s">
        <v>2</v>
      </c>
      <c r="CX51">
        <v>2024</v>
      </c>
    </row>
    <row r="52" spans="1:102" x14ac:dyDescent="0.2">
      <c r="A52" s="86" t="str">
        <f t="shared" si="0"/>
        <v>Январь 2024 График 2 Бригада 3</v>
      </c>
      <c r="B52" s="3"/>
      <c r="C52" s="87" t="s">
        <v>367</v>
      </c>
      <c r="D52" s="3" t="s">
        <v>409</v>
      </c>
      <c r="E52" s="3" t="s">
        <v>379</v>
      </c>
      <c r="F52" s="94">
        <v>3</v>
      </c>
      <c r="G52" s="3"/>
      <c r="H52" s="3"/>
      <c r="I52" s="3">
        <v>11</v>
      </c>
      <c r="J52" s="3">
        <v>11</v>
      </c>
      <c r="K52" s="3"/>
      <c r="L52" s="3"/>
      <c r="M52" s="3">
        <v>11</v>
      </c>
      <c r="N52" s="3">
        <v>11</v>
      </c>
      <c r="O52" s="3"/>
      <c r="P52" s="3"/>
      <c r="Q52" s="3">
        <v>11</v>
      </c>
      <c r="R52" s="3">
        <v>11</v>
      </c>
      <c r="S52" s="3"/>
      <c r="T52" s="3"/>
      <c r="U52" s="3">
        <v>11</v>
      </c>
      <c r="V52" s="3">
        <v>11</v>
      </c>
      <c r="W52" s="3"/>
      <c r="X52" s="3"/>
      <c r="Y52" s="3">
        <v>11</v>
      </c>
      <c r="Z52" s="3">
        <v>11</v>
      </c>
      <c r="AA52" s="3"/>
      <c r="AB52" s="3"/>
      <c r="AC52" s="3">
        <v>11</v>
      </c>
      <c r="AD52" s="3">
        <v>11</v>
      </c>
      <c r="AE52" s="3"/>
      <c r="AF52" s="3"/>
      <c r="AG52" s="3">
        <v>11</v>
      </c>
      <c r="AH52" s="3">
        <v>11</v>
      </c>
      <c r="AI52" s="3"/>
      <c r="AJ52" s="3"/>
      <c r="AK52" s="3">
        <v>11</v>
      </c>
      <c r="AL52" s="91">
        <v>165</v>
      </c>
      <c r="AM52" s="92">
        <v>1</v>
      </c>
      <c r="AN52" s="92">
        <v>2</v>
      </c>
      <c r="AO52" s="92">
        <v>3</v>
      </c>
      <c r="AP52" s="92">
        <v>4</v>
      </c>
      <c r="AQ52" s="92">
        <v>5</v>
      </c>
      <c r="AR52" s="92">
        <v>6</v>
      </c>
      <c r="AS52" s="92">
        <v>7</v>
      </c>
      <c r="AT52" s="92">
        <v>8</v>
      </c>
      <c r="AU52" s="92">
        <v>9</v>
      </c>
      <c r="AV52" s="92">
        <v>10</v>
      </c>
      <c r="AW52" s="92">
        <v>11</v>
      </c>
      <c r="AX52" s="92">
        <v>12</v>
      </c>
      <c r="AY52" s="92">
        <v>13</v>
      </c>
      <c r="AZ52" s="92">
        <v>14</v>
      </c>
      <c r="BA52" s="92">
        <v>15</v>
      </c>
      <c r="BB52" s="92">
        <v>16</v>
      </c>
      <c r="BC52" s="92">
        <v>17</v>
      </c>
      <c r="BD52" s="92">
        <v>18</v>
      </c>
      <c r="BE52" s="92">
        <v>19</v>
      </c>
      <c r="BF52" s="92">
        <v>20</v>
      </c>
      <c r="BG52" s="92">
        <v>21</v>
      </c>
      <c r="BH52" s="92">
        <v>22</v>
      </c>
      <c r="BI52" s="92">
        <v>23</v>
      </c>
      <c r="BJ52" s="92">
        <v>24</v>
      </c>
      <c r="BK52" s="92">
        <v>25</v>
      </c>
      <c r="BL52" s="92">
        <v>26</v>
      </c>
      <c r="BM52" s="92">
        <v>27</v>
      </c>
      <c r="BN52" s="92">
        <v>28</v>
      </c>
      <c r="BO52" s="92">
        <v>29</v>
      </c>
      <c r="BP52" s="92">
        <v>30</v>
      </c>
      <c r="BQ52" s="92">
        <v>31</v>
      </c>
      <c r="BR52" s="3" t="s">
        <v>371</v>
      </c>
      <c r="BS52" s="3" t="s">
        <v>372</v>
      </c>
      <c r="BT52" s="3" t="s">
        <v>373</v>
      </c>
      <c r="BU52" s="3" t="s">
        <v>374</v>
      </c>
      <c r="BV52" s="3" t="s">
        <v>375</v>
      </c>
      <c r="BW52" s="3" t="s">
        <v>365</v>
      </c>
      <c r="BX52" s="3" t="s">
        <v>366</v>
      </c>
      <c r="BY52" s="3" t="s">
        <v>371</v>
      </c>
      <c r="BZ52" s="3" t="s">
        <v>372</v>
      </c>
      <c r="CA52" s="3" t="s">
        <v>373</v>
      </c>
      <c r="CB52" s="3" t="s">
        <v>374</v>
      </c>
      <c r="CC52" s="3" t="s">
        <v>375</v>
      </c>
      <c r="CD52" s="3" t="s">
        <v>365</v>
      </c>
      <c r="CE52" s="3" t="s">
        <v>366</v>
      </c>
      <c r="CF52" s="3" t="s">
        <v>371</v>
      </c>
      <c r="CG52" s="3" t="s">
        <v>372</v>
      </c>
      <c r="CH52" s="3" t="s">
        <v>373</v>
      </c>
      <c r="CI52" s="3" t="s">
        <v>374</v>
      </c>
      <c r="CJ52" s="3" t="s">
        <v>375</v>
      </c>
      <c r="CK52" s="3" t="s">
        <v>365</v>
      </c>
      <c r="CL52" s="3" t="s">
        <v>366</v>
      </c>
      <c r="CM52" s="3" t="s">
        <v>371</v>
      </c>
      <c r="CN52" s="3" t="s">
        <v>372</v>
      </c>
      <c r="CO52" s="3" t="s">
        <v>373</v>
      </c>
      <c r="CP52" s="3" t="s">
        <v>374</v>
      </c>
      <c r="CQ52" s="3" t="s">
        <v>375</v>
      </c>
      <c r="CR52" s="3" t="s">
        <v>365</v>
      </c>
      <c r="CS52" s="3" t="s">
        <v>366</v>
      </c>
      <c r="CT52" s="3" t="s">
        <v>371</v>
      </c>
      <c r="CU52" s="3" t="s">
        <v>372</v>
      </c>
      <c r="CV52" s="3" t="s">
        <v>373</v>
      </c>
      <c r="CW52" s="3" t="s">
        <v>2</v>
      </c>
      <c r="CX52">
        <v>2024</v>
      </c>
    </row>
    <row r="53" spans="1:102" x14ac:dyDescent="0.2">
      <c r="A53" s="86" t="str">
        <f t="shared" si="0"/>
        <v>Январь 2024 График 2 Бригада 4</v>
      </c>
      <c r="B53" s="3"/>
      <c r="C53" s="87" t="s">
        <v>367</v>
      </c>
      <c r="D53" s="3" t="s">
        <v>409</v>
      </c>
      <c r="E53" s="3" t="s">
        <v>382</v>
      </c>
      <c r="F53" s="94">
        <v>4</v>
      </c>
      <c r="G53" s="3">
        <v>11</v>
      </c>
      <c r="H53" s="3"/>
      <c r="I53" s="3"/>
      <c r="J53" s="3">
        <v>11</v>
      </c>
      <c r="K53" s="3">
        <v>11</v>
      </c>
      <c r="L53" s="3"/>
      <c r="M53" s="3"/>
      <c r="N53" s="3">
        <v>11</v>
      </c>
      <c r="O53" s="3">
        <v>11</v>
      </c>
      <c r="P53" s="3"/>
      <c r="Q53" s="3"/>
      <c r="R53" s="3">
        <v>11</v>
      </c>
      <c r="S53" s="3">
        <v>11</v>
      </c>
      <c r="T53" s="3"/>
      <c r="U53" s="3"/>
      <c r="V53" s="3">
        <v>11</v>
      </c>
      <c r="W53" s="3">
        <v>11</v>
      </c>
      <c r="X53" s="3"/>
      <c r="Y53" s="3"/>
      <c r="Z53" s="3">
        <v>11</v>
      </c>
      <c r="AA53" s="3">
        <v>11</v>
      </c>
      <c r="AB53" s="3"/>
      <c r="AC53" s="3"/>
      <c r="AD53" s="3">
        <v>11</v>
      </c>
      <c r="AE53" s="3">
        <v>11</v>
      </c>
      <c r="AF53" s="3"/>
      <c r="AG53" s="3"/>
      <c r="AH53" s="3">
        <v>11</v>
      </c>
      <c r="AI53" s="3">
        <v>11</v>
      </c>
      <c r="AJ53" s="3"/>
      <c r="AK53" s="3"/>
      <c r="AL53" s="91">
        <v>165</v>
      </c>
      <c r="AM53" s="92">
        <v>1</v>
      </c>
      <c r="AN53" s="92">
        <v>2</v>
      </c>
      <c r="AO53" s="92">
        <v>3</v>
      </c>
      <c r="AP53" s="92">
        <v>4</v>
      </c>
      <c r="AQ53" s="92">
        <v>5</v>
      </c>
      <c r="AR53" s="92">
        <v>6</v>
      </c>
      <c r="AS53" s="92">
        <v>7</v>
      </c>
      <c r="AT53" s="92">
        <v>8</v>
      </c>
      <c r="AU53" s="92">
        <v>9</v>
      </c>
      <c r="AV53" s="92">
        <v>10</v>
      </c>
      <c r="AW53" s="92">
        <v>11</v>
      </c>
      <c r="AX53" s="92">
        <v>12</v>
      </c>
      <c r="AY53" s="92">
        <v>13</v>
      </c>
      <c r="AZ53" s="92">
        <v>14</v>
      </c>
      <c r="BA53" s="92">
        <v>15</v>
      </c>
      <c r="BB53" s="92">
        <v>16</v>
      </c>
      <c r="BC53" s="92">
        <v>17</v>
      </c>
      <c r="BD53" s="92">
        <v>18</v>
      </c>
      <c r="BE53" s="92">
        <v>19</v>
      </c>
      <c r="BF53" s="92">
        <v>20</v>
      </c>
      <c r="BG53" s="92">
        <v>21</v>
      </c>
      <c r="BH53" s="92">
        <v>22</v>
      </c>
      <c r="BI53" s="92">
        <v>23</v>
      </c>
      <c r="BJ53" s="92">
        <v>24</v>
      </c>
      <c r="BK53" s="92">
        <v>25</v>
      </c>
      <c r="BL53" s="92">
        <v>26</v>
      </c>
      <c r="BM53" s="92">
        <v>27</v>
      </c>
      <c r="BN53" s="92">
        <v>28</v>
      </c>
      <c r="BO53" s="92">
        <v>29</v>
      </c>
      <c r="BP53" s="92">
        <v>30</v>
      </c>
      <c r="BQ53" s="92">
        <v>31</v>
      </c>
      <c r="BR53" s="3" t="s">
        <v>371</v>
      </c>
      <c r="BS53" s="3" t="s">
        <v>372</v>
      </c>
      <c r="BT53" s="3" t="s">
        <v>373</v>
      </c>
      <c r="BU53" s="3" t="s">
        <v>374</v>
      </c>
      <c r="BV53" s="3" t="s">
        <v>375</v>
      </c>
      <c r="BW53" s="3" t="s">
        <v>365</v>
      </c>
      <c r="BX53" s="3" t="s">
        <v>366</v>
      </c>
      <c r="BY53" s="3" t="s">
        <v>371</v>
      </c>
      <c r="BZ53" s="3" t="s">
        <v>372</v>
      </c>
      <c r="CA53" s="3" t="s">
        <v>373</v>
      </c>
      <c r="CB53" s="3" t="s">
        <v>374</v>
      </c>
      <c r="CC53" s="3" t="s">
        <v>375</v>
      </c>
      <c r="CD53" s="3" t="s">
        <v>365</v>
      </c>
      <c r="CE53" s="3" t="s">
        <v>366</v>
      </c>
      <c r="CF53" s="3" t="s">
        <v>371</v>
      </c>
      <c r="CG53" s="3" t="s">
        <v>372</v>
      </c>
      <c r="CH53" s="3" t="s">
        <v>373</v>
      </c>
      <c r="CI53" s="3" t="s">
        <v>374</v>
      </c>
      <c r="CJ53" s="3" t="s">
        <v>375</v>
      </c>
      <c r="CK53" s="3" t="s">
        <v>365</v>
      </c>
      <c r="CL53" s="3" t="s">
        <v>366</v>
      </c>
      <c r="CM53" s="3" t="s">
        <v>371</v>
      </c>
      <c r="CN53" s="3" t="s">
        <v>372</v>
      </c>
      <c r="CO53" s="3" t="s">
        <v>373</v>
      </c>
      <c r="CP53" s="3" t="s">
        <v>374</v>
      </c>
      <c r="CQ53" s="3" t="s">
        <v>375</v>
      </c>
      <c r="CR53" s="3" t="s">
        <v>365</v>
      </c>
      <c r="CS53" s="3" t="s">
        <v>366</v>
      </c>
      <c r="CT53" s="3" t="s">
        <v>371</v>
      </c>
      <c r="CU53" s="3" t="s">
        <v>372</v>
      </c>
      <c r="CV53" s="3" t="s">
        <v>373</v>
      </c>
      <c r="CW53" s="3" t="s">
        <v>2</v>
      </c>
      <c r="CX53">
        <v>2024</v>
      </c>
    </row>
    <row r="54" spans="1:102" x14ac:dyDescent="0.2">
      <c r="A54" s="86" t="str">
        <f t="shared" si="0"/>
        <v>Февраль 2024 График 2 Бригада 1</v>
      </c>
      <c r="B54" s="3"/>
      <c r="C54" s="87" t="s">
        <v>377</v>
      </c>
      <c r="D54" s="3" t="s">
        <v>409</v>
      </c>
      <c r="E54" s="3" t="s">
        <v>369</v>
      </c>
      <c r="F54" s="94">
        <v>1</v>
      </c>
      <c r="G54" s="3"/>
      <c r="H54" s="3">
        <v>11</v>
      </c>
      <c r="I54" s="3">
        <v>11</v>
      </c>
      <c r="J54" s="3"/>
      <c r="K54" s="3"/>
      <c r="L54" s="3">
        <v>11</v>
      </c>
      <c r="M54" s="3">
        <v>11</v>
      </c>
      <c r="N54" s="3"/>
      <c r="O54" s="3"/>
      <c r="P54" s="3">
        <v>11</v>
      </c>
      <c r="Q54" s="3">
        <v>11</v>
      </c>
      <c r="R54" s="3"/>
      <c r="S54" s="3"/>
      <c r="T54" s="3">
        <v>11</v>
      </c>
      <c r="U54" s="3">
        <v>11</v>
      </c>
      <c r="V54" s="3"/>
      <c r="W54" s="3"/>
      <c r="X54" s="3">
        <v>11</v>
      </c>
      <c r="Y54" s="3">
        <v>11</v>
      </c>
      <c r="Z54" s="3"/>
      <c r="AA54" s="3"/>
      <c r="AB54" s="3">
        <v>11</v>
      </c>
      <c r="AC54" s="3">
        <v>11</v>
      </c>
      <c r="AD54" s="3"/>
      <c r="AE54" s="3"/>
      <c r="AF54" s="3">
        <v>11</v>
      </c>
      <c r="AG54" s="3">
        <v>11</v>
      </c>
      <c r="AH54" s="3"/>
      <c r="AI54" s="3"/>
      <c r="AJ54" s="3" t="s">
        <v>385</v>
      </c>
      <c r="AK54" s="3" t="s">
        <v>385</v>
      </c>
      <c r="AL54" s="91">
        <v>154</v>
      </c>
      <c r="AM54" s="92">
        <v>1</v>
      </c>
      <c r="AN54" s="92">
        <v>2</v>
      </c>
      <c r="AO54" s="92">
        <v>3</v>
      </c>
      <c r="AP54" s="92">
        <v>4</v>
      </c>
      <c r="AQ54" s="92">
        <v>5</v>
      </c>
      <c r="AR54" s="92">
        <v>6</v>
      </c>
      <c r="AS54" s="92">
        <v>7</v>
      </c>
      <c r="AT54" s="92">
        <v>8</v>
      </c>
      <c r="AU54" s="92">
        <v>9</v>
      </c>
      <c r="AV54" s="92">
        <v>10</v>
      </c>
      <c r="AW54" s="92">
        <v>11</v>
      </c>
      <c r="AX54" s="92">
        <v>12</v>
      </c>
      <c r="AY54" s="92">
        <v>13</v>
      </c>
      <c r="AZ54" s="92">
        <v>14</v>
      </c>
      <c r="BA54" s="92">
        <v>15</v>
      </c>
      <c r="BB54" s="92">
        <v>16</v>
      </c>
      <c r="BC54" s="92">
        <v>17</v>
      </c>
      <c r="BD54" s="92">
        <v>18</v>
      </c>
      <c r="BE54" s="92">
        <v>19</v>
      </c>
      <c r="BF54" s="92">
        <v>20</v>
      </c>
      <c r="BG54" s="92">
        <v>21</v>
      </c>
      <c r="BH54" s="92">
        <v>22</v>
      </c>
      <c r="BI54" s="92">
        <v>23</v>
      </c>
      <c r="BJ54" s="92">
        <v>24</v>
      </c>
      <c r="BK54" s="92">
        <v>25</v>
      </c>
      <c r="BL54" s="92">
        <v>26</v>
      </c>
      <c r="BM54" s="92">
        <v>27</v>
      </c>
      <c r="BN54" s="92">
        <v>28</v>
      </c>
      <c r="BO54" s="92">
        <v>29</v>
      </c>
      <c r="BP54" s="92"/>
      <c r="BQ54" s="92"/>
      <c r="BR54" s="3" t="s">
        <v>374</v>
      </c>
      <c r="BS54" s="3" t="s">
        <v>375</v>
      </c>
      <c r="BT54" s="3" t="s">
        <v>365</v>
      </c>
      <c r="BU54" s="3" t="s">
        <v>366</v>
      </c>
      <c r="BV54" s="3" t="s">
        <v>371</v>
      </c>
      <c r="BW54" s="3" t="s">
        <v>372</v>
      </c>
      <c r="BX54" s="3" t="s">
        <v>373</v>
      </c>
      <c r="BY54" s="3" t="s">
        <v>374</v>
      </c>
      <c r="BZ54" s="3" t="s">
        <v>375</v>
      </c>
      <c r="CA54" s="3" t="s">
        <v>365</v>
      </c>
      <c r="CB54" s="3" t="s">
        <v>366</v>
      </c>
      <c r="CC54" s="3" t="s">
        <v>371</v>
      </c>
      <c r="CD54" s="3" t="s">
        <v>372</v>
      </c>
      <c r="CE54" s="3" t="s">
        <v>373</v>
      </c>
      <c r="CF54" s="3" t="s">
        <v>374</v>
      </c>
      <c r="CG54" s="3" t="s">
        <v>375</v>
      </c>
      <c r="CH54" s="3" t="s">
        <v>365</v>
      </c>
      <c r="CI54" s="3" t="s">
        <v>366</v>
      </c>
      <c r="CJ54" s="3" t="s">
        <v>371</v>
      </c>
      <c r="CK54" s="3" t="s">
        <v>372</v>
      </c>
      <c r="CL54" s="3" t="s">
        <v>373</v>
      </c>
      <c r="CM54" s="3" t="s">
        <v>374</v>
      </c>
      <c r="CN54" s="3" t="s">
        <v>375</v>
      </c>
      <c r="CO54" s="3" t="s">
        <v>365</v>
      </c>
      <c r="CP54" s="3" t="s">
        <v>366</v>
      </c>
      <c r="CQ54" s="3" t="s">
        <v>371</v>
      </c>
      <c r="CR54" s="3" t="s">
        <v>372</v>
      </c>
      <c r="CS54" s="3" t="s">
        <v>373</v>
      </c>
      <c r="CT54" s="3" t="s">
        <v>374</v>
      </c>
      <c r="CU54" s="3" t="s">
        <v>375</v>
      </c>
      <c r="CV54" s="3" t="s">
        <v>365</v>
      </c>
      <c r="CW54" s="3" t="s">
        <v>378</v>
      </c>
      <c r="CX54">
        <v>2024</v>
      </c>
    </row>
    <row r="55" spans="1:102" x14ac:dyDescent="0.2">
      <c r="A55" s="86" t="str">
        <f t="shared" si="0"/>
        <v>Февраль 2024 График 2 Бригада 2</v>
      </c>
      <c r="B55" s="3"/>
      <c r="C55" s="87" t="s">
        <v>377</v>
      </c>
      <c r="D55" s="3" t="s">
        <v>409</v>
      </c>
      <c r="E55" s="3" t="s">
        <v>376</v>
      </c>
      <c r="F55" s="94">
        <v>2</v>
      </c>
      <c r="G55" s="3"/>
      <c r="H55" s="3"/>
      <c r="I55" s="3">
        <v>11</v>
      </c>
      <c r="J55" s="3">
        <v>11</v>
      </c>
      <c r="K55" s="3"/>
      <c r="L55" s="3"/>
      <c r="M55" s="3">
        <v>11</v>
      </c>
      <c r="N55" s="3">
        <v>11</v>
      </c>
      <c r="O55" s="3"/>
      <c r="P55" s="3"/>
      <c r="Q55" s="3">
        <v>11</v>
      </c>
      <c r="R55" s="3">
        <v>11</v>
      </c>
      <c r="S55" s="3"/>
      <c r="T55" s="3"/>
      <c r="U55" s="3">
        <v>11</v>
      </c>
      <c r="V55" s="3">
        <v>11</v>
      </c>
      <c r="W55" s="3"/>
      <c r="X55" s="3"/>
      <c r="Y55" s="3">
        <v>11</v>
      </c>
      <c r="Z55" s="3">
        <v>11</v>
      </c>
      <c r="AA55" s="3"/>
      <c r="AB55" s="3"/>
      <c r="AC55" s="3">
        <v>11</v>
      </c>
      <c r="AD55" s="3">
        <v>11</v>
      </c>
      <c r="AE55" s="3"/>
      <c r="AF55" s="3"/>
      <c r="AG55" s="3">
        <v>11</v>
      </c>
      <c r="AH55" s="3">
        <v>11</v>
      </c>
      <c r="AI55" s="3"/>
      <c r="AJ55" s="3" t="s">
        <v>385</v>
      </c>
      <c r="AK55" s="3" t="s">
        <v>385</v>
      </c>
      <c r="AL55" s="91">
        <v>154</v>
      </c>
      <c r="AM55" s="92">
        <v>1</v>
      </c>
      <c r="AN55" s="92">
        <v>2</v>
      </c>
      <c r="AO55" s="92">
        <v>3</v>
      </c>
      <c r="AP55" s="92">
        <v>4</v>
      </c>
      <c r="AQ55" s="92">
        <v>5</v>
      </c>
      <c r="AR55" s="92">
        <v>6</v>
      </c>
      <c r="AS55" s="92">
        <v>7</v>
      </c>
      <c r="AT55" s="92">
        <v>8</v>
      </c>
      <c r="AU55" s="92">
        <v>9</v>
      </c>
      <c r="AV55" s="92">
        <v>10</v>
      </c>
      <c r="AW55" s="92">
        <v>11</v>
      </c>
      <c r="AX55" s="92">
        <v>12</v>
      </c>
      <c r="AY55" s="92">
        <v>13</v>
      </c>
      <c r="AZ55" s="92">
        <v>14</v>
      </c>
      <c r="BA55" s="92">
        <v>15</v>
      </c>
      <c r="BB55" s="92">
        <v>16</v>
      </c>
      <c r="BC55" s="92">
        <v>17</v>
      </c>
      <c r="BD55" s="92">
        <v>18</v>
      </c>
      <c r="BE55" s="92">
        <v>19</v>
      </c>
      <c r="BF55" s="92">
        <v>20</v>
      </c>
      <c r="BG55" s="92">
        <v>21</v>
      </c>
      <c r="BH55" s="92">
        <v>22</v>
      </c>
      <c r="BI55" s="92">
        <v>23</v>
      </c>
      <c r="BJ55" s="92">
        <v>24</v>
      </c>
      <c r="BK55" s="92">
        <v>25</v>
      </c>
      <c r="BL55" s="92">
        <v>26</v>
      </c>
      <c r="BM55" s="92">
        <v>27</v>
      </c>
      <c r="BN55" s="92">
        <v>28</v>
      </c>
      <c r="BO55" s="92">
        <v>29</v>
      </c>
      <c r="BP55" s="92"/>
      <c r="BQ55" s="92"/>
      <c r="BR55" s="3" t="s">
        <v>374</v>
      </c>
      <c r="BS55" s="3" t="s">
        <v>375</v>
      </c>
      <c r="BT55" s="3" t="s">
        <v>365</v>
      </c>
      <c r="BU55" s="3" t="s">
        <v>366</v>
      </c>
      <c r="BV55" s="3" t="s">
        <v>371</v>
      </c>
      <c r="BW55" s="3" t="s">
        <v>372</v>
      </c>
      <c r="BX55" s="3" t="s">
        <v>373</v>
      </c>
      <c r="BY55" s="3" t="s">
        <v>374</v>
      </c>
      <c r="BZ55" s="3" t="s">
        <v>375</v>
      </c>
      <c r="CA55" s="3" t="s">
        <v>365</v>
      </c>
      <c r="CB55" s="3" t="s">
        <v>366</v>
      </c>
      <c r="CC55" s="3" t="s">
        <v>371</v>
      </c>
      <c r="CD55" s="3" t="s">
        <v>372</v>
      </c>
      <c r="CE55" s="3" t="s">
        <v>373</v>
      </c>
      <c r="CF55" s="3" t="s">
        <v>374</v>
      </c>
      <c r="CG55" s="3" t="s">
        <v>375</v>
      </c>
      <c r="CH55" s="3" t="s">
        <v>365</v>
      </c>
      <c r="CI55" s="3" t="s">
        <v>366</v>
      </c>
      <c r="CJ55" s="3" t="s">
        <v>371</v>
      </c>
      <c r="CK55" s="3" t="s">
        <v>372</v>
      </c>
      <c r="CL55" s="3" t="s">
        <v>373</v>
      </c>
      <c r="CM55" s="3" t="s">
        <v>374</v>
      </c>
      <c r="CN55" s="3" t="s">
        <v>375</v>
      </c>
      <c r="CO55" s="3" t="s">
        <v>365</v>
      </c>
      <c r="CP55" s="3" t="s">
        <v>366</v>
      </c>
      <c r="CQ55" s="3" t="s">
        <v>371</v>
      </c>
      <c r="CR55" s="3" t="s">
        <v>372</v>
      </c>
      <c r="CS55" s="3" t="s">
        <v>373</v>
      </c>
      <c r="CT55" s="3" t="s">
        <v>374</v>
      </c>
      <c r="CU55" s="3" t="s">
        <v>375</v>
      </c>
      <c r="CV55" s="3" t="s">
        <v>365</v>
      </c>
      <c r="CW55" s="3" t="s">
        <v>378</v>
      </c>
      <c r="CX55">
        <v>2024</v>
      </c>
    </row>
    <row r="56" spans="1:102" x14ac:dyDescent="0.2">
      <c r="A56" s="86" t="str">
        <f t="shared" si="0"/>
        <v>Февраль 2024 График 2 Бригада 3</v>
      </c>
      <c r="B56" s="3"/>
      <c r="C56" s="87" t="s">
        <v>377</v>
      </c>
      <c r="D56" s="3" t="s">
        <v>409</v>
      </c>
      <c r="E56" s="3" t="s">
        <v>379</v>
      </c>
      <c r="F56" s="94">
        <v>3</v>
      </c>
      <c r="G56" s="3">
        <v>11</v>
      </c>
      <c r="H56" s="3"/>
      <c r="I56" s="3"/>
      <c r="J56" s="3">
        <v>11</v>
      </c>
      <c r="K56" s="3">
        <v>11</v>
      </c>
      <c r="L56" s="3"/>
      <c r="M56" s="3"/>
      <c r="N56" s="3">
        <v>11</v>
      </c>
      <c r="O56" s="3">
        <v>11</v>
      </c>
      <c r="P56" s="3"/>
      <c r="Q56" s="3"/>
      <c r="R56" s="3">
        <v>11</v>
      </c>
      <c r="S56" s="3">
        <v>11</v>
      </c>
      <c r="T56" s="3"/>
      <c r="U56" s="3"/>
      <c r="V56" s="3">
        <v>11</v>
      </c>
      <c r="W56" s="3">
        <v>11</v>
      </c>
      <c r="X56" s="3"/>
      <c r="Y56" s="3"/>
      <c r="Z56" s="3">
        <v>11</v>
      </c>
      <c r="AA56" s="3">
        <v>11</v>
      </c>
      <c r="AB56" s="3"/>
      <c r="AC56" s="3"/>
      <c r="AD56" s="3">
        <v>11</v>
      </c>
      <c r="AE56" s="3">
        <v>11</v>
      </c>
      <c r="AF56" s="3"/>
      <c r="AG56" s="3"/>
      <c r="AH56" s="3">
        <v>11</v>
      </c>
      <c r="AI56" s="3">
        <v>11</v>
      </c>
      <c r="AJ56" s="3" t="s">
        <v>385</v>
      </c>
      <c r="AK56" s="3" t="s">
        <v>385</v>
      </c>
      <c r="AL56" s="91">
        <v>165</v>
      </c>
      <c r="AM56" s="92">
        <v>1</v>
      </c>
      <c r="AN56" s="92">
        <v>2</v>
      </c>
      <c r="AO56" s="92">
        <v>3</v>
      </c>
      <c r="AP56" s="92">
        <v>4</v>
      </c>
      <c r="AQ56" s="92">
        <v>5</v>
      </c>
      <c r="AR56" s="92">
        <v>6</v>
      </c>
      <c r="AS56" s="92">
        <v>7</v>
      </c>
      <c r="AT56" s="92">
        <v>8</v>
      </c>
      <c r="AU56" s="92">
        <v>9</v>
      </c>
      <c r="AV56" s="92">
        <v>10</v>
      </c>
      <c r="AW56" s="92">
        <v>11</v>
      </c>
      <c r="AX56" s="92">
        <v>12</v>
      </c>
      <c r="AY56" s="92">
        <v>13</v>
      </c>
      <c r="AZ56" s="92">
        <v>14</v>
      </c>
      <c r="BA56" s="92">
        <v>15</v>
      </c>
      <c r="BB56" s="92">
        <v>16</v>
      </c>
      <c r="BC56" s="92">
        <v>17</v>
      </c>
      <c r="BD56" s="92">
        <v>18</v>
      </c>
      <c r="BE56" s="92">
        <v>19</v>
      </c>
      <c r="BF56" s="92">
        <v>20</v>
      </c>
      <c r="BG56" s="92">
        <v>21</v>
      </c>
      <c r="BH56" s="92">
        <v>22</v>
      </c>
      <c r="BI56" s="92">
        <v>23</v>
      </c>
      <c r="BJ56" s="92">
        <v>24</v>
      </c>
      <c r="BK56" s="92">
        <v>25</v>
      </c>
      <c r="BL56" s="92">
        <v>26</v>
      </c>
      <c r="BM56" s="92">
        <v>27</v>
      </c>
      <c r="BN56" s="92">
        <v>28</v>
      </c>
      <c r="BO56" s="92">
        <v>29</v>
      </c>
      <c r="BP56" s="92"/>
      <c r="BQ56" s="92"/>
      <c r="BR56" s="3" t="s">
        <v>374</v>
      </c>
      <c r="BS56" s="3" t="s">
        <v>375</v>
      </c>
      <c r="BT56" s="3" t="s">
        <v>365</v>
      </c>
      <c r="BU56" s="3" t="s">
        <v>366</v>
      </c>
      <c r="BV56" s="3" t="s">
        <v>371</v>
      </c>
      <c r="BW56" s="3" t="s">
        <v>372</v>
      </c>
      <c r="BX56" s="3" t="s">
        <v>373</v>
      </c>
      <c r="BY56" s="3" t="s">
        <v>374</v>
      </c>
      <c r="BZ56" s="3" t="s">
        <v>375</v>
      </c>
      <c r="CA56" s="3" t="s">
        <v>365</v>
      </c>
      <c r="CB56" s="3" t="s">
        <v>366</v>
      </c>
      <c r="CC56" s="3" t="s">
        <v>371</v>
      </c>
      <c r="CD56" s="3" t="s">
        <v>372</v>
      </c>
      <c r="CE56" s="3" t="s">
        <v>373</v>
      </c>
      <c r="CF56" s="3" t="s">
        <v>374</v>
      </c>
      <c r="CG56" s="3" t="s">
        <v>375</v>
      </c>
      <c r="CH56" s="3" t="s">
        <v>365</v>
      </c>
      <c r="CI56" s="3" t="s">
        <v>366</v>
      </c>
      <c r="CJ56" s="3" t="s">
        <v>371</v>
      </c>
      <c r="CK56" s="3" t="s">
        <v>372</v>
      </c>
      <c r="CL56" s="3" t="s">
        <v>373</v>
      </c>
      <c r="CM56" s="3" t="s">
        <v>374</v>
      </c>
      <c r="CN56" s="3" t="s">
        <v>375</v>
      </c>
      <c r="CO56" s="3" t="s">
        <v>365</v>
      </c>
      <c r="CP56" s="3" t="s">
        <v>366</v>
      </c>
      <c r="CQ56" s="3" t="s">
        <v>371</v>
      </c>
      <c r="CR56" s="3" t="s">
        <v>372</v>
      </c>
      <c r="CS56" s="3" t="s">
        <v>373</v>
      </c>
      <c r="CT56" s="3" t="s">
        <v>374</v>
      </c>
      <c r="CU56" s="3" t="s">
        <v>375</v>
      </c>
      <c r="CV56" s="3" t="s">
        <v>365</v>
      </c>
      <c r="CW56" s="3" t="s">
        <v>378</v>
      </c>
      <c r="CX56">
        <v>2024</v>
      </c>
    </row>
    <row r="57" spans="1:102" x14ac:dyDescent="0.2">
      <c r="A57" s="86" t="str">
        <f t="shared" si="0"/>
        <v>Февраль 2024 График 2 Бригада 4</v>
      </c>
      <c r="B57" s="3"/>
      <c r="C57" s="87" t="s">
        <v>377</v>
      </c>
      <c r="D57" s="3" t="s">
        <v>409</v>
      </c>
      <c r="E57" s="3" t="s">
        <v>382</v>
      </c>
      <c r="F57" s="94">
        <v>4</v>
      </c>
      <c r="G57" s="3">
        <v>11</v>
      </c>
      <c r="H57" s="3">
        <v>11</v>
      </c>
      <c r="I57" s="3"/>
      <c r="J57" s="3"/>
      <c r="K57" s="3">
        <v>11</v>
      </c>
      <c r="L57" s="3">
        <v>11</v>
      </c>
      <c r="M57" s="3"/>
      <c r="N57" s="3"/>
      <c r="O57" s="3">
        <v>11</v>
      </c>
      <c r="P57" s="3">
        <v>11</v>
      </c>
      <c r="Q57" s="3"/>
      <c r="R57" s="3"/>
      <c r="S57" s="3">
        <v>11</v>
      </c>
      <c r="T57" s="3">
        <v>11</v>
      </c>
      <c r="U57" s="3"/>
      <c r="V57" s="3"/>
      <c r="W57" s="3">
        <v>11</v>
      </c>
      <c r="X57" s="3">
        <v>11</v>
      </c>
      <c r="Y57" s="3"/>
      <c r="Z57" s="3"/>
      <c r="AA57" s="3">
        <v>11</v>
      </c>
      <c r="AB57" s="3">
        <v>11</v>
      </c>
      <c r="AC57" s="3"/>
      <c r="AD57" s="3"/>
      <c r="AE57" s="3">
        <v>11</v>
      </c>
      <c r="AF57" s="3">
        <v>11</v>
      </c>
      <c r="AG57" s="3"/>
      <c r="AH57" s="3"/>
      <c r="AI57" s="3">
        <v>11</v>
      </c>
      <c r="AJ57" s="3" t="s">
        <v>385</v>
      </c>
      <c r="AK57" s="3" t="s">
        <v>385</v>
      </c>
      <c r="AL57" s="91">
        <v>165</v>
      </c>
      <c r="AM57" s="92">
        <v>1</v>
      </c>
      <c r="AN57" s="92">
        <v>2</v>
      </c>
      <c r="AO57" s="92">
        <v>3</v>
      </c>
      <c r="AP57" s="92">
        <v>4</v>
      </c>
      <c r="AQ57" s="92">
        <v>5</v>
      </c>
      <c r="AR57" s="92">
        <v>6</v>
      </c>
      <c r="AS57" s="92">
        <v>7</v>
      </c>
      <c r="AT57" s="92">
        <v>8</v>
      </c>
      <c r="AU57" s="92">
        <v>9</v>
      </c>
      <c r="AV57" s="92">
        <v>10</v>
      </c>
      <c r="AW57" s="92">
        <v>11</v>
      </c>
      <c r="AX57" s="92">
        <v>12</v>
      </c>
      <c r="AY57" s="92">
        <v>13</v>
      </c>
      <c r="AZ57" s="92">
        <v>14</v>
      </c>
      <c r="BA57" s="92">
        <v>15</v>
      </c>
      <c r="BB57" s="92">
        <v>16</v>
      </c>
      <c r="BC57" s="92">
        <v>17</v>
      </c>
      <c r="BD57" s="92">
        <v>18</v>
      </c>
      <c r="BE57" s="92">
        <v>19</v>
      </c>
      <c r="BF57" s="92">
        <v>20</v>
      </c>
      <c r="BG57" s="92">
        <v>21</v>
      </c>
      <c r="BH57" s="92">
        <v>22</v>
      </c>
      <c r="BI57" s="92">
        <v>23</v>
      </c>
      <c r="BJ57" s="92">
        <v>24</v>
      </c>
      <c r="BK57" s="92">
        <v>25</v>
      </c>
      <c r="BL57" s="92">
        <v>26</v>
      </c>
      <c r="BM57" s="92">
        <v>27</v>
      </c>
      <c r="BN57" s="92">
        <v>28</v>
      </c>
      <c r="BO57" s="92">
        <v>29</v>
      </c>
      <c r="BP57" s="92"/>
      <c r="BQ57" s="92"/>
      <c r="BR57" s="3" t="s">
        <v>374</v>
      </c>
      <c r="BS57" s="3" t="s">
        <v>375</v>
      </c>
      <c r="BT57" s="3" t="s">
        <v>365</v>
      </c>
      <c r="BU57" s="3" t="s">
        <v>366</v>
      </c>
      <c r="BV57" s="3" t="s">
        <v>371</v>
      </c>
      <c r="BW57" s="3" t="s">
        <v>372</v>
      </c>
      <c r="BX57" s="3" t="s">
        <v>373</v>
      </c>
      <c r="BY57" s="3" t="s">
        <v>374</v>
      </c>
      <c r="BZ57" s="3" t="s">
        <v>375</v>
      </c>
      <c r="CA57" s="3" t="s">
        <v>365</v>
      </c>
      <c r="CB57" s="3" t="s">
        <v>366</v>
      </c>
      <c r="CC57" s="3" t="s">
        <v>371</v>
      </c>
      <c r="CD57" s="3" t="s">
        <v>372</v>
      </c>
      <c r="CE57" s="3" t="s">
        <v>373</v>
      </c>
      <c r="CF57" s="3" t="s">
        <v>374</v>
      </c>
      <c r="CG57" s="3" t="s">
        <v>375</v>
      </c>
      <c r="CH57" s="3" t="s">
        <v>365</v>
      </c>
      <c r="CI57" s="3" t="s">
        <v>366</v>
      </c>
      <c r="CJ57" s="3" t="s">
        <v>371</v>
      </c>
      <c r="CK57" s="3" t="s">
        <v>372</v>
      </c>
      <c r="CL57" s="3" t="s">
        <v>373</v>
      </c>
      <c r="CM57" s="3" t="s">
        <v>374</v>
      </c>
      <c r="CN57" s="3" t="s">
        <v>375</v>
      </c>
      <c r="CO57" s="3" t="s">
        <v>365</v>
      </c>
      <c r="CP57" s="3" t="s">
        <v>366</v>
      </c>
      <c r="CQ57" s="3" t="s">
        <v>371</v>
      </c>
      <c r="CR57" s="3" t="s">
        <v>372</v>
      </c>
      <c r="CS57" s="3" t="s">
        <v>373</v>
      </c>
      <c r="CT57" s="3" t="s">
        <v>374</v>
      </c>
      <c r="CU57" s="3" t="s">
        <v>375</v>
      </c>
      <c r="CV57" s="3" t="s">
        <v>365</v>
      </c>
      <c r="CW57" s="3" t="s">
        <v>378</v>
      </c>
      <c r="CX57">
        <v>2024</v>
      </c>
    </row>
    <row r="58" spans="1:102" x14ac:dyDescent="0.2">
      <c r="A58" s="86" t="str">
        <f t="shared" si="0"/>
        <v>Март 2024 График 2 Бригада 1</v>
      </c>
      <c r="B58" s="3"/>
      <c r="C58" s="87" t="s">
        <v>380</v>
      </c>
      <c r="D58" s="3" t="s">
        <v>409</v>
      </c>
      <c r="E58" s="3" t="s">
        <v>369</v>
      </c>
      <c r="F58" s="94">
        <v>1</v>
      </c>
      <c r="G58" s="3">
        <v>11</v>
      </c>
      <c r="H58" s="3">
        <v>11</v>
      </c>
      <c r="I58" s="3"/>
      <c r="J58" s="3"/>
      <c r="K58" s="3">
        <v>11</v>
      </c>
      <c r="L58" s="3">
        <v>11</v>
      </c>
      <c r="M58" s="3"/>
      <c r="N58" s="3"/>
      <c r="O58" s="3">
        <v>11</v>
      </c>
      <c r="P58" s="3">
        <v>11</v>
      </c>
      <c r="Q58" s="3"/>
      <c r="R58" s="3"/>
      <c r="S58" s="3">
        <v>11</v>
      </c>
      <c r="T58" s="3">
        <v>11</v>
      </c>
      <c r="U58" s="3"/>
      <c r="V58" s="3"/>
      <c r="W58" s="3">
        <v>11</v>
      </c>
      <c r="X58" s="3">
        <v>11</v>
      </c>
      <c r="Y58" s="3"/>
      <c r="Z58" s="3"/>
      <c r="AA58" s="3">
        <v>11</v>
      </c>
      <c r="AB58" s="3">
        <v>11</v>
      </c>
      <c r="AC58" s="3"/>
      <c r="AD58" s="3"/>
      <c r="AE58" s="3">
        <v>11</v>
      </c>
      <c r="AF58" s="3">
        <v>11</v>
      </c>
      <c r="AG58" s="3"/>
      <c r="AH58" s="3"/>
      <c r="AI58" s="3">
        <v>11</v>
      </c>
      <c r="AJ58" s="3">
        <v>11</v>
      </c>
      <c r="AK58" s="3"/>
      <c r="AL58" s="91">
        <v>176</v>
      </c>
      <c r="AM58" s="92">
        <v>1</v>
      </c>
      <c r="AN58" s="92">
        <v>2</v>
      </c>
      <c r="AO58" s="92">
        <v>3</v>
      </c>
      <c r="AP58" s="92">
        <v>4</v>
      </c>
      <c r="AQ58" s="92">
        <v>5</v>
      </c>
      <c r="AR58" s="92">
        <v>6</v>
      </c>
      <c r="AS58" s="92">
        <v>7</v>
      </c>
      <c r="AT58" s="92">
        <v>8</v>
      </c>
      <c r="AU58" s="92">
        <v>9</v>
      </c>
      <c r="AV58" s="92">
        <v>10</v>
      </c>
      <c r="AW58" s="92">
        <v>11</v>
      </c>
      <c r="AX58" s="92">
        <v>12</v>
      </c>
      <c r="AY58" s="92">
        <v>13</v>
      </c>
      <c r="AZ58" s="92">
        <v>14</v>
      </c>
      <c r="BA58" s="92">
        <v>15</v>
      </c>
      <c r="BB58" s="92">
        <v>16</v>
      </c>
      <c r="BC58" s="92">
        <v>17</v>
      </c>
      <c r="BD58" s="92">
        <v>18</v>
      </c>
      <c r="BE58" s="92">
        <v>19</v>
      </c>
      <c r="BF58" s="92">
        <v>20</v>
      </c>
      <c r="BG58" s="92">
        <v>21</v>
      </c>
      <c r="BH58" s="92">
        <v>22</v>
      </c>
      <c r="BI58" s="92">
        <v>23</v>
      </c>
      <c r="BJ58" s="92">
        <v>24</v>
      </c>
      <c r="BK58" s="92">
        <v>25</v>
      </c>
      <c r="BL58" s="92">
        <v>26</v>
      </c>
      <c r="BM58" s="92">
        <v>27</v>
      </c>
      <c r="BN58" s="92">
        <v>28</v>
      </c>
      <c r="BO58" s="92">
        <v>29</v>
      </c>
      <c r="BP58" s="92">
        <v>30</v>
      </c>
      <c r="BQ58" s="92">
        <v>31</v>
      </c>
      <c r="BR58" s="3" t="s">
        <v>375</v>
      </c>
      <c r="BS58" s="3" t="s">
        <v>365</v>
      </c>
      <c r="BT58" s="3" t="s">
        <v>366</v>
      </c>
      <c r="BU58" s="3" t="s">
        <v>371</v>
      </c>
      <c r="BV58" s="3" t="s">
        <v>372</v>
      </c>
      <c r="BW58" s="3" t="s">
        <v>373</v>
      </c>
      <c r="BX58" s="3" t="s">
        <v>374</v>
      </c>
      <c r="BY58" s="3" t="s">
        <v>375</v>
      </c>
      <c r="BZ58" s="3" t="s">
        <v>365</v>
      </c>
      <c r="CA58" s="3" t="s">
        <v>366</v>
      </c>
      <c r="CB58" s="3" t="s">
        <v>371</v>
      </c>
      <c r="CC58" s="3" t="s">
        <v>372</v>
      </c>
      <c r="CD58" s="3" t="s">
        <v>373</v>
      </c>
      <c r="CE58" s="3" t="s">
        <v>374</v>
      </c>
      <c r="CF58" s="3" t="s">
        <v>375</v>
      </c>
      <c r="CG58" s="3" t="s">
        <v>365</v>
      </c>
      <c r="CH58" s="3" t="s">
        <v>366</v>
      </c>
      <c r="CI58" s="3" t="s">
        <v>371</v>
      </c>
      <c r="CJ58" s="3" t="s">
        <v>372</v>
      </c>
      <c r="CK58" s="3" t="s">
        <v>373</v>
      </c>
      <c r="CL58" s="3" t="s">
        <v>374</v>
      </c>
      <c r="CM58" s="3" t="s">
        <v>375</v>
      </c>
      <c r="CN58" s="3" t="s">
        <v>365</v>
      </c>
      <c r="CO58" s="3" t="s">
        <v>366</v>
      </c>
      <c r="CP58" s="3" t="s">
        <v>371</v>
      </c>
      <c r="CQ58" s="3" t="s">
        <v>372</v>
      </c>
      <c r="CR58" s="3" t="s">
        <v>373</v>
      </c>
      <c r="CS58" s="3" t="s">
        <v>374</v>
      </c>
      <c r="CT58" s="3" t="s">
        <v>375</v>
      </c>
      <c r="CU58" s="3" t="s">
        <v>365</v>
      </c>
      <c r="CV58" s="3" t="s">
        <v>366</v>
      </c>
      <c r="CW58" s="3" t="s">
        <v>381</v>
      </c>
      <c r="CX58">
        <v>2024</v>
      </c>
    </row>
    <row r="59" spans="1:102" x14ac:dyDescent="0.2">
      <c r="A59" s="86" t="str">
        <f t="shared" si="0"/>
        <v>Март 2024 График 2 Бригада 2</v>
      </c>
      <c r="B59" s="3"/>
      <c r="C59" s="87" t="s">
        <v>380</v>
      </c>
      <c r="D59" s="3" t="s">
        <v>409</v>
      </c>
      <c r="E59" s="3" t="s">
        <v>376</v>
      </c>
      <c r="F59" s="94">
        <v>2</v>
      </c>
      <c r="G59" s="3"/>
      <c r="H59" s="3">
        <v>11</v>
      </c>
      <c r="I59" s="3">
        <v>11</v>
      </c>
      <c r="J59" s="3"/>
      <c r="K59" s="3"/>
      <c r="L59" s="3">
        <v>11</v>
      </c>
      <c r="M59" s="3">
        <v>11</v>
      </c>
      <c r="N59" s="3"/>
      <c r="O59" s="3"/>
      <c r="P59" s="3">
        <v>11</v>
      </c>
      <c r="Q59" s="3">
        <v>11</v>
      </c>
      <c r="R59" s="3"/>
      <c r="S59" s="3"/>
      <c r="T59" s="3">
        <v>11</v>
      </c>
      <c r="U59" s="3">
        <v>11</v>
      </c>
      <c r="V59" s="3"/>
      <c r="W59" s="3"/>
      <c r="X59" s="3">
        <v>11</v>
      </c>
      <c r="Y59" s="3">
        <v>11</v>
      </c>
      <c r="Z59" s="3"/>
      <c r="AA59" s="3"/>
      <c r="AB59" s="3">
        <v>11</v>
      </c>
      <c r="AC59" s="3">
        <v>11</v>
      </c>
      <c r="AD59" s="3"/>
      <c r="AE59" s="3"/>
      <c r="AF59" s="3">
        <v>11</v>
      </c>
      <c r="AG59" s="3">
        <v>11</v>
      </c>
      <c r="AH59" s="3"/>
      <c r="AI59" s="3"/>
      <c r="AJ59" s="3">
        <v>11</v>
      </c>
      <c r="AK59" s="3">
        <v>11</v>
      </c>
      <c r="AL59" s="91">
        <v>176</v>
      </c>
      <c r="AM59" s="92">
        <v>1</v>
      </c>
      <c r="AN59" s="92">
        <v>2</v>
      </c>
      <c r="AO59" s="92">
        <v>3</v>
      </c>
      <c r="AP59" s="92">
        <v>4</v>
      </c>
      <c r="AQ59" s="92">
        <v>5</v>
      </c>
      <c r="AR59" s="92">
        <v>6</v>
      </c>
      <c r="AS59" s="92">
        <v>7</v>
      </c>
      <c r="AT59" s="92">
        <v>8</v>
      </c>
      <c r="AU59" s="92">
        <v>9</v>
      </c>
      <c r="AV59" s="92">
        <v>10</v>
      </c>
      <c r="AW59" s="92">
        <v>11</v>
      </c>
      <c r="AX59" s="92">
        <v>12</v>
      </c>
      <c r="AY59" s="92">
        <v>13</v>
      </c>
      <c r="AZ59" s="92">
        <v>14</v>
      </c>
      <c r="BA59" s="92">
        <v>15</v>
      </c>
      <c r="BB59" s="92">
        <v>16</v>
      </c>
      <c r="BC59" s="92">
        <v>17</v>
      </c>
      <c r="BD59" s="92">
        <v>18</v>
      </c>
      <c r="BE59" s="92">
        <v>19</v>
      </c>
      <c r="BF59" s="92">
        <v>20</v>
      </c>
      <c r="BG59" s="92">
        <v>21</v>
      </c>
      <c r="BH59" s="92">
        <v>22</v>
      </c>
      <c r="BI59" s="92">
        <v>23</v>
      </c>
      <c r="BJ59" s="92">
        <v>24</v>
      </c>
      <c r="BK59" s="92">
        <v>25</v>
      </c>
      <c r="BL59" s="92">
        <v>26</v>
      </c>
      <c r="BM59" s="92">
        <v>27</v>
      </c>
      <c r="BN59" s="92">
        <v>28</v>
      </c>
      <c r="BO59" s="92">
        <v>29</v>
      </c>
      <c r="BP59" s="92">
        <v>30</v>
      </c>
      <c r="BQ59" s="92">
        <v>31</v>
      </c>
      <c r="BR59" s="3" t="s">
        <v>375</v>
      </c>
      <c r="BS59" s="3" t="s">
        <v>365</v>
      </c>
      <c r="BT59" s="3" t="s">
        <v>366</v>
      </c>
      <c r="BU59" s="3" t="s">
        <v>371</v>
      </c>
      <c r="BV59" s="3" t="s">
        <v>372</v>
      </c>
      <c r="BW59" s="3" t="s">
        <v>373</v>
      </c>
      <c r="BX59" s="3" t="s">
        <v>374</v>
      </c>
      <c r="BY59" s="3" t="s">
        <v>375</v>
      </c>
      <c r="BZ59" s="3" t="s">
        <v>365</v>
      </c>
      <c r="CA59" s="3" t="s">
        <v>366</v>
      </c>
      <c r="CB59" s="3" t="s">
        <v>371</v>
      </c>
      <c r="CC59" s="3" t="s">
        <v>372</v>
      </c>
      <c r="CD59" s="3" t="s">
        <v>373</v>
      </c>
      <c r="CE59" s="3" t="s">
        <v>374</v>
      </c>
      <c r="CF59" s="3" t="s">
        <v>375</v>
      </c>
      <c r="CG59" s="3" t="s">
        <v>365</v>
      </c>
      <c r="CH59" s="3" t="s">
        <v>366</v>
      </c>
      <c r="CI59" s="3" t="s">
        <v>371</v>
      </c>
      <c r="CJ59" s="3" t="s">
        <v>372</v>
      </c>
      <c r="CK59" s="3" t="s">
        <v>373</v>
      </c>
      <c r="CL59" s="3" t="s">
        <v>374</v>
      </c>
      <c r="CM59" s="3" t="s">
        <v>375</v>
      </c>
      <c r="CN59" s="3" t="s">
        <v>365</v>
      </c>
      <c r="CO59" s="3" t="s">
        <v>366</v>
      </c>
      <c r="CP59" s="3" t="s">
        <v>371</v>
      </c>
      <c r="CQ59" s="3" t="s">
        <v>372</v>
      </c>
      <c r="CR59" s="3" t="s">
        <v>373</v>
      </c>
      <c r="CS59" s="3" t="s">
        <v>374</v>
      </c>
      <c r="CT59" s="3" t="s">
        <v>375</v>
      </c>
      <c r="CU59" s="3" t="s">
        <v>365</v>
      </c>
      <c r="CV59" s="3" t="s">
        <v>366</v>
      </c>
      <c r="CW59" s="3" t="s">
        <v>381</v>
      </c>
      <c r="CX59">
        <v>2024</v>
      </c>
    </row>
    <row r="60" spans="1:102" x14ac:dyDescent="0.2">
      <c r="A60" s="86" t="str">
        <f t="shared" si="0"/>
        <v>Март 2024 График 2 Бригада 3</v>
      </c>
      <c r="B60" s="3"/>
      <c r="C60" s="87" t="s">
        <v>380</v>
      </c>
      <c r="D60" s="3" t="s">
        <v>409</v>
      </c>
      <c r="E60" s="3" t="s">
        <v>379</v>
      </c>
      <c r="F60" s="94">
        <v>3</v>
      </c>
      <c r="G60" s="3"/>
      <c r="H60" s="3"/>
      <c r="I60" s="3">
        <v>11</v>
      </c>
      <c r="J60" s="3">
        <v>11</v>
      </c>
      <c r="K60" s="3"/>
      <c r="L60" s="3"/>
      <c r="M60" s="3">
        <v>11</v>
      </c>
      <c r="N60" s="3">
        <v>11</v>
      </c>
      <c r="O60" s="3"/>
      <c r="P60" s="3"/>
      <c r="Q60" s="3">
        <v>11</v>
      </c>
      <c r="R60" s="3">
        <v>11</v>
      </c>
      <c r="S60" s="3"/>
      <c r="T60" s="3"/>
      <c r="U60" s="3">
        <v>11</v>
      </c>
      <c r="V60" s="3">
        <v>11</v>
      </c>
      <c r="W60" s="3"/>
      <c r="X60" s="3"/>
      <c r="Y60" s="3">
        <v>11</v>
      </c>
      <c r="Z60" s="3">
        <v>11</v>
      </c>
      <c r="AA60" s="3"/>
      <c r="AB60" s="3"/>
      <c r="AC60" s="3">
        <v>11</v>
      </c>
      <c r="AD60" s="3">
        <v>11</v>
      </c>
      <c r="AE60" s="3"/>
      <c r="AF60" s="3"/>
      <c r="AG60" s="3">
        <v>11</v>
      </c>
      <c r="AH60" s="3">
        <v>11</v>
      </c>
      <c r="AI60" s="3"/>
      <c r="AJ60" s="3"/>
      <c r="AK60" s="3">
        <v>11</v>
      </c>
      <c r="AL60" s="91">
        <v>165</v>
      </c>
      <c r="AM60" s="92">
        <v>1</v>
      </c>
      <c r="AN60" s="92">
        <v>2</v>
      </c>
      <c r="AO60" s="92">
        <v>3</v>
      </c>
      <c r="AP60" s="92">
        <v>4</v>
      </c>
      <c r="AQ60" s="92">
        <v>5</v>
      </c>
      <c r="AR60" s="92">
        <v>6</v>
      </c>
      <c r="AS60" s="92">
        <v>7</v>
      </c>
      <c r="AT60" s="92">
        <v>8</v>
      </c>
      <c r="AU60" s="92">
        <v>9</v>
      </c>
      <c r="AV60" s="92">
        <v>10</v>
      </c>
      <c r="AW60" s="92">
        <v>11</v>
      </c>
      <c r="AX60" s="92">
        <v>12</v>
      </c>
      <c r="AY60" s="92">
        <v>13</v>
      </c>
      <c r="AZ60" s="92">
        <v>14</v>
      </c>
      <c r="BA60" s="92">
        <v>15</v>
      </c>
      <c r="BB60" s="92">
        <v>16</v>
      </c>
      <c r="BC60" s="92">
        <v>17</v>
      </c>
      <c r="BD60" s="92">
        <v>18</v>
      </c>
      <c r="BE60" s="92">
        <v>19</v>
      </c>
      <c r="BF60" s="92">
        <v>20</v>
      </c>
      <c r="BG60" s="92">
        <v>21</v>
      </c>
      <c r="BH60" s="92">
        <v>22</v>
      </c>
      <c r="BI60" s="92">
        <v>23</v>
      </c>
      <c r="BJ60" s="92">
        <v>24</v>
      </c>
      <c r="BK60" s="92">
        <v>25</v>
      </c>
      <c r="BL60" s="92">
        <v>26</v>
      </c>
      <c r="BM60" s="92">
        <v>27</v>
      </c>
      <c r="BN60" s="92">
        <v>28</v>
      </c>
      <c r="BO60" s="92">
        <v>29</v>
      </c>
      <c r="BP60" s="92">
        <v>30</v>
      </c>
      <c r="BQ60" s="92">
        <v>31</v>
      </c>
      <c r="BR60" s="3" t="s">
        <v>375</v>
      </c>
      <c r="BS60" s="3" t="s">
        <v>365</v>
      </c>
      <c r="BT60" s="3" t="s">
        <v>366</v>
      </c>
      <c r="BU60" s="3" t="s">
        <v>371</v>
      </c>
      <c r="BV60" s="3" t="s">
        <v>372</v>
      </c>
      <c r="BW60" s="3" t="s">
        <v>373</v>
      </c>
      <c r="BX60" s="3" t="s">
        <v>374</v>
      </c>
      <c r="BY60" s="3" t="s">
        <v>375</v>
      </c>
      <c r="BZ60" s="3" t="s">
        <v>365</v>
      </c>
      <c r="CA60" s="3" t="s">
        <v>366</v>
      </c>
      <c r="CB60" s="3" t="s">
        <v>371</v>
      </c>
      <c r="CC60" s="3" t="s">
        <v>372</v>
      </c>
      <c r="CD60" s="3" t="s">
        <v>373</v>
      </c>
      <c r="CE60" s="3" t="s">
        <v>374</v>
      </c>
      <c r="CF60" s="3" t="s">
        <v>375</v>
      </c>
      <c r="CG60" s="3" t="s">
        <v>365</v>
      </c>
      <c r="CH60" s="3" t="s">
        <v>366</v>
      </c>
      <c r="CI60" s="3" t="s">
        <v>371</v>
      </c>
      <c r="CJ60" s="3" t="s">
        <v>372</v>
      </c>
      <c r="CK60" s="3" t="s">
        <v>373</v>
      </c>
      <c r="CL60" s="3" t="s">
        <v>374</v>
      </c>
      <c r="CM60" s="3" t="s">
        <v>375</v>
      </c>
      <c r="CN60" s="3" t="s">
        <v>365</v>
      </c>
      <c r="CO60" s="3" t="s">
        <v>366</v>
      </c>
      <c r="CP60" s="3" t="s">
        <v>371</v>
      </c>
      <c r="CQ60" s="3" t="s">
        <v>372</v>
      </c>
      <c r="CR60" s="3" t="s">
        <v>373</v>
      </c>
      <c r="CS60" s="3" t="s">
        <v>374</v>
      </c>
      <c r="CT60" s="3" t="s">
        <v>375</v>
      </c>
      <c r="CU60" s="3" t="s">
        <v>365</v>
      </c>
      <c r="CV60" s="3" t="s">
        <v>366</v>
      </c>
      <c r="CW60" s="3" t="s">
        <v>381</v>
      </c>
      <c r="CX60">
        <v>2024</v>
      </c>
    </row>
    <row r="61" spans="1:102" x14ac:dyDescent="0.2">
      <c r="A61" s="86" t="str">
        <f t="shared" si="0"/>
        <v>Март 2024 График 2 Бригада 4</v>
      </c>
      <c r="B61" s="3"/>
      <c r="C61" s="87" t="s">
        <v>380</v>
      </c>
      <c r="D61" s="3" t="s">
        <v>409</v>
      </c>
      <c r="E61" s="3" t="s">
        <v>382</v>
      </c>
      <c r="F61" s="94">
        <v>4</v>
      </c>
      <c r="G61" s="3">
        <v>11</v>
      </c>
      <c r="H61" s="3"/>
      <c r="I61" s="3"/>
      <c r="J61" s="3">
        <v>11</v>
      </c>
      <c r="K61" s="3">
        <v>11</v>
      </c>
      <c r="L61" s="3"/>
      <c r="M61" s="3"/>
      <c r="N61" s="3">
        <v>11</v>
      </c>
      <c r="O61" s="3">
        <v>11</v>
      </c>
      <c r="P61" s="3"/>
      <c r="Q61" s="3"/>
      <c r="R61" s="3">
        <v>11</v>
      </c>
      <c r="S61" s="3">
        <v>11</v>
      </c>
      <c r="T61" s="3"/>
      <c r="U61" s="3"/>
      <c r="V61" s="3">
        <v>11</v>
      </c>
      <c r="W61" s="3">
        <v>11</v>
      </c>
      <c r="X61" s="3"/>
      <c r="Y61" s="3"/>
      <c r="Z61" s="3">
        <v>11</v>
      </c>
      <c r="AA61" s="3">
        <v>11</v>
      </c>
      <c r="AB61" s="3"/>
      <c r="AC61" s="3"/>
      <c r="AD61" s="3">
        <v>11</v>
      </c>
      <c r="AE61" s="3">
        <v>11</v>
      </c>
      <c r="AF61" s="3"/>
      <c r="AG61" s="3"/>
      <c r="AH61" s="3">
        <v>11</v>
      </c>
      <c r="AI61" s="3">
        <v>11</v>
      </c>
      <c r="AJ61" s="3"/>
      <c r="AK61" s="3"/>
      <c r="AL61" s="91">
        <v>165</v>
      </c>
      <c r="AM61" s="92">
        <v>1</v>
      </c>
      <c r="AN61" s="92">
        <v>2</v>
      </c>
      <c r="AO61" s="92">
        <v>3</v>
      </c>
      <c r="AP61" s="92">
        <v>4</v>
      </c>
      <c r="AQ61" s="92">
        <v>5</v>
      </c>
      <c r="AR61" s="92">
        <v>6</v>
      </c>
      <c r="AS61" s="92">
        <v>7</v>
      </c>
      <c r="AT61" s="92">
        <v>8</v>
      </c>
      <c r="AU61" s="92">
        <v>9</v>
      </c>
      <c r="AV61" s="92">
        <v>10</v>
      </c>
      <c r="AW61" s="92">
        <v>11</v>
      </c>
      <c r="AX61" s="92">
        <v>12</v>
      </c>
      <c r="AY61" s="92">
        <v>13</v>
      </c>
      <c r="AZ61" s="92">
        <v>14</v>
      </c>
      <c r="BA61" s="92">
        <v>15</v>
      </c>
      <c r="BB61" s="92">
        <v>16</v>
      </c>
      <c r="BC61" s="92">
        <v>17</v>
      </c>
      <c r="BD61" s="92">
        <v>18</v>
      </c>
      <c r="BE61" s="92">
        <v>19</v>
      </c>
      <c r="BF61" s="92">
        <v>20</v>
      </c>
      <c r="BG61" s="92">
        <v>21</v>
      </c>
      <c r="BH61" s="92">
        <v>22</v>
      </c>
      <c r="BI61" s="92">
        <v>23</v>
      </c>
      <c r="BJ61" s="92">
        <v>24</v>
      </c>
      <c r="BK61" s="92">
        <v>25</v>
      </c>
      <c r="BL61" s="92">
        <v>26</v>
      </c>
      <c r="BM61" s="92">
        <v>27</v>
      </c>
      <c r="BN61" s="92">
        <v>28</v>
      </c>
      <c r="BO61" s="92">
        <v>29</v>
      </c>
      <c r="BP61" s="92">
        <v>30</v>
      </c>
      <c r="BQ61" s="92">
        <v>31</v>
      </c>
      <c r="BR61" s="3" t="s">
        <v>375</v>
      </c>
      <c r="BS61" s="3" t="s">
        <v>365</v>
      </c>
      <c r="BT61" s="3" t="s">
        <v>366</v>
      </c>
      <c r="BU61" s="3" t="s">
        <v>371</v>
      </c>
      <c r="BV61" s="3" t="s">
        <v>372</v>
      </c>
      <c r="BW61" s="3" t="s">
        <v>373</v>
      </c>
      <c r="BX61" s="3" t="s">
        <v>374</v>
      </c>
      <c r="BY61" s="3" t="s">
        <v>375</v>
      </c>
      <c r="BZ61" s="3" t="s">
        <v>365</v>
      </c>
      <c r="CA61" s="3" t="s">
        <v>366</v>
      </c>
      <c r="CB61" s="3" t="s">
        <v>371</v>
      </c>
      <c r="CC61" s="3" t="s">
        <v>372</v>
      </c>
      <c r="CD61" s="3" t="s">
        <v>373</v>
      </c>
      <c r="CE61" s="3" t="s">
        <v>374</v>
      </c>
      <c r="CF61" s="3" t="s">
        <v>375</v>
      </c>
      <c r="CG61" s="3" t="s">
        <v>365</v>
      </c>
      <c r="CH61" s="3" t="s">
        <v>366</v>
      </c>
      <c r="CI61" s="3" t="s">
        <v>371</v>
      </c>
      <c r="CJ61" s="3" t="s">
        <v>372</v>
      </c>
      <c r="CK61" s="3" t="s">
        <v>373</v>
      </c>
      <c r="CL61" s="3" t="s">
        <v>374</v>
      </c>
      <c r="CM61" s="3" t="s">
        <v>375</v>
      </c>
      <c r="CN61" s="3" t="s">
        <v>365</v>
      </c>
      <c r="CO61" s="3" t="s">
        <v>366</v>
      </c>
      <c r="CP61" s="3" t="s">
        <v>371</v>
      </c>
      <c r="CQ61" s="3" t="s">
        <v>372</v>
      </c>
      <c r="CR61" s="3" t="s">
        <v>373</v>
      </c>
      <c r="CS61" s="3" t="s">
        <v>374</v>
      </c>
      <c r="CT61" s="3" t="s">
        <v>375</v>
      </c>
      <c r="CU61" s="3" t="s">
        <v>365</v>
      </c>
      <c r="CV61" s="3" t="s">
        <v>366</v>
      </c>
      <c r="CW61" s="3" t="s">
        <v>381</v>
      </c>
      <c r="CX61">
        <v>2024</v>
      </c>
    </row>
    <row r="62" spans="1:102" x14ac:dyDescent="0.2">
      <c r="A62" s="86" t="str">
        <f t="shared" si="0"/>
        <v>Апрель 2024 График 2 Бригада 1</v>
      </c>
      <c r="B62" s="3"/>
      <c r="C62" s="87" t="s">
        <v>383</v>
      </c>
      <c r="D62" s="3" t="s">
        <v>409</v>
      </c>
      <c r="E62" s="3" t="s">
        <v>369</v>
      </c>
      <c r="F62" s="94">
        <v>1</v>
      </c>
      <c r="G62" s="3"/>
      <c r="H62" s="3">
        <v>11</v>
      </c>
      <c r="I62" s="3">
        <v>11</v>
      </c>
      <c r="J62" s="3"/>
      <c r="K62" s="3"/>
      <c r="L62" s="3">
        <v>11</v>
      </c>
      <c r="M62" s="3">
        <v>11</v>
      </c>
      <c r="N62" s="3"/>
      <c r="O62" s="3"/>
      <c r="P62" s="3">
        <v>11</v>
      </c>
      <c r="Q62" s="3">
        <v>11</v>
      </c>
      <c r="R62" s="3"/>
      <c r="S62" s="3"/>
      <c r="T62" s="3">
        <v>11</v>
      </c>
      <c r="U62" s="3">
        <v>11</v>
      </c>
      <c r="V62" s="3"/>
      <c r="W62" s="3"/>
      <c r="X62" s="3">
        <v>11</v>
      </c>
      <c r="Y62" s="3">
        <v>11</v>
      </c>
      <c r="Z62" s="3"/>
      <c r="AA62" s="3"/>
      <c r="AB62" s="3">
        <v>11</v>
      </c>
      <c r="AC62" s="3">
        <v>11</v>
      </c>
      <c r="AD62" s="3"/>
      <c r="AE62" s="3"/>
      <c r="AF62" s="3">
        <v>11</v>
      </c>
      <c r="AG62" s="3">
        <v>11</v>
      </c>
      <c r="AH62" s="3"/>
      <c r="AI62" s="3"/>
      <c r="AJ62" s="3">
        <v>11</v>
      </c>
      <c r="AK62" s="3" t="s">
        <v>385</v>
      </c>
      <c r="AL62" s="91">
        <v>165</v>
      </c>
      <c r="AM62" s="92">
        <v>1</v>
      </c>
      <c r="AN62" s="92">
        <v>2</v>
      </c>
      <c r="AO62" s="92">
        <v>3</v>
      </c>
      <c r="AP62" s="92">
        <v>4</v>
      </c>
      <c r="AQ62" s="92">
        <v>5</v>
      </c>
      <c r="AR62" s="92">
        <v>6</v>
      </c>
      <c r="AS62" s="92">
        <v>7</v>
      </c>
      <c r="AT62" s="92">
        <v>8</v>
      </c>
      <c r="AU62" s="92">
        <v>9</v>
      </c>
      <c r="AV62" s="92">
        <v>10</v>
      </c>
      <c r="AW62" s="92">
        <v>11</v>
      </c>
      <c r="AX62" s="92">
        <v>12</v>
      </c>
      <c r="AY62" s="92">
        <v>13</v>
      </c>
      <c r="AZ62" s="92">
        <v>14</v>
      </c>
      <c r="BA62" s="92">
        <v>15</v>
      </c>
      <c r="BB62" s="92">
        <v>16</v>
      </c>
      <c r="BC62" s="92">
        <v>17</v>
      </c>
      <c r="BD62" s="92">
        <v>18</v>
      </c>
      <c r="BE62" s="92">
        <v>19</v>
      </c>
      <c r="BF62" s="92">
        <v>20</v>
      </c>
      <c r="BG62" s="92">
        <v>21</v>
      </c>
      <c r="BH62" s="92">
        <v>22</v>
      </c>
      <c r="BI62" s="92">
        <v>23</v>
      </c>
      <c r="BJ62" s="92">
        <v>24</v>
      </c>
      <c r="BK62" s="92">
        <v>25</v>
      </c>
      <c r="BL62" s="92">
        <v>26</v>
      </c>
      <c r="BM62" s="92">
        <v>27</v>
      </c>
      <c r="BN62" s="92">
        <v>28</v>
      </c>
      <c r="BO62" s="92">
        <v>29</v>
      </c>
      <c r="BP62" s="92">
        <v>30</v>
      </c>
      <c r="BQ62" s="92"/>
      <c r="BR62" s="3" t="s">
        <v>371</v>
      </c>
      <c r="BS62" s="3" t="s">
        <v>372</v>
      </c>
      <c r="BT62" s="3" t="s">
        <v>373</v>
      </c>
      <c r="BU62" s="3" t="s">
        <v>374</v>
      </c>
      <c r="BV62" s="3" t="s">
        <v>375</v>
      </c>
      <c r="BW62" s="3" t="s">
        <v>365</v>
      </c>
      <c r="BX62" s="3" t="s">
        <v>366</v>
      </c>
      <c r="BY62" s="3" t="s">
        <v>371</v>
      </c>
      <c r="BZ62" s="3" t="s">
        <v>372</v>
      </c>
      <c r="CA62" s="3" t="s">
        <v>373</v>
      </c>
      <c r="CB62" s="3" t="s">
        <v>374</v>
      </c>
      <c r="CC62" s="3" t="s">
        <v>375</v>
      </c>
      <c r="CD62" s="3" t="s">
        <v>365</v>
      </c>
      <c r="CE62" s="3" t="s">
        <v>366</v>
      </c>
      <c r="CF62" s="3" t="s">
        <v>371</v>
      </c>
      <c r="CG62" s="3" t="s">
        <v>372</v>
      </c>
      <c r="CH62" s="3" t="s">
        <v>373</v>
      </c>
      <c r="CI62" s="3" t="s">
        <v>374</v>
      </c>
      <c r="CJ62" s="3" t="s">
        <v>375</v>
      </c>
      <c r="CK62" s="3" t="s">
        <v>365</v>
      </c>
      <c r="CL62" s="3" t="s">
        <v>366</v>
      </c>
      <c r="CM62" s="3" t="s">
        <v>371</v>
      </c>
      <c r="CN62" s="3" t="s">
        <v>372</v>
      </c>
      <c r="CO62" s="3" t="s">
        <v>373</v>
      </c>
      <c r="CP62" s="3" t="s">
        <v>374</v>
      </c>
      <c r="CQ62" s="3" t="s">
        <v>375</v>
      </c>
      <c r="CR62" s="3" t="s">
        <v>365</v>
      </c>
      <c r="CS62" s="3" t="s">
        <v>366</v>
      </c>
      <c r="CT62" s="3" t="s">
        <v>371</v>
      </c>
      <c r="CU62" s="3" t="s">
        <v>372</v>
      </c>
      <c r="CV62" s="3" t="s">
        <v>373</v>
      </c>
      <c r="CW62" s="3" t="s">
        <v>384</v>
      </c>
      <c r="CX62">
        <v>2024</v>
      </c>
    </row>
    <row r="63" spans="1:102" x14ac:dyDescent="0.2">
      <c r="A63" s="86" t="str">
        <f t="shared" si="0"/>
        <v>Апрель 2024 График 2 Бригада 2</v>
      </c>
      <c r="B63" s="3"/>
      <c r="C63" s="87" t="s">
        <v>383</v>
      </c>
      <c r="D63" s="3" t="s">
        <v>409</v>
      </c>
      <c r="E63" s="3" t="s">
        <v>376</v>
      </c>
      <c r="F63" s="94">
        <v>2</v>
      </c>
      <c r="G63" s="3"/>
      <c r="H63" s="3"/>
      <c r="I63" s="3">
        <v>11</v>
      </c>
      <c r="J63" s="3">
        <v>11</v>
      </c>
      <c r="K63" s="3"/>
      <c r="L63" s="3"/>
      <c r="M63" s="3">
        <v>11</v>
      </c>
      <c r="N63" s="3">
        <v>11</v>
      </c>
      <c r="O63" s="3"/>
      <c r="P63" s="3"/>
      <c r="Q63" s="3">
        <v>11</v>
      </c>
      <c r="R63" s="3">
        <v>11</v>
      </c>
      <c r="S63" s="3"/>
      <c r="T63" s="3"/>
      <c r="U63" s="3">
        <v>11</v>
      </c>
      <c r="V63" s="3">
        <v>11</v>
      </c>
      <c r="W63" s="3"/>
      <c r="X63" s="3"/>
      <c r="Y63" s="3">
        <v>11</v>
      </c>
      <c r="Z63" s="3">
        <v>11</v>
      </c>
      <c r="AA63" s="3"/>
      <c r="AB63" s="3"/>
      <c r="AC63" s="3">
        <v>11</v>
      </c>
      <c r="AD63" s="3">
        <v>11</v>
      </c>
      <c r="AE63" s="3"/>
      <c r="AF63" s="3"/>
      <c r="AG63" s="3">
        <v>11</v>
      </c>
      <c r="AH63" s="3">
        <v>11</v>
      </c>
      <c r="AI63" s="3"/>
      <c r="AJ63" s="3"/>
      <c r="AK63" s="3" t="s">
        <v>385</v>
      </c>
      <c r="AL63" s="91">
        <v>154</v>
      </c>
      <c r="AM63" s="92">
        <v>1</v>
      </c>
      <c r="AN63" s="92">
        <v>2</v>
      </c>
      <c r="AO63" s="92">
        <v>3</v>
      </c>
      <c r="AP63" s="92">
        <v>4</v>
      </c>
      <c r="AQ63" s="92">
        <v>5</v>
      </c>
      <c r="AR63" s="92">
        <v>6</v>
      </c>
      <c r="AS63" s="92">
        <v>7</v>
      </c>
      <c r="AT63" s="92">
        <v>8</v>
      </c>
      <c r="AU63" s="92">
        <v>9</v>
      </c>
      <c r="AV63" s="92">
        <v>10</v>
      </c>
      <c r="AW63" s="92">
        <v>11</v>
      </c>
      <c r="AX63" s="92">
        <v>12</v>
      </c>
      <c r="AY63" s="92">
        <v>13</v>
      </c>
      <c r="AZ63" s="92">
        <v>14</v>
      </c>
      <c r="BA63" s="92">
        <v>15</v>
      </c>
      <c r="BB63" s="92">
        <v>16</v>
      </c>
      <c r="BC63" s="92">
        <v>17</v>
      </c>
      <c r="BD63" s="92">
        <v>18</v>
      </c>
      <c r="BE63" s="92">
        <v>19</v>
      </c>
      <c r="BF63" s="92">
        <v>20</v>
      </c>
      <c r="BG63" s="92">
        <v>21</v>
      </c>
      <c r="BH63" s="92">
        <v>22</v>
      </c>
      <c r="BI63" s="92">
        <v>23</v>
      </c>
      <c r="BJ63" s="92">
        <v>24</v>
      </c>
      <c r="BK63" s="92">
        <v>25</v>
      </c>
      <c r="BL63" s="92">
        <v>26</v>
      </c>
      <c r="BM63" s="92">
        <v>27</v>
      </c>
      <c r="BN63" s="92">
        <v>28</v>
      </c>
      <c r="BO63" s="92">
        <v>29</v>
      </c>
      <c r="BP63" s="92">
        <v>30</v>
      </c>
      <c r="BQ63" s="92"/>
      <c r="BR63" s="3" t="s">
        <v>371</v>
      </c>
      <c r="BS63" s="3" t="s">
        <v>372</v>
      </c>
      <c r="BT63" s="3" t="s">
        <v>373</v>
      </c>
      <c r="BU63" s="3" t="s">
        <v>374</v>
      </c>
      <c r="BV63" s="3" t="s">
        <v>375</v>
      </c>
      <c r="BW63" s="3" t="s">
        <v>365</v>
      </c>
      <c r="BX63" s="3" t="s">
        <v>366</v>
      </c>
      <c r="BY63" s="3" t="s">
        <v>371</v>
      </c>
      <c r="BZ63" s="3" t="s">
        <v>372</v>
      </c>
      <c r="CA63" s="3" t="s">
        <v>373</v>
      </c>
      <c r="CB63" s="3" t="s">
        <v>374</v>
      </c>
      <c r="CC63" s="3" t="s">
        <v>375</v>
      </c>
      <c r="CD63" s="3" t="s">
        <v>365</v>
      </c>
      <c r="CE63" s="3" t="s">
        <v>366</v>
      </c>
      <c r="CF63" s="3" t="s">
        <v>371</v>
      </c>
      <c r="CG63" s="3" t="s">
        <v>372</v>
      </c>
      <c r="CH63" s="3" t="s">
        <v>373</v>
      </c>
      <c r="CI63" s="3" t="s">
        <v>374</v>
      </c>
      <c r="CJ63" s="3" t="s">
        <v>375</v>
      </c>
      <c r="CK63" s="3" t="s">
        <v>365</v>
      </c>
      <c r="CL63" s="3" t="s">
        <v>366</v>
      </c>
      <c r="CM63" s="3" t="s">
        <v>371</v>
      </c>
      <c r="CN63" s="3" t="s">
        <v>372</v>
      </c>
      <c r="CO63" s="3" t="s">
        <v>373</v>
      </c>
      <c r="CP63" s="3" t="s">
        <v>374</v>
      </c>
      <c r="CQ63" s="3" t="s">
        <v>375</v>
      </c>
      <c r="CR63" s="3" t="s">
        <v>365</v>
      </c>
      <c r="CS63" s="3" t="s">
        <v>366</v>
      </c>
      <c r="CT63" s="3" t="s">
        <v>371</v>
      </c>
      <c r="CU63" s="3" t="s">
        <v>372</v>
      </c>
      <c r="CV63" s="3" t="s">
        <v>373</v>
      </c>
      <c r="CW63" s="3" t="s">
        <v>384</v>
      </c>
      <c r="CX63">
        <v>2024</v>
      </c>
    </row>
    <row r="64" spans="1:102" x14ac:dyDescent="0.2">
      <c r="A64" s="86" t="str">
        <f t="shared" si="0"/>
        <v>Апрель 2024 График 2 Бригада 3</v>
      </c>
      <c r="B64" s="3"/>
      <c r="C64" s="87" t="s">
        <v>383</v>
      </c>
      <c r="D64" s="3" t="s">
        <v>409</v>
      </c>
      <c r="E64" s="3" t="s">
        <v>379</v>
      </c>
      <c r="F64" s="94">
        <v>3</v>
      </c>
      <c r="G64" s="3">
        <v>11</v>
      </c>
      <c r="H64" s="3"/>
      <c r="I64" s="3"/>
      <c r="J64" s="3">
        <v>11</v>
      </c>
      <c r="K64" s="3">
        <v>11</v>
      </c>
      <c r="L64" s="3"/>
      <c r="M64" s="3"/>
      <c r="N64" s="3">
        <v>11</v>
      </c>
      <c r="O64" s="3">
        <v>11</v>
      </c>
      <c r="P64" s="3"/>
      <c r="Q64" s="3"/>
      <c r="R64" s="3">
        <v>11</v>
      </c>
      <c r="S64" s="3">
        <v>11</v>
      </c>
      <c r="T64" s="3"/>
      <c r="U64" s="3"/>
      <c r="V64" s="3">
        <v>11</v>
      </c>
      <c r="W64" s="3">
        <v>11</v>
      </c>
      <c r="X64" s="3"/>
      <c r="Y64" s="3"/>
      <c r="Z64" s="3">
        <v>11</v>
      </c>
      <c r="AA64" s="3">
        <v>11</v>
      </c>
      <c r="AB64" s="3"/>
      <c r="AC64" s="3"/>
      <c r="AD64" s="3">
        <v>11</v>
      </c>
      <c r="AE64" s="3">
        <v>11</v>
      </c>
      <c r="AF64" s="3"/>
      <c r="AG64" s="3"/>
      <c r="AH64" s="3">
        <v>11</v>
      </c>
      <c r="AI64" s="3">
        <v>11</v>
      </c>
      <c r="AJ64" s="3"/>
      <c r="AK64" s="3" t="s">
        <v>385</v>
      </c>
      <c r="AL64" s="91">
        <v>165</v>
      </c>
      <c r="AM64" s="92">
        <v>1</v>
      </c>
      <c r="AN64" s="92">
        <v>2</v>
      </c>
      <c r="AO64" s="92">
        <v>3</v>
      </c>
      <c r="AP64" s="92">
        <v>4</v>
      </c>
      <c r="AQ64" s="92">
        <v>5</v>
      </c>
      <c r="AR64" s="92">
        <v>6</v>
      </c>
      <c r="AS64" s="92">
        <v>7</v>
      </c>
      <c r="AT64" s="92">
        <v>8</v>
      </c>
      <c r="AU64" s="92">
        <v>9</v>
      </c>
      <c r="AV64" s="92">
        <v>10</v>
      </c>
      <c r="AW64" s="92">
        <v>11</v>
      </c>
      <c r="AX64" s="92">
        <v>12</v>
      </c>
      <c r="AY64" s="92">
        <v>13</v>
      </c>
      <c r="AZ64" s="92">
        <v>14</v>
      </c>
      <c r="BA64" s="92">
        <v>15</v>
      </c>
      <c r="BB64" s="92">
        <v>16</v>
      </c>
      <c r="BC64" s="92">
        <v>17</v>
      </c>
      <c r="BD64" s="92">
        <v>18</v>
      </c>
      <c r="BE64" s="92">
        <v>19</v>
      </c>
      <c r="BF64" s="92">
        <v>20</v>
      </c>
      <c r="BG64" s="92">
        <v>21</v>
      </c>
      <c r="BH64" s="92">
        <v>22</v>
      </c>
      <c r="BI64" s="92">
        <v>23</v>
      </c>
      <c r="BJ64" s="92">
        <v>24</v>
      </c>
      <c r="BK64" s="92">
        <v>25</v>
      </c>
      <c r="BL64" s="92">
        <v>26</v>
      </c>
      <c r="BM64" s="92">
        <v>27</v>
      </c>
      <c r="BN64" s="92">
        <v>28</v>
      </c>
      <c r="BO64" s="92">
        <v>29</v>
      </c>
      <c r="BP64" s="92">
        <v>30</v>
      </c>
      <c r="BQ64" s="92"/>
      <c r="BR64" s="3" t="s">
        <v>371</v>
      </c>
      <c r="BS64" s="3" t="s">
        <v>372</v>
      </c>
      <c r="BT64" s="3" t="s">
        <v>373</v>
      </c>
      <c r="BU64" s="3" t="s">
        <v>374</v>
      </c>
      <c r="BV64" s="3" t="s">
        <v>375</v>
      </c>
      <c r="BW64" s="3" t="s">
        <v>365</v>
      </c>
      <c r="BX64" s="3" t="s">
        <v>366</v>
      </c>
      <c r="BY64" s="3" t="s">
        <v>371</v>
      </c>
      <c r="BZ64" s="3" t="s">
        <v>372</v>
      </c>
      <c r="CA64" s="3" t="s">
        <v>373</v>
      </c>
      <c r="CB64" s="3" t="s">
        <v>374</v>
      </c>
      <c r="CC64" s="3" t="s">
        <v>375</v>
      </c>
      <c r="CD64" s="3" t="s">
        <v>365</v>
      </c>
      <c r="CE64" s="3" t="s">
        <v>366</v>
      </c>
      <c r="CF64" s="3" t="s">
        <v>371</v>
      </c>
      <c r="CG64" s="3" t="s">
        <v>372</v>
      </c>
      <c r="CH64" s="3" t="s">
        <v>373</v>
      </c>
      <c r="CI64" s="3" t="s">
        <v>374</v>
      </c>
      <c r="CJ64" s="3" t="s">
        <v>375</v>
      </c>
      <c r="CK64" s="3" t="s">
        <v>365</v>
      </c>
      <c r="CL64" s="3" t="s">
        <v>366</v>
      </c>
      <c r="CM64" s="3" t="s">
        <v>371</v>
      </c>
      <c r="CN64" s="3" t="s">
        <v>372</v>
      </c>
      <c r="CO64" s="3" t="s">
        <v>373</v>
      </c>
      <c r="CP64" s="3" t="s">
        <v>374</v>
      </c>
      <c r="CQ64" s="3" t="s">
        <v>375</v>
      </c>
      <c r="CR64" s="3" t="s">
        <v>365</v>
      </c>
      <c r="CS64" s="3" t="s">
        <v>366</v>
      </c>
      <c r="CT64" s="3" t="s">
        <v>371</v>
      </c>
      <c r="CU64" s="3" t="s">
        <v>372</v>
      </c>
      <c r="CV64" s="3" t="s">
        <v>373</v>
      </c>
      <c r="CW64" s="3" t="s">
        <v>384</v>
      </c>
      <c r="CX64">
        <v>2024</v>
      </c>
    </row>
    <row r="65" spans="1:102" x14ac:dyDescent="0.2">
      <c r="A65" s="86" t="str">
        <f t="shared" si="0"/>
        <v>Апрель 2024 График 2 Бригада 4</v>
      </c>
      <c r="B65" s="3"/>
      <c r="C65" s="87" t="s">
        <v>383</v>
      </c>
      <c r="D65" s="3" t="s">
        <v>409</v>
      </c>
      <c r="E65" s="3" t="s">
        <v>382</v>
      </c>
      <c r="F65" s="94">
        <v>4</v>
      </c>
      <c r="G65" s="3">
        <v>11</v>
      </c>
      <c r="H65" s="3">
        <v>11</v>
      </c>
      <c r="I65" s="3"/>
      <c r="J65" s="3"/>
      <c r="K65" s="3">
        <v>11</v>
      </c>
      <c r="L65" s="3">
        <v>11</v>
      </c>
      <c r="M65" s="3"/>
      <c r="N65" s="3"/>
      <c r="O65" s="3">
        <v>11</v>
      </c>
      <c r="P65" s="3">
        <v>11</v>
      </c>
      <c r="Q65" s="3"/>
      <c r="R65" s="3"/>
      <c r="S65" s="3">
        <v>11</v>
      </c>
      <c r="T65" s="3">
        <v>11</v>
      </c>
      <c r="U65" s="3"/>
      <c r="V65" s="3"/>
      <c r="W65" s="3">
        <v>11</v>
      </c>
      <c r="X65" s="3">
        <v>11</v>
      </c>
      <c r="Y65" s="3"/>
      <c r="Z65" s="3"/>
      <c r="AA65" s="3">
        <v>11</v>
      </c>
      <c r="AB65" s="3">
        <v>11</v>
      </c>
      <c r="AC65" s="3"/>
      <c r="AD65" s="3"/>
      <c r="AE65" s="3">
        <v>11</v>
      </c>
      <c r="AF65" s="3">
        <v>11</v>
      </c>
      <c r="AG65" s="3"/>
      <c r="AH65" s="3"/>
      <c r="AI65" s="3">
        <v>11</v>
      </c>
      <c r="AJ65" s="3">
        <v>11</v>
      </c>
      <c r="AK65" s="3" t="s">
        <v>385</v>
      </c>
      <c r="AL65" s="91">
        <v>176</v>
      </c>
      <c r="AM65" s="92">
        <v>1</v>
      </c>
      <c r="AN65" s="92">
        <v>2</v>
      </c>
      <c r="AO65" s="92">
        <v>3</v>
      </c>
      <c r="AP65" s="92">
        <v>4</v>
      </c>
      <c r="AQ65" s="92">
        <v>5</v>
      </c>
      <c r="AR65" s="92">
        <v>6</v>
      </c>
      <c r="AS65" s="92">
        <v>7</v>
      </c>
      <c r="AT65" s="92">
        <v>8</v>
      </c>
      <c r="AU65" s="92">
        <v>9</v>
      </c>
      <c r="AV65" s="92">
        <v>10</v>
      </c>
      <c r="AW65" s="92">
        <v>11</v>
      </c>
      <c r="AX65" s="92">
        <v>12</v>
      </c>
      <c r="AY65" s="92">
        <v>13</v>
      </c>
      <c r="AZ65" s="92">
        <v>14</v>
      </c>
      <c r="BA65" s="92">
        <v>15</v>
      </c>
      <c r="BB65" s="92">
        <v>16</v>
      </c>
      <c r="BC65" s="92">
        <v>17</v>
      </c>
      <c r="BD65" s="92">
        <v>18</v>
      </c>
      <c r="BE65" s="92">
        <v>19</v>
      </c>
      <c r="BF65" s="92">
        <v>20</v>
      </c>
      <c r="BG65" s="92">
        <v>21</v>
      </c>
      <c r="BH65" s="92">
        <v>22</v>
      </c>
      <c r="BI65" s="92">
        <v>23</v>
      </c>
      <c r="BJ65" s="92">
        <v>24</v>
      </c>
      <c r="BK65" s="92">
        <v>25</v>
      </c>
      <c r="BL65" s="92">
        <v>26</v>
      </c>
      <c r="BM65" s="92">
        <v>27</v>
      </c>
      <c r="BN65" s="92">
        <v>28</v>
      </c>
      <c r="BO65" s="92">
        <v>29</v>
      </c>
      <c r="BP65" s="92">
        <v>30</v>
      </c>
      <c r="BQ65" s="92"/>
      <c r="BR65" s="3" t="s">
        <v>371</v>
      </c>
      <c r="BS65" s="3" t="s">
        <v>372</v>
      </c>
      <c r="BT65" s="3" t="s">
        <v>373</v>
      </c>
      <c r="BU65" s="3" t="s">
        <v>374</v>
      </c>
      <c r="BV65" s="3" t="s">
        <v>375</v>
      </c>
      <c r="BW65" s="3" t="s">
        <v>365</v>
      </c>
      <c r="BX65" s="3" t="s">
        <v>366</v>
      </c>
      <c r="BY65" s="3" t="s">
        <v>371</v>
      </c>
      <c r="BZ65" s="3" t="s">
        <v>372</v>
      </c>
      <c r="CA65" s="3" t="s">
        <v>373</v>
      </c>
      <c r="CB65" s="3" t="s">
        <v>374</v>
      </c>
      <c r="CC65" s="3" t="s">
        <v>375</v>
      </c>
      <c r="CD65" s="3" t="s">
        <v>365</v>
      </c>
      <c r="CE65" s="3" t="s">
        <v>366</v>
      </c>
      <c r="CF65" s="3" t="s">
        <v>371</v>
      </c>
      <c r="CG65" s="3" t="s">
        <v>372</v>
      </c>
      <c r="CH65" s="3" t="s">
        <v>373</v>
      </c>
      <c r="CI65" s="3" t="s">
        <v>374</v>
      </c>
      <c r="CJ65" s="3" t="s">
        <v>375</v>
      </c>
      <c r="CK65" s="3" t="s">
        <v>365</v>
      </c>
      <c r="CL65" s="3" t="s">
        <v>366</v>
      </c>
      <c r="CM65" s="3" t="s">
        <v>371</v>
      </c>
      <c r="CN65" s="3" t="s">
        <v>372</v>
      </c>
      <c r="CO65" s="3" t="s">
        <v>373</v>
      </c>
      <c r="CP65" s="3" t="s">
        <v>374</v>
      </c>
      <c r="CQ65" s="3" t="s">
        <v>375</v>
      </c>
      <c r="CR65" s="3" t="s">
        <v>365</v>
      </c>
      <c r="CS65" s="3" t="s">
        <v>366</v>
      </c>
      <c r="CT65" s="3" t="s">
        <v>371</v>
      </c>
      <c r="CU65" s="3" t="s">
        <v>372</v>
      </c>
      <c r="CV65" s="3" t="s">
        <v>373</v>
      </c>
      <c r="CW65" s="3" t="s">
        <v>384</v>
      </c>
      <c r="CX65">
        <v>2024</v>
      </c>
    </row>
    <row r="66" spans="1:102" x14ac:dyDescent="0.2">
      <c r="A66" s="86" t="str">
        <f t="shared" ref="A66:A129" si="1">C66&amp;" "&amp;D66&amp;" "&amp;E66</f>
        <v>Май 2024 График 2 Бригада 1</v>
      </c>
      <c r="B66" s="3"/>
      <c r="C66" s="87" t="s">
        <v>386</v>
      </c>
      <c r="D66" s="3" t="s">
        <v>409</v>
      </c>
      <c r="E66" s="3" t="s">
        <v>369</v>
      </c>
      <c r="F66" s="94">
        <v>1</v>
      </c>
      <c r="G66" s="3">
        <v>11</v>
      </c>
      <c r="H66" s="3"/>
      <c r="I66" s="3"/>
      <c r="J66" s="3">
        <v>11</v>
      </c>
      <c r="K66" s="3">
        <v>11</v>
      </c>
      <c r="L66" s="3"/>
      <c r="M66" s="3"/>
      <c r="N66" s="3">
        <v>11</v>
      </c>
      <c r="O66" s="3">
        <v>11</v>
      </c>
      <c r="P66" s="3"/>
      <c r="Q66" s="3"/>
      <c r="R66" s="3">
        <v>11</v>
      </c>
      <c r="S66" s="3">
        <v>11</v>
      </c>
      <c r="T66" s="3"/>
      <c r="U66" s="3"/>
      <c r="V66" s="3">
        <v>11</v>
      </c>
      <c r="W66" s="3">
        <v>11</v>
      </c>
      <c r="X66" s="3"/>
      <c r="Y66" s="3"/>
      <c r="Z66" s="3">
        <v>11</v>
      </c>
      <c r="AA66" s="3">
        <v>11</v>
      </c>
      <c r="AB66" s="3"/>
      <c r="AC66" s="3"/>
      <c r="AD66" s="3">
        <v>11</v>
      </c>
      <c r="AE66" s="3">
        <v>11</v>
      </c>
      <c r="AF66" s="3"/>
      <c r="AG66" s="3"/>
      <c r="AH66" s="3">
        <v>11</v>
      </c>
      <c r="AI66" s="3">
        <v>11</v>
      </c>
      <c r="AJ66" s="3"/>
      <c r="AK66" s="3"/>
      <c r="AL66" s="91">
        <v>165</v>
      </c>
      <c r="AM66" s="92">
        <v>1</v>
      </c>
      <c r="AN66" s="92">
        <v>2</v>
      </c>
      <c r="AO66" s="92">
        <v>3</v>
      </c>
      <c r="AP66" s="92">
        <v>4</v>
      </c>
      <c r="AQ66" s="92">
        <v>5</v>
      </c>
      <c r="AR66" s="92">
        <v>6</v>
      </c>
      <c r="AS66" s="92">
        <v>7</v>
      </c>
      <c r="AT66" s="92">
        <v>8</v>
      </c>
      <c r="AU66" s="92">
        <v>9</v>
      </c>
      <c r="AV66" s="92">
        <v>10</v>
      </c>
      <c r="AW66" s="92">
        <v>11</v>
      </c>
      <c r="AX66" s="92">
        <v>12</v>
      </c>
      <c r="AY66" s="92">
        <v>13</v>
      </c>
      <c r="AZ66" s="92">
        <v>14</v>
      </c>
      <c r="BA66" s="92">
        <v>15</v>
      </c>
      <c r="BB66" s="92">
        <v>16</v>
      </c>
      <c r="BC66" s="92">
        <v>17</v>
      </c>
      <c r="BD66" s="92">
        <v>18</v>
      </c>
      <c r="BE66" s="92">
        <v>19</v>
      </c>
      <c r="BF66" s="92">
        <v>20</v>
      </c>
      <c r="BG66" s="92">
        <v>21</v>
      </c>
      <c r="BH66" s="92">
        <v>22</v>
      </c>
      <c r="BI66" s="92">
        <v>23</v>
      </c>
      <c r="BJ66" s="92">
        <v>24</v>
      </c>
      <c r="BK66" s="92">
        <v>25</v>
      </c>
      <c r="BL66" s="92">
        <v>26</v>
      </c>
      <c r="BM66" s="92">
        <v>27</v>
      </c>
      <c r="BN66" s="92">
        <v>28</v>
      </c>
      <c r="BO66" s="92">
        <v>29</v>
      </c>
      <c r="BP66" s="92">
        <v>30</v>
      </c>
      <c r="BQ66" s="92">
        <v>31</v>
      </c>
      <c r="BR66" s="3" t="s">
        <v>373</v>
      </c>
      <c r="BS66" s="3" t="s">
        <v>374</v>
      </c>
      <c r="BT66" s="3" t="s">
        <v>375</v>
      </c>
      <c r="BU66" s="3" t="s">
        <v>365</v>
      </c>
      <c r="BV66" s="3" t="s">
        <v>366</v>
      </c>
      <c r="BW66" s="3" t="s">
        <v>371</v>
      </c>
      <c r="BX66" s="3" t="s">
        <v>372</v>
      </c>
      <c r="BY66" s="3" t="s">
        <v>373</v>
      </c>
      <c r="BZ66" s="3" t="s">
        <v>374</v>
      </c>
      <c r="CA66" s="3" t="s">
        <v>375</v>
      </c>
      <c r="CB66" s="3" t="s">
        <v>365</v>
      </c>
      <c r="CC66" s="3" t="s">
        <v>366</v>
      </c>
      <c r="CD66" s="3" t="s">
        <v>371</v>
      </c>
      <c r="CE66" s="3" t="s">
        <v>372</v>
      </c>
      <c r="CF66" s="3" t="s">
        <v>373</v>
      </c>
      <c r="CG66" s="3" t="s">
        <v>374</v>
      </c>
      <c r="CH66" s="3" t="s">
        <v>375</v>
      </c>
      <c r="CI66" s="3" t="s">
        <v>365</v>
      </c>
      <c r="CJ66" s="3" t="s">
        <v>366</v>
      </c>
      <c r="CK66" s="3" t="s">
        <v>371</v>
      </c>
      <c r="CL66" s="3" t="s">
        <v>372</v>
      </c>
      <c r="CM66" s="3" t="s">
        <v>373</v>
      </c>
      <c r="CN66" s="3" t="s">
        <v>374</v>
      </c>
      <c r="CO66" s="3" t="s">
        <v>375</v>
      </c>
      <c r="CP66" s="3" t="s">
        <v>365</v>
      </c>
      <c r="CQ66" s="3" t="s">
        <v>366</v>
      </c>
      <c r="CR66" s="3" t="s">
        <v>371</v>
      </c>
      <c r="CS66" s="3" t="s">
        <v>372</v>
      </c>
      <c r="CT66" s="3" t="s">
        <v>373</v>
      </c>
      <c r="CU66" s="3" t="s">
        <v>374</v>
      </c>
      <c r="CV66" s="3" t="s">
        <v>375</v>
      </c>
      <c r="CW66" s="3" t="s">
        <v>387</v>
      </c>
      <c r="CX66">
        <v>2024</v>
      </c>
    </row>
    <row r="67" spans="1:102" x14ac:dyDescent="0.2">
      <c r="A67" s="86" t="str">
        <f t="shared" si="1"/>
        <v>Май 2024 График 2 Бригада 2</v>
      </c>
      <c r="B67" s="3"/>
      <c r="C67" s="87" t="s">
        <v>386</v>
      </c>
      <c r="D67" s="3" t="s">
        <v>409</v>
      </c>
      <c r="E67" s="3" t="s">
        <v>376</v>
      </c>
      <c r="F67" s="94">
        <v>2</v>
      </c>
      <c r="G67" s="3">
        <v>11</v>
      </c>
      <c r="H67" s="3">
        <v>11</v>
      </c>
      <c r="I67" s="3"/>
      <c r="J67" s="3"/>
      <c r="K67" s="3">
        <v>11</v>
      </c>
      <c r="L67" s="3">
        <v>11</v>
      </c>
      <c r="M67" s="3"/>
      <c r="N67" s="3"/>
      <c r="O67" s="3">
        <v>11</v>
      </c>
      <c r="P67" s="3">
        <v>11</v>
      </c>
      <c r="Q67" s="3"/>
      <c r="R67" s="3"/>
      <c r="S67" s="3">
        <v>11</v>
      </c>
      <c r="T67" s="3">
        <v>11</v>
      </c>
      <c r="U67" s="3"/>
      <c r="V67" s="3"/>
      <c r="W67" s="3">
        <v>11</v>
      </c>
      <c r="X67" s="3">
        <v>11</v>
      </c>
      <c r="Y67" s="3"/>
      <c r="Z67" s="3"/>
      <c r="AA67" s="3">
        <v>11</v>
      </c>
      <c r="AB67" s="3">
        <v>11</v>
      </c>
      <c r="AC67" s="3"/>
      <c r="AD67" s="3"/>
      <c r="AE67" s="3">
        <v>11</v>
      </c>
      <c r="AF67" s="3">
        <v>11</v>
      </c>
      <c r="AG67" s="3"/>
      <c r="AH67" s="3"/>
      <c r="AI67" s="3">
        <v>11</v>
      </c>
      <c r="AJ67" s="3">
        <v>11</v>
      </c>
      <c r="AK67" s="3"/>
      <c r="AL67" s="91">
        <v>176</v>
      </c>
      <c r="AM67" s="92">
        <v>1</v>
      </c>
      <c r="AN67" s="92">
        <v>2</v>
      </c>
      <c r="AO67" s="92">
        <v>3</v>
      </c>
      <c r="AP67" s="92">
        <v>4</v>
      </c>
      <c r="AQ67" s="92">
        <v>5</v>
      </c>
      <c r="AR67" s="92">
        <v>6</v>
      </c>
      <c r="AS67" s="92">
        <v>7</v>
      </c>
      <c r="AT67" s="92">
        <v>8</v>
      </c>
      <c r="AU67" s="92">
        <v>9</v>
      </c>
      <c r="AV67" s="92">
        <v>10</v>
      </c>
      <c r="AW67" s="92">
        <v>11</v>
      </c>
      <c r="AX67" s="92">
        <v>12</v>
      </c>
      <c r="AY67" s="92">
        <v>13</v>
      </c>
      <c r="AZ67" s="92">
        <v>14</v>
      </c>
      <c r="BA67" s="92">
        <v>15</v>
      </c>
      <c r="BB67" s="92">
        <v>16</v>
      </c>
      <c r="BC67" s="92">
        <v>17</v>
      </c>
      <c r="BD67" s="92">
        <v>18</v>
      </c>
      <c r="BE67" s="92">
        <v>19</v>
      </c>
      <c r="BF67" s="92">
        <v>20</v>
      </c>
      <c r="BG67" s="92">
        <v>21</v>
      </c>
      <c r="BH67" s="92">
        <v>22</v>
      </c>
      <c r="BI67" s="92">
        <v>23</v>
      </c>
      <c r="BJ67" s="92">
        <v>24</v>
      </c>
      <c r="BK67" s="92">
        <v>25</v>
      </c>
      <c r="BL67" s="92">
        <v>26</v>
      </c>
      <c r="BM67" s="92">
        <v>27</v>
      </c>
      <c r="BN67" s="92">
        <v>28</v>
      </c>
      <c r="BO67" s="92">
        <v>29</v>
      </c>
      <c r="BP67" s="92">
        <v>30</v>
      </c>
      <c r="BQ67" s="92">
        <v>31</v>
      </c>
      <c r="BR67" s="3" t="s">
        <v>373</v>
      </c>
      <c r="BS67" s="3" t="s">
        <v>374</v>
      </c>
      <c r="BT67" s="3" t="s">
        <v>375</v>
      </c>
      <c r="BU67" s="3" t="s">
        <v>365</v>
      </c>
      <c r="BV67" s="3" t="s">
        <v>366</v>
      </c>
      <c r="BW67" s="3" t="s">
        <v>371</v>
      </c>
      <c r="BX67" s="3" t="s">
        <v>372</v>
      </c>
      <c r="BY67" s="3" t="s">
        <v>373</v>
      </c>
      <c r="BZ67" s="3" t="s">
        <v>374</v>
      </c>
      <c r="CA67" s="3" t="s">
        <v>375</v>
      </c>
      <c r="CB67" s="3" t="s">
        <v>365</v>
      </c>
      <c r="CC67" s="3" t="s">
        <v>366</v>
      </c>
      <c r="CD67" s="3" t="s">
        <v>371</v>
      </c>
      <c r="CE67" s="3" t="s">
        <v>372</v>
      </c>
      <c r="CF67" s="3" t="s">
        <v>373</v>
      </c>
      <c r="CG67" s="3" t="s">
        <v>374</v>
      </c>
      <c r="CH67" s="3" t="s">
        <v>375</v>
      </c>
      <c r="CI67" s="3" t="s">
        <v>365</v>
      </c>
      <c r="CJ67" s="3" t="s">
        <v>366</v>
      </c>
      <c r="CK67" s="3" t="s">
        <v>371</v>
      </c>
      <c r="CL67" s="3" t="s">
        <v>372</v>
      </c>
      <c r="CM67" s="3" t="s">
        <v>373</v>
      </c>
      <c r="CN67" s="3" t="s">
        <v>374</v>
      </c>
      <c r="CO67" s="3" t="s">
        <v>375</v>
      </c>
      <c r="CP67" s="3" t="s">
        <v>365</v>
      </c>
      <c r="CQ67" s="3" t="s">
        <v>366</v>
      </c>
      <c r="CR67" s="3" t="s">
        <v>371</v>
      </c>
      <c r="CS67" s="3" t="s">
        <v>372</v>
      </c>
      <c r="CT67" s="3" t="s">
        <v>373</v>
      </c>
      <c r="CU67" s="3" t="s">
        <v>374</v>
      </c>
      <c r="CV67" s="3" t="s">
        <v>375</v>
      </c>
      <c r="CW67" s="3" t="s">
        <v>387</v>
      </c>
      <c r="CX67">
        <v>2024</v>
      </c>
    </row>
    <row r="68" spans="1:102" x14ac:dyDescent="0.2">
      <c r="A68" s="86" t="str">
        <f t="shared" si="1"/>
        <v>Май 2024 График 2 Бригада 3</v>
      </c>
      <c r="B68" s="3"/>
      <c r="C68" s="87" t="s">
        <v>386</v>
      </c>
      <c r="D68" s="3" t="s">
        <v>409</v>
      </c>
      <c r="E68" s="3" t="s">
        <v>379</v>
      </c>
      <c r="F68" s="94">
        <v>3</v>
      </c>
      <c r="G68" s="3"/>
      <c r="H68" s="3">
        <v>11</v>
      </c>
      <c r="I68" s="3">
        <v>11</v>
      </c>
      <c r="J68" s="3"/>
      <c r="K68" s="3"/>
      <c r="L68" s="3">
        <v>11</v>
      </c>
      <c r="M68" s="3">
        <v>11</v>
      </c>
      <c r="N68" s="3"/>
      <c r="O68" s="3"/>
      <c r="P68" s="3">
        <v>11</v>
      </c>
      <c r="Q68" s="3">
        <v>11</v>
      </c>
      <c r="R68" s="3"/>
      <c r="S68" s="3"/>
      <c r="T68" s="3">
        <v>11</v>
      </c>
      <c r="U68" s="3">
        <v>11</v>
      </c>
      <c r="V68" s="3"/>
      <c r="W68" s="3"/>
      <c r="X68" s="3">
        <v>11</v>
      </c>
      <c r="Y68" s="3">
        <v>11</v>
      </c>
      <c r="Z68" s="3"/>
      <c r="AA68" s="3"/>
      <c r="AB68" s="3">
        <v>11</v>
      </c>
      <c r="AC68" s="3">
        <v>11</v>
      </c>
      <c r="AD68" s="3"/>
      <c r="AE68" s="3"/>
      <c r="AF68" s="3">
        <v>11</v>
      </c>
      <c r="AG68" s="3">
        <v>11</v>
      </c>
      <c r="AH68" s="3"/>
      <c r="AI68" s="3"/>
      <c r="AJ68" s="3">
        <v>11</v>
      </c>
      <c r="AK68" s="3">
        <v>11</v>
      </c>
      <c r="AL68" s="91">
        <v>176</v>
      </c>
      <c r="AM68" s="92">
        <v>1</v>
      </c>
      <c r="AN68" s="92">
        <v>2</v>
      </c>
      <c r="AO68" s="92">
        <v>3</v>
      </c>
      <c r="AP68" s="92">
        <v>4</v>
      </c>
      <c r="AQ68" s="92">
        <v>5</v>
      </c>
      <c r="AR68" s="92">
        <v>6</v>
      </c>
      <c r="AS68" s="92">
        <v>7</v>
      </c>
      <c r="AT68" s="92">
        <v>8</v>
      </c>
      <c r="AU68" s="92">
        <v>9</v>
      </c>
      <c r="AV68" s="92">
        <v>10</v>
      </c>
      <c r="AW68" s="92">
        <v>11</v>
      </c>
      <c r="AX68" s="92">
        <v>12</v>
      </c>
      <c r="AY68" s="92">
        <v>13</v>
      </c>
      <c r="AZ68" s="92">
        <v>14</v>
      </c>
      <c r="BA68" s="92">
        <v>15</v>
      </c>
      <c r="BB68" s="92">
        <v>16</v>
      </c>
      <c r="BC68" s="92">
        <v>17</v>
      </c>
      <c r="BD68" s="92">
        <v>18</v>
      </c>
      <c r="BE68" s="92">
        <v>19</v>
      </c>
      <c r="BF68" s="92">
        <v>20</v>
      </c>
      <c r="BG68" s="92">
        <v>21</v>
      </c>
      <c r="BH68" s="92">
        <v>22</v>
      </c>
      <c r="BI68" s="92">
        <v>23</v>
      </c>
      <c r="BJ68" s="92">
        <v>24</v>
      </c>
      <c r="BK68" s="92">
        <v>25</v>
      </c>
      <c r="BL68" s="92">
        <v>26</v>
      </c>
      <c r="BM68" s="92">
        <v>27</v>
      </c>
      <c r="BN68" s="92">
        <v>28</v>
      </c>
      <c r="BO68" s="92">
        <v>29</v>
      </c>
      <c r="BP68" s="92">
        <v>30</v>
      </c>
      <c r="BQ68" s="92">
        <v>31</v>
      </c>
      <c r="BR68" s="3" t="s">
        <v>373</v>
      </c>
      <c r="BS68" s="3" t="s">
        <v>374</v>
      </c>
      <c r="BT68" s="3" t="s">
        <v>375</v>
      </c>
      <c r="BU68" s="3" t="s">
        <v>365</v>
      </c>
      <c r="BV68" s="3" t="s">
        <v>366</v>
      </c>
      <c r="BW68" s="3" t="s">
        <v>371</v>
      </c>
      <c r="BX68" s="3" t="s">
        <v>372</v>
      </c>
      <c r="BY68" s="3" t="s">
        <v>373</v>
      </c>
      <c r="BZ68" s="3" t="s">
        <v>374</v>
      </c>
      <c r="CA68" s="3" t="s">
        <v>375</v>
      </c>
      <c r="CB68" s="3" t="s">
        <v>365</v>
      </c>
      <c r="CC68" s="3" t="s">
        <v>366</v>
      </c>
      <c r="CD68" s="3" t="s">
        <v>371</v>
      </c>
      <c r="CE68" s="3" t="s">
        <v>372</v>
      </c>
      <c r="CF68" s="3" t="s">
        <v>373</v>
      </c>
      <c r="CG68" s="3" t="s">
        <v>374</v>
      </c>
      <c r="CH68" s="3" t="s">
        <v>375</v>
      </c>
      <c r="CI68" s="3" t="s">
        <v>365</v>
      </c>
      <c r="CJ68" s="3" t="s">
        <v>366</v>
      </c>
      <c r="CK68" s="3" t="s">
        <v>371</v>
      </c>
      <c r="CL68" s="3" t="s">
        <v>372</v>
      </c>
      <c r="CM68" s="3" t="s">
        <v>373</v>
      </c>
      <c r="CN68" s="3" t="s">
        <v>374</v>
      </c>
      <c r="CO68" s="3" t="s">
        <v>375</v>
      </c>
      <c r="CP68" s="3" t="s">
        <v>365</v>
      </c>
      <c r="CQ68" s="3" t="s">
        <v>366</v>
      </c>
      <c r="CR68" s="3" t="s">
        <v>371</v>
      </c>
      <c r="CS68" s="3" t="s">
        <v>372</v>
      </c>
      <c r="CT68" s="3" t="s">
        <v>373</v>
      </c>
      <c r="CU68" s="3" t="s">
        <v>374</v>
      </c>
      <c r="CV68" s="3" t="s">
        <v>375</v>
      </c>
      <c r="CW68" s="3" t="s">
        <v>387</v>
      </c>
      <c r="CX68">
        <v>2024</v>
      </c>
    </row>
    <row r="69" spans="1:102" x14ac:dyDescent="0.2">
      <c r="A69" s="86" t="str">
        <f t="shared" si="1"/>
        <v>Май 2024 График 2 Бригада 4</v>
      </c>
      <c r="B69" s="3"/>
      <c r="C69" s="87" t="s">
        <v>386</v>
      </c>
      <c r="D69" s="3" t="s">
        <v>409</v>
      </c>
      <c r="E69" s="3" t="s">
        <v>382</v>
      </c>
      <c r="F69" s="94">
        <v>4</v>
      </c>
      <c r="G69" s="3"/>
      <c r="H69" s="3"/>
      <c r="I69" s="3">
        <v>11</v>
      </c>
      <c r="J69" s="3">
        <v>11</v>
      </c>
      <c r="K69" s="3"/>
      <c r="L69" s="3"/>
      <c r="M69" s="3">
        <v>11</v>
      </c>
      <c r="N69" s="3">
        <v>11</v>
      </c>
      <c r="O69" s="3"/>
      <c r="P69" s="3"/>
      <c r="Q69" s="3">
        <v>11</v>
      </c>
      <c r="R69" s="3">
        <v>11</v>
      </c>
      <c r="S69" s="3"/>
      <c r="T69" s="3"/>
      <c r="U69" s="3">
        <v>11</v>
      </c>
      <c r="V69" s="3">
        <v>11</v>
      </c>
      <c r="W69" s="3"/>
      <c r="X69" s="3"/>
      <c r="Y69" s="3">
        <v>11</v>
      </c>
      <c r="Z69" s="3">
        <v>11</v>
      </c>
      <c r="AA69" s="3"/>
      <c r="AB69" s="3"/>
      <c r="AC69" s="3">
        <v>11</v>
      </c>
      <c r="AD69" s="3">
        <v>11</v>
      </c>
      <c r="AE69" s="3"/>
      <c r="AF69" s="3"/>
      <c r="AG69" s="3">
        <v>11</v>
      </c>
      <c r="AH69" s="3">
        <v>11</v>
      </c>
      <c r="AI69" s="3"/>
      <c r="AJ69" s="3"/>
      <c r="AK69" s="3">
        <v>11</v>
      </c>
      <c r="AL69" s="91">
        <v>165</v>
      </c>
      <c r="AM69" s="92">
        <v>1</v>
      </c>
      <c r="AN69" s="92">
        <v>2</v>
      </c>
      <c r="AO69" s="92">
        <v>3</v>
      </c>
      <c r="AP69" s="92">
        <v>4</v>
      </c>
      <c r="AQ69" s="92">
        <v>5</v>
      </c>
      <c r="AR69" s="92">
        <v>6</v>
      </c>
      <c r="AS69" s="92">
        <v>7</v>
      </c>
      <c r="AT69" s="92">
        <v>8</v>
      </c>
      <c r="AU69" s="92">
        <v>9</v>
      </c>
      <c r="AV69" s="92">
        <v>10</v>
      </c>
      <c r="AW69" s="92">
        <v>11</v>
      </c>
      <c r="AX69" s="92">
        <v>12</v>
      </c>
      <c r="AY69" s="92">
        <v>13</v>
      </c>
      <c r="AZ69" s="92">
        <v>14</v>
      </c>
      <c r="BA69" s="92">
        <v>15</v>
      </c>
      <c r="BB69" s="92">
        <v>16</v>
      </c>
      <c r="BC69" s="92">
        <v>17</v>
      </c>
      <c r="BD69" s="92">
        <v>18</v>
      </c>
      <c r="BE69" s="92">
        <v>19</v>
      </c>
      <c r="BF69" s="92">
        <v>20</v>
      </c>
      <c r="BG69" s="92">
        <v>21</v>
      </c>
      <c r="BH69" s="92">
        <v>22</v>
      </c>
      <c r="BI69" s="92">
        <v>23</v>
      </c>
      <c r="BJ69" s="92">
        <v>24</v>
      </c>
      <c r="BK69" s="92">
        <v>25</v>
      </c>
      <c r="BL69" s="92">
        <v>26</v>
      </c>
      <c r="BM69" s="92">
        <v>27</v>
      </c>
      <c r="BN69" s="92">
        <v>28</v>
      </c>
      <c r="BO69" s="92">
        <v>29</v>
      </c>
      <c r="BP69" s="92">
        <v>30</v>
      </c>
      <c r="BQ69" s="92">
        <v>31</v>
      </c>
      <c r="BR69" s="3" t="s">
        <v>373</v>
      </c>
      <c r="BS69" s="3" t="s">
        <v>374</v>
      </c>
      <c r="BT69" s="3" t="s">
        <v>375</v>
      </c>
      <c r="BU69" s="3" t="s">
        <v>365</v>
      </c>
      <c r="BV69" s="3" t="s">
        <v>366</v>
      </c>
      <c r="BW69" s="3" t="s">
        <v>371</v>
      </c>
      <c r="BX69" s="3" t="s">
        <v>372</v>
      </c>
      <c r="BY69" s="3" t="s">
        <v>373</v>
      </c>
      <c r="BZ69" s="3" t="s">
        <v>374</v>
      </c>
      <c r="CA69" s="3" t="s">
        <v>375</v>
      </c>
      <c r="CB69" s="3" t="s">
        <v>365</v>
      </c>
      <c r="CC69" s="3" t="s">
        <v>366</v>
      </c>
      <c r="CD69" s="3" t="s">
        <v>371</v>
      </c>
      <c r="CE69" s="3" t="s">
        <v>372</v>
      </c>
      <c r="CF69" s="3" t="s">
        <v>373</v>
      </c>
      <c r="CG69" s="3" t="s">
        <v>374</v>
      </c>
      <c r="CH69" s="3" t="s">
        <v>375</v>
      </c>
      <c r="CI69" s="3" t="s">
        <v>365</v>
      </c>
      <c r="CJ69" s="3" t="s">
        <v>366</v>
      </c>
      <c r="CK69" s="3" t="s">
        <v>371</v>
      </c>
      <c r="CL69" s="3" t="s">
        <v>372</v>
      </c>
      <c r="CM69" s="3" t="s">
        <v>373</v>
      </c>
      <c r="CN69" s="3" t="s">
        <v>374</v>
      </c>
      <c r="CO69" s="3" t="s">
        <v>375</v>
      </c>
      <c r="CP69" s="3" t="s">
        <v>365</v>
      </c>
      <c r="CQ69" s="3" t="s">
        <v>366</v>
      </c>
      <c r="CR69" s="3" t="s">
        <v>371</v>
      </c>
      <c r="CS69" s="3" t="s">
        <v>372</v>
      </c>
      <c r="CT69" s="3" t="s">
        <v>373</v>
      </c>
      <c r="CU69" s="3" t="s">
        <v>374</v>
      </c>
      <c r="CV69" s="3" t="s">
        <v>375</v>
      </c>
      <c r="CW69" s="3" t="s">
        <v>387</v>
      </c>
      <c r="CX69">
        <v>2024</v>
      </c>
    </row>
    <row r="70" spans="1:102" x14ac:dyDescent="0.2">
      <c r="A70" s="86" t="str">
        <f t="shared" si="1"/>
        <v>Июнь 2024 График 2 Бригада 1</v>
      </c>
      <c r="B70" s="3"/>
      <c r="C70" s="87" t="s">
        <v>388</v>
      </c>
      <c r="D70" s="3" t="s">
        <v>409</v>
      </c>
      <c r="E70" s="3" t="s">
        <v>369</v>
      </c>
      <c r="F70" s="94">
        <v>1</v>
      </c>
      <c r="G70" s="3">
        <v>11</v>
      </c>
      <c r="H70" s="3">
        <v>11</v>
      </c>
      <c r="I70" s="3"/>
      <c r="J70" s="3"/>
      <c r="K70" s="3">
        <v>11</v>
      </c>
      <c r="L70" s="3">
        <v>11</v>
      </c>
      <c r="M70" s="3"/>
      <c r="N70" s="3"/>
      <c r="O70" s="3">
        <v>11</v>
      </c>
      <c r="P70" s="3">
        <v>11</v>
      </c>
      <c r="Q70" s="3"/>
      <c r="R70" s="3"/>
      <c r="S70" s="3">
        <v>11</v>
      </c>
      <c r="T70" s="3">
        <v>11</v>
      </c>
      <c r="U70" s="3"/>
      <c r="V70" s="3"/>
      <c r="W70" s="3">
        <v>11</v>
      </c>
      <c r="X70" s="3">
        <v>11</v>
      </c>
      <c r="Y70" s="3"/>
      <c r="Z70" s="3"/>
      <c r="AA70" s="3">
        <v>11</v>
      </c>
      <c r="AB70" s="3">
        <v>11</v>
      </c>
      <c r="AC70" s="3"/>
      <c r="AD70" s="3"/>
      <c r="AE70" s="3">
        <v>11</v>
      </c>
      <c r="AF70" s="3">
        <v>11</v>
      </c>
      <c r="AG70" s="3"/>
      <c r="AH70" s="3"/>
      <c r="AI70" s="3">
        <v>11</v>
      </c>
      <c r="AJ70" s="3">
        <v>11</v>
      </c>
      <c r="AK70" s="3" t="s">
        <v>385</v>
      </c>
      <c r="AL70" s="91">
        <v>176</v>
      </c>
      <c r="AM70" s="92">
        <v>1</v>
      </c>
      <c r="AN70" s="92">
        <v>2</v>
      </c>
      <c r="AO70" s="92">
        <v>3</v>
      </c>
      <c r="AP70" s="92">
        <v>4</v>
      </c>
      <c r="AQ70" s="92">
        <v>5</v>
      </c>
      <c r="AR70" s="92">
        <v>6</v>
      </c>
      <c r="AS70" s="92">
        <v>7</v>
      </c>
      <c r="AT70" s="92">
        <v>8</v>
      </c>
      <c r="AU70" s="92">
        <v>9</v>
      </c>
      <c r="AV70" s="92">
        <v>10</v>
      </c>
      <c r="AW70" s="92">
        <v>11</v>
      </c>
      <c r="AX70" s="92">
        <v>12</v>
      </c>
      <c r="AY70" s="92">
        <v>13</v>
      </c>
      <c r="AZ70" s="92">
        <v>14</v>
      </c>
      <c r="BA70" s="92">
        <v>15</v>
      </c>
      <c r="BB70" s="92">
        <v>16</v>
      </c>
      <c r="BC70" s="92">
        <v>17</v>
      </c>
      <c r="BD70" s="92">
        <v>18</v>
      </c>
      <c r="BE70" s="92">
        <v>19</v>
      </c>
      <c r="BF70" s="92">
        <v>20</v>
      </c>
      <c r="BG70" s="92">
        <v>21</v>
      </c>
      <c r="BH70" s="92">
        <v>22</v>
      </c>
      <c r="BI70" s="92">
        <v>23</v>
      </c>
      <c r="BJ70" s="92">
        <v>24</v>
      </c>
      <c r="BK70" s="92">
        <v>25</v>
      </c>
      <c r="BL70" s="92">
        <v>26</v>
      </c>
      <c r="BM70" s="92">
        <v>27</v>
      </c>
      <c r="BN70" s="92">
        <v>28</v>
      </c>
      <c r="BO70" s="92">
        <v>29</v>
      </c>
      <c r="BP70" s="92">
        <v>30</v>
      </c>
      <c r="BQ70" s="92"/>
      <c r="BR70" s="3" t="s">
        <v>365</v>
      </c>
      <c r="BS70" s="3" t="s">
        <v>366</v>
      </c>
      <c r="BT70" s="3" t="s">
        <v>371</v>
      </c>
      <c r="BU70" s="3" t="s">
        <v>372</v>
      </c>
      <c r="BV70" s="3" t="s">
        <v>373</v>
      </c>
      <c r="BW70" s="3" t="s">
        <v>374</v>
      </c>
      <c r="BX70" s="3" t="s">
        <v>375</v>
      </c>
      <c r="BY70" s="3" t="s">
        <v>365</v>
      </c>
      <c r="BZ70" s="3" t="s">
        <v>366</v>
      </c>
      <c r="CA70" s="3" t="s">
        <v>371</v>
      </c>
      <c r="CB70" s="3" t="s">
        <v>372</v>
      </c>
      <c r="CC70" s="3" t="s">
        <v>373</v>
      </c>
      <c r="CD70" s="3" t="s">
        <v>374</v>
      </c>
      <c r="CE70" s="3" t="s">
        <v>375</v>
      </c>
      <c r="CF70" s="3" t="s">
        <v>365</v>
      </c>
      <c r="CG70" s="3" t="s">
        <v>366</v>
      </c>
      <c r="CH70" s="3" t="s">
        <v>371</v>
      </c>
      <c r="CI70" s="3" t="s">
        <v>372</v>
      </c>
      <c r="CJ70" s="3" t="s">
        <v>373</v>
      </c>
      <c r="CK70" s="3" t="s">
        <v>374</v>
      </c>
      <c r="CL70" s="3" t="s">
        <v>375</v>
      </c>
      <c r="CM70" s="3" t="s">
        <v>365</v>
      </c>
      <c r="CN70" s="3" t="s">
        <v>366</v>
      </c>
      <c r="CO70" s="3" t="s">
        <v>371</v>
      </c>
      <c r="CP70" s="3" t="s">
        <v>372</v>
      </c>
      <c r="CQ70" s="3" t="s">
        <v>373</v>
      </c>
      <c r="CR70" s="3" t="s">
        <v>374</v>
      </c>
      <c r="CS70" s="3" t="s">
        <v>375</v>
      </c>
      <c r="CT70" s="3" t="s">
        <v>365</v>
      </c>
      <c r="CU70" s="3" t="s">
        <v>366</v>
      </c>
      <c r="CV70" s="3" t="s">
        <v>371</v>
      </c>
      <c r="CW70" s="3" t="s">
        <v>389</v>
      </c>
      <c r="CX70">
        <v>2024</v>
      </c>
    </row>
    <row r="71" spans="1:102" x14ac:dyDescent="0.2">
      <c r="A71" s="86" t="str">
        <f t="shared" si="1"/>
        <v>Июнь 2024 График 2 Бригада 2</v>
      </c>
      <c r="B71" s="3"/>
      <c r="C71" s="87" t="s">
        <v>388</v>
      </c>
      <c r="D71" s="3" t="s">
        <v>409</v>
      </c>
      <c r="E71" s="3" t="s">
        <v>376</v>
      </c>
      <c r="F71" s="94">
        <v>2</v>
      </c>
      <c r="G71" s="3"/>
      <c r="H71" s="3">
        <v>11</v>
      </c>
      <c r="I71" s="3">
        <v>11</v>
      </c>
      <c r="J71" s="3"/>
      <c r="K71" s="3"/>
      <c r="L71" s="3">
        <v>11</v>
      </c>
      <c r="M71" s="3">
        <v>11</v>
      </c>
      <c r="N71" s="3"/>
      <c r="O71" s="3"/>
      <c r="P71" s="3">
        <v>11</v>
      </c>
      <c r="Q71" s="3">
        <v>11</v>
      </c>
      <c r="R71" s="3"/>
      <c r="S71" s="3"/>
      <c r="T71" s="3">
        <v>11</v>
      </c>
      <c r="U71" s="3">
        <v>11</v>
      </c>
      <c r="V71" s="3"/>
      <c r="W71" s="3"/>
      <c r="X71" s="3">
        <v>11</v>
      </c>
      <c r="Y71" s="3">
        <v>11</v>
      </c>
      <c r="Z71" s="3"/>
      <c r="AA71" s="3"/>
      <c r="AB71" s="3">
        <v>11</v>
      </c>
      <c r="AC71" s="3">
        <v>11</v>
      </c>
      <c r="AD71" s="3"/>
      <c r="AE71" s="3"/>
      <c r="AF71" s="3">
        <v>11</v>
      </c>
      <c r="AG71" s="3">
        <v>11</v>
      </c>
      <c r="AH71" s="3"/>
      <c r="AI71" s="3"/>
      <c r="AJ71" s="3">
        <v>11</v>
      </c>
      <c r="AK71" s="3" t="s">
        <v>385</v>
      </c>
      <c r="AL71" s="91">
        <v>165</v>
      </c>
      <c r="AM71" s="92">
        <v>1</v>
      </c>
      <c r="AN71" s="92">
        <v>2</v>
      </c>
      <c r="AO71" s="92">
        <v>3</v>
      </c>
      <c r="AP71" s="92">
        <v>4</v>
      </c>
      <c r="AQ71" s="92">
        <v>5</v>
      </c>
      <c r="AR71" s="92">
        <v>6</v>
      </c>
      <c r="AS71" s="92">
        <v>7</v>
      </c>
      <c r="AT71" s="92">
        <v>8</v>
      </c>
      <c r="AU71" s="92">
        <v>9</v>
      </c>
      <c r="AV71" s="92">
        <v>10</v>
      </c>
      <c r="AW71" s="92">
        <v>11</v>
      </c>
      <c r="AX71" s="92">
        <v>12</v>
      </c>
      <c r="AY71" s="92">
        <v>13</v>
      </c>
      <c r="AZ71" s="92">
        <v>14</v>
      </c>
      <c r="BA71" s="92">
        <v>15</v>
      </c>
      <c r="BB71" s="92">
        <v>16</v>
      </c>
      <c r="BC71" s="92">
        <v>17</v>
      </c>
      <c r="BD71" s="92">
        <v>18</v>
      </c>
      <c r="BE71" s="92">
        <v>19</v>
      </c>
      <c r="BF71" s="92">
        <v>20</v>
      </c>
      <c r="BG71" s="92">
        <v>21</v>
      </c>
      <c r="BH71" s="92">
        <v>22</v>
      </c>
      <c r="BI71" s="92">
        <v>23</v>
      </c>
      <c r="BJ71" s="92">
        <v>24</v>
      </c>
      <c r="BK71" s="92">
        <v>25</v>
      </c>
      <c r="BL71" s="92">
        <v>26</v>
      </c>
      <c r="BM71" s="92">
        <v>27</v>
      </c>
      <c r="BN71" s="92">
        <v>28</v>
      </c>
      <c r="BO71" s="92">
        <v>29</v>
      </c>
      <c r="BP71" s="92">
        <v>30</v>
      </c>
      <c r="BQ71" s="92"/>
      <c r="BR71" s="3" t="s">
        <v>365</v>
      </c>
      <c r="BS71" s="3" t="s">
        <v>366</v>
      </c>
      <c r="BT71" s="3" t="s">
        <v>371</v>
      </c>
      <c r="BU71" s="3" t="s">
        <v>372</v>
      </c>
      <c r="BV71" s="3" t="s">
        <v>373</v>
      </c>
      <c r="BW71" s="3" t="s">
        <v>374</v>
      </c>
      <c r="BX71" s="3" t="s">
        <v>375</v>
      </c>
      <c r="BY71" s="3" t="s">
        <v>365</v>
      </c>
      <c r="BZ71" s="3" t="s">
        <v>366</v>
      </c>
      <c r="CA71" s="3" t="s">
        <v>371</v>
      </c>
      <c r="CB71" s="3" t="s">
        <v>372</v>
      </c>
      <c r="CC71" s="3" t="s">
        <v>373</v>
      </c>
      <c r="CD71" s="3" t="s">
        <v>374</v>
      </c>
      <c r="CE71" s="3" t="s">
        <v>375</v>
      </c>
      <c r="CF71" s="3" t="s">
        <v>365</v>
      </c>
      <c r="CG71" s="3" t="s">
        <v>366</v>
      </c>
      <c r="CH71" s="3" t="s">
        <v>371</v>
      </c>
      <c r="CI71" s="3" t="s">
        <v>372</v>
      </c>
      <c r="CJ71" s="3" t="s">
        <v>373</v>
      </c>
      <c r="CK71" s="3" t="s">
        <v>374</v>
      </c>
      <c r="CL71" s="3" t="s">
        <v>375</v>
      </c>
      <c r="CM71" s="3" t="s">
        <v>365</v>
      </c>
      <c r="CN71" s="3" t="s">
        <v>366</v>
      </c>
      <c r="CO71" s="3" t="s">
        <v>371</v>
      </c>
      <c r="CP71" s="3" t="s">
        <v>372</v>
      </c>
      <c r="CQ71" s="3" t="s">
        <v>373</v>
      </c>
      <c r="CR71" s="3" t="s">
        <v>374</v>
      </c>
      <c r="CS71" s="3" t="s">
        <v>375</v>
      </c>
      <c r="CT71" s="3" t="s">
        <v>365</v>
      </c>
      <c r="CU71" s="3" t="s">
        <v>366</v>
      </c>
      <c r="CV71" s="3" t="s">
        <v>371</v>
      </c>
      <c r="CW71" s="3" t="s">
        <v>389</v>
      </c>
      <c r="CX71">
        <v>2024</v>
      </c>
    </row>
    <row r="72" spans="1:102" x14ac:dyDescent="0.2">
      <c r="A72" s="86" t="str">
        <f t="shared" si="1"/>
        <v>Июнь 2024 График 2 Бригада 3</v>
      </c>
      <c r="B72" s="3"/>
      <c r="C72" s="87" t="s">
        <v>388</v>
      </c>
      <c r="D72" s="3" t="s">
        <v>409</v>
      </c>
      <c r="E72" s="3" t="s">
        <v>379</v>
      </c>
      <c r="F72" s="94">
        <v>3</v>
      </c>
      <c r="G72" s="3"/>
      <c r="H72" s="3"/>
      <c r="I72" s="3">
        <v>11</v>
      </c>
      <c r="J72" s="3">
        <v>11</v>
      </c>
      <c r="K72" s="3"/>
      <c r="L72" s="3"/>
      <c r="M72" s="3">
        <v>11</v>
      </c>
      <c r="N72" s="3">
        <v>11</v>
      </c>
      <c r="O72" s="3"/>
      <c r="P72" s="3"/>
      <c r="Q72" s="3">
        <v>11</v>
      </c>
      <c r="R72" s="3">
        <v>11</v>
      </c>
      <c r="S72" s="3"/>
      <c r="T72" s="3"/>
      <c r="U72" s="3">
        <v>11</v>
      </c>
      <c r="V72" s="3">
        <v>11</v>
      </c>
      <c r="W72" s="3"/>
      <c r="X72" s="3"/>
      <c r="Y72" s="3">
        <v>11</v>
      </c>
      <c r="Z72" s="3">
        <v>11</v>
      </c>
      <c r="AA72" s="3"/>
      <c r="AB72" s="3"/>
      <c r="AC72" s="3">
        <v>11</v>
      </c>
      <c r="AD72" s="3">
        <v>11</v>
      </c>
      <c r="AE72" s="3"/>
      <c r="AF72" s="3"/>
      <c r="AG72" s="3">
        <v>11</v>
      </c>
      <c r="AH72" s="3">
        <v>11</v>
      </c>
      <c r="AI72" s="3"/>
      <c r="AJ72" s="3"/>
      <c r="AK72" s="3" t="s">
        <v>385</v>
      </c>
      <c r="AL72" s="91">
        <v>154</v>
      </c>
      <c r="AM72" s="92">
        <v>1</v>
      </c>
      <c r="AN72" s="92">
        <v>2</v>
      </c>
      <c r="AO72" s="92">
        <v>3</v>
      </c>
      <c r="AP72" s="92">
        <v>4</v>
      </c>
      <c r="AQ72" s="92">
        <v>5</v>
      </c>
      <c r="AR72" s="92">
        <v>6</v>
      </c>
      <c r="AS72" s="92">
        <v>7</v>
      </c>
      <c r="AT72" s="92">
        <v>8</v>
      </c>
      <c r="AU72" s="92">
        <v>9</v>
      </c>
      <c r="AV72" s="92">
        <v>10</v>
      </c>
      <c r="AW72" s="92">
        <v>11</v>
      </c>
      <c r="AX72" s="92">
        <v>12</v>
      </c>
      <c r="AY72" s="92">
        <v>13</v>
      </c>
      <c r="AZ72" s="92">
        <v>14</v>
      </c>
      <c r="BA72" s="92">
        <v>15</v>
      </c>
      <c r="BB72" s="92">
        <v>16</v>
      </c>
      <c r="BC72" s="92">
        <v>17</v>
      </c>
      <c r="BD72" s="92">
        <v>18</v>
      </c>
      <c r="BE72" s="92">
        <v>19</v>
      </c>
      <c r="BF72" s="92">
        <v>20</v>
      </c>
      <c r="BG72" s="92">
        <v>21</v>
      </c>
      <c r="BH72" s="92">
        <v>22</v>
      </c>
      <c r="BI72" s="92">
        <v>23</v>
      </c>
      <c r="BJ72" s="92">
        <v>24</v>
      </c>
      <c r="BK72" s="92">
        <v>25</v>
      </c>
      <c r="BL72" s="92">
        <v>26</v>
      </c>
      <c r="BM72" s="92">
        <v>27</v>
      </c>
      <c r="BN72" s="92">
        <v>28</v>
      </c>
      <c r="BO72" s="92">
        <v>29</v>
      </c>
      <c r="BP72" s="92">
        <v>30</v>
      </c>
      <c r="BQ72" s="92"/>
      <c r="BR72" s="3" t="s">
        <v>365</v>
      </c>
      <c r="BS72" s="3" t="s">
        <v>366</v>
      </c>
      <c r="BT72" s="3" t="s">
        <v>371</v>
      </c>
      <c r="BU72" s="3" t="s">
        <v>372</v>
      </c>
      <c r="BV72" s="3" t="s">
        <v>373</v>
      </c>
      <c r="BW72" s="3" t="s">
        <v>374</v>
      </c>
      <c r="BX72" s="3" t="s">
        <v>375</v>
      </c>
      <c r="BY72" s="3" t="s">
        <v>365</v>
      </c>
      <c r="BZ72" s="3" t="s">
        <v>366</v>
      </c>
      <c r="CA72" s="3" t="s">
        <v>371</v>
      </c>
      <c r="CB72" s="3" t="s">
        <v>372</v>
      </c>
      <c r="CC72" s="3" t="s">
        <v>373</v>
      </c>
      <c r="CD72" s="3" t="s">
        <v>374</v>
      </c>
      <c r="CE72" s="3" t="s">
        <v>375</v>
      </c>
      <c r="CF72" s="3" t="s">
        <v>365</v>
      </c>
      <c r="CG72" s="3" t="s">
        <v>366</v>
      </c>
      <c r="CH72" s="3" t="s">
        <v>371</v>
      </c>
      <c r="CI72" s="3" t="s">
        <v>372</v>
      </c>
      <c r="CJ72" s="3" t="s">
        <v>373</v>
      </c>
      <c r="CK72" s="3" t="s">
        <v>374</v>
      </c>
      <c r="CL72" s="3" t="s">
        <v>375</v>
      </c>
      <c r="CM72" s="3" t="s">
        <v>365</v>
      </c>
      <c r="CN72" s="3" t="s">
        <v>366</v>
      </c>
      <c r="CO72" s="3" t="s">
        <v>371</v>
      </c>
      <c r="CP72" s="3" t="s">
        <v>372</v>
      </c>
      <c r="CQ72" s="3" t="s">
        <v>373</v>
      </c>
      <c r="CR72" s="3" t="s">
        <v>374</v>
      </c>
      <c r="CS72" s="3" t="s">
        <v>375</v>
      </c>
      <c r="CT72" s="3" t="s">
        <v>365</v>
      </c>
      <c r="CU72" s="3" t="s">
        <v>366</v>
      </c>
      <c r="CV72" s="3" t="s">
        <v>371</v>
      </c>
      <c r="CW72" s="3" t="s">
        <v>389</v>
      </c>
      <c r="CX72">
        <v>2024</v>
      </c>
    </row>
    <row r="73" spans="1:102" x14ac:dyDescent="0.2">
      <c r="A73" s="86" t="str">
        <f t="shared" si="1"/>
        <v>Июнь 2024 График 2 Бригада 4</v>
      </c>
      <c r="B73" s="3"/>
      <c r="C73" s="87" t="s">
        <v>388</v>
      </c>
      <c r="D73" s="3" t="s">
        <v>409</v>
      </c>
      <c r="E73" s="3" t="s">
        <v>382</v>
      </c>
      <c r="F73" s="94">
        <v>4</v>
      </c>
      <c r="G73" s="3">
        <v>11</v>
      </c>
      <c r="H73" s="3"/>
      <c r="I73" s="3"/>
      <c r="J73" s="3">
        <v>11</v>
      </c>
      <c r="K73" s="3">
        <v>11</v>
      </c>
      <c r="L73" s="3"/>
      <c r="M73" s="3"/>
      <c r="N73" s="3">
        <v>11</v>
      </c>
      <c r="O73" s="3">
        <v>11</v>
      </c>
      <c r="P73" s="3"/>
      <c r="Q73" s="3"/>
      <c r="R73" s="3">
        <v>11</v>
      </c>
      <c r="S73" s="3">
        <v>11</v>
      </c>
      <c r="T73" s="3"/>
      <c r="U73" s="3"/>
      <c r="V73" s="3">
        <v>11</v>
      </c>
      <c r="W73" s="3">
        <v>11</v>
      </c>
      <c r="X73" s="3"/>
      <c r="Y73" s="3"/>
      <c r="Z73" s="3">
        <v>11</v>
      </c>
      <c r="AA73" s="3">
        <v>11</v>
      </c>
      <c r="AB73" s="3"/>
      <c r="AC73" s="3"/>
      <c r="AD73" s="3">
        <v>11</v>
      </c>
      <c r="AE73" s="3">
        <v>11</v>
      </c>
      <c r="AF73" s="3"/>
      <c r="AG73" s="3"/>
      <c r="AH73" s="3">
        <v>11</v>
      </c>
      <c r="AI73" s="3">
        <v>11</v>
      </c>
      <c r="AJ73" s="3"/>
      <c r="AK73" s="3" t="s">
        <v>385</v>
      </c>
      <c r="AL73" s="91">
        <v>165</v>
      </c>
      <c r="AM73" s="92">
        <v>1</v>
      </c>
      <c r="AN73" s="92">
        <v>2</v>
      </c>
      <c r="AO73" s="92">
        <v>3</v>
      </c>
      <c r="AP73" s="92">
        <v>4</v>
      </c>
      <c r="AQ73" s="92">
        <v>5</v>
      </c>
      <c r="AR73" s="92">
        <v>6</v>
      </c>
      <c r="AS73" s="92">
        <v>7</v>
      </c>
      <c r="AT73" s="92">
        <v>8</v>
      </c>
      <c r="AU73" s="92">
        <v>9</v>
      </c>
      <c r="AV73" s="92">
        <v>10</v>
      </c>
      <c r="AW73" s="92">
        <v>11</v>
      </c>
      <c r="AX73" s="92">
        <v>12</v>
      </c>
      <c r="AY73" s="92">
        <v>13</v>
      </c>
      <c r="AZ73" s="92">
        <v>14</v>
      </c>
      <c r="BA73" s="92">
        <v>15</v>
      </c>
      <c r="BB73" s="92">
        <v>16</v>
      </c>
      <c r="BC73" s="92">
        <v>17</v>
      </c>
      <c r="BD73" s="92">
        <v>18</v>
      </c>
      <c r="BE73" s="92">
        <v>19</v>
      </c>
      <c r="BF73" s="92">
        <v>20</v>
      </c>
      <c r="BG73" s="92">
        <v>21</v>
      </c>
      <c r="BH73" s="92">
        <v>22</v>
      </c>
      <c r="BI73" s="92">
        <v>23</v>
      </c>
      <c r="BJ73" s="92">
        <v>24</v>
      </c>
      <c r="BK73" s="92">
        <v>25</v>
      </c>
      <c r="BL73" s="92">
        <v>26</v>
      </c>
      <c r="BM73" s="92">
        <v>27</v>
      </c>
      <c r="BN73" s="92">
        <v>28</v>
      </c>
      <c r="BO73" s="92">
        <v>29</v>
      </c>
      <c r="BP73" s="92">
        <v>30</v>
      </c>
      <c r="BQ73" s="92"/>
      <c r="BR73" s="3" t="s">
        <v>365</v>
      </c>
      <c r="BS73" s="3" t="s">
        <v>366</v>
      </c>
      <c r="BT73" s="3" t="s">
        <v>371</v>
      </c>
      <c r="BU73" s="3" t="s">
        <v>372</v>
      </c>
      <c r="BV73" s="3" t="s">
        <v>373</v>
      </c>
      <c r="BW73" s="3" t="s">
        <v>374</v>
      </c>
      <c r="BX73" s="3" t="s">
        <v>375</v>
      </c>
      <c r="BY73" s="3" t="s">
        <v>365</v>
      </c>
      <c r="BZ73" s="3" t="s">
        <v>366</v>
      </c>
      <c r="CA73" s="3" t="s">
        <v>371</v>
      </c>
      <c r="CB73" s="3" t="s">
        <v>372</v>
      </c>
      <c r="CC73" s="3" t="s">
        <v>373</v>
      </c>
      <c r="CD73" s="3" t="s">
        <v>374</v>
      </c>
      <c r="CE73" s="3" t="s">
        <v>375</v>
      </c>
      <c r="CF73" s="3" t="s">
        <v>365</v>
      </c>
      <c r="CG73" s="3" t="s">
        <v>366</v>
      </c>
      <c r="CH73" s="3" t="s">
        <v>371</v>
      </c>
      <c r="CI73" s="3" t="s">
        <v>372</v>
      </c>
      <c r="CJ73" s="3" t="s">
        <v>373</v>
      </c>
      <c r="CK73" s="3" t="s">
        <v>374</v>
      </c>
      <c r="CL73" s="3" t="s">
        <v>375</v>
      </c>
      <c r="CM73" s="3" t="s">
        <v>365</v>
      </c>
      <c r="CN73" s="3" t="s">
        <v>366</v>
      </c>
      <c r="CO73" s="3" t="s">
        <v>371</v>
      </c>
      <c r="CP73" s="3" t="s">
        <v>372</v>
      </c>
      <c r="CQ73" s="3" t="s">
        <v>373</v>
      </c>
      <c r="CR73" s="3" t="s">
        <v>374</v>
      </c>
      <c r="CS73" s="3" t="s">
        <v>375</v>
      </c>
      <c r="CT73" s="3" t="s">
        <v>365</v>
      </c>
      <c r="CU73" s="3" t="s">
        <v>366</v>
      </c>
      <c r="CV73" s="3" t="s">
        <v>371</v>
      </c>
      <c r="CW73" s="3" t="s">
        <v>389</v>
      </c>
      <c r="CX73">
        <v>2024</v>
      </c>
    </row>
    <row r="74" spans="1:102" x14ac:dyDescent="0.2">
      <c r="A74" s="86" t="str">
        <f t="shared" si="1"/>
        <v>Июль 2024 График 2 Бригада 1</v>
      </c>
      <c r="B74" s="3"/>
      <c r="C74" s="87" t="s">
        <v>390</v>
      </c>
      <c r="D74" s="3" t="s">
        <v>409</v>
      </c>
      <c r="E74" s="3" t="s">
        <v>369</v>
      </c>
      <c r="F74" s="94">
        <v>1</v>
      </c>
      <c r="G74" s="3"/>
      <c r="H74" s="3"/>
      <c r="I74" s="3">
        <v>11</v>
      </c>
      <c r="J74" s="3">
        <v>11</v>
      </c>
      <c r="K74" s="3"/>
      <c r="L74" s="3"/>
      <c r="M74" s="3">
        <v>11</v>
      </c>
      <c r="N74" s="3">
        <v>11</v>
      </c>
      <c r="O74" s="3"/>
      <c r="P74" s="3"/>
      <c r="Q74" s="3">
        <v>11</v>
      </c>
      <c r="R74" s="3">
        <v>11</v>
      </c>
      <c r="S74" s="3"/>
      <c r="T74" s="3"/>
      <c r="U74" s="3">
        <v>11</v>
      </c>
      <c r="V74" s="3">
        <v>11</v>
      </c>
      <c r="W74" s="3"/>
      <c r="X74" s="3"/>
      <c r="Y74" s="3">
        <v>11</v>
      </c>
      <c r="Z74" s="3">
        <v>11</v>
      </c>
      <c r="AA74" s="3"/>
      <c r="AB74" s="3"/>
      <c r="AC74" s="3">
        <v>11</v>
      </c>
      <c r="AD74" s="3">
        <v>11</v>
      </c>
      <c r="AE74" s="3"/>
      <c r="AF74" s="3"/>
      <c r="AG74" s="3">
        <v>11</v>
      </c>
      <c r="AH74" s="3">
        <v>11</v>
      </c>
      <c r="AI74" s="3"/>
      <c r="AJ74" s="3"/>
      <c r="AK74" s="3">
        <v>11</v>
      </c>
      <c r="AL74" s="91">
        <v>165</v>
      </c>
      <c r="AM74" s="92">
        <v>1</v>
      </c>
      <c r="AN74" s="92">
        <v>2</v>
      </c>
      <c r="AO74" s="92">
        <v>3</v>
      </c>
      <c r="AP74" s="92">
        <v>4</v>
      </c>
      <c r="AQ74" s="92">
        <v>5</v>
      </c>
      <c r="AR74" s="92">
        <v>6</v>
      </c>
      <c r="AS74" s="92">
        <v>7</v>
      </c>
      <c r="AT74" s="92">
        <v>8</v>
      </c>
      <c r="AU74" s="92">
        <v>9</v>
      </c>
      <c r="AV74" s="92">
        <v>10</v>
      </c>
      <c r="AW74" s="92">
        <v>11</v>
      </c>
      <c r="AX74" s="92">
        <v>12</v>
      </c>
      <c r="AY74" s="92">
        <v>13</v>
      </c>
      <c r="AZ74" s="92">
        <v>14</v>
      </c>
      <c r="BA74" s="92">
        <v>15</v>
      </c>
      <c r="BB74" s="92">
        <v>16</v>
      </c>
      <c r="BC74" s="92">
        <v>17</v>
      </c>
      <c r="BD74" s="92">
        <v>18</v>
      </c>
      <c r="BE74" s="92">
        <v>19</v>
      </c>
      <c r="BF74" s="92">
        <v>20</v>
      </c>
      <c r="BG74" s="92">
        <v>21</v>
      </c>
      <c r="BH74" s="92">
        <v>22</v>
      </c>
      <c r="BI74" s="92">
        <v>23</v>
      </c>
      <c r="BJ74" s="92">
        <v>24</v>
      </c>
      <c r="BK74" s="92">
        <v>25</v>
      </c>
      <c r="BL74" s="92">
        <v>26</v>
      </c>
      <c r="BM74" s="92">
        <v>27</v>
      </c>
      <c r="BN74" s="92">
        <v>28</v>
      </c>
      <c r="BO74" s="92">
        <v>29</v>
      </c>
      <c r="BP74" s="92">
        <v>30</v>
      </c>
      <c r="BQ74" s="92">
        <v>31</v>
      </c>
      <c r="BR74" s="3" t="s">
        <v>371</v>
      </c>
      <c r="BS74" s="3" t="s">
        <v>372</v>
      </c>
      <c r="BT74" s="3" t="s">
        <v>373</v>
      </c>
      <c r="BU74" s="3" t="s">
        <v>374</v>
      </c>
      <c r="BV74" s="3" t="s">
        <v>375</v>
      </c>
      <c r="BW74" s="3" t="s">
        <v>365</v>
      </c>
      <c r="BX74" s="3" t="s">
        <v>366</v>
      </c>
      <c r="BY74" s="3" t="s">
        <v>371</v>
      </c>
      <c r="BZ74" s="3" t="s">
        <v>372</v>
      </c>
      <c r="CA74" s="3" t="s">
        <v>373</v>
      </c>
      <c r="CB74" s="3" t="s">
        <v>374</v>
      </c>
      <c r="CC74" s="3" t="s">
        <v>375</v>
      </c>
      <c r="CD74" s="3" t="s">
        <v>365</v>
      </c>
      <c r="CE74" s="3" t="s">
        <v>366</v>
      </c>
      <c r="CF74" s="3" t="s">
        <v>371</v>
      </c>
      <c r="CG74" s="3" t="s">
        <v>372</v>
      </c>
      <c r="CH74" s="3" t="s">
        <v>373</v>
      </c>
      <c r="CI74" s="3" t="s">
        <v>374</v>
      </c>
      <c r="CJ74" s="3" t="s">
        <v>375</v>
      </c>
      <c r="CK74" s="3" t="s">
        <v>365</v>
      </c>
      <c r="CL74" s="3" t="s">
        <v>366</v>
      </c>
      <c r="CM74" s="3" t="s">
        <v>371</v>
      </c>
      <c r="CN74" s="3" t="s">
        <v>372</v>
      </c>
      <c r="CO74" s="3" t="s">
        <v>373</v>
      </c>
      <c r="CP74" s="3" t="s">
        <v>374</v>
      </c>
      <c r="CQ74" s="3" t="s">
        <v>375</v>
      </c>
      <c r="CR74" s="3" t="s">
        <v>365</v>
      </c>
      <c r="CS74" s="3" t="s">
        <v>366</v>
      </c>
      <c r="CT74" s="3" t="s">
        <v>371</v>
      </c>
      <c r="CU74" s="3" t="s">
        <v>372</v>
      </c>
      <c r="CV74" s="3" t="s">
        <v>373</v>
      </c>
      <c r="CW74" s="3" t="s">
        <v>391</v>
      </c>
      <c r="CX74">
        <v>2024</v>
      </c>
    </row>
    <row r="75" spans="1:102" x14ac:dyDescent="0.2">
      <c r="A75" s="86" t="str">
        <f t="shared" si="1"/>
        <v>Июль 2024 График 2 Бригада 2</v>
      </c>
      <c r="B75" s="3"/>
      <c r="C75" s="87" t="s">
        <v>390</v>
      </c>
      <c r="D75" s="3" t="s">
        <v>409</v>
      </c>
      <c r="E75" s="3" t="s">
        <v>376</v>
      </c>
      <c r="F75" s="94">
        <v>2</v>
      </c>
      <c r="G75" s="3">
        <v>11</v>
      </c>
      <c r="H75" s="3"/>
      <c r="I75" s="3"/>
      <c r="J75" s="3">
        <v>11</v>
      </c>
      <c r="K75" s="3">
        <v>11</v>
      </c>
      <c r="L75" s="3"/>
      <c r="M75" s="3"/>
      <c r="N75" s="3">
        <v>11</v>
      </c>
      <c r="O75" s="3">
        <v>11</v>
      </c>
      <c r="P75" s="3"/>
      <c r="Q75" s="3"/>
      <c r="R75" s="3">
        <v>11</v>
      </c>
      <c r="S75" s="3">
        <v>11</v>
      </c>
      <c r="T75" s="3"/>
      <c r="U75" s="3"/>
      <c r="V75" s="3">
        <v>11</v>
      </c>
      <c r="W75" s="3">
        <v>11</v>
      </c>
      <c r="X75" s="3"/>
      <c r="Y75" s="3"/>
      <c r="Z75" s="3">
        <v>11</v>
      </c>
      <c r="AA75" s="3">
        <v>11</v>
      </c>
      <c r="AB75" s="3"/>
      <c r="AC75" s="3"/>
      <c r="AD75" s="3">
        <v>11</v>
      </c>
      <c r="AE75" s="3">
        <v>11</v>
      </c>
      <c r="AF75" s="3"/>
      <c r="AG75" s="3"/>
      <c r="AH75" s="3">
        <v>11</v>
      </c>
      <c r="AI75" s="3">
        <v>11</v>
      </c>
      <c r="AJ75" s="3"/>
      <c r="AK75" s="3"/>
      <c r="AL75" s="91">
        <v>165</v>
      </c>
      <c r="AM75" s="92">
        <v>1</v>
      </c>
      <c r="AN75" s="92">
        <v>2</v>
      </c>
      <c r="AO75" s="92">
        <v>3</v>
      </c>
      <c r="AP75" s="92">
        <v>4</v>
      </c>
      <c r="AQ75" s="92">
        <v>5</v>
      </c>
      <c r="AR75" s="92">
        <v>6</v>
      </c>
      <c r="AS75" s="92">
        <v>7</v>
      </c>
      <c r="AT75" s="92">
        <v>8</v>
      </c>
      <c r="AU75" s="92">
        <v>9</v>
      </c>
      <c r="AV75" s="92">
        <v>10</v>
      </c>
      <c r="AW75" s="92">
        <v>11</v>
      </c>
      <c r="AX75" s="92">
        <v>12</v>
      </c>
      <c r="AY75" s="92">
        <v>13</v>
      </c>
      <c r="AZ75" s="92">
        <v>14</v>
      </c>
      <c r="BA75" s="92">
        <v>15</v>
      </c>
      <c r="BB75" s="92">
        <v>16</v>
      </c>
      <c r="BC75" s="92">
        <v>17</v>
      </c>
      <c r="BD75" s="92">
        <v>18</v>
      </c>
      <c r="BE75" s="92">
        <v>19</v>
      </c>
      <c r="BF75" s="92">
        <v>20</v>
      </c>
      <c r="BG75" s="92">
        <v>21</v>
      </c>
      <c r="BH75" s="92">
        <v>22</v>
      </c>
      <c r="BI75" s="92">
        <v>23</v>
      </c>
      <c r="BJ75" s="92">
        <v>24</v>
      </c>
      <c r="BK75" s="92">
        <v>25</v>
      </c>
      <c r="BL75" s="92">
        <v>26</v>
      </c>
      <c r="BM75" s="92">
        <v>27</v>
      </c>
      <c r="BN75" s="92">
        <v>28</v>
      </c>
      <c r="BO75" s="92">
        <v>29</v>
      </c>
      <c r="BP75" s="92">
        <v>30</v>
      </c>
      <c r="BQ75" s="92">
        <v>31</v>
      </c>
      <c r="BR75" s="3" t="s">
        <v>371</v>
      </c>
      <c r="BS75" s="3" t="s">
        <v>372</v>
      </c>
      <c r="BT75" s="3" t="s">
        <v>373</v>
      </c>
      <c r="BU75" s="3" t="s">
        <v>374</v>
      </c>
      <c r="BV75" s="3" t="s">
        <v>375</v>
      </c>
      <c r="BW75" s="3" t="s">
        <v>365</v>
      </c>
      <c r="BX75" s="3" t="s">
        <v>366</v>
      </c>
      <c r="BY75" s="3" t="s">
        <v>371</v>
      </c>
      <c r="BZ75" s="3" t="s">
        <v>372</v>
      </c>
      <c r="CA75" s="3" t="s">
        <v>373</v>
      </c>
      <c r="CB75" s="3" t="s">
        <v>374</v>
      </c>
      <c r="CC75" s="3" t="s">
        <v>375</v>
      </c>
      <c r="CD75" s="3" t="s">
        <v>365</v>
      </c>
      <c r="CE75" s="3" t="s">
        <v>366</v>
      </c>
      <c r="CF75" s="3" t="s">
        <v>371</v>
      </c>
      <c r="CG75" s="3" t="s">
        <v>372</v>
      </c>
      <c r="CH75" s="3" t="s">
        <v>373</v>
      </c>
      <c r="CI75" s="3" t="s">
        <v>374</v>
      </c>
      <c r="CJ75" s="3" t="s">
        <v>375</v>
      </c>
      <c r="CK75" s="3" t="s">
        <v>365</v>
      </c>
      <c r="CL75" s="3" t="s">
        <v>366</v>
      </c>
      <c r="CM75" s="3" t="s">
        <v>371</v>
      </c>
      <c r="CN75" s="3" t="s">
        <v>372</v>
      </c>
      <c r="CO75" s="3" t="s">
        <v>373</v>
      </c>
      <c r="CP75" s="3" t="s">
        <v>374</v>
      </c>
      <c r="CQ75" s="3" t="s">
        <v>375</v>
      </c>
      <c r="CR75" s="3" t="s">
        <v>365</v>
      </c>
      <c r="CS75" s="3" t="s">
        <v>366</v>
      </c>
      <c r="CT75" s="3" t="s">
        <v>371</v>
      </c>
      <c r="CU75" s="3" t="s">
        <v>372</v>
      </c>
      <c r="CV75" s="3" t="s">
        <v>373</v>
      </c>
      <c r="CW75" s="3" t="s">
        <v>391</v>
      </c>
      <c r="CX75">
        <v>2024</v>
      </c>
    </row>
    <row r="76" spans="1:102" x14ac:dyDescent="0.2">
      <c r="A76" s="86" t="str">
        <f t="shared" si="1"/>
        <v>Июль 2024 График 2 Бригада 3</v>
      </c>
      <c r="B76" s="3"/>
      <c r="C76" s="87" t="s">
        <v>390</v>
      </c>
      <c r="D76" s="3" t="s">
        <v>409</v>
      </c>
      <c r="E76" s="3" t="s">
        <v>379</v>
      </c>
      <c r="F76" s="94">
        <v>3</v>
      </c>
      <c r="G76" s="3">
        <v>11</v>
      </c>
      <c r="H76" s="3">
        <v>11</v>
      </c>
      <c r="I76" s="3"/>
      <c r="J76" s="3"/>
      <c r="K76" s="3">
        <v>11</v>
      </c>
      <c r="L76" s="3">
        <v>11</v>
      </c>
      <c r="M76" s="3"/>
      <c r="N76" s="3"/>
      <c r="O76" s="3">
        <v>11</v>
      </c>
      <c r="P76" s="3">
        <v>11</v>
      </c>
      <c r="Q76" s="3"/>
      <c r="R76" s="3"/>
      <c r="S76" s="3">
        <v>11</v>
      </c>
      <c r="T76" s="3">
        <v>11</v>
      </c>
      <c r="U76" s="3"/>
      <c r="V76" s="3"/>
      <c r="W76" s="3">
        <v>11</v>
      </c>
      <c r="X76" s="3">
        <v>11</v>
      </c>
      <c r="Y76" s="3"/>
      <c r="Z76" s="3"/>
      <c r="AA76" s="3">
        <v>11</v>
      </c>
      <c r="AB76" s="3">
        <v>11</v>
      </c>
      <c r="AC76" s="3"/>
      <c r="AD76" s="3"/>
      <c r="AE76" s="3">
        <v>11</v>
      </c>
      <c r="AF76" s="3">
        <v>11</v>
      </c>
      <c r="AG76" s="3"/>
      <c r="AH76" s="3"/>
      <c r="AI76" s="3">
        <v>11</v>
      </c>
      <c r="AJ76" s="3">
        <v>11</v>
      </c>
      <c r="AK76" s="3"/>
      <c r="AL76" s="91">
        <v>176</v>
      </c>
      <c r="AM76" s="92">
        <v>1</v>
      </c>
      <c r="AN76" s="92">
        <v>2</v>
      </c>
      <c r="AO76" s="92">
        <v>3</v>
      </c>
      <c r="AP76" s="92">
        <v>4</v>
      </c>
      <c r="AQ76" s="92">
        <v>5</v>
      </c>
      <c r="AR76" s="92">
        <v>6</v>
      </c>
      <c r="AS76" s="92">
        <v>7</v>
      </c>
      <c r="AT76" s="92">
        <v>8</v>
      </c>
      <c r="AU76" s="92">
        <v>9</v>
      </c>
      <c r="AV76" s="92">
        <v>10</v>
      </c>
      <c r="AW76" s="92">
        <v>11</v>
      </c>
      <c r="AX76" s="92">
        <v>12</v>
      </c>
      <c r="AY76" s="92">
        <v>13</v>
      </c>
      <c r="AZ76" s="92">
        <v>14</v>
      </c>
      <c r="BA76" s="92">
        <v>15</v>
      </c>
      <c r="BB76" s="92">
        <v>16</v>
      </c>
      <c r="BC76" s="92">
        <v>17</v>
      </c>
      <c r="BD76" s="92">
        <v>18</v>
      </c>
      <c r="BE76" s="92">
        <v>19</v>
      </c>
      <c r="BF76" s="92">
        <v>20</v>
      </c>
      <c r="BG76" s="92">
        <v>21</v>
      </c>
      <c r="BH76" s="92">
        <v>22</v>
      </c>
      <c r="BI76" s="92">
        <v>23</v>
      </c>
      <c r="BJ76" s="92">
        <v>24</v>
      </c>
      <c r="BK76" s="92">
        <v>25</v>
      </c>
      <c r="BL76" s="92">
        <v>26</v>
      </c>
      <c r="BM76" s="92">
        <v>27</v>
      </c>
      <c r="BN76" s="92">
        <v>28</v>
      </c>
      <c r="BO76" s="92">
        <v>29</v>
      </c>
      <c r="BP76" s="92">
        <v>30</v>
      </c>
      <c r="BQ76" s="92">
        <v>31</v>
      </c>
      <c r="BR76" s="3" t="s">
        <v>371</v>
      </c>
      <c r="BS76" s="3" t="s">
        <v>372</v>
      </c>
      <c r="BT76" s="3" t="s">
        <v>373</v>
      </c>
      <c r="BU76" s="3" t="s">
        <v>374</v>
      </c>
      <c r="BV76" s="3" t="s">
        <v>375</v>
      </c>
      <c r="BW76" s="3" t="s">
        <v>365</v>
      </c>
      <c r="BX76" s="3" t="s">
        <v>366</v>
      </c>
      <c r="BY76" s="3" t="s">
        <v>371</v>
      </c>
      <c r="BZ76" s="3" t="s">
        <v>372</v>
      </c>
      <c r="CA76" s="3" t="s">
        <v>373</v>
      </c>
      <c r="CB76" s="3" t="s">
        <v>374</v>
      </c>
      <c r="CC76" s="3" t="s">
        <v>375</v>
      </c>
      <c r="CD76" s="3" t="s">
        <v>365</v>
      </c>
      <c r="CE76" s="3" t="s">
        <v>366</v>
      </c>
      <c r="CF76" s="3" t="s">
        <v>371</v>
      </c>
      <c r="CG76" s="3" t="s">
        <v>372</v>
      </c>
      <c r="CH76" s="3" t="s">
        <v>373</v>
      </c>
      <c r="CI76" s="3" t="s">
        <v>374</v>
      </c>
      <c r="CJ76" s="3" t="s">
        <v>375</v>
      </c>
      <c r="CK76" s="3" t="s">
        <v>365</v>
      </c>
      <c r="CL76" s="3" t="s">
        <v>366</v>
      </c>
      <c r="CM76" s="3" t="s">
        <v>371</v>
      </c>
      <c r="CN76" s="3" t="s">
        <v>372</v>
      </c>
      <c r="CO76" s="3" t="s">
        <v>373</v>
      </c>
      <c r="CP76" s="3" t="s">
        <v>374</v>
      </c>
      <c r="CQ76" s="3" t="s">
        <v>375</v>
      </c>
      <c r="CR76" s="3" t="s">
        <v>365</v>
      </c>
      <c r="CS76" s="3" t="s">
        <v>366</v>
      </c>
      <c r="CT76" s="3" t="s">
        <v>371</v>
      </c>
      <c r="CU76" s="3" t="s">
        <v>372</v>
      </c>
      <c r="CV76" s="3" t="s">
        <v>373</v>
      </c>
      <c r="CW76" s="3" t="s">
        <v>391</v>
      </c>
      <c r="CX76">
        <v>2024</v>
      </c>
    </row>
    <row r="77" spans="1:102" x14ac:dyDescent="0.2">
      <c r="A77" s="86" t="str">
        <f t="shared" si="1"/>
        <v>Июль 2024 График 2 Бригада 4</v>
      </c>
      <c r="B77" s="3"/>
      <c r="C77" s="87" t="s">
        <v>390</v>
      </c>
      <c r="D77" s="3" t="s">
        <v>409</v>
      </c>
      <c r="E77" s="3" t="s">
        <v>382</v>
      </c>
      <c r="F77" s="94">
        <v>4</v>
      </c>
      <c r="G77" s="3"/>
      <c r="H77" s="3">
        <v>11</v>
      </c>
      <c r="I77" s="3">
        <v>11</v>
      </c>
      <c r="J77" s="3"/>
      <c r="K77" s="3"/>
      <c r="L77" s="3">
        <v>11</v>
      </c>
      <c r="M77" s="3">
        <v>11</v>
      </c>
      <c r="N77" s="3"/>
      <c r="O77" s="3"/>
      <c r="P77" s="3">
        <v>11</v>
      </c>
      <c r="Q77" s="3">
        <v>11</v>
      </c>
      <c r="R77" s="3"/>
      <c r="S77" s="3"/>
      <c r="T77" s="3">
        <v>11</v>
      </c>
      <c r="U77" s="3">
        <v>11</v>
      </c>
      <c r="V77" s="3"/>
      <c r="W77" s="3"/>
      <c r="X77" s="3">
        <v>11</v>
      </c>
      <c r="Y77" s="3">
        <v>11</v>
      </c>
      <c r="Z77" s="3"/>
      <c r="AA77" s="3"/>
      <c r="AB77" s="3">
        <v>11</v>
      </c>
      <c r="AC77" s="3">
        <v>11</v>
      </c>
      <c r="AD77" s="3"/>
      <c r="AE77" s="3"/>
      <c r="AF77" s="3">
        <v>11</v>
      </c>
      <c r="AG77" s="3">
        <v>11</v>
      </c>
      <c r="AH77" s="3"/>
      <c r="AI77" s="3"/>
      <c r="AJ77" s="3">
        <v>11</v>
      </c>
      <c r="AK77" s="3">
        <v>11</v>
      </c>
      <c r="AL77" s="91">
        <v>176</v>
      </c>
      <c r="AM77" s="92">
        <v>1</v>
      </c>
      <c r="AN77" s="92">
        <v>2</v>
      </c>
      <c r="AO77" s="92">
        <v>3</v>
      </c>
      <c r="AP77" s="92">
        <v>4</v>
      </c>
      <c r="AQ77" s="92">
        <v>5</v>
      </c>
      <c r="AR77" s="92">
        <v>6</v>
      </c>
      <c r="AS77" s="92">
        <v>7</v>
      </c>
      <c r="AT77" s="92">
        <v>8</v>
      </c>
      <c r="AU77" s="92">
        <v>9</v>
      </c>
      <c r="AV77" s="92">
        <v>10</v>
      </c>
      <c r="AW77" s="92">
        <v>11</v>
      </c>
      <c r="AX77" s="92">
        <v>12</v>
      </c>
      <c r="AY77" s="92">
        <v>13</v>
      </c>
      <c r="AZ77" s="92">
        <v>14</v>
      </c>
      <c r="BA77" s="92">
        <v>15</v>
      </c>
      <c r="BB77" s="92">
        <v>16</v>
      </c>
      <c r="BC77" s="92">
        <v>17</v>
      </c>
      <c r="BD77" s="92">
        <v>18</v>
      </c>
      <c r="BE77" s="92">
        <v>19</v>
      </c>
      <c r="BF77" s="92">
        <v>20</v>
      </c>
      <c r="BG77" s="92">
        <v>21</v>
      </c>
      <c r="BH77" s="92">
        <v>22</v>
      </c>
      <c r="BI77" s="92">
        <v>23</v>
      </c>
      <c r="BJ77" s="92">
        <v>24</v>
      </c>
      <c r="BK77" s="92">
        <v>25</v>
      </c>
      <c r="BL77" s="92">
        <v>26</v>
      </c>
      <c r="BM77" s="92">
        <v>27</v>
      </c>
      <c r="BN77" s="92">
        <v>28</v>
      </c>
      <c r="BO77" s="92">
        <v>29</v>
      </c>
      <c r="BP77" s="92">
        <v>30</v>
      </c>
      <c r="BQ77" s="92">
        <v>31</v>
      </c>
      <c r="BR77" s="3" t="s">
        <v>371</v>
      </c>
      <c r="BS77" s="3" t="s">
        <v>372</v>
      </c>
      <c r="BT77" s="3" t="s">
        <v>373</v>
      </c>
      <c r="BU77" s="3" t="s">
        <v>374</v>
      </c>
      <c r="BV77" s="3" t="s">
        <v>375</v>
      </c>
      <c r="BW77" s="3" t="s">
        <v>365</v>
      </c>
      <c r="BX77" s="3" t="s">
        <v>366</v>
      </c>
      <c r="BY77" s="3" t="s">
        <v>371</v>
      </c>
      <c r="BZ77" s="3" t="s">
        <v>372</v>
      </c>
      <c r="CA77" s="3" t="s">
        <v>373</v>
      </c>
      <c r="CB77" s="3" t="s">
        <v>374</v>
      </c>
      <c r="CC77" s="3" t="s">
        <v>375</v>
      </c>
      <c r="CD77" s="3" t="s">
        <v>365</v>
      </c>
      <c r="CE77" s="3" t="s">
        <v>366</v>
      </c>
      <c r="CF77" s="3" t="s">
        <v>371</v>
      </c>
      <c r="CG77" s="3" t="s">
        <v>372</v>
      </c>
      <c r="CH77" s="3" t="s">
        <v>373</v>
      </c>
      <c r="CI77" s="3" t="s">
        <v>374</v>
      </c>
      <c r="CJ77" s="3" t="s">
        <v>375</v>
      </c>
      <c r="CK77" s="3" t="s">
        <v>365</v>
      </c>
      <c r="CL77" s="3" t="s">
        <v>366</v>
      </c>
      <c r="CM77" s="3" t="s">
        <v>371</v>
      </c>
      <c r="CN77" s="3" t="s">
        <v>372</v>
      </c>
      <c r="CO77" s="3" t="s">
        <v>373</v>
      </c>
      <c r="CP77" s="3" t="s">
        <v>374</v>
      </c>
      <c r="CQ77" s="3" t="s">
        <v>375</v>
      </c>
      <c r="CR77" s="3" t="s">
        <v>365</v>
      </c>
      <c r="CS77" s="3" t="s">
        <v>366</v>
      </c>
      <c r="CT77" s="3" t="s">
        <v>371</v>
      </c>
      <c r="CU77" s="3" t="s">
        <v>372</v>
      </c>
      <c r="CV77" s="3" t="s">
        <v>373</v>
      </c>
      <c r="CW77" s="3" t="s">
        <v>391</v>
      </c>
      <c r="CX77">
        <v>2024</v>
      </c>
    </row>
    <row r="78" spans="1:102" x14ac:dyDescent="0.2">
      <c r="A78" s="86" t="str">
        <f t="shared" si="1"/>
        <v>Август 2024 График 2 Бригада 1</v>
      </c>
      <c r="B78" s="3"/>
      <c r="C78" s="87" t="s">
        <v>392</v>
      </c>
      <c r="D78" s="3" t="s">
        <v>409</v>
      </c>
      <c r="E78" s="3" t="s">
        <v>369</v>
      </c>
      <c r="F78" s="94">
        <v>1</v>
      </c>
      <c r="G78" s="3">
        <v>11</v>
      </c>
      <c r="H78" s="3"/>
      <c r="I78" s="3"/>
      <c r="J78" s="3">
        <v>11</v>
      </c>
      <c r="K78" s="3">
        <v>11</v>
      </c>
      <c r="L78" s="3"/>
      <c r="M78" s="3"/>
      <c r="N78" s="3">
        <v>11</v>
      </c>
      <c r="O78" s="3">
        <v>11</v>
      </c>
      <c r="P78" s="3"/>
      <c r="Q78" s="3"/>
      <c r="R78" s="3">
        <v>11</v>
      </c>
      <c r="S78" s="3">
        <v>11</v>
      </c>
      <c r="T78" s="3"/>
      <c r="U78" s="3"/>
      <c r="V78" s="3">
        <v>11</v>
      </c>
      <c r="W78" s="3">
        <v>11</v>
      </c>
      <c r="X78" s="3"/>
      <c r="Y78" s="3"/>
      <c r="Z78" s="3">
        <v>11</v>
      </c>
      <c r="AA78" s="3">
        <v>11</v>
      </c>
      <c r="AB78" s="3"/>
      <c r="AC78" s="3"/>
      <c r="AD78" s="3">
        <v>11</v>
      </c>
      <c r="AE78" s="3">
        <v>11</v>
      </c>
      <c r="AF78" s="3"/>
      <c r="AG78" s="3"/>
      <c r="AH78" s="3">
        <v>11</v>
      </c>
      <c r="AI78" s="3">
        <v>11</v>
      </c>
      <c r="AJ78" s="3"/>
      <c r="AK78" s="3"/>
      <c r="AL78" s="91">
        <v>165</v>
      </c>
      <c r="AM78" s="92">
        <v>1</v>
      </c>
      <c r="AN78" s="92">
        <v>2</v>
      </c>
      <c r="AO78" s="92">
        <v>3</v>
      </c>
      <c r="AP78" s="92">
        <v>4</v>
      </c>
      <c r="AQ78" s="92">
        <v>5</v>
      </c>
      <c r="AR78" s="92">
        <v>6</v>
      </c>
      <c r="AS78" s="92">
        <v>7</v>
      </c>
      <c r="AT78" s="92">
        <v>8</v>
      </c>
      <c r="AU78" s="92">
        <v>9</v>
      </c>
      <c r="AV78" s="92">
        <v>10</v>
      </c>
      <c r="AW78" s="92">
        <v>11</v>
      </c>
      <c r="AX78" s="92">
        <v>12</v>
      </c>
      <c r="AY78" s="92">
        <v>13</v>
      </c>
      <c r="AZ78" s="92">
        <v>14</v>
      </c>
      <c r="BA78" s="92">
        <v>15</v>
      </c>
      <c r="BB78" s="92">
        <v>16</v>
      </c>
      <c r="BC78" s="92">
        <v>17</v>
      </c>
      <c r="BD78" s="92">
        <v>18</v>
      </c>
      <c r="BE78" s="92">
        <v>19</v>
      </c>
      <c r="BF78" s="92">
        <v>20</v>
      </c>
      <c r="BG78" s="92">
        <v>21</v>
      </c>
      <c r="BH78" s="92">
        <v>22</v>
      </c>
      <c r="BI78" s="92">
        <v>23</v>
      </c>
      <c r="BJ78" s="92">
        <v>24</v>
      </c>
      <c r="BK78" s="92">
        <v>25</v>
      </c>
      <c r="BL78" s="92">
        <v>26</v>
      </c>
      <c r="BM78" s="92">
        <v>27</v>
      </c>
      <c r="BN78" s="92">
        <v>28</v>
      </c>
      <c r="BO78" s="92">
        <v>29</v>
      </c>
      <c r="BP78" s="92">
        <v>30</v>
      </c>
      <c r="BQ78" s="92">
        <v>31</v>
      </c>
      <c r="BR78" s="3" t="s">
        <v>374</v>
      </c>
      <c r="BS78" s="3" t="s">
        <v>375</v>
      </c>
      <c r="BT78" s="3" t="s">
        <v>365</v>
      </c>
      <c r="BU78" s="3" t="s">
        <v>366</v>
      </c>
      <c r="BV78" s="3" t="s">
        <v>371</v>
      </c>
      <c r="BW78" s="3" t="s">
        <v>372</v>
      </c>
      <c r="BX78" s="3" t="s">
        <v>373</v>
      </c>
      <c r="BY78" s="3" t="s">
        <v>374</v>
      </c>
      <c r="BZ78" s="3" t="s">
        <v>375</v>
      </c>
      <c r="CA78" s="3" t="s">
        <v>365</v>
      </c>
      <c r="CB78" s="3" t="s">
        <v>366</v>
      </c>
      <c r="CC78" s="3" t="s">
        <v>371</v>
      </c>
      <c r="CD78" s="3" t="s">
        <v>372</v>
      </c>
      <c r="CE78" s="3" t="s">
        <v>373</v>
      </c>
      <c r="CF78" s="3" t="s">
        <v>374</v>
      </c>
      <c r="CG78" s="3" t="s">
        <v>375</v>
      </c>
      <c r="CH78" s="3" t="s">
        <v>365</v>
      </c>
      <c r="CI78" s="3" t="s">
        <v>366</v>
      </c>
      <c r="CJ78" s="3" t="s">
        <v>371</v>
      </c>
      <c r="CK78" s="3" t="s">
        <v>372</v>
      </c>
      <c r="CL78" s="3" t="s">
        <v>373</v>
      </c>
      <c r="CM78" s="3" t="s">
        <v>374</v>
      </c>
      <c r="CN78" s="3" t="s">
        <v>375</v>
      </c>
      <c r="CO78" s="3" t="s">
        <v>365</v>
      </c>
      <c r="CP78" s="3" t="s">
        <v>366</v>
      </c>
      <c r="CQ78" s="3" t="s">
        <v>371</v>
      </c>
      <c r="CR78" s="3" t="s">
        <v>372</v>
      </c>
      <c r="CS78" s="3" t="s">
        <v>373</v>
      </c>
      <c r="CT78" s="3" t="s">
        <v>374</v>
      </c>
      <c r="CU78" s="3" t="s">
        <v>375</v>
      </c>
      <c r="CV78" s="3" t="s">
        <v>365</v>
      </c>
      <c r="CW78" s="3" t="s">
        <v>393</v>
      </c>
      <c r="CX78">
        <v>2024</v>
      </c>
    </row>
    <row r="79" spans="1:102" x14ac:dyDescent="0.2">
      <c r="A79" s="86" t="str">
        <f t="shared" si="1"/>
        <v>Август 2024 График 2 Бригада 2</v>
      </c>
      <c r="B79" s="3"/>
      <c r="C79" s="87" t="s">
        <v>392</v>
      </c>
      <c r="D79" s="3" t="s">
        <v>409</v>
      </c>
      <c r="E79" s="3" t="s">
        <v>376</v>
      </c>
      <c r="F79" s="94">
        <v>2</v>
      </c>
      <c r="G79" s="3">
        <v>11</v>
      </c>
      <c r="H79" s="3">
        <v>11</v>
      </c>
      <c r="I79" s="3"/>
      <c r="J79" s="3"/>
      <c r="K79" s="3">
        <v>11</v>
      </c>
      <c r="L79" s="3">
        <v>11</v>
      </c>
      <c r="M79" s="3"/>
      <c r="N79" s="3"/>
      <c r="O79" s="3">
        <v>11</v>
      </c>
      <c r="P79" s="3">
        <v>11</v>
      </c>
      <c r="Q79" s="3"/>
      <c r="R79" s="3"/>
      <c r="S79" s="3">
        <v>11</v>
      </c>
      <c r="T79" s="3">
        <v>11</v>
      </c>
      <c r="U79" s="3"/>
      <c r="V79" s="3"/>
      <c r="W79" s="3">
        <v>11</v>
      </c>
      <c r="X79" s="3">
        <v>11</v>
      </c>
      <c r="Y79" s="3"/>
      <c r="Z79" s="3"/>
      <c r="AA79" s="3">
        <v>11</v>
      </c>
      <c r="AB79" s="3">
        <v>11</v>
      </c>
      <c r="AC79" s="3"/>
      <c r="AD79" s="3"/>
      <c r="AE79" s="3">
        <v>11</v>
      </c>
      <c r="AF79" s="3">
        <v>11</v>
      </c>
      <c r="AG79" s="3"/>
      <c r="AH79" s="3"/>
      <c r="AI79" s="3">
        <v>11</v>
      </c>
      <c r="AJ79" s="3">
        <v>11</v>
      </c>
      <c r="AK79" s="3"/>
      <c r="AL79" s="91">
        <v>176</v>
      </c>
      <c r="AM79" s="92">
        <v>1</v>
      </c>
      <c r="AN79" s="92">
        <v>2</v>
      </c>
      <c r="AO79" s="92">
        <v>3</v>
      </c>
      <c r="AP79" s="92">
        <v>4</v>
      </c>
      <c r="AQ79" s="92">
        <v>5</v>
      </c>
      <c r="AR79" s="92">
        <v>6</v>
      </c>
      <c r="AS79" s="92">
        <v>7</v>
      </c>
      <c r="AT79" s="92">
        <v>8</v>
      </c>
      <c r="AU79" s="92">
        <v>9</v>
      </c>
      <c r="AV79" s="92">
        <v>10</v>
      </c>
      <c r="AW79" s="92">
        <v>11</v>
      </c>
      <c r="AX79" s="92">
        <v>12</v>
      </c>
      <c r="AY79" s="92">
        <v>13</v>
      </c>
      <c r="AZ79" s="92">
        <v>14</v>
      </c>
      <c r="BA79" s="92">
        <v>15</v>
      </c>
      <c r="BB79" s="92">
        <v>16</v>
      </c>
      <c r="BC79" s="92">
        <v>17</v>
      </c>
      <c r="BD79" s="92">
        <v>18</v>
      </c>
      <c r="BE79" s="92">
        <v>19</v>
      </c>
      <c r="BF79" s="92">
        <v>20</v>
      </c>
      <c r="BG79" s="92">
        <v>21</v>
      </c>
      <c r="BH79" s="92">
        <v>22</v>
      </c>
      <c r="BI79" s="92">
        <v>23</v>
      </c>
      <c r="BJ79" s="92">
        <v>24</v>
      </c>
      <c r="BK79" s="92">
        <v>25</v>
      </c>
      <c r="BL79" s="92">
        <v>26</v>
      </c>
      <c r="BM79" s="92">
        <v>27</v>
      </c>
      <c r="BN79" s="92">
        <v>28</v>
      </c>
      <c r="BO79" s="92">
        <v>29</v>
      </c>
      <c r="BP79" s="92">
        <v>30</v>
      </c>
      <c r="BQ79" s="92">
        <v>31</v>
      </c>
      <c r="BR79" s="3" t="s">
        <v>374</v>
      </c>
      <c r="BS79" s="3" t="s">
        <v>375</v>
      </c>
      <c r="BT79" s="3" t="s">
        <v>365</v>
      </c>
      <c r="BU79" s="3" t="s">
        <v>366</v>
      </c>
      <c r="BV79" s="3" t="s">
        <v>371</v>
      </c>
      <c r="BW79" s="3" t="s">
        <v>372</v>
      </c>
      <c r="BX79" s="3" t="s">
        <v>373</v>
      </c>
      <c r="BY79" s="3" t="s">
        <v>374</v>
      </c>
      <c r="BZ79" s="3" t="s">
        <v>375</v>
      </c>
      <c r="CA79" s="3" t="s">
        <v>365</v>
      </c>
      <c r="CB79" s="3" t="s">
        <v>366</v>
      </c>
      <c r="CC79" s="3" t="s">
        <v>371</v>
      </c>
      <c r="CD79" s="3" t="s">
        <v>372</v>
      </c>
      <c r="CE79" s="3" t="s">
        <v>373</v>
      </c>
      <c r="CF79" s="3" t="s">
        <v>374</v>
      </c>
      <c r="CG79" s="3" t="s">
        <v>375</v>
      </c>
      <c r="CH79" s="3" t="s">
        <v>365</v>
      </c>
      <c r="CI79" s="3" t="s">
        <v>366</v>
      </c>
      <c r="CJ79" s="3" t="s">
        <v>371</v>
      </c>
      <c r="CK79" s="3" t="s">
        <v>372</v>
      </c>
      <c r="CL79" s="3" t="s">
        <v>373</v>
      </c>
      <c r="CM79" s="3" t="s">
        <v>374</v>
      </c>
      <c r="CN79" s="3" t="s">
        <v>375</v>
      </c>
      <c r="CO79" s="3" t="s">
        <v>365</v>
      </c>
      <c r="CP79" s="3" t="s">
        <v>366</v>
      </c>
      <c r="CQ79" s="3" t="s">
        <v>371</v>
      </c>
      <c r="CR79" s="3" t="s">
        <v>372</v>
      </c>
      <c r="CS79" s="3" t="s">
        <v>373</v>
      </c>
      <c r="CT79" s="3" t="s">
        <v>374</v>
      </c>
      <c r="CU79" s="3" t="s">
        <v>375</v>
      </c>
      <c r="CV79" s="3" t="s">
        <v>365</v>
      </c>
      <c r="CW79" s="3" t="s">
        <v>393</v>
      </c>
      <c r="CX79">
        <v>2024</v>
      </c>
    </row>
    <row r="80" spans="1:102" x14ac:dyDescent="0.2">
      <c r="A80" s="86" t="str">
        <f t="shared" si="1"/>
        <v>Август 2024 График 2 Бригада 3</v>
      </c>
      <c r="B80" s="3"/>
      <c r="C80" s="87" t="s">
        <v>392</v>
      </c>
      <c r="D80" s="3" t="s">
        <v>409</v>
      </c>
      <c r="E80" s="3" t="s">
        <v>379</v>
      </c>
      <c r="F80" s="94">
        <v>3</v>
      </c>
      <c r="G80" s="3"/>
      <c r="H80" s="3">
        <v>11</v>
      </c>
      <c r="I80" s="3">
        <v>11</v>
      </c>
      <c r="J80" s="3"/>
      <c r="K80" s="3"/>
      <c r="L80" s="3">
        <v>11</v>
      </c>
      <c r="M80" s="3">
        <v>11</v>
      </c>
      <c r="N80" s="3"/>
      <c r="O80" s="3"/>
      <c r="P80" s="3">
        <v>11</v>
      </c>
      <c r="Q80" s="3">
        <v>11</v>
      </c>
      <c r="R80" s="3"/>
      <c r="S80" s="3"/>
      <c r="T80" s="3">
        <v>11</v>
      </c>
      <c r="U80" s="3">
        <v>11</v>
      </c>
      <c r="V80" s="3"/>
      <c r="W80" s="3"/>
      <c r="X80" s="3">
        <v>11</v>
      </c>
      <c r="Y80" s="3">
        <v>11</v>
      </c>
      <c r="Z80" s="3"/>
      <c r="AA80" s="3"/>
      <c r="AB80" s="3">
        <v>11</v>
      </c>
      <c r="AC80" s="3">
        <v>11</v>
      </c>
      <c r="AD80" s="3"/>
      <c r="AE80" s="3"/>
      <c r="AF80" s="3">
        <v>11</v>
      </c>
      <c r="AG80" s="3">
        <v>11</v>
      </c>
      <c r="AH80" s="3"/>
      <c r="AI80" s="3"/>
      <c r="AJ80" s="3">
        <v>11</v>
      </c>
      <c r="AK80" s="3">
        <v>11</v>
      </c>
      <c r="AL80" s="91">
        <v>176</v>
      </c>
      <c r="AM80" s="92">
        <v>1</v>
      </c>
      <c r="AN80" s="92">
        <v>2</v>
      </c>
      <c r="AO80" s="92">
        <v>3</v>
      </c>
      <c r="AP80" s="92">
        <v>4</v>
      </c>
      <c r="AQ80" s="92">
        <v>5</v>
      </c>
      <c r="AR80" s="92">
        <v>6</v>
      </c>
      <c r="AS80" s="92">
        <v>7</v>
      </c>
      <c r="AT80" s="92">
        <v>8</v>
      </c>
      <c r="AU80" s="92">
        <v>9</v>
      </c>
      <c r="AV80" s="92">
        <v>10</v>
      </c>
      <c r="AW80" s="92">
        <v>11</v>
      </c>
      <c r="AX80" s="92">
        <v>12</v>
      </c>
      <c r="AY80" s="92">
        <v>13</v>
      </c>
      <c r="AZ80" s="92">
        <v>14</v>
      </c>
      <c r="BA80" s="92">
        <v>15</v>
      </c>
      <c r="BB80" s="92">
        <v>16</v>
      </c>
      <c r="BC80" s="92">
        <v>17</v>
      </c>
      <c r="BD80" s="92">
        <v>18</v>
      </c>
      <c r="BE80" s="92">
        <v>19</v>
      </c>
      <c r="BF80" s="92">
        <v>20</v>
      </c>
      <c r="BG80" s="92">
        <v>21</v>
      </c>
      <c r="BH80" s="92">
        <v>22</v>
      </c>
      <c r="BI80" s="92">
        <v>23</v>
      </c>
      <c r="BJ80" s="92">
        <v>24</v>
      </c>
      <c r="BK80" s="92">
        <v>25</v>
      </c>
      <c r="BL80" s="92">
        <v>26</v>
      </c>
      <c r="BM80" s="92">
        <v>27</v>
      </c>
      <c r="BN80" s="92">
        <v>28</v>
      </c>
      <c r="BO80" s="92">
        <v>29</v>
      </c>
      <c r="BP80" s="92">
        <v>30</v>
      </c>
      <c r="BQ80" s="92">
        <v>31</v>
      </c>
      <c r="BR80" s="3" t="s">
        <v>374</v>
      </c>
      <c r="BS80" s="3" t="s">
        <v>375</v>
      </c>
      <c r="BT80" s="3" t="s">
        <v>365</v>
      </c>
      <c r="BU80" s="3" t="s">
        <v>366</v>
      </c>
      <c r="BV80" s="3" t="s">
        <v>371</v>
      </c>
      <c r="BW80" s="3" t="s">
        <v>372</v>
      </c>
      <c r="BX80" s="3" t="s">
        <v>373</v>
      </c>
      <c r="BY80" s="3" t="s">
        <v>374</v>
      </c>
      <c r="BZ80" s="3" t="s">
        <v>375</v>
      </c>
      <c r="CA80" s="3" t="s">
        <v>365</v>
      </c>
      <c r="CB80" s="3" t="s">
        <v>366</v>
      </c>
      <c r="CC80" s="3" t="s">
        <v>371</v>
      </c>
      <c r="CD80" s="3" t="s">
        <v>372</v>
      </c>
      <c r="CE80" s="3" t="s">
        <v>373</v>
      </c>
      <c r="CF80" s="3" t="s">
        <v>374</v>
      </c>
      <c r="CG80" s="3" t="s">
        <v>375</v>
      </c>
      <c r="CH80" s="3" t="s">
        <v>365</v>
      </c>
      <c r="CI80" s="3" t="s">
        <v>366</v>
      </c>
      <c r="CJ80" s="3" t="s">
        <v>371</v>
      </c>
      <c r="CK80" s="3" t="s">
        <v>372</v>
      </c>
      <c r="CL80" s="3" t="s">
        <v>373</v>
      </c>
      <c r="CM80" s="3" t="s">
        <v>374</v>
      </c>
      <c r="CN80" s="3" t="s">
        <v>375</v>
      </c>
      <c r="CO80" s="3" t="s">
        <v>365</v>
      </c>
      <c r="CP80" s="3" t="s">
        <v>366</v>
      </c>
      <c r="CQ80" s="3" t="s">
        <v>371</v>
      </c>
      <c r="CR80" s="3" t="s">
        <v>372</v>
      </c>
      <c r="CS80" s="3" t="s">
        <v>373</v>
      </c>
      <c r="CT80" s="3" t="s">
        <v>374</v>
      </c>
      <c r="CU80" s="3" t="s">
        <v>375</v>
      </c>
      <c r="CV80" s="3" t="s">
        <v>365</v>
      </c>
      <c r="CW80" s="3" t="s">
        <v>393</v>
      </c>
      <c r="CX80">
        <v>2024</v>
      </c>
    </row>
    <row r="81" spans="1:102" x14ac:dyDescent="0.2">
      <c r="A81" s="86" t="str">
        <f t="shared" si="1"/>
        <v>Август 2024 График 2 Бригада 4</v>
      </c>
      <c r="B81" s="3"/>
      <c r="C81" s="87" t="s">
        <v>392</v>
      </c>
      <c r="D81" s="3" t="s">
        <v>409</v>
      </c>
      <c r="E81" s="3" t="s">
        <v>382</v>
      </c>
      <c r="F81" s="94">
        <v>4</v>
      </c>
      <c r="G81" s="3"/>
      <c r="H81" s="3"/>
      <c r="I81" s="3">
        <v>11</v>
      </c>
      <c r="J81" s="3">
        <v>11</v>
      </c>
      <c r="K81" s="3"/>
      <c r="L81" s="3"/>
      <c r="M81" s="3">
        <v>11</v>
      </c>
      <c r="N81" s="3">
        <v>11</v>
      </c>
      <c r="O81" s="3"/>
      <c r="P81" s="3"/>
      <c r="Q81" s="3">
        <v>11</v>
      </c>
      <c r="R81" s="3">
        <v>11</v>
      </c>
      <c r="S81" s="3"/>
      <c r="T81" s="3"/>
      <c r="U81" s="3">
        <v>11</v>
      </c>
      <c r="V81" s="3">
        <v>11</v>
      </c>
      <c r="W81" s="3"/>
      <c r="X81" s="3"/>
      <c r="Y81" s="3">
        <v>11</v>
      </c>
      <c r="Z81" s="3">
        <v>11</v>
      </c>
      <c r="AA81" s="3"/>
      <c r="AB81" s="3"/>
      <c r="AC81" s="3">
        <v>11</v>
      </c>
      <c r="AD81" s="3">
        <v>11</v>
      </c>
      <c r="AE81" s="3"/>
      <c r="AF81" s="3"/>
      <c r="AG81" s="3">
        <v>11</v>
      </c>
      <c r="AH81" s="3">
        <v>11</v>
      </c>
      <c r="AI81" s="3"/>
      <c r="AJ81" s="3"/>
      <c r="AK81" s="3">
        <v>11</v>
      </c>
      <c r="AL81" s="91">
        <v>165</v>
      </c>
      <c r="AM81" s="92">
        <v>1</v>
      </c>
      <c r="AN81" s="92">
        <v>2</v>
      </c>
      <c r="AO81" s="92">
        <v>3</v>
      </c>
      <c r="AP81" s="92">
        <v>4</v>
      </c>
      <c r="AQ81" s="92">
        <v>5</v>
      </c>
      <c r="AR81" s="92">
        <v>6</v>
      </c>
      <c r="AS81" s="92">
        <v>7</v>
      </c>
      <c r="AT81" s="92">
        <v>8</v>
      </c>
      <c r="AU81" s="92">
        <v>9</v>
      </c>
      <c r="AV81" s="92">
        <v>10</v>
      </c>
      <c r="AW81" s="92">
        <v>11</v>
      </c>
      <c r="AX81" s="92">
        <v>12</v>
      </c>
      <c r="AY81" s="92">
        <v>13</v>
      </c>
      <c r="AZ81" s="92">
        <v>14</v>
      </c>
      <c r="BA81" s="92">
        <v>15</v>
      </c>
      <c r="BB81" s="92">
        <v>16</v>
      </c>
      <c r="BC81" s="92">
        <v>17</v>
      </c>
      <c r="BD81" s="92">
        <v>18</v>
      </c>
      <c r="BE81" s="92">
        <v>19</v>
      </c>
      <c r="BF81" s="92">
        <v>20</v>
      </c>
      <c r="BG81" s="92">
        <v>21</v>
      </c>
      <c r="BH81" s="92">
        <v>22</v>
      </c>
      <c r="BI81" s="92">
        <v>23</v>
      </c>
      <c r="BJ81" s="92">
        <v>24</v>
      </c>
      <c r="BK81" s="92">
        <v>25</v>
      </c>
      <c r="BL81" s="92">
        <v>26</v>
      </c>
      <c r="BM81" s="92">
        <v>27</v>
      </c>
      <c r="BN81" s="92">
        <v>28</v>
      </c>
      <c r="BO81" s="92">
        <v>29</v>
      </c>
      <c r="BP81" s="92">
        <v>30</v>
      </c>
      <c r="BQ81" s="92">
        <v>31</v>
      </c>
      <c r="BR81" s="3" t="s">
        <v>374</v>
      </c>
      <c r="BS81" s="3" t="s">
        <v>375</v>
      </c>
      <c r="BT81" s="3" t="s">
        <v>365</v>
      </c>
      <c r="BU81" s="3" t="s">
        <v>366</v>
      </c>
      <c r="BV81" s="3" t="s">
        <v>371</v>
      </c>
      <c r="BW81" s="3" t="s">
        <v>372</v>
      </c>
      <c r="BX81" s="3" t="s">
        <v>373</v>
      </c>
      <c r="BY81" s="3" t="s">
        <v>374</v>
      </c>
      <c r="BZ81" s="3" t="s">
        <v>375</v>
      </c>
      <c r="CA81" s="3" t="s">
        <v>365</v>
      </c>
      <c r="CB81" s="3" t="s">
        <v>366</v>
      </c>
      <c r="CC81" s="3" t="s">
        <v>371</v>
      </c>
      <c r="CD81" s="3" t="s">
        <v>372</v>
      </c>
      <c r="CE81" s="3" t="s">
        <v>373</v>
      </c>
      <c r="CF81" s="3" t="s">
        <v>374</v>
      </c>
      <c r="CG81" s="3" t="s">
        <v>375</v>
      </c>
      <c r="CH81" s="3" t="s">
        <v>365</v>
      </c>
      <c r="CI81" s="3" t="s">
        <v>366</v>
      </c>
      <c r="CJ81" s="3" t="s">
        <v>371</v>
      </c>
      <c r="CK81" s="3" t="s">
        <v>372</v>
      </c>
      <c r="CL81" s="3" t="s">
        <v>373</v>
      </c>
      <c r="CM81" s="3" t="s">
        <v>374</v>
      </c>
      <c r="CN81" s="3" t="s">
        <v>375</v>
      </c>
      <c r="CO81" s="3" t="s">
        <v>365</v>
      </c>
      <c r="CP81" s="3" t="s">
        <v>366</v>
      </c>
      <c r="CQ81" s="3" t="s">
        <v>371</v>
      </c>
      <c r="CR81" s="3" t="s">
        <v>372</v>
      </c>
      <c r="CS81" s="3" t="s">
        <v>373</v>
      </c>
      <c r="CT81" s="3" t="s">
        <v>374</v>
      </c>
      <c r="CU81" s="3" t="s">
        <v>375</v>
      </c>
      <c r="CV81" s="3" t="s">
        <v>365</v>
      </c>
      <c r="CW81" s="3" t="s">
        <v>393</v>
      </c>
      <c r="CX81">
        <v>2024</v>
      </c>
    </row>
    <row r="82" spans="1:102" x14ac:dyDescent="0.2">
      <c r="A82" s="86" t="str">
        <f t="shared" si="1"/>
        <v>Сентябрь 2024 График 2 Бригада 1</v>
      </c>
      <c r="B82" s="3"/>
      <c r="C82" s="87" t="s">
        <v>394</v>
      </c>
      <c r="D82" s="3" t="s">
        <v>409</v>
      </c>
      <c r="E82" s="3" t="s">
        <v>369</v>
      </c>
      <c r="F82" s="94">
        <v>1</v>
      </c>
      <c r="G82" s="3">
        <v>11</v>
      </c>
      <c r="H82" s="3">
        <v>11</v>
      </c>
      <c r="I82" s="3"/>
      <c r="J82" s="3"/>
      <c r="K82" s="3">
        <v>11</v>
      </c>
      <c r="L82" s="3">
        <v>11</v>
      </c>
      <c r="M82" s="3"/>
      <c r="N82" s="3"/>
      <c r="O82" s="3">
        <v>11</v>
      </c>
      <c r="P82" s="3">
        <v>11</v>
      </c>
      <c r="Q82" s="3"/>
      <c r="R82" s="3"/>
      <c r="S82" s="3">
        <v>11</v>
      </c>
      <c r="T82" s="3">
        <v>11</v>
      </c>
      <c r="U82" s="3"/>
      <c r="V82" s="3"/>
      <c r="W82" s="3">
        <v>11</v>
      </c>
      <c r="X82" s="3">
        <v>11</v>
      </c>
      <c r="Y82" s="3"/>
      <c r="Z82" s="3"/>
      <c r="AA82" s="3">
        <v>11</v>
      </c>
      <c r="AB82" s="3">
        <v>11</v>
      </c>
      <c r="AC82" s="3"/>
      <c r="AD82" s="3"/>
      <c r="AE82" s="3">
        <v>11</v>
      </c>
      <c r="AF82" s="3">
        <v>11</v>
      </c>
      <c r="AG82" s="3"/>
      <c r="AH82" s="3"/>
      <c r="AI82" s="3">
        <v>11</v>
      </c>
      <c r="AJ82" s="3">
        <v>11</v>
      </c>
      <c r="AK82" s="3" t="s">
        <v>385</v>
      </c>
      <c r="AL82" s="91">
        <v>176</v>
      </c>
      <c r="AM82" s="92">
        <v>1</v>
      </c>
      <c r="AN82" s="92">
        <v>2</v>
      </c>
      <c r="AO82" s="92">
        <v>3</v>
      </c>
      <c r="AP82" s="92">
        <v>4</v>
      </c>
      <c r="AQ82" s="92">
        <v>5</v>
      </c>
      <c r="AR82" s="92">
        <v>6</v>
      </c>
      <c r="AS82" s="92">
        <v>7</v>
      </c>
      <c r="AT82" s="92">
        <v>8</v>
      </c>
      <c r="AU82" s="92">
        <v>9</v>
      </c>
      <c r="AV82" s="92">
        <v>10</v>
      </c>
      <c r="AW82" s="92">
        <v>11</v>
      </c>
      <c r="AX82" s="92">
        <v>12</v>
      </c>
      <c r="AY82" s="92">
        <v>13</v>
      </c>
      <c r="AZ82" s="92">
        <v>14</v>
      </c>
      <c r="BA82" s="92">
        <v>15</v>
      </c>
      <c r="BB82" s="92">
        <v>16</v>
      </c>
      <c r="BC82" s="92">
        <v>17</v>
      </c>
      <c r="BD82" s="92">
        <v>18</v>
      </c>
      <c r="BE82" s="92">
        <v>19</v>
      </c>
      <c r="BF82" s="92">
        <v>20</v>
      </c>
      <c r="BG82" s="92">
        <v>21</v>
      </c>
      <c r="BH82" s="92">
        <v>22</v>
      </c>
      <c r="BI82" s="92">
        <v>23</v>
      </c>
      <c r="BJ82" s="92">
        <v>24</v>
      </c>
      <c r="BK82" s="92">
        <v>25</v>
      </c>
      <c r="BL82" s="92">
        <v>26</v>
      </c>
      <c r="BM82" s="92">
        <v>27</v>
      </c>
      <c r="BN82" s="92">
        <v>28</v>
      </c>
      <c r="BO82" s="92">
        <v>29</v>
      </c>
      <c r="BP82" s="92">
        <v>30</v>
      </c>
      <c r="BQ82" s="92"/>
      <c r="BR82" s="3" t="s">
        <v>366</v>
      </c>
      <c r="BS82" s="3" t="s">
        <v>371</v>
      </c>
      <c r="BT82" s="3" t="s">
        <v>372</v>
      </c>
      <c r="BU82" s="3" t="s">
        <v>373</v>
      </c>
      <c r="BV82" s="3" t="s">
        <v>374</v>
      </c>
      <c r="BW82" s="3" t="s">
        <v>375</v>
      </c>
      <c r="BX82" s="3" t="s">
        <v>365</v>
      </c>
      <c r="BY82" s="3" t="s">
        <v>366</v>
      </c>
      <c r="BZ82" s="3" t="s">
        <v>371</v>
      </c>
      <c r="CA82" s="3" t="s">
        <v>372</v>
      </c>
      <c r="CB82" s="3" t="s">
        <v>373</v>
      </c>
      <c r="CC82" s="3" t="s">
        <v>374</v>
      </c>
      <c r="CD82" s="3" t="s">
        <v>375</v>
      </c>
      <c r="CE82" s="3" t="s">
        <v>365</v>
      </c>
      <c r="CF82" s="3" t="s">
        <v>366</v>
      </c>
      <c r="CG82" s="3" t="s">
        <v>371</v>
      </c>
      <c r="CH82" s="3" t="s">
        <v>372</v>
      </c>
      <c r="CI82" s="3" t="s">
        <v>373</v>
      </c>
      <c r="CJ82" s="3" t="s">
        <v>374</v>
      </c>
      <c r="CK82" s="3" t="s">
        <v>375</v>
      </c>
      <c r="CL82" s="3" t="s">
        <v>365</v>
      </c>
      <c r="CM82" s="3" t="s">
        <v>366</v>
      </c>
      <c r="CN82" s="3" t="s">
        <v>371</v>
      </c>
      <c r="CO82" s="3" t="s">
        <v>372</v>
      </c>
      <c r="CP82" s="3" t="s">
        <v>373</v>
      </c>
      <c r="CQ82" s="3" t="s">
        <v>374</v>
      </c>
      <c r="CR82" s="3" t="s">
        <v>375</v>
      </c>
      <c r="CS82" s="3" t="s">
        <v>365</v>
      </c>
      <c r="CT82" s="3" t="s">
        <v>366</v>
      </c>
      <c r="CU82" s="3" t="s">
        <v>371</v>
      </c>
      <c r="CV82" s="3" t="s">
        <v>372</v>
      </c>
      <c r="CW82" s="3" t="s">
        <v>395</v>
      </c>
      <c r="CX82">
        <v>2024</v>
      </c>
    </row>
    <row r="83" spans="1:102" x14ac:dyDescent="0.2">
      <c r="A83" s="86" t="str">
        <f t="shared" si="1"/>
        <v>Сентябрь 2024 График 2 Бригада 2</v>
      </c>
      <c r="B83" s="3"/>
      <c r="C83" s="87" t="s">
        <v>394</v>
      </c>
      <c r="D83" s="3" t="s">
        <v>409</v>
      </c>
      <c r="E83" s="3" t="s">
        <v>376</v>
      </c>
      <c r="F83" s="94">
        <v>2</v>
      </c>
      <c r="G83" s="3"/>
      <c r="H83" s="3">
        <v>11</v>
      </c>
      <c r="I83" s="3">
        <v>11</v>
      </c>
      <c r="J83" s="3"/>
      <c r="K83" s="3"/>
      <c r="L83" s="3">
        <v>11</v>
      </c>
      <c r="M83" s="3">
        <v>11</v>
      </c>
      <c r="N83" s="3"/>
      <c r="O83" s="3"/>
      <c r="P83" s="3">
        <v>11</v>
      </c>
      <c r="Q83" s="3">
        <v>11</v>
      </c>
      <c r="R83" s="3"/>
      <c r="S83" s="3"/>
      <c r="T83" s="3">
        <v>11</v>
      </c>
      <c r="U83" s="3">
        <v>11</v>
      </c>
      <c r="V83" s="3"/>
      <c r="W83" s="3"/>
      <c r="X83" s="3">
        <v>11</v>
      </c>
      <c r="Y83" s="3">
        <v>11</v>
      </c>
      <c r="Z83" s="3"/>
      <c r="AA83" s="3"/>
      <c r="AB83" s="3">
        <v>11</v>
      </c>
      <c r="AC83" s="3">
        <v>11</v>
      </c>
      <c r="AD83" s="3"/>
      <c r="AE83" s="3"/>
      <c r="AF83" s="3">
        <v>11</v>
      </c>
      <c r="AG83" s="3">
        <v>11</v>
      </c>
      <c r="AH83" s="3"/>
      <c r="AI83" s="3"/>
      <c r="AJ83" s="3">
        <v>11</v>
      </c>
      <c r="AK83" s="3" t="s">
        <v>385</v>
      </c>
      <c r="AL83" s="91">
        <v>165</v>
      </c>
      <c r="AM83" s="92">
        <v>1</v>
      </c>
      <c r="AN83" s="92">
        <v>2</v>
      </c>
      <c r="AO83" s="92">
        <v>3</v>
      </c>
      <c r="AP83" s="92">
        <v>4</v>
      </c>
      <c r="AQ83" s="92">
        <v>5</v>
      </c>
      <c r="AR83" s="92">
        <v>6</v>
      </c>
      <c r="AS83" s="92">
        <v>7</v>
      </c>
      <c r="AT83" s="92">
        <v>8</v>
      </c>
      <c r="AU83" s="92">
        <v>9</v>
      </c>
      <c r="AV83" s="92">
        <v>10</v>
      </c>
      <c r="AW83" s="92">
        <v>11</v>
      </c>
      <c r="AX83" s="92">
        <v>12</v>
      </c>
      <c r="AY83" s="92">
        <v>13</v>
      </c>
      <c r="AZ83" s="92">
        <v>14</v>
      </c>
      <c r="BA83" s="92">
        <v>15</v>
      </c>
      <c r="BB83" s="92">
        <v>16</v>
      </c>
      <c r="BC83" s="92">
        <v>17</v>
      </c>
      <c r="BD83" s="92">
        <v>18</v>
      </c>
      <c r="BE83" s="92">
        <v>19</v>
      </c>
      <c r="BF83" s="92">
        <v>20</v>
      </c>
      <c r="BG83" s="92">
        <v>21</v>
      </c>
      <c r="BH83" s="92">
        <v>22</v>
      </c>
      <c r="BI83" s="92">
        <v>23</v>
      </c>
      <c r="BJ83" s="92">
        <v>24</v>
      </c>
      <c r="BK83" s="92">
        <v>25</v>
      </c>
      <c r="BL83" s="92">
        <v>26</v>
      </c>
      <c r="BM83" s="92">
        <v>27</v>
      </c>
      <c r="BN83" s="92">
        <v>28</v>
      </c>
      <c r="BO83" s="92">
        <v>29</v>
      </c>
      <c r="BP83" s="92">
        <v>30</v>
      </c>
      <c r="BQ83" s="92"/>
      <c r="BR83" s="3" t="s">
        <v>366</v>
      </c>
      <c r="BS83" s="3" t="s">
        <v>371</v>
      </c>
      <c r="BT83" s="3" t="s">
        <v>372</v>
      </c>
      <c r="BU83" s="3" t="s">
        <v>373</v>
      </c>
      <c r="BV83" s="3" t="s">
        <v>374</v>
      </c>
      <c r="BW83" s="3" t="s">
        <v>375</v>
      </c>
      <c r="BX83" s="3" t="s">
        <v>365</v>
      </c>
      <c r="BY83" s="3" t="s">
        <v>366</v>
      </c>
      <c r="BZ83" s="3" t="s">
        <v>371</v>
      </c>
      <c r="CA83" s="3" t="s">
        <v>372</v>
      </c>
      <c r="CB83" s="3" t="s">
        <v>373</v>
      </c>
      <c r="CC83" s="3" t="s">
        <v>374</v>
      </c>
      <c r="CD83" s="3" t="s">
        <v>375</v>
      </c>
      <c r="CE83" s="3" t="s">
        <v>365</v>
      </c>
      <c r="CF83" s="3" t="s">
        <v>366</v>
      </c>
      <c r="CG83" s="3" t="s">
        <v>371</v>
      </c>
      <c r="CH83" s="3" t="s">
        <v>372</v>
      </c>
      <c r="CI83" s="3" t="s">
        <v>373</v>
      </c>
      <c r="CJ83" s="3" t="s">
        <v>374</v>
      </c>
      <c r="CK83" s="3" t="s">
        <v>375</v>
      </c>
      <c r="CL83" s="3" t="s">
        <v>365</v>
      </c>
      <c r="CM83" s="3" t="s">
        <v>366</v>
      </c>
      <c r="CN83" s="3" t="s">
        <v>371</v>
      </c>
      <c r="CO83" s="3" t="s">
        <v>372</v>
      </c>
      <c r="CP83" s="3" t="s">
        <v>373</v>
      </c>
      <c r="CQ83" s="3" t="s">
        <v>374</v>
      </c>
      <c r="CR83" s="3" t="s">
        <v>375</v>
      </c>
      <c r="CS83" s="3" t="s">
        <v>365</v>
      </c>
      <c r="CT83" s="3" t="s">
        <v>366</v>
      </c>
      <c r="CU83" s="3" t="s">
        <v>371</v>
      </c>
      <c r="CV83" s="3" t="s">
        <v>372</v>
      </c>
      <c r="CW83" s="3" t="s">
        <v>395</v>
      </c>
      <c r="CX83">
        <v>2024</v>
      </c>
    </row>
    <row r="84" spans="1:102" x14ac:dyDescent="0.2">
      <c r="A84" s="86" t="str">
        <f t="shared" si="1"/>
        <v>Сентябрь 2024 График 2 Бригада 3</v>
      </c>
      <c r="B84" s="3"/>
      <c r="C84" s="87" t="s">
        <v>394</v>
      </c>
      <c r="D84" s="3" t="s">
        <v>409</v>
      </c>
      <c r="E84" s="3" t="s">
        <v>379</v>
      </c>
      <c r="F84" s="94">
        <v>3</v>
      </c>
      <c r="G84" s="3"/>
      <c r="H84" s="3"/>
      <c r="I84" s="3">
        <v>11</v>
      </c>
      <c r="J84" s="3">
        <v>11</v>
      </c>
      <c r="K84" s="3"/>
      <c r="L84" s="3"/>
      <c r="M84" s="3">
        <v>11</v>
      </c>
      <c r="N84" s="3">
        <v>11</v>
      </c>
      <c r="O84" s="3"/>
      <c r="P84" s="3"/>
      <c r="Q84" s="3">
        <v>11</v>
      </c>
      <c r="R84" s="3">
        <v>11</v>
      </c>
      <c r="S84" s="3"/>
      <c r="T84" s="3"/>
      <c r="U84" s="3">
        <v>11</v>
      </c>
      <c r="V84" s="3">
        <v>11</v>
      </c>
      <c r="W84" s="3"/>
      <c r="X84" s="3"/>
      <c r="Y84" s="3">
        <v>11</v>
      </c>
      <c r="Z84" s="3">
        <v>11</v>
      </c>
      <c r="AA84" s="3"/>
      <c r="AB84" s="3"/>
      <c r="AC84" s="3">
        <v>11</v>
      </c>
      <c r="AD84" s="3">
        <v>11</v>
      </c>
      <c r="AE84" s="3"/>
      <c r="AF84" s="3"/>
      <c r="AG84" s="3">
        <v>11</v>
      </c>
      <c r="AH84" s="3">
        <v>11</v>
      </c>
      <c r="AI84" s="3"/>
      <c r="AJ84" s="3"/>
      <c r="AK84" s="3" t="s">
        <v>385</v>
      </c>
      <c r="AL84" s="91">
        <v>154</v>
      </c>
      <c r="AM84" s="92">
        <v>1</v>
      </c>
      <c r="AN84" s="92">
        <v>2</v>
      </c>
      <c r="AO84" s="92">
        <v>3</v>
      </c>
      <c r="AP84" s="92">
        <v>4</v>
      </c>
      <c r="AQ84" s="92">
        <v>5</v>
      </c>
      <c r="AR84" s="92">
        <v>6</v>
      </c>
      <c r="AS84" s="92">
        <v>7</v>
      </c>
      <c r="AT84" s="92">
        <v>8</v>
      </c>
      <c r="AU84" s="92">
        <v>9</v>
      </c>
      <c r="AV84" s="92">
        <v>10</v>
      </c>
      <c r="AW84" s="92">
        <v>11</v>
      </c>
      <c r="AX84" s="92">
        <v>12</v>
      </c>
      <c r="AY84" s="92">
        <v>13</v>
      </c>
      <c r="AZ84" s="92">
        <v>14</v>
      </c>
      <c r="BA84" s="92">
        <v>15</v>
      </c>
      <c r="BB84" s="92">
        <v>16</v>
      </c>
      <c r="BC84" s="92">
        <v>17</v>
      </c>
      <c r="BD84" s="92">
        <v>18</v>
      </c>
      <c r="BE84" s="92">
        <v>19</v>
      </c>
      <c r="BF84" s="92">
        <v>20</v>
      </c>
      <c r="BG84" s="92">
        <v>21</v>
      </c>
      <c r="BH84" s="92">
        <v>22</v>
      </c>
      <c r="BI84" s="92">
        <v>23</v>
      </c>
      <c r="BJ84" s="92">
        <v>24</v>
      </c>
      <c r="BK84" s="92">
        <v>25</v>
      </c>
      <c r="BL84" s="92">
        <v>26</v>
      </c>
      <c r="BM84" s="92">
        <v>27</v>
      </c>
      <c r="BN84" s="92">
        <v>28</v>
      </c>
      <c r="BO84" s="92">
        <v>29</v>
      </c>
      <c r="BP84" s="92">
        <v>30</v>
      </c>
      <c r="BQ84" s="92"/>
      <c r="BR84" s="3" t="s">
        <v>366</v>
      </c>
      <c r="BS84" s="3" t="s">
        <v>371</v>
      </c>
      <c r="BT84" s="3" t="s">
        <v>372</v>
      </c>
      <c r="BU84" s="3" t="s">
        <v>373</v>
      </c>
      <c r="BV84" s="3" t="s">
        <v>374</v>
      </c>
      <c r="BW84" s="3" t="s">
        <v>375</v>
      </c>
      <c r="BX84" s="3" t="s">
        <v>365</v>
      </c>
      <c r="BY84" s="3" t="s">
        <v>366</v>
      </c>
      <c r="BZ84" s="3" t="s">
        <v>371</v>
      </c>
      <c r="CA84" s="3" t="s">
        <v>372</v>
      </c>
      <c r="CB84" s="3" t="s">
        <v>373</v>
      </c>
      <c r="CC84" s="3" t="s">
        <v>374</v>
      </c>
      <c r="CD84" s="3" t="s">
        <v>375</v>
      </c>
      <c r="CE84" s="3" t="s">
        <v>365</v>
      </c>
      <c r="CF84" s="3" t="s">
        <v>366</v>
      </c>
      <c r="CG84" s="3" t="s">
        <v>371</v>
      </c>
      <c r="CH84" s="3" t="s">
        <v>372</v>
      </c>
      <c r="CI84" s="3" t="s">
        <v>373</v>
      </c>
      <c r="CJ84" s="3" t="s">
        <v>374</v>
      </c>
      <c r="CK84" s="3" t="s">
        <v>375</v>
      </c>
      <c r="CL84" s="3" t="s">
        <v>365</v>
      </c>
      <c r="CM84" s="3" t="s">
        <v>366</v>
      </c>
      <c r="CN84" s="3" t="s">
        <v>371</v>
      </c>
      <c r="CO84" s="3" t="s">
        <v>372</v>
      </c>
      <c r="CP84" s="3" t="s">
        <v>373</v>
      </c>
      <c r="CQ84" s="3" t="s">
        <v>374</v>
      </c>
      <c r="CR84" s="3" t="s">
        <v>375</v>
      </c>
      <c r="CS84" s="3" t="s">
        <v>365</v>
      </c>
      <c r="CT84" s="3" t="s">
        <v>366</v>
      </c>
      <c r="CU84" s="3" t="s">
        <v>371</v>
      </c>
      <c r="CV84" s="3" t="s">
        <v>372</v>
      </c>
      <c r="CW84" s="3" t="s">
        <v>395</v>
      </c>
      <c r="CX84">
        <v>2024</v>
      </c>
    </row>
    <row r="85" spans="1:102" x14ac:dyDescent="0.2">
      <c r="A85" s="86" t="str">
        <f t="shared" si="1"/>
        <v>Сентябрь 2024 График 2 Бригада 4</v>
      </c>
      <c r="B85" s="3"/>
      <c r="C85" s="87" t="s">
        <v>394</v>
      </c>
      <c r="D85" s="3" t="s">
        <v>409</v>
      </c>
      <c r="E85" s="3" t="s">
        <v>382</v>
      </c>
      <c r="F85" s="94">
        <v>4</v>
      </c>
      <c r="G85" s="3">
        <v>11</v>
      </c>
      <c r="H85" s="3"/>
      <c r="I85" s="3"/>
      <c r="J85" s="3">
        <v>11</v>
      </c>
      <c r="K85" s="3">
        <v>11</v>
      </c>
      <c r="L85" s="3"/>
      <c r="M85" s="3"/>
      <c r="N85" s="3">
        <v>11</v>
      </c>
      <c r="O85" s="3">
        <v>11</v>
      </c>
      <c r="P85" s="3"/>
      <c r="Q85" s="3"/>
      <c r="R85" s="3">
        <v>11</v>
      </c>
      <c r="S85" s="3">
        <v>11</v>
      </c>
      <c r="T85" s="3"/>
      <c r="U85" s="3"/>
      <c r="V85" s="3">
        <v>11</v>
      </c>
      <c r="W85" s="3">
        <v>11</v>
      </c>
      <c r="X85" s="3"/>
      <c r="Y85" s="3"/>
      <c r="Z85" s="3">
        <v>11</v>
      </c>
      <c r="AA85" s="3">
        <v>11</v>
      </c>
      <c r="AB85" s="3"/>
      <c r="AC85" s="3"/>
      <c r="AD85" s="3">
        <v>11</v>
      </c>
      <c r="AE85" s="3">
        <v>11</v>
      </c>
      <c r="AF85" s="3"/>
      <c r="AG85" s="3"/>
      <c r="AH85" s="3">
        <v>11</v>
      </c>
      <c r="AI85" s="3">
        <v>11</v>
      </c>
      <c r="AJ85" s="3"/>
      <c r="AK85" s="3" t="s">
        <v>385</v>
      </c>
      <c r="AL85" s="91">
        <v>165</v>
      </c>
      <c r="AM85" s="92">
        <v>1</v>
      </c>
      <c r="AN85" s="92">
        <v>2</v>
      </c>
      <c r="AO85" s="92">
        <v>3</v>
      </c>
      <c r="AP85" s="92">
        <v>4</v>
      </c>
      <c r="AQ85" s="92">
        <v>5</v>
      </c>
      <c r="AR85" s="92">
        <v>6</v>
      </c>
      <c r="AS85" s="92">
        <v>7</v>
      </c>
      <c r="AT85" s="92">
        <v>8</v>
      </c>
      <c r="AU85" s="92">
        <v>9</v>
      </c>
      <c r="AV85" s="92">
        <v>10</v>
      </c>
      <c r="AW85" s="92">
        <v>11</v>
      </c>
      <c r="AX85" s="92">
        <v>12</v>
      </c>
      <c r="AY85" s="92">
        <v>13</v>
      </c>
      <c r="AZ85" s="92">
        <v>14</v>
      </c>
      <c r="BA85" s="92">
        <v>15</v>
      </c>
      <c r="BB85" s="92">
        <v>16</v>
      </c>
      <c r="BC85" s="92">
        <v>17</v>
      </c>
      <c r="BD85" s="92">
        <v>18</v>
      </c>
      <c r="BE85" s="92">
        <v>19</v>
      </c>
      <c r="BF85" s="92">
        <v>20</v>
      </c>
      <c r="BG85" s="92">
        <v>21</v>
      </c>
      <c r="BH85" s="92">
        <v>22</v>
      </c>
      <c r="BI85" s="92">
        <v>23</v>
      </c>
      <c r="BJ85" s="92">
        <v>24</v>
      </c>
      <c r="BK85" s="92">
        <v>25</v>
      </c>
      <c r="BL85" s="92">
        <v>26</v>
      </c>
      <c r="BM85" s="92">
        <v>27</v>
      </c>
      <c r="BN85" s="92">
        <v>28</v>
      </c>
      <c r="BO85" s="92">
        <v>29</v>
      </c>
      <c r="BP85" s="92">
        <v>30</v>
      </c>
      <c r="BQ85" s="92"/>
      <c r="BR85" s="3" t="s">
        <v>366</v>
      </c>
      <c r="BS85" s="3" t="s">
        <v>371</v>
      </c>
      <c r="BT85" s="3" t="s">
        <v>372</v>
      </c>
      <c r="BU85" s="3" t="s">
        <v>373</v>
      </c>
      <c r="BV85" s="3" t="s">
        <v>374</v>
      </c>
      <c r="BW85" s="3" t="s">
        <v>375</v>
      </c>
      <c r="BX85" s="3" t="s">
        <v>365</v>
      </c>
      <c r="BY85" s="3" t="s">
        <v>366</v>
      </c>
      <c r="BZ85" s="3" t="s">
        <v>371</v>
      </c>
      <c r="CA85" s="3" t="s">
        <v>372</v>
      </c>
      <c r="CB85" s="3" t="s">
        <v>373</v>
      </c>
      <c r="CC85" s="3" t="s">
        <v>374</v>
      </c>
      <c r="CD85" s="3" t="s">
        <v>375</v>
      </c>
      <c r="CE85" s="3" t="s">
        <v>365</v>
      </c>
      <c r="CF85" s="3" t="s">
        <v>366</v>
      </c>
      <c r="CG85" s="3" t="s">
        <v>371</v>
      </c>
      <c r="CH85" s="3" t="s">
        <v>372</v>
      </c>
      <c r="CI85" s="3" t="s">
        <v>373</v>
      </c>
      <c r="CJ85" s="3" t="s">
        <v>374</v>
      </c>
      <c r="CK85" s="3" t="s">
        <v>375</v>
      </c>
      <c r="CL85" s="3" t="s">
        <v>365</v>
      </c>
      <c r="CM85" s="3" t="s">
        <v>366</v>
      </c>
      <c r="CN85" s="3" t="s">
        <v>371</v>
      </c>
      <c r="CO85" s="3" t="s">
        <v>372</v>
      </c>
      <c r="CP85" s="3" t="s">
        <v>373</v>
      </c>
      <c r="CQ85" s="3" t="s">
        <v>374</v>
      </c>
      <c r="CR85" s="3" t="s">
        <v>375</v>
      </c>
      <c r="CS85" s="3" t="s">
        <v>365</v>
      </c>
      <c r="CT85" s="3" t="s">
        <v>366</v>
      </c>
      <c r="CU85" s="3" t="s">
        <v>371</v>
      </c>
      <c r="CV85" s="3" t="s">
        <v>372</v>
      </c>
      <c r="CW85" s="3" t="s">
        <v>395</v>
      </c>
      <c r="CX85">
        <v>2024</v>
      </c>
    </row>
    <row r="86" spans="1:102" x14ac:dyDescent="0.2">
      <c r="A86" s="86" t="str">
        <f t="shared" si="1"/>
        <v>Октябрь 2024 График 2 Бригада 1</v>
      </c>
      <c r="B86" s="3"/>
      <c r="C86" s="87" t="s">
        <v>396</v>
      </c>
      <c r="D86" s="3" t="s">
        <v>409</v>
      </c>
      <c r="E86" s="3" t="s">
        <v>369</v>
      </c>
      <c r="F86" s="94">
        <v>1</v>
      </c>
      <c r="G86" s="3"/>
      <c r="H86" s="3"/>
      <c r="I86" s="3">
        <v>11</v>
      </c>
      <c r="J86" s="3">
        <v>11</v>
      </c>
      <c r="K86" s="3"/>
      <c r="L86" s="3"/>
      <c r="M86" s="3">
        <v>11</v>
      </c>
      <c r="N86" s="3">
        <v>11</v>
      </c>
      <c r="O86" s="3"/>
      <c r="P86" s="3"/>
      <c r="Q86" s="3">
        <v>11</v>
      </c>
      <c r="R86" s="3">
        <v>11</v>
      </c>
      <c r="S86" s="3"/>
      <c r="T86" s="3"/>
      <c r="U86" s="3">
        <v>11</v>
      </c>
      <c r="V86" s="3">
        <v>11</v>
      </c>
      <c r="W86" s="3"/>
      <c r="X86" s="3"/>
      <c r="Y86" s="3">
        <v>11</v>
      </c>
      <c r="Z86" s="3">
        <v>11</v>
      </c>
      <c r="AA86" s="3"/>
      <c r="AB86" s="3"/>
      <c r="AC86" s="3">
        <v>11</v>
      </c>
      <c r="AD86" s="3">
        <v>11</v>
      </c>
      <c r="AE86" s="3"/>
      <c r="AF86" s="3"/>
      <c r="AG86" s="3">
        <v>11</v>
      </c>
      <c r="AH86" s="3">
        <v>11</v>
      </c>
      <c r="AI86" s="3"/>
      <c r="AJ86" s="3"/>
      <c r="AK86" s="3">
        <v>11</v>
      </c>
      <c r="AL86" s="91">
        <v>165</v>
      </c>
      <c r="AM86" s="92">
        <v>1</v>
      </c>
      <c r="AN86" s="92">
        <v>2</v>
      </c>
      <c r="AO86" s="92">
        <v>3</v>
      </c>
      <c r="AP86" s="92">
        <v>4</v>
      </c>
      <c r="AQ86" s="92">
        <v>5</v>
      </c>
      <c r="AR86" s="92">
        <v>6</v>
      </c>
      <c r="AS86" s="92">
        <v>7</v>
      </c>
      <c r="AT86" s="92">
        <v>8</v>
      </c>
      <c r="AU86" s="92">
        <v>9</v>
      </c>
      <c r="AV86" s="92">
        <v>10</v>
      </c>
      <c r="AW86" s="92">
        <v>11</v>
      </c>
      <c r="AX86" s="92">
        <v>12</v>
      </c>
      <c r="AY86" s="92">
        <v>13</v>
      </c>
      <c r="AZ86" s="92">
        <v>14</v>
      </c>
      <c r="BA86" s="92">
        <v>15</v>
      </c>
      <c r="BB86" s="92">
        <v>16</v>
      </c>
      <c r="BC86" s="92">
        <v>17</v>
      </c>
      <c r="BD86" s="92">
        <v>18</v>
      </c>
      <c r="BE86" s="92">
        <v>19</v>
      </c>
      <c r="BF86" s="92">
        <v>20</v>
      </c>
      <c r="BG86" s="92">
        <v>21</v>
      </c>
      <c r="BH86" s="92">
        <v>22</v>
      </c>
      <c r="BI86" s="92">
        <v>23</v>
      </c>
      <c r="BJ86" s="92">
        <v>24</v>
      </c>
      <c r="BK86" s="92">
        <v>25</v>
      </c>
      <c r="BL86" s="92">
        <v>26</v>
      </c>
      <c r="BM86" s="92">
        <v>27</v>
      </c>
      <c r="BN86" s="92">
        <v>28</v>
      </c>
      <c r="BO86" s="92">
        <v>29</v>
      </c>
      <c r="BP86" s="92">
        <v>30</v>
      </c>
      <c r="BQ86" s="92">
        <v>31</v>
      </c>
      <c r="BR86" s="3" t="s">
        <v>372</v>
      </c>
      <c r="BS86" s="3" t="s">
        <v>373</v>
      </c>
      <c r="BT86" s="3" t="s">
        <v>374</v>
      </c>
      <c r="BU86" s="3" t="s">
        <v>375</v>
      </c>
      <c r="BV86" s="3" t="s">
        <v>365</v>
      </c>
      <c r="BW86" s="3" t="s">
        <v>366</v>
      </c>
      <c r="BX86" s="3" t="s">
        <v>371</v>
      </c>
      <c r="BY86" s="3" t="s">
        <v>372</v>
      </c>
      <c r="BZ86" s="3" t="s">
        <v>373</v>
      </c>
      <c r="CA86" s="3" t="s">
        <v>374</v>
      </c>
      <c r="CB86" s="3" t="s">
        <v>375</v>
      </c>
      <c r="CC86" s="3" t="s">
        <v>365</v>
      </c>
      <c r="CD86" s="3" t="s">
        <v>366</v>
      </c>
      <c r="CE86" s="3" t="s">
        <v>371</v>
      </c>
      <c r="CF86" s="3" t="s">
        <v>372</v>
      </c>
      <c r="CG86" s="3" t="s">
        <v>373</v>
      </c>
      <c r="CH86" s="3" t="s">
        <v>374</v>
      </c>
      <c r="CI86" s="3" t="s">
        <v>375</v>
      </c>
      <c r="CJ86" s="3" t="s">
        <v>365</v>
      </c>
      <c r="CK86" s="3" t="s">
        <v>366</v>
      </c>
      <c r="CL86" s="3" t="s">
        <v>371</v>
      </c>
      <c r="CM86" s="3" t="s">
        <v>372</v>
      </c>
      <c r="CN86" s="3" t="s">
        <v>373</v>
      </c>
      <c r="CO86" s="3" t="s">
        <v>374</v>
      </c>
      <c r="CP86" s="3" t="s">
        <v>375</v>
      </c>
      <c r="CQ86" s="3" t="s">
        <v>365</v>
      </c>
      <c r="CR86" s="3" t="s">
        <v>366</v>
      </c>
      <c r="CS86" s="3" t="s">
        <v>371</v>
      </c>
      <c r="CT86" s="3" t="s">
        <v>372</v>
      </c>
      <c r="CU86" s="3" t="s">
        <v>373</v>
      </c>
      <c r="CV86" s="3" t="s">
        <v>374</v>
      </c>
      <c r="CW86" s="3" t="s">
        <v>397</v>
      </c>
      <c r="CX86">
        <v>2024</v>
      </c>
    </row>
    <row r="87" spans="1:102" x14ac:dyDescent="0.2">
      <c r="A87" s="86" t="str">
        <f t="shared" si="1"/>
        <v>Октябрь 2024 График 2 Бригада 2</v>
      </c>
      <c r="B87" s="3"/>
      <c r="C87" s="87" t="s">
        <v>396</v>
      </c>
      <c r="D87" s="3" t="s">
        <v>409</v>
      </c>
      <c r="E87" s="3" t="s">
        <v>376</v>
      </c>
      <c r="F87" s="94">
        <v>2</v>
      </c>
      <c r="G87" s="3">
        <v>11</v>
      </c>
      <c r="H87" s="3"/>
      <c r="I87" s="3"/>
      <c r="J87" s="3">
        <v>11</v>
      </c>
      <c r="K87" s="3">
        <v>11</v>
      </c>
      <c r="L87" s="3"/>
      <c r="M87" s="3"/>
      <c r="N87" s="3">
        <v>11</v>
      </c>
      <c r="O87" s="3">
        <v>11</v>
      </c>
      <c r="P87" s="3"/>
      <c r="Q87" s="3"/>
      <c r="R87" s="3">
        <v>11</v>
      </c>
      <c r="S87" s="3">
        <v>11</v>
      </c>
      <c r="T87" s="3"/>
      <c r="U87" s="3"/>
      <c r="V87" s="3">
        <v>11</v>
      </c>
      <c r="W87" s="3">
        <v>11</v>
      </c>
      <c r="X87" s="3"/>
      <c r="Y87" s="3"/>
      <c r="Z87" s="3">
        <v>11</v>
      </c>
      <c r="AA87" s="3">
        <v>11</v>
      </c>
      <c r="AB87" s="3"/>
      <c r="AC87" s="3"/>
      <c r="AD87" s="3">
        <v>11</v>
      </c>
      <c r="AE87" s="3">
        <v>11</v>
      </c>
      <c r="AF87" s="3"/>
      <c r="AG87" s="3"/>
      <c r="AH87" s="3">
        <v>11</v>
      </c>
      <c r="AI87" s="3">
        <v>11</v>
      </c>
      <c r="AJ87" s="3"/>
      <c r="AK87" s="3"/>
      <c r="AL87" s="91">
        <v>165</v>
      </c>
      <c r="AM87" s="92">
        <v>1</v>
      </c>
      <c r="AN87" s="92">
        <v>2</v>
      </c>
      <c r="AO87" s="92">
        <v>3</v>
      </c>
      <c r="AP87" s="92">
        <v>4</v>
      </c>
      <c r="AQ87" s="92">
        <v>5</v>
      </c>
      <c r="AR87" s="92">
        <v>6</v>
      </c>
      <c r="AS87" s="92">
        <v>7</v>
      </c>
      <c r="AT87" s="92">
        <v>8</v>
      </c>
      <c r="AU87" s="92">
        <v>9</v>
      </c>
      <c r="AV87" s="92">
        <v>10</v>
      </c>
      <c r="AW87" s="92">
        <v>11</v>
      </c>
      <c r="AX87" s="92">
        <v>12</v>
      </c>
      <c r="AY87" s="92">
        <v>13</v>
      </c>
      <c r="AZ87" s="92">
        <v>14</v>
      </c>
      <c r="BA87" s="92">
        <v>15</v>
      </c>
      <c r="BB87" s="92">
        <v>16</v>
      </c>
      <c r="BC87" s="92">
        <v>17</v>
      </c>
      <c r="BD87" s="92">
        <v>18</v>
      </c>
      <c r="BE87" s="92">
        <v>19</v>
      </c>
      <c r="BF87" s="92">
        <v>20</v>
      </c>
      <c r="BG87" s="92">
        <v>21</v>
      </c>
      <c r="BH87" s="92">
        <v>22</v>
      </c>
      <c r="BI87" s="92">
        <v>23</v>
      </c>
      <c r="BJ87" s="92">
        <v>24</v>
      </c>
      <c r="BK87" s="92">
        <v>25</v>
      </c>
      <c r="BL87" s="92">
        <v>26</v>
      </c>
      <c r="BM87" s="92">
        <v>27</v>
      </c>
      <c r="BN87" s="92">
        <v>28</v>
      </c>
      <c r="BO87" s="92">
        <v>29</v>
      </c>
      <c r="BP87" s="92">
        <v>30</v>
      </c>
      <c r="BQ87" s="92">
        <v>31</v>
      </c>
      <c r="BR87" s="3" t="s">
        <v>372</v>
      </c>
      <c r="BS87" s="3" t="s">
        <v>373</v>
      </c>
      <c r="BT87" s="3" t="s">
        <v>374</v>
      </c>
      <c r="BU87" s="3" t="s">
        <v>375</v>
      </c>
      <c r="BV87" s="3" t="s">
        <v>365</v>
      </c>
      <c r="BW87" s="3" t="s">
        <v>366</v>
      </c>
      <c r="BX87" s="3" t="s">
        <v>371</v>
      </c>
      <c r="BY87" s="3" t="s">
        <v>372</v>
      </c>
      <c r="BZ87" s="3" t="s">
        <v>373</v>
      </c>
      <c r="CA87" s="3" t="s">
        <v>374</v>
      </c>
      <c r="CB87" s="3" t="s">
        <v>375</v>
      </c>
      <c r="CC87" s="3" t="s">
        <v>365</v>
      </c>
      <c r="CD87" s="3" t="s">
        <v>366</v>
      </c>
      <c r="CE87" s="3" t="s">
        <v>371</v>
      </c>
      <c r="CF87" s="3" t="s">
        <v>372</v>
      </c>
      <c r="CG87" s="3" t="s">
        <v>373</v>
      </c>
      <c r="CH87" s="3" t="s">
        <v>374</v>
      </c>
      <c r="CI87" s="3" t="s">
        <v>375</v>
      </c>
      <c r="CJ87" s="3" t="s">
        <v>365</v>
      </c>
      <c r="CK87" s="3" t="s">
        <v>366</v>
      </c>
      <c r="CL87" s="3" t="s">
        <v>371</v>
      </c>
      <c r="CM87" s="3" t="s">
        <v>372</v>
      </c>
      <c r="CN87" s="3" t="s">
        <v>373</v>
      </c>
      <c r="CO87" s="3" t="s">
        <v>374</v>
      </c>
      <c r="CP87" s="3" t="s">
        <v>375</v>
      </c>
      <c r="CQ87" s="3" t="s">
        <v>365</v>
      </c>
      <c r="CR87" s="3" t="s">
        <v>366</v>
      </c>
      <c r="CS87" s="3" t="s">
        <v>371</v>
      </c>
      <c r="CT87" s="3" t="s">
        <v>372</v>
      </c>
      <c r="CU87" s="3" t="s">
        <v>373</v>
      </c>
      <c r="CV87" s="3" t="s">
        <v>374</v>
      </c>
      <c r="CW87" s="3" t="s">
        <v>397</v>
      </c>
      <c r="CX87">
        <v>2024</v>
      </c>
    </row>
    <row r="88" spans="1:102" x14ac:dyDescent="0.2">
      <c r="A88" s="86" t="str">
        <f t="shared" si="1"/>
        <v>Октябрь 2024 График 2 Бригада 3</v>
      </c>
      <c r="B88" s="3"/>
      <c r="C88" s="87" t="s">
        <v>396</v>
      </c>
      <c r="D88" s="3" t="s">
        <v>409</v>
      </c>
      <c r="E88" s="3" t="s">
        <v>379</v>
      </c>
      <c r="F88" s="94">
        <v>3</v>
      </c>
      <c r="G88" s="3">
        <v>11</v>
      </c>
      <c r="H88" s="3">
        <v>11</v>
      </c>
      <c r="I88" s="3"/>
      <c r="J88" s="3"/>
      <c r="K88" s="3">
        <v>11</v>
      </c>
      <c r="L88" s="3">
        <v>11</v>
      </c>
      <c r="M88" s="3"/>
      <c r="N88" s="3"/>
      <c r="O88" s="3">
        <v>11</v>
      </c>
      <c r="P88" s="3">
        <v>11</v>
      </c>
      <c r="Q88" s="3"/>
      <c r="R88" s="3"/>
      <c r="S88" s="3">
        <v>11</v>
      </c>
      <c r="T88" s="3">
        <v>11</v>
      </c>
      <c r="U88" s="3"/>
      <c r="V88" s="3"/>
      <c r="W88" s="3">
        <v>11</v>
      </c>
      <c r="X88" s="3">
        <v>11</v>
      </c>
      <c r="Y88" s="3"/>
      <c r="Z88" s="3"/>
      <c r="AA88" s="3">
        <v>11</v>
      </c>
      <c r="AB88" s="3">
        <v>11</v>
      </c>
      <c r="AC88" s="3"/>
      <c r="AD88" s="3"/>
      <c r="AE88" s="3">
        <v>11</v>
      </c>
      <c r="AF88" s="3">
        <v>11</v>
      </c>
      <c r="AG88" s="3"/>
      <c r="AH88" s="3"/>
      <c r="AI88" s="3">
        <v>11</v>
      </c>
      <c r="AJ88" s="3">
        <v>11</v>
      </c>
      <c r="AK88" s="3"/>
      <c r="AL88" s="91">
        <v>176</v>
      </c>
      <c r="AM88" s="92">
        <v>1</v>
      </c>
      <c r="AN88" s="92">
        <v>2</v>
      </c>
      <c r="AO88" s="92">
        <v>3</v>
      </c>
      <c r="AP88" s="92">
        <v>4</v>
      </c>
      <c r="AQ88" s="92">
        <v>5</v>
      </c>
      <c r="AR88" s="92">
        <v>6</v>
      </c>
      <c r="AS88" s="92">
        <v>7</v>
      </c>
      <c r="AT88" s="92">
        <v>8</v>
      </c>
      <c r="AU88" s="92">
        <v>9</v>
      </c>
      <c r="AV88" s="92">
        <v>10</v>
      </c>
      <c r="AW88" s="92">
        <v>11</v>
      </c>
      <c r="AX88" s="92">
        <v>12</v>
      </c>
      <c r="AY88" s="92">
        <v>13</v>
      </c>
      <c r="AZ88" s="92">
        <v>14</v>
      </c>
      <c r="BA88" s="92">
        <v>15</v>
      </c>
      <c r="BB88" s="92">
        <v>16</v>
      </c>
      <c r="BC88" s="92">
        <v>17</v>
      </c>
      <c r="BD88" s="92">
        <v>18</v>
      </c>
      <c r="BE88" s="92">
        <v>19</v>
      </c>
      <c r="BF88" s="92">
        <v>20</v>
      </c>
      <c r="BG88" s="92">
        <v>21</v>
      </c>
      <c r="BH88" s="92">
        <v>22</v>
      </c>
      <c r="BI88" s="92">
        <v>23</v>
      </c>
      <c r="BJ88" s="92">
        <v>24</v>
      </c>
      <c r="BK88" s="92">
        <v>25</v>
      </c>
      <c r="BL88" s="92">
        <v>26</v>
      </c>
      <c r="BM88" s="92">
        <v>27</v>
      </c>
      <c r="BN88" s="92">
        <v>28</v>
      </c>
      <c r="BO88" s="92">
        <v>29</v>
      </c>
      <c r="BP88" s="92">
        <v>30</v>
      </c>
      <c r="BQ88" s="92">
        <v>31</v>
      </c>
      <c r="BR88" s="3" t="s">
        <v>372</v>
      </c>
      <c r="BS88" s="3" t="s">
        <v>373</v>
      </c>
      <c r="BT88" s="3" t="s">
        <v>374</v>
      </c>
      <c r="BU88" s="3" t="s">
        <v>375</v>
      </c>
      <c r="BV88" s="3" t="s">
        <v>365</v>
      </c>
      <c r="BW88" s="3" t="s">
        <v>366</v>
      </c>
      <c r="BX88" s="3" t="s">
        <v>371</v>
      </c>
      <c r="BY88" s="3" t="s">
        <v>372</v>
      </c>
      <c r="BZ88" s="3" t="s">
        <v>373</v>
      </c>
      <c r="CA88" s="3" t="s">
        <v>374</v>
      </c>
      <c r="CB88" s="3" t="s">
        <v>375</v>
      </c>
      <c r="CC88" s="3" t="s">
        <v>365</v>
      </c>
      <c r="CD88" s="3" t="s">
        <v>366</v>
      </c>
      <c r="CE88" s="3" t="s">
        <v>371</v>
      </c>
      <c r="CF88" s="3" t="s">
        <v>372</v>
      </c>
      <c r="CG88" s="3" t="s">
        <v>373</v>
      </c>
      <c r="CH88" s="3" t="s">
        <v>374</v>
      </c>
      <c r="CI88" s="3" t="s">
        <v>375</v>
      </c>
      <c r="CJ88" s="3" t="s">
        <v>365</v>
      </c>
      <c r="CK88" s="3" t="s">
        <v>366</v>
      </c>
      <c r="CL88" s="3" t="s">
        <v>371</v>
      </c>
      <c r="CM88" s="3" t="s">
        <v>372</v>
      </c>
      <c r="CN88" s="3" t="s">
        <v>373</v>
      </c>
      <c r="CO88" s="3" t="s">
        <v>374</v>
      </c>
      <c r="CP88" s="3" t="s">
        <v>375</v>
      </c>
      <c r="CQ88" s="3" t="s">
        <v>365</v>
      </c>
      <c r="CR88" s="3" t="s">
        <v>366</v>
      </c>
      <c r="CS88" s="3" t="s">
        <v>371</v>
      </c>
      <c r="CT88" s="3" t="s">
        <v>372</v>
      </c>
      <c r="CU88" s="3" t="s">
        <v>373</v>
      </c>
      <c r="CV88" s="3" t="s">
        <v>374</v>
      </c>
      <c r="CW88" s="3" t="s">
        <v>397</v>
      </c>
      <c r="CX88">
        <v>2024</v>
      </c>
    </row>
    <row r="89" spans="1:102" x14ac:dyDescent="0.2">
      <c r="A89" s="86" t="str">
        <f t="shared" si="1"/>
        <v>Октябрь 2024 График 2 Бригада 4</v>
      </c>
      <c r="B89" s="3"/>
      <c r="C89" s="87" t="s">
        <v>396</v>
      </c>
      <c r="D89" s="3" t="s">
        <v>409</v>
      </c>
      <c r="E89" s="3" t="s">
        <v>382</v>
      </c>
      <c r="F89" s="94">
        <v>4</v>
      </c>
      <c r="G89" s="3"/>
      <c r="H89" s="3">
        <v>11</v>
      </c>
      <c r="I89" s="3">
        <v>11</v>
      </c>
      <c r="J89" s="3"/>
      <c r="K89" s="3"/>
      <c r="L89" s="3">
        <v>11</v>
      </c>
      <c r="M89" s="3">
        <v>11</v>
      </c>
      <c r="N89" s="3"/>
      <c r="O89" s="3"/>
      <c r="P89" s="3">
        <v>11</v>
      </c>
      <c r="Q89" s="3">
        <v>11</v>
      </c>
      <c r="R89" s="3"/>
      <c r="S89" s="3"/>
      <c r="T89" s="3">
        <v>11</v>
      </c>
      <c r="U89" s="3">
        <v>11</v>
      </c>
      <c r="V89" s="3"/>
      <c r="W89" s="3"/>
      <c r="X89" s="3">
        <v>11</v>
      </c>
      <c r="Y89" s="3">
        <v>11</v>
      </c>
      <c r="Z89" s="3"/>
      <c r="AA89" s="3"/>
      <c r="AB89" s="3">
        <v>11</v>
      </c>
      <c r="AC89" s="3">
        <v>11</v>
      </c>
      <c r="AD89" s="3"/>
      <c r="AE89" s="3"/>
      <c r="AF89" s="3">
        <v>11</v>
      </c>
      <c r="AG89" s="3">
        <v>11</v>
      </c>
      <c r="AH89" s="3"/>
      <c r="AI89" s="3"/>
      <c r="AJ89" s="3">
        <v>11</v>
      </c>
      <c r="AK89" s="3">
        <v>11</v>
      </c>
      <c r="AL89" s="91">
        <v>176</v>
      </c>
      <c r="AM89" s="92">
        <v>1</v>
      </c>
      <c r="AN89" s="92">
        <v>2</v>
      </c>
      <c r="AO89" s="92">
        <v>3</v>
      </c>
      <c r="AP89" s="92">
        <v>4</v>
      </c>
      <c r="AQ89" s="92">
        <v>5</v>
      </c>
      <c r="AR89" s="92">
        <v>6</v>
      </c>
      <c r="AS89" s="92">
        <v>7</v>
      </c>
      <c r="AT89" s="92">
        <v>8</v>
      </c>
      <c r="AU89" s="92">
        <v>9</v>
      </c>
      <c r="AV89" s="92">
        <v>10</v>
      </c>
      <c r="AW89" s="92">
        <v>11</v>
      </c>
      <c r="AX89" s="92">
        <v>12</v>
      </c>
      <c r="AY89" s="92">
        <v>13</v>
      </c>
      <c r="AZ89" s="92">
        <v>14</v>
      </c>
      <c r="BA89" s="92">
        <v>15</v>
      </c>
      <c r="BB89" s="92">
        <v>16</v>
      </c>
      <c r="BC89" s="92">
        <v>17</v>
      </c>
      <c r="BD89" s="92">
        <v>18</v>
      </c>
      <c r="BE89" s="92">
        <v>19</v>
      </c>
      <c r="BF89" s="92">
        <v>20</v>
      </c>
      <c r="BG89" s="92">
        <v>21</v>
      </c>
      <c r="BH89" s="92">
        <v>22</v>
      </c>
      <c r="BI89" s="92">
        <v>23</v>
      </c>
      <c r="BJ89" s="92">
        <v>24</v>
      </c>
      <c r="BK89" s="92">
        <v>25</v>
      </c>
      <c r="BL89" s="92">
        <v>26</v>
      </c>
      <c r="BM89" s="92">
        <v>27</v>
      </c>
      <c r="BN89" s="92">
        <v>28</v>
      </c>
      <c r="BO89" s="92">
        <v>29</v>
      </c>
      <c r="BP89" s="92">
        <v>30</v>
      </c>
      <c r="BQ89" s="92">
        <v>31</v>
      </c>
      <c r="BR89" s="3" t="s">
        <v>372</v>
      </c>
      <c r="BS89" s="3" t="s">
        <v>373</v>
      </c>
      <c r="BT89" s="3" t="s">
        <v>374</v>
      </c>
      <c r="BU89" s="3" t="s">
        <v>375</v>
      </c>
      <c r="BV89" s="3" t="s">
        <v>365</v>
      </c>
      <c r="BW89" s="3" t="s">
        <v>366</v>
      </c>
      <c r="BX89" s="3" t="s">
        <v>371</v>
      </c>
      <c r="BY89" s="3" t="s">
        <v>372</v>
      </c>
      <c r="BZ89" s="3" t="s">
        <v>373</v>
      </c>
      <c r="CA89" s="3" t="s">
        <v>374</v>
      </c>
      <c r="CB89" s="3" t="s">
        <v>375</v>
      </c>
      <c r="CC89" s="3" t="s">
        <v>365</v>
      </c>
      <c r="CD89" s="3" t="s">
        <v>366</v>
      </c>
      <c r="CE89" s="3" t="s">
        <v>371</v>
      </c>
      <c r="CF89" s="3" t="s">
        <v>372</v>
      </c>
      <c r="CG89" s="3" t="s">
        <v>373</v>
      </c>
      <c r="CH89" s="3" t="s">
        <v>374</v>
      </c>
      <c r="CI89" s="3" t="s">
        <v>375</v>
      </c>
      <c r="CJ89" s="3" t="s">
        <v>365</v>
      </c>
      <c r="CK89" s="3" t="s">
        <v>366</v>
      </c>
      <c r="CL89" s="3" t="s">
        <v>371</v>
      </c>
      <c r="CM89" s="3" t="s">
        <v>372</v>
      </c>
      <c r="CN89" s="3" t="s">
        <v>373</v>
      </c>
      <c r="CO89" s="3" t="s">
        <v>374</v>
      </c>
      <c r="CP89" s="3" t="s">
        <v>375</v>
      </c>
      <c r="CQ89" s="3" t="s">
        <v>365</v>
      </c>
      <c r="CR89" s="3" t="s">
        <v>366</v>
      </c>
      <c r="CS89" s="3" t="s">
        <v>371</v>
      </c>
      <c r="CT89" s="3" t="s">
        <v>372</v>
      </c>
      <c r="CU89" s="3" t="s">
        <v>373</v>
      </c>
      <c r="CV89" s="3" t="s">
        <v>374</v>
      </c>
      <c r="CW89" s="3" t="s">
        <v>397</v>
      </c>
      <c r="CX89">
        <v>2024</v>
      </c>
    </row>
    <row r="90" spans="1:102" x14ac:dyDescent="0.2">
      <c r="A90" s="86" t="str">
        <f t="shared" si="1"/>
        <v>Ноябрь 2024 График 2 Бригада 1</v>
      </c>
      <c r="B90" s="3"/>
      <c r="C90" s="87" t="s">
        <v>398</v>
      </c>
      <c r="D90" s="3" t="s">
        <v>409</v>
      </c>
      <c r="E90" s="3" t="s">
        <v>369</v>
      </c>
      <c r="F90" s="94">
        <v>1</v>
      </c>
      <c r="G90" s="3">
        <v>11</v>
      </c>
      <c r="H90" s="3"/>
      <c r="I90" s="3"/>
      <c r="J90" s="3">
        <v>11</v>
      </c>
      <c r="K90" s="3">
        <v>11</v>
      </c>
      <c r="L90" s="3"/>
      <c r="M90" s="3"/>
      <c r="N90" s="3">
        <v>11</v>
      </c>
      <c r="O90" s="3">
        <v>11</v>
      </c>
      <c r="P90" s="3"/>
      <c r="Q90" s="3"/>
      <c r="R90" s="3">
        <v>11</v>
      </c>
      <c r="S90" s="3">
        <v>11</v>
      </c>
      <c r="T90" s="3"/>
      <c r="U90" s="3"/>
      <c r="V90" s="3">
        <v>11</v>
      </c>
      <c r="W90" s="3">
        <v>11</v>
      </c>
      <c r="X90" s="3"/>
      <c r="Y90" s="3"/>
      <c r="Z90" s="3">
        <v>11</v>
      </c>
      <c r="AA90" s="3">
        <v>11</v>
      </c>
      <c r="AB90" s="3"/>
      <c r="AC90" s="3"/>
      <c r="AD90" s="3">
        <v>11</v>
      </c>
      <c r="AE90" s="3">
        <v>11</v>
      </c>
      <c r="AF90" s="3"/>
      <c r="AG90" s="3"/>
      <c r="AH90" s="3">
        <v>11</v>
      </c>
      <c r="AI90" s="3">
        <v>11</v>
      </c>
      <c r="AJ90" s="3"/>
      <c r="AK90" s="3" t="s">
        <v>385</v>
      </c>
      <c r="AL90" s="91">
        <v>165</v>
      </c>
      <c r="AM90" s="92">
        <v>1</v>
      </c>
      <c r="AN90" s="92">
        <v>2</v>
      </c>
      <c r="AO90" s="92">
        <v>3</v>
      </c>
      <c r="AP90" s="92">
        <v>4</v>
      </c>
      <c r="AQ90" s="92">
        <v>5</v>
      </c>
      <c r="AR90" s="92">
        <v>6</v>
      </c>
      <c r="AS90" s="92">
        <v>7</v>
      </c>
      <c r="AT90" s="92">
        <v>8</v>
      </c>
      <c r="AU90" s="92">
        <v>9</v>
      </c>
      <c r="AV90" s="92">
        <v>10</v>
      </c>
      <c r="AW90" s="92">
        <v>11</v>
      </c>
      <c r="AX90" s="92">
        <v>12</v>
      </c>
      <c r="AY90" s="92">
        <v>13</v>
      </c>
      <c r="AZ90" s="92">
        <v>14</v>
      </c>
      <c r="BA90" s="92">
        <v>15</v>
      </c>
      <c r="BB90" s="92">
        <v>16</v>
      </c>
      <c r="BC90" s="92">
        <v>17</v>
      </c>
      <c r="BD90" s="92">
        <v>18</v>
      </c>
      <c r="BE90" s="92">
        <v>19</v>
      </c>
      <c r="BF90" s="92">
        <v>20</v>
      </c>
      <c r="BG90" s="92">
        <v>21</v>
      </c>
      <c r="BH90" s="92">
        <v>22</v>
      </c>
      <c r="BI90" s="92">
        <v>23</v>
      </c>
      <c r="BJ90" s="92">
        <v>24</v>
      </c>
      <c r="BK90" s="92">
        <v>25</v>
      </c>
      <c r="BL90" s="92">
        <v>26</v>
      </c>
      <c r="BM90" s="92">
        <v>27</v>
      </c>
      <c r="BN90" s="92">
        <v>28</v>
      </c>
      <c r="BO90" s="92">
        <v>29</v>
      </c>
      <c r="BP90" s="92">
        <v>30</v>
      </c>
      <c r="BQ90" s="92"/>
      <c r="BR90" s="3" t="s">
        <v>375</v>
      </c>
      <c r="BS90" s="3" t="s">
        <v>365</v>
      </c>
      <c r="BT90" s="3" t="s">
        <v>366</v>
      </c>
      <c r="BU90" s="3" t="s">
        <v>371</v>
      </c>
      <c r="BV90" s="3" t="s">
        <v>372</v>
      </c>
      <c r="BW90" s="3" t="s">
        <v>373</v>
      </c>
      <c r="BX90" s="3" t="s">
        <v>374</v>
      </c>
      <c r="BY90" s="3" t="s">
        <v>375</v>
      </c>
      <c r="BZ90" s="3" t="s">
        <v>365</v>
      </c>
      <c r="CA90" s="3" t="s">
        <v>366</v>
      </c>
      <c r="CB90" s="3" t="s">
        <v>371</v>
      </c>
      <c r="CC90" s="3" t="s">
        <v>372</v>
      </c>
      <c r="CD90" s="3" t="s">
        <v>373</v>
      </c>
      <c r="CE90" s="3" t="s">
        <v>374</v>
      </c>
      <c r="CF90" s="3" t="s">
        <v>375</v>
      </c>
      <c r="CG90" s="3" t="s">
        <v>365</v>
      </c>
      <c r="CH90" s="3" t="s">
        <v>366</v>
      </c>
      <c r="CI90" s="3" t="s">
        <v>371</v>
      </c>
      <c r="CJ90" s="3" t="s">
        <v>372</v>
      </c>
      <c r="CK90" s="3" t="s">
        <v>373</v>
      </c>
      <c r="CL90" s="3" t="s">
        <v>374</v>
      </c>
      <c r="CM90" s="3" t="s">
        <v>375</v>
      </c>
      <c r="CN90" s="3" t="s">
        <v>365</v>
      </c>
      <c r="CO90" s="3" t="s">
        <v>366</v>
      </c>
      <c r="CP90" s="3" t="s">
        <v>371</v>
      </c>
      <c r="CQ90" s="3" t="s">
        <v>372</v>
      </c>
      <c r="CR90" s="3" t="s">
        <v>373</v>
      </c>
      <c r="CS90" s="3" t="s">
        <v>374</v>
      </c>
      <c r="CT90" s="3" t="s">
        <v>375</v>
      </c>
      <c r="CU90" s="3" t="s">
        <v>365</v>
      </c>
      <c r="CV90" s="3" t="s">
        <v>366</v>
      </c>
      <c r="CW90" s="3" t="s">
        <v>399</v>
      </c>
      <c r="CX90">
        <v>2024</v>
      </c>
    </row>
    <row r="91" spans="1:102" x14ac:dyDescent="0.2">
      <c r="A91" s="86" t="str">
        <f t="shared" si="1"/>
        <v>Ноябрь 2024 График 2 Бригада 2</v>
      </c>
      <c r="B91" s="3"/>
      <c r="C91" s="87" t="s">
        <v>398</v>
      </c>
      <c r="D91" s="3" t="s">
        <v>409</v>
      </c>
      <c r="E91" s="3" t="s">
        <v>376</v>
      </c>
      <c r="F91" s="94">
        <v>2</v>
      </c>
      <c r="G91" s="3">
        <v>11</v>
      </c>
      <c r="H91" s="3">
        <v>11</v>
      </c>
      <c r="I91" s="3"/>
      <c r="J91" s="3"/>
      <c r="K91" s="3">
        <v>11</v>
      </c>
      <c r="L91" s="3">
        <v>11</v>
      </c>
      <c r="M91" s="3"/>
      <c r="N91" s="3"/>
      <c r="O91" s="3">
        <v>11</v>
      </c>
      <c r="P91" s="3">
        <v>11</v>
      </c>
      <c r="Q91" s="3"/>
      <c r="R91" s="3"/>
      <c r="S91" s="3">
        <v>11</v>
      </c>
      <c r="T91" s="3">
        <v>11</v>
      </c>
      <c r="U91" s="3"/>
      <c r="V91" s="3"/>
      <c r="W91" s="3">
        <v>11</v>
      </c>
      <c r="X91" s="3">
        <v>11</v>
      </c>
      <c r="Y91" s="3"/>
      <c r="Z91" s="3"/>
      <c r="AA91" s="3">
        <v>11</v>
      </c>
      <c r="AB91" s="3">
        <v>11</v>
      </c>
      <c r="AC91" s="3"/>
      <c r="AD91" s="3"/>
      <c r="AE91" s="3">
        <v>11</v>
      </c>
      <c r="AF91" s="3">
        <v>11</v>
      </c>
      <c r="AG91" s="3"/>
      <c r="AH91" s="3"/>
      <c r="AI91" s="3">
        <v>11</v>
      </c>
      <c r="AJ91" s="3">
        <v>11</v>
      </c>
      <c r="AK91" s="3" t="s">
        <v>385</v>
      </c>
      <c r="AL91" s="91">
        <v>176</v>
      </c>
      <c r="AM91" s="92">
        <v>1</v>
      </c>
      <c r="AN91" s="92">
        <v>2</v>
      </c>
      <c r="AO91" s="92">
        <v>3</v>
      </c>
      <c r="AP91" s="92">
        <v>4</v>
      </c>
      <c r="AQ91" s="92">
        <v>5</v>
      </c>
      <c r="AR91" s="92">
        <v>6</v>
      </c>
      <c r="AS91" s="92">
        <v>7</v>
      </c>
      <c r="AT91" s="92">
        <v>8</v>
      </c>
      <c r="AU91" s="92">
        <v>9</v>
      </c>
      <c r="AV91" s="92">
        <v>10</v>
      </c>
      <c r="AW91" s="92">
        <v>11</v>
      </c>
      <c r="AX91" s="92">
        <v>12</v>
      </c>
      <c r="AY91" s="92">
        <v>13</v>
      </c>
      <c r="AZ91" s="92">
        <v>14</v>
      </c>
      <c r="BA91" s="92">
        <v>15</v>
      </c>
      <c r="BB91" s="92">
        <v>16</v>
      </c>
      <c r="BC91" s="92">
        <v>17</v>
      </c>
      <c r="BD91" s="92">
        <v>18</v>
      </c>
      <c r="BE91" s="92">
        <v>19</v>
      </c>
      <c r="BF91" s="92">
        <v>20</v>
      </c>
      <c r="BG91" s="92">
        <v>21</v>
      </c>
      <c r="BH91" s="92">
        <v>22</v>
      </c>
      <c r="BI91" s="92">
        <v>23</v>
      </c>
      <c r="BJ91" s="92">
        <v>24</v>
      </c>
      <c r="BK91" s="92">
        <v>25</v>
      </c>
      <c r="BL91" s="92">
        <v>26</v>
      </c>
      <c r="BM91" s="92">
        <v>27</v>
      </c>
      <c r="BN91" s="92">
        <v>28</v>
      </c>
      <c r="BO91" s="92">
        <v>29</v>
      </c>
      <c r="BP91" s="92">
        <v>30</v>
      </c>
      <c r="BQ91" s="92"/>
      <c r="BR91" s="3" t="s">
        <v>375</v>
      </c>
      <c r="BS91" s="3" t="s">
        <v>365</v>
      </c>
      <c r="BT91" s="3" t="s">
        <v>366</v>
      </c>
      <c r="BU91" s="3" t="s">
        <v>371</v>
      </c>
      <c r="BV91" s="3" t="s">
        <v>372</v>
      </c>
      <c r="BW91" s="3" t="s">
        <v>373</v>
      </c>
      <c r="BX91" s="3" t="s">
        <v>374</v>
      </c>
      <c r="BY91" s="3" t="s">
        <v>375</v>
      </c>
      <c r="BZ91" s="3" t="s">
        <v>365</v>
      </c>
      <c r="CA91" s="3" t="s">
        <v>366</v>
      </c>
      <c r="CB91" s="3" t="s">
        <v>371</v>
      </c>
      <c r="CC91" s="3" t="s">
        <v>372</v>
      </c>
      <c r="CD91" s="3" t="s">
        <v>373</v>
      </c>
      <c r="CE91" s="3" t="s">
        <v>374</v>
      </c>
      <c r="CF91" s="3" t="s">
        <v>375</v>
      </c>
      <c r="CG91" s="3" t="s">
        <v>365</v>
      </c>
      <c r="CH91" s="3" t="s">
        <v>366</v>
      </c>
      <c r="CI91" s="3" t="s">
        <v>371</v>
      </c>
      <c r="CJ91" s="3" t="s">
        <v>372</v>
      </c>
      <c r="CK91" s="3" t="s">
        <v>373</v>
      </c>
      <c r="CL91" s="3" t="s">
        <v>374</v>
      </c>
      <c r="CM91" s="3" t="s">
        <v>375</v>
      </c>
      <c r="CN91" s="3" t="s">
        <v>365</v>
      </c>
      <c r="CO91" s="3" t="s">
        <v>366</v>
      </c>
      <c r="CP91" s="3" t="s">
        <v>371</v>
      </c>
      <c r="CQ91" s="3" t="s">
        <v>372</v>
      </c>
      <c r="CR91" s="3" t="s">
        <v>373</v>
      </c>
      <c r="CS91" s="3" t="s">
        <v>374</v>
      </c>
      <c r="CT91" s="3" t="s">
        <v>375</v>
      </c>
      <c r="CU91" s="3" t="s">
        <v>365</v>
      </c>
      <c r="CV91" s="3" t="s">
        <v>366</v>
      </c>
      <c r="CW91" s="3" t="s">
        <v>399</v>
      </c>
      <c r="CX91">
        <v>2024</v>
      </c>
    </row>
    <row r="92" spans="1:102" x14ac:dyDescent="0.2">
      <c r="A92" s="86" t="str">
        <f t="shared" si="1"/>
        <v>Ноябрь 2024 График 2 Бригада 3</v>
      </c>
      <c r="B92" s="3"/>
      <c r="C92" s="87" t="s">
        <v>398</v>
      </c>
      <c r="D92" s="3" t="s">
        <v>409</v>
      </c>
      <c r="E92" s="3" t="s">
        <v>379</v>
      </c>
      <c r="F92" s="94">
        <v>3</v>
      </c>
      <c r="G92" s="3"/>
      <c r="H92" s="3">
        <v>11</v>
      </c>
      <c r="I92" s="3">
        <v>11</v>
      </c>
      <c r="J92" s="3"/>
      <c r="K92" s="3"/>
      <c r="L92" s="3">
        <v>11</v>
      </c>
      <c r="M92" s="3">
        <v>11</v>
      </c>
      <c r="N92" s="3"/>
      <c r="O92" s="3"/>
      <c r="P92" s="3">
        <v>11</v>
      </c>
      <c r="Q92" s="3">
        <v>11</v>
      </c>
      <c r="R92" s="3"/>
      <c r="S92" s="3"/>
      <c r="T92" s="3">
        <v>11</v>
      </c>
      <c r="U92" s="3">
        <v>11</v>
      </c>
      <c r="V92" s="3"/>
      <c r="W92" s="3"/>
      <c r="X92" s="3">
        <v>11</v>
      </c>
      <c r="Y92" s="3">
        <v>11</v>
      </c>
      <c r="Z92" s="3"/>
      <c r="AA92" s="3"/>
      <c r="AB92" s="3">
        <v>11</v>
      </c>
      <c r="AC92" s="3">
        <v>11</v>
      </c>
      <c r="AD92" s="3"/>
      <c r="AE92" s="3"/>
      <c r="AF92" s="3">
        <v>11</v>
      </c>
      <c r="AG92" s="3">
        <v>11</v>
      </c>
      <c r="AH92" s="3"/>
      <c r="AI92" s="3"/>
      <c r="AJ92" s="3">
        <v>11</v>
      </c>
      <c r="AK92" s="3" t="s">
        <v>385</v>
      </c>
      <c r="AL92" s="91">
        <v>165</v>
      </c>
      <c r="AM92" s="92">
        <v>1</v>
      </c>
      <c r="AN92" s="92">
        <v>2</v>
      </c>
      <c r="AO92" s="92">
        <v>3</v>
      </c>
      <c r="AP92" s="92">
        <v>4</v>
      </c>
      <c r="AQ92" s="92">
        <v>5</v>
      </c>
      <c r="AR92" s="92">
        <v>6</v>
      </c>
      <c r="AS92" s="92">
        <v>7</v>
      </c>
      <c r="AT92" s="92">
        <v>8</v>
      </c>
      <c r="AU92" s="92">
        <v>9</v>
      </c>
      <c r="AV92" s="92">
        <v>10</v>
      </c>
      <c r="AW92" s="92">
        <v>11</v>
      </c>
      <c r="AX92" s="92">
        <v>12</v>
      </c>
      <c r="AY92" s="92">
        <v>13</v>
      </c>
      <c r="AZ92" s="92">
        <v>14</v>
      </c>
      <c r="BA92" s="92">
        <v>15</v>
      </c>
      <c r="BB92" s="92">
        <v>16</v>
      </c>
      <c r="BC92" s="92">
        <v>17</v>
      </c>
      <c r="BD92" s="92">
        <v>18</v>
      </c>
      <c r="BE92" s="92">
        <v>19</v>
      </c>
      <c r="BF92" s="92">
        <v>20</v>
      </c>
      <c r="BG92" s="92">
        <v>21</v>
      </c>
      <c r="BH92" s="92">
        <v>22</v>
      </c>
      <c r="BI92" s="92">
        <v>23</v>
      </c>
      <c r="BJ92" s="92">
        <v>24</v>
      </c>
      <c r="BK92" s="92">
        <v>25</v>
      </c>
      <c r="BL92" s="92">
        <v>26</v>
      </c>
      <c r="BM92" s="92">
        <v>27</v>
      </c>
      <c r="BN92" s="92">
        <v>28</v>
      </c>
      <c r="BO92" s="92">
        <v>29</v>
      </c>
      <c r="BP92" s="92">
        <v>30</v>
      </c>
      <c r="BQ92" s="92"/>
      <c r="BR92" s="3" t="s">
        <v>375</v>
      </c>
      <c r="BS92" s="3" t="s">
        <v>365</v>
      </c>
      <c r="BT92" s="3" t="s">
        <v>366</v>
      </c>
      <c r="BU92" s="3" t="s">
        <v>371</v>
      </c>
      <c r="BV92" s="3" t="s">
        <v>372</v>
      </c>
      <c r="BW92" s="3" t="s">
        <v>373</v>
      </c>
      <c r="BX92" s="3" t="s">
        <v>374</v>
      </c>
      <c r="BY92" s="3" t="s">
        <v>375</v>
      </c>
      <c r="BZ92" s="3" t="s">
        <v>365</v>
      </c>
      <c r="CA92" s="3" t="s">
        <v>366</v>
      </c>
      <c r="CB92" s="3" t="s">
        <v>371</v>
      </c>
      <c r="CC92" s="3" t="s">
        <v>372</v>
      </c>
      <c r="CD92" s="3" t="s">
        <v>373</v>
      </c>
      <c r="CE92" s="3" t="s">
        <v>374</v>
      </c>
      <c r="CF92" s="3" t="s">
        <v>375</v>
      </c>
      <c r="CG92" s="3" t="s">
        <v>365</v>
      </c>
      <c r="CH92" s="3" t="s">
        <v>366</v>
      </c>
      <c r="CI92" s="3" t="s">
        <v>371</v>
      </c>
      <c r="CJ92" s="3" t="s">
        <v>372</v>
      </c>
      <c r="CK92" s="3" t="s">
        <v>373</v>
      </c>
      <c r="CL92" s="3" t="s">
        <v>374</v>
      </c>
      <c r="CM92" s="3" t="s">
        <v>375</v>
      </c>
      <c r="CN92" s="3" t="s">
        <v>365</v>
      </c>
      <c r="CO92" s="3" t="s">
        <v>366</v>
      </c>
      <c r="CP92" s="3" t="s">
        <v>371</v>
      </c>
      <c r="CQ92" s="3" t="s">
        <v>372</v>
      </c>
      <c r="CR92" s="3" t="s">
        <v>373</v>
      </c>
      <c r="CS92" s="3" t="s">
        <v>374</v>
      </c>
      <c r="CT92" s="3" t="s">
        <v>375</v>
      </c>
      <c r="CU92" s="3" t="s">
        <v>365</v>
      </c>
      <c r="CV92" s="3" t="s">
        <v>366</v>
      </c>
      <c r="CW92" s="3" t="s">
        <v>399</v>
      </c>
      <c r="CX92">
        <v>2024</v>
      </c>
    </row>
    <row r="93" spans="1:102" x14ac:dyDescent="0.2">
      <c r="A93" s="86" t="str">
        <f t="shared" si="1"/>
        <v>Ноябрь 2024 График 2 Бригада 4</v>
      </c>
      <c r="B93" s="3"/>
      <c r="C93" s="87" t="s">
        <v>398</v>
      </c>
      <c r="D93" s="3" t="s">
        <v>409</v>
      </c>
      <c r="E93" s="3" t="s">
        <v>382</v>
      </c>
      <c r="F93" s="94">
        <v>4</v>
      </c>
      <c r="G93" s="3"/>
      <c r="H93" s="3"/>
      <c r="I93" s="3">
        <v>11</v>
      </c>
      <c r="J93" s="3">
        <v>11</v>
      </c>
      <c r="K93" s="3"/>
      <c r="L93" s="3"/>
      <c r="M93" s="3">
        <v>11</v>
      </c>
      <c r="N93" s="3">
        <v>11</v>
      </c>
      <c r="O93" s="3"/>
      <c r="P93" s="3"/>
      <c r="Q93" s="3">
        <v>11</v>
      </c>
      <c r="R93" s="3">
        <v>11</v>
      </c>
      <c r="S93" s="3"/>
      <c r="T93" s="3"/>
      <c r="U93" s="3">
        <v>11</v>
      </c>
      <c r="V93" s="3">
        <v>11</v>
      </c>
      <c r="W93" s="3"/>
      <c r="X93" s="3"/>
      <c r="Y93" s="3">
        <v>11</v>
      </c>
      <c r="Z93" s="3">
        <v>11</v>
      </c>
      <c r="AA93" s="3"/>
      <c r="AB93" s="3"/>
      <c r="AC93" s="3">
        <v>11</v>
      </c>
      <c r="AD93" s="3">
        <v>11</v>
      </c>
      <c r="AE93" s="3"/>
      <c r="AF93" s="3"/>
      <c r="AG93" s="3">
        <v>11</v>
      </c>
      <c r="AH93" s="3">
        <v>11</v>
      </c>
      <c r="AI93" s="3"/>
      <c r="AJ93" s="3"/>
      <c r="AK93" s="3" t="s">
        <v>385</v>
      </c>
      <c r="AL93" s="91">
        <v>154</v>
      </c>
      <c r="AM93" s="92">
        <v>1</v>
      </c>
      <c r="AN93" s="92">
        <v>2</v>
      </c>
      <c r="AO93" s="92">
        <v>3</v>
      </c>
      <c r="AP93" s="92">
        <v>4</v>
      </c>
      <c r="AQ93" s="92">
        <v>5</v>
      </c>
      <c r="AR93" s="92">
        <v>6</v>
      </c>
      <c r="AS93" s="92">
        <v>7</v>
      </c>
      <c r="AT93" s="92">
        <v>8</v>
      </c>
      <c r="AU93" s="92">
        <v>9</v>
      </c>
      <c r="AV93" s="92">
        <v>10</v>
      </c>
      <c r="AW93" s="92">
        <v>11</v>
      </c>
      <c r="AX93" s="92">
        <v>12</v>
      </c>
      <c r="AY93" s="92">
        <v>13</v>
      </c>
      <c r="AZ93" s="92">
        <v>14</v>
      </c>
      <c r="BA93" s="92">
        <v>15</v>
      </c>
      <c r="BB93" s="92">
        <v>16</v>
      </c>
      <c r="BC93" s="92">
        <v>17</v>
      </c>
      <c r="BD93" s="92">
        <v>18</v>
      </c>
      <c r="BE93" s="92">
        <v>19</v>
      </c>
      <c r="BF93" s="92">
        <v>20</v>
      </c>
      <c r="BG93" s="92">
        <v>21</v>
      </c>
      <c r="BH93" s="92">
        <v>22</v>
      </c>
      <c r="BI93" s="92">
        <v>23</v>
      </c>
      <c r="BJ93" s="92">
        <v>24</v>
      </c>
      <c r="BK93" s="92">
        <v>25</v>
      </c>
      <c r="BL93" s="92">
        <v>26</v>
      </c>
      <c r="BM93" s="92">
        <v>27</v>
      </c>
      <c r="BN93" s="92">
        <v>28</v>
      </c>
      <c r="BO93" s="92">
        <v>29</v>
      </c>
      <c r="BP93" s="92">
        <v>30</v>
      </c>
      <c r="BQ93" s="92"/>
      <c r="BR93" s="3" t="s">
        <v>375</v>
      </c>
      <c r="BS93" s="3" t="s">
        <v>365</v>
      </c>
      <c r="BT93" s="3" t="s">
        <v>366</v>
      </c>
      <c r="BU93" s="3" t="s">
        <v>371</v>
      </c>
      <c r="BV93" s="3" t="s">
        <v>372</v>
      </c>
      <c r="BW93" s="3" t="s">
        <v>373</v>
      </c>
      <c r="BX93" s="3" t="s">
        <v>374</v>
      </c>
      <c r="BY93" s="3" t="s">
        <v>375</v>
      </c>
      <c r="BZ93" s="3" t="s">
        <v>365</v>
      </c>
      <c r="CA93" s="3" t="s">
        <v>366</v>
      </c>
      <c r="CB93" s="3" t="s">
        <v>371</v>
      </c>
      <c r="CC93" s="3" t="s">
        <v>372</v>
      </c>
      <c r="CD93" s="3" t="s">
        <v>373</v>
      </c>
      <c r="CE93" s="3" t="s">
        <v>374</v>
      </c>
      <c r="CF93" s="3" t="s">
        <v>375</v>
      </c>
      <c r="CG93" s="3" t="s">
        <v>365</v>
      </c>
      <c r="CH93" s="3" t="s">
        <v>366</v>
      </c>
      <c r="CI93" s="3" t="s">
        <v>371</v>
      </c>
      <c r="CJ93" s="3" t="s">
        <v>372</v>
      </c>
      <c r="CK93" s="3" t="s">
        <v>373</v>
      </c>
      <c r="CL93" s="3" t="s">
        <v>374</v>
      </c>
      <c r="CM93" s="3" t="s">
        <v>375</v>
      </c>
      <c r="CN93" s="3" t="s">
        <v>365</v>
      </c>
      <c r="CO93" s="3" t="s">
        <v>366</v>
      </c>
      <c r="CP93" s="3" t="s">
        <v>371</v>
      </c>
      <c r="CQ93" s="3" t="s">
        <v>372</v>
      </c>
      <c r="CR93" s="3" t="s">
        <v>373</v>
      </c>
      <c r="CS93" s="3" t="s">
        <v>374</v>
      </c>
      <c r="CT93" s="3" t="s">
        <v>375</v>
      </c>
      <c r="CU93" s="3" t="s">
        <v>365</v>
      </c>
      <c r="CV93" s="3" t="s">
        <v>366</v>
      </c>
      <c r="CW93" s="3" t="s">
        <v>399</v>
      </c>
      <c r="CX93">
        <v>2024</v>
      </c>
    </row>
    <row r="94" spans="1:102" x14ac:dyDescent="0.2">
      <c r="A94" s="86" t="str">
        <f t="shared" si="1"/>
        <v>Декабрь 2024 График 2 Бригада 1</v>
      </c>
      <c r="B94" s="3"/>
      <c r="C94" s="87" t="s">
        <v>400</v>
      </c>
      <c r="D94" s="3" t="s">
        <v>409</v>
      </c>
      <c r="E94" s="3" t="s">
        <v>369</v>
      </c>
      <c r="F94" s="94">
        <v>1</v>
      </c>
      <c r="G94" s="3"/>
      <c r="H94" s="3">
        <v>11</v>
      </c>
      <c r="I94" s="3">
        <v>11</v>
      </c>
      <c r="J94" s="3"/>
      <c r="K94" s="3"/>
      <c r="L94" s="3">
        <v>11</v>
      </c>
      <c r="M94" s="3">
        <v>11</v>
      </c>
      <c r="N94" s="3"/>
      <c r="O94" s="3"/>
      <c r="P94" s="3">
        <v>11</v>
      </c>
      <c r="Q94" s="3">
        <v>11</v>
      </c>
      <c r="R94" s="3"/>
      <c r="S94" s="3"/>
      <c r="T94" s="3">
        <v>11</v>
      </c>
      <c r="U94" s="3">
        <v>11</v>
      </c>
      <c r="V94" s="3"/>
      <c r="W94" s="3"/>
      <c r="X94" s="3">
        <v>11</v>
      </c>
      <c r="Y94" s="3">
        <v>11</v>
      </c>
      <c r="Z94" s="3"/>
      <c r="AA94" s="3"/>
      <c r="AB94" s="3">
        <v>11</v>
      </c>
      <c r="AC94" s="3">
        <v>11</v>
      </c>
      <c r="AD94" s="3"/>
      <c r="AE94" s="3"/>
      <c r="AF94" s="3">
        <v>11</v>
      </c>
      <c r="AG94" s="3">
        <v>11</v>
      </c>
      <c r="AH94" s="3"/>
      <c r="AI94" s="3"/>
      <c r="AJ94" s="3">
        <v>11</v>
      </c>
      <c r="AK94" s="3">
        <v>11</v>
      </c>
      <c r="AL94" s="91">
        <v>176</v>
      </c>
      <c r="AM94" s="92">
        <v>1</v>
      </c>
      <c r="AN94" s="92">
        <v>2</v>
      </c>
      <c r="AO94" s="92">
        <v>3</v>
      </c>
      <c r="AP94" s="92">
        <v>4</v>
      </c>
      <c r="AQ94" s="92">
        <v>5</v>
      </c>
      <c r="AR94" s="92">
        <v>6</v>
      </c>
      <c r="AS94" s="92">
        <v>7</v>
      </c>
      <c r="AT94" s="92">
        <v>8</v>
      </c>
      <c r="AU94" s="92">
        <v>9</v>
      </c>
      <c r="AV94" s="92">
        <v>10</v>
      </c>
      <c r="AW94" s="92">
        <v>11</v>
      </c>
      <c r="AX94" s="92">
        <v>12</v>
      </c>
      <c r="AY94" s="92">
        <v>13</v>
      </c>
      <c r="AZ94" s="92">
        <v>14</v>
      </c>
      <c r="BA94" s="92">
        <v>15</v>
      </c>
      <c r="BB94" s="92">
        <v>16</v>
      </c>
      <c r="BC94" s="92">
        <v>17</v>
      </c>
      <c r="BD94" s="92">
        <v>18</v>
      </c>
      <c r="BE94" s="92">
        <v>19</v>
      </c>
      <c r="BF94" s="92">
        <v>20</v>
      </c>
      <c r="BG94" s="92">
        <v>21</v>
      </c>
      <c r="BH94" s="92">
        <v>22</v>
      </c>
      <c r="BI94" s="92">
        <v>23</v>
      </c>
      <c r="BJ94" s="92">
        <v>24</v>
      </c>
      <c r="BK94" s="92">
        <v>25</v>
      </c>
      <c r="BL94" s="92">
        <v>26</v>
      </c>
      <c r="BM94" s="92">
        <v>27</v>
      </c>
      <c r="BN94" s="92">
        <v>28</v>
      </c>
      <c r="BO94" s="92">
        <v>29</v>
      </c>
      <c r="BP94" s="92">
        <v>30</v>
      </c>
      <c r="BQ94" s="92">
        <v>31</v>
      </c>
      <c r="BR94" s="3" t="s">
        <v>366</v>
      </c>
      <c r="BS94" s="3" t="s">
        <v>371</v>
      </c>
      <c r="BT94" s="3" t="s">
        <v>372</v>
      </c>
      <c r="BU94" s="3" t="s">
        <v>373</v>
      </c>
      <c r="BV94" s="3" t="s">
        <v>374</v>
      </c>
      <c r="BW94" s="3" t="s">
        <v>375</v>
      </c>
      <c r="BX94" s="3" t="s">
        <v>365</v>
      </c>
      <c r="BY94" s="3" t="s">
        <v>366</v>
      </c>
      <c r="BZ94" s="3" t="s">
        <v>371</v>
      </c>
      <c r="CA94" s="3" t="s">
        <v>372</v>
      </c>
      <c r="CB94" s="3" t="s">
        <v>373</v>
      </c>
      <c r="CC94" s="3" t="s">
        <v>374</v>
      </c>
      <c r="CD94" s="3" t="s">
        <v>375</v>
      </c>
      <c r="CE94" s="3" t="s">
        <v>365</v>
      </c>
      <c r="CF94" s="3" t="s">
        <v>366</v>
      </c>
      <c r="CG94" s="3" t="s">
        <v>371</v>
      </c>
      <c r="CH94" s="3" t="s">
        <v>372</v>
      </c>
      <c r="CI94" s="3" t="s">
        <v>373</v>
      </c>
      <c r="CJ94" s="3" t="s">
        <v>374</v>
      </c>
      <c r="CK94" s="3" t="s">
        <v>375</v>
      </c>
      <c r="CL94" s="3" t="s">
        <v>365</v>
      </c>
      <c r="CM94" s="3" t="s">
        <v>366</v>
      </c>
      <c r="CN94" s="3" t="s">
        <v>371</v>
      </c>
      <c r="CO94" s="3" t="s">
        <v>372</v>
      </c>
      <c r="CP94" s="3" t="s">
        <v>373</v>
      </c>
      <c r="CQ94" s="3" t="s">
        <v>374</v>
      </c>
      <c r="CR94" s="3" t="s">
        <v>375</v>
      </c>
      <c r="CS94" s="3" t="s">
        <v>365</v>
      </c>
      <c r="CT94" s="3" t="s">
        <v>366</v>
      </c>
      <c r="CU94" s="3" t="s">
        <v>371</v>
      </c>
      <c r="CV94" s="3" t="s">
        <v>372</v>
      </c>
      <c r="CW94" s="3" t="s">
        <v>401</v>
      </c>
      <c r="CX94">
        <v>2024</v>
      </c>
    </row>
    <row r="95" spans="1:102" x14ac:dyDescent="0.2">
      <c r="A95" s="86" t="str">
        <f t="shared" si="1"/>
        <v>Декабрь 2024 График 2 Бригада 2</v>
      </c>
      <c r="B95" s="3"/>
      <c r="C95" s="87" t="s">
        <v>400</v>
      </c>
      <c r="D95" s="3" t="s">
        <v>409</v>
      </c>
      <c r="E95" s="3" t="s">
        <v>376</v>
      </c>
      <c r="F95" s="94">
        <v>2</v>
      </c>
      <c r="G95" s="3"/>
      <c r="H95" s="3"/>
      <c r="I95" s="3">
        <v>11</v>
      </c>
      <c r="J95" s="3">
        <v>11</v>
      </c>
      <c r="K95" s="3"/>
      <c r="L95" s="3"/>
      <c r="M95" s="3">
        <v>11</v>
      </c>
      <c r="N95" s="3">
        <v>11</v>
      </c>
      <c r="O95" s="3"/>
      <c r="P95" s="3"/>
      <c r="Q95" s="3">
        <v>11</v>
      </c>
      <c r="R95" s="3">
        <v>11</v>
      </c>
      <c r="S95" s="3"/>
      <c r="T95" s="3"/>
      <c r="U95" s="3">
        <v>11</v>
      </c>
      <c r="V95" s="3">
        <v>11</v>
      </c>
      <c r="W95" s="3"/>
      <c r="X95" s="3"/>
      <c r="Y95" s="3">
        <v>11</v>
      </c>
      <c r="Z95" s="3">
        <v>11</v>
      </c>
      <c r="AA95" s="3"/>
      <c r="AB95" s="3"/>
      <c r="AC95" s="3">
        <v>11</v>
      </c>
      <c r="AD95" s="3">
        <v>11</v>
      </c>
      <c r="AE95" s="3"/>
      <c r="AF95" s="3"/>
      <c r="AG95" s="3">
        <v>11</v>
      </c>
      <c r="AH95" s="3">
        <v>11</v>
      </c>
      <c r="AI95" s="3"/>
      <c r="AJ95" s="3"/>
      <c r="AK95" s="3">
        <v>11</v>
      </c>
      <c r="AL95" s="91">
        <v>165</v>
      </c>
      <c r="AM95" s="92">
        <v>1</v>
      </c>
      <c r="AN95" s="92">
        <v>2</v>
      </c>
      <c r="AO95" s="92">
        <v>3</v>
      </c>
      <c r="AP95" s="92">
        <v>4</v>
      </c>
      <c r="AQ95" s="92">
        <v>5</v>
      </c>
      <c r="AR95" s="92">
        <v>6</v>
      </c>
      <c r="AS95" s="92">
        <v>7</v>
      </c>
      <c r="AT95" s="92">
        <v>8</v>
      </c>
      <c r="AU95" s="92">
        <v>9</v>
      </c>
      <c r="AV95" s="92">
        <v>10</v>
      </c>
      <c r="AW95" s="92">
        <v>11</v>
      </c>
      <c r="AX95" s="92">
        <v>12</v>
      </c>
      <c r="AY95" s="92">
        <v>13</v>
      </c>
      <c r="AZ95" s="92">
        <v>14</v>
      </c>
      <c r="BA95" s="92">
        <v>15</v>
      </c>
      <c r="BB95" s="92">
        <v>16</v>
      </c>
      <c r="BC95" s="92">
        <v>17</v>
      </c>
      <c r="BD95" s="92">
        <v>18</v>
      </c>
      <c r="BE95" s="92">
        <v>19</v>
      </c>
      <c r="BF95" s="92">
        <v>20</v>
      </c>
      <c r="BG95" s="92">
        <v>21</v>
      </c>
      <c r="BH95" s="92">
        <v>22</v>
      </c>
      <c r="BI95" s="92">
        <v>23</v>
      </c>
      <c r="BJ95" s="92">
        <v>24</v>
      </c>
      <c r="BK95" s="92">
        <v>25</v>
      </c>
      <c r="BL95" s="92">
        <v>26</v>
      </c>
      <c r="BM95" s="92">
        <v>27</v>
      </c>
      <c r="BN95" s="92">
        <v>28</v>
      </c>
      <c r="BO95" s="92">
        <v>29</v>
      </c>
      <c r="BP95" s="92">
        <v>30</v>
      </c>
      <c r="BQ95" s="92">
        <v>31</v>
      </c>
      <c r="BR95" s="3" t="s">
        <v>366</v>
      </c>
      <c r="BS95" s="3" t="s">
        <v>371</v>
      </c>
      <c r="BT95" s="3" t="s">
        <v>372</v>
      </c>
      <c r="BU95" s="3" t="s">
        <v>373</v>
      </c>
      <c r="BV95" s="3" t="s">
        <v>374</v>
      </c>
      <c r="BW95" s="3" t="s">
        <v>375</v>
      </c>
      <c r="BX95" s="3" t="s">
        <v>365</v>
      </c>
      <c r="BY95" s="3" t="s">
        <v>366</v>
      </c>
      <c r="BZ95" s="3" t="s">
        <v>371</v>
      </c>
      <c r="CA95" s="3" t="s">
        <v>372</v>
      </c>
      <c r="CB95" s="3" t="s">
        <v>373</v>
      </c>
      <c r="CC95" s="3" t="s">
        <v>374</v>
      </c>
      <c r="CD95" s="3" t="s">
        <v>375</v>
      </c>
      <c r="CE95" s="3" t="s">
        <v>365</v>
      </c>
      <c r="CF95" s="3" t="s">
        <v>366</v>
      </c>
      <c r="CG95" s="3" t="s">
        <v>371</v>
      </c>
      <c r="CH95" s="3" t="s">
        <v>372</v>
      </c>
      <c r="CI95" s="3" t="s">
        <v>373</v>
      </c>
      <c r="CJ95" s="3" t="s">
        <v>374</v>
      </c>
      <c r="CK95" s="3" t="s">
        <v>375</v>
      </c>
      <c r="CL95" s="3" t="s">
        <v>365</v>
      </c>
      <c r="CM95" s="3" t="s">
        <v>366</v>
      </c>
      <c r="CN95" s="3" t="s">
        <v>371</v>
      </c>
      <c r="CO95" s="3" t="s">
        <v>372</v>
      </c>
      <c r="CP95" s="3" t="s">
        <v>373</v>
      </c>
      <c r="CQ95" s="3" t="s">
        <v>374</v>
      </c>
      <c r="CR95" s="3" t="s">
        <v>375</v>
      </c>
      <c r="CS95" s="3" t="s">
        <v>365</v>
      </c>
      <c r="CT95" s="3" t="s">
        <v>366</v>
      </c>
      <c r="CU95" s="3" t="s">
        <v>371</v>
      </c>
      <c r="CV95" s="3" t="s">
        <v>372</v>
      </c>
      <c r="CW95" s="3" t="s">
        <v>401</v>
      </c>
      <c r="CX95">
        <v>2024</v>
      </c>
    </row>
    <row r="96" spans="1:102" x14ac:dyDescent="0.2">
      <c r="A96" s="86" t="str">
        <f t="shared" si="1"/>
        <v>Декабрь 2024 График 2 Бригада 3</v>
      </c>
      <c r="B96" s="3"/>
      <c r="C96" s="87" t="s">
        <v>400</v>
      </c>
      <c r="D96" s="3" t="s">
        <v>409</v>
      </c>
      <c r="E96" s="3" t="s">
        <v>379</v>
      </c>
      <c r="F96" s="94">
        <v>3</v>
      </c>
      <c r="G96" s="3">
        <v>11</v>
      </c>
      <c r="H96" s="3"/>
      <c r="I96" s="3"/>
      <c r="J96" s="3">
        <v>11</v>
      </c>
      <c r="K96" s="3">
        <v>11</v>
      </c>
      <c r="L96" s="3"/>
      <c r="M96" s="3"/>
      <c r="N96" s="3">
        <v>11</v>
      </c>
      <c r="O96" s="3">
        <v>11</v>
      </c>
      <c r="P96" s="3"/>
      <c r="Q96" s="3"/>
      <c r="R96" s="3">
        <v>11</v>
      </c>
      <c r="S96" s="3">
        <v>11</v>
      </c>
      <c r="T96" s="3"/>
      <c r="U96" s="3"/>
      <c r="V96" s="3">
        <v>11</v>
      </c>
      <c r="W96" s="3">
        <v>11</v>
      </c>
      <c r="X96" s="3"/>
      <c r="Y96" s="3"/>
      <c r="Z96" s="3">
        <v>11</v>
      </c>
      <c r="AA96" s="3">
        <v>11</v>
      </c>
      <c r="AB96" s="3"/>
      <c r="AC96" s="3"/>
      <c r="AD96" s="3">
        <v>11</v>
      </c>
      <c r="AE96" s="3">
        <v>11</v>
      </c>
      <c r="AF96" s="3"/>
      <c r="AG96" s="3"/>
      <c r="AH96" s="3">
        <v>11</v>
      </c>
      <c r="AI96" s="3">
        <v>11</v>
      </c>
      <c r="AJ96" s="3"/>
      <c r="AK96" s="3"/>
      <c r="AL96" s="91">
        <v>165</v>
      </c>
      <c r="AM96" s="92">
        <v>1</v>
      </c>
      <c r="AN96" s="92">
        <v>2</v>
      </c>
      <c r="AO96" s="92">
        <v>3</v>
      </c>
      <c r="AP96" s="92">
        <v>4</v>
      </c>
      <c r="AQ96" s="92">
        <v>5</v>
      </c>
      <c r="AR96" s="92">
        <v>6</v>
      </c>
      <c r="AS96" s="92">
        <v>7</v>
      </c>
      <c r="AT96" s="92">
        <v>8</v>
      </c>
      <c r="AU96" s="92">
        <v>9</v>
      </c>
      <c r="AV96" s="92">
        <v>10</v>
      </c>
      <c r="AW96" s="92">
        <v>11</v>
      </c>
      <c r="AX96" s="92">
        <v>12</v>
      </c>
      <c r="AY96" s="92">
        <v>13</v>
      </c>
      <c r="AZ96" s="92">
        <v>14</v>
      </c>
      <c r="BA96" s="92">
        <v>15</v>
      </c>
      <c r="BB96" s="92">
        <v>16</v>
      </c>
      <c r="BC96" s="92">
        <v>17</v>
      </c>
      <c r="BD96" s="92">
        <v>18</v>
      </c>
      <c r="BE96" s="92">
        <v>19</v>
      </c>
      <c r="BF96" s="92">
        <v>20</v>
      </c>
      <c r="BG96" s="92">
        <v>21</v>
      </c>
      <c r="BH96" s="92">
        <v>22</v>
      </c>
      <c r="BI96" s="92">
        <v>23</v>
      </c>
      <c r="BJ96" s="92">
        <v>24</v>
      </c>
      <c r="BK96" s="92">
        <v>25</v>
      </c>
      <c r="BL96" s="92">
        <v>26</v>
      </c>
      <c r="BM96" s="92">
        <v>27</v>
      </c>
      <c r="BN96" s="92">
        <v>28</v>
      </c>
      <c r="BO96" s="92">
        <v>29</v>
      </c>
      <c r="BP96" s="92">
        <v>30</v>
      </c>
      <c r="BQ96" s="92">
        <v>31</v>
      </c>
      <c r="BR96" s="3" t="s">
        <v>366</v>
      </c>
      <c r="BS96" s="3" t="s">
        <v>371</v>
      </c>
      <c r="BT96" s="3" t="s">
        <v>372</v>
      </c>
      <c r="BU96" s="3" t="s">
        <v>373</v>
      </c>
      <c r="BV96" s="3" t="s">
        <v>374</v>
      </c>
      <c r="BW96" s="3" t="s">
        <v>375</v>
      </c>
      <c r="BX96" s="3" t="s">
        <v>365</v>
      </c>
      <c r="BY96" s="3" t="s">
        <v>366</v>
      </c>
      <c r="BZ96" s="3" t="s">
        <v>371</v>
      </c>
      <c r="CA96" s="3" t="s">
        <v>372</v>
      </c>
      <c r="CB96" s="3" t="s">
        <v>373</v>
      </c>
      <c r="CC96" s="3" t="s">
        <v>374</v>
      </c>
      <c r="CD96" s="3" t="s">
        <v>375</v>
      </c>
      <c r="CE96" s="3" t="s">
        <v>365</v>
      </c>
      <c r="CF96" s="3" t="s">
        <v>366</v>
      </c>
      <c r="CG96" s="3" t="s">
        <v>371</v>
      </c>
      <c r="CH96" s="3" t="s">
        <v>372</v>
      </c>
      <c r="CI96" s="3" t="s">
        <v>373</v>
      </c>
      <c r="CJ96" s="3" t="s">
        <v>374</v>
      </c>
      <c r="CK96" s="3" t="s">
        <v>375</v>
      </c>
      <c r="CL96" s="3" t="s">
        <v>365</v>
      </c>
      <c r="CM96" s="3" t="s">
        <v>366</v>
      </c>
      <c r="CN96" s="3" t="s">
        <v>371</v>
      </c>
      <c r="CO96" s="3" t="s">
        <v>372</v>
      </c>
      <c r="CP96" s="3" t="s">
        <v>373</v>
      </c>
      <c r="CQ96" s="3" t="s">
        <v>374</v>
      </c>
      <c r="CR96" s="3" t="s">
        <v>375</v>
      </c>
      <c r="CS96" s="3" t="s">
        <v>365</v>
      </c>
      <c r="CT96" s="3" t="s">
        <v>366</v>
      </c>
      <c r="CU96" s="3" t="s">
        <v>371</v>
      </c>
      <c r="CV96" s="3" t="s">
        <v>372</v>
      </c>
      <c r="CW96" s="3" t="s">
        <v>401</v>
      </c>
      <c r="CX96">
        <v>2024</v>
      </c>
    </row>
    <row r="97" spans="1:102" x14ac:dyDescent="0.2">
      <c r="A97" s="86" t="str">
        <f t="shared" si="1"/>
        <v>Декабрь 2024 График 2 Бригада 4</v>
      </c>
      <c r="B97" s="95"/>
      <c r="C97" s="87" t="s">
        <v>400</v>
      </c>
      <c r="D97" s="95" t="s">
        <v>409</v>
      </c>
      <c r="E97" s="95" t="s">
        <v>382</v>
      </c>
      <c r="F97" s="94">
        <v>4</v>
      </c>
      <c r="G97" s="3">
        <v>11</v>
      </c>
      <c r="H97" s="3">
        <v>11</v>
      </c>
      <c r="I97" s="3"/>
      <c r="J97" s="3"/>
      <c r="K97" s="3">
        <v>11</v>
      </c>
      <c r="L97" s="3">
        <v>11</v>
      </c>
      <c r="M97" s="3"/>
      <c r="N97" s="3"/>
      <c r="O97" s="3">
        <v>11</v>
      </c>
      <c r="P97" s="3">
        <v>11</v>
      </c>
      <c r="Q97" s="3"/>
      <c r="R97" s="3"/>
      <c r="S97" s="3">
        <v>11</v>
      </c>
      <c r="T97" s="3">
        <v>11</v>
      </c>
      <c r="U97" s="3"/>
      <c r="V97" s="3"/>
      <c r="W97" s="3">
        <v>11</v>
      </c>
      <c r="X97" s="3">
        <v>11</v>
      </c>
      <c r="Y97" s="3"/>
      <c r="Z97" s="3"/>
      <c r="AA97" s="3">
        <v>11</v>
      </c>
      <c r="AB97" s="3">
        <v>11</v>
      </c>
      <c r="AC97" s="3"/>
      <c r="AD97" s="3"/>
      <c r="AE97" s="3">
        <v>11</v>
      </c>
      <c r="AF97" s="3">
        <v>11</v>
      </c>
      <c r="AG97" s="3"/>
      <c r="AH97" s="3"/>
      <c r="AI97" s="3">
        <v>11</v>
      </c>
      <c r="AJ97" s="3">
        <v>11</v>
      </c>
      <c r="AK97" s="3"/>
      <c r="AL97" s="91">
        <v>176</v>
      </c>
      <c r="AM97" s="92">
        <v>1</v>
      </c>
      <c r="AN97" s="92">
        <v>2</v>
      </c>
      <c r="AO97" s="92">
        <v>3</v>
      </c>
      <c r="AP97" s="92">
        <v>4</v>
      </c>
      <c r="AQ97" s="92">
        <v>5</v>
      </c>
      <c r="AR97" s="92">
        <v>6</v>
      </c>
      <c r="AS97" s="92">
        <v>7</v>
      </c>
      <c r="AT97" s="92">
        <v>8</v>
      </c>
      <c r="AU97" s="92">
        <v>9</v>
      </c>
      <c r="AV97" s="92">
        <v>10</v>
      </c>
      <c r="AW97" s="92">
        <v>11</v>
      </c>
      <c r="AX97" s="92">
        <v>12</v>
      </c>
      <c r="AY97" s="92">
        <v>13</v>
      </c>
      <c r="AZ97" s="92">
        <v>14</v>
      </c>
      <c r="BA97" s="92">
        <v>15</v>
      </c>
      <c r="BB97" s="92">
        <v>16</v>
      </c>
      <c r="BC97" s="92">
        <v>17</v>
      </c>
      <c r="BD97" s="92">
        <v>18</v>
      </c>
      <c r="BE97" s="92">
        <v>19</v>
      </c>
      <c r="BF97" s="92">
        <v>20</v>
      </c>
      <c r="BG97" s="92">
        <v>21</v>
      </c>
      <c r="BH97" s="92">
        <v>22</v>
      </c>
      <c r="BI97" s="92">
        <v>23</v>
      </c>
      <c r="BJ97" s="92">
        <v>24</v>
      </c>
      <c r="BK97" s="92">
        <v>25</v>
      </c>
      <c r="BL97" s="92">
        <v>26</v>
      </c>
      <c r="BM97" s="92">
        <v>27</v>
      </c>
      <c r="BN97" s="92">
        <v>28</v>
      </c>
      <c r="BO97" s="92">
        <v>29</v>
      </c>
      <c r="BP97" s="92">
        <v>30</v>
      </c>
      <c r="BQ97" s="92">
        <v>31</v>
      </c>
      <c r="BR97" s="3" t="s">
        <v>366</v>
      </c>
      <c r="BS97" s="3" t="s">
        <v>371</v>
      </c>
      <c r="BT97" s="3" t="s">
        <v>372</v>
      </c>
      <c r="BU97" s="3" t="s">
        <v>373</v>
      </c>
      <c r="BV97" s="3" t="s">
        <v>374</v>
      </c>
      <c r="BW97" s="3" t="s">
        <v>375</v>
      </c>
      <c r="BX97" s="3" t="s">
        <v>365</v>
      </c>
      <c r="BY97" s="3" t="s">
        <v>366</v>
      </c>
      <c r="BZ97" s="3" t="s">
        <v>371</v>
      </c>
      <c r="CA97" s="3" t="s">
        <v>372</v>
      </c>
      <c r="CB97" s="3" t="s">
        <v>373</v>
      </c>
      <c r="CC97" s="3" t="s">
        <v>374</v>
      </c>
      <c r="CD97" s="3" t="s">
        <v>375</v>
      </c>
      <c r="CE97" s="3" t="s">
        <v>365</v>
      </c>
      <c r="CF97" s="3" t="s">
        <v>366</v>
      </c>
      <c r="CG97" s="3" t="s">
        <v>371</v>
      </c>
      <c r="CH97" s="3" t="s">
        <v>372</v>
      </c>
      <c r="CI97" s="3" t="s">
        <v>373</v>
      </c>
      <c r="CJ97" s="3" t="s">
        <v>374</v>
      </c>
      <c r="CK97" s="3" t="s">
        <v>375</v>
      </c>
      <c r="CL97" s="3" t="s">
        <v>365</v>
      </c>
      <c r="CM97" s="3" t="s">
        <v>366</v>
      </c>
      <c r="CN97" s="3" t="s">
        <v>371</v>
      </c>
      <c r="CO97" s="3" t="s">
        <v>372</v>
      </c>
      <c r="CP97" s="3" t="s">
        <v>373</v>
      </c>
      <c r="CQ97" s="3" t="s">
        <v>374</v>
      </c>
      <c r="CR97" s="3" t="s">
        <v>375</v>
      </c>
      <c r="CS97" s="3" t="s">
        <v>365</v>
      </c>
      <c r="CT97" s="3" t="s">
        <v>366</v>
      </c>
      <c r="CU97" s="3" t="s">
        <v>371</v>
      </c>
      <c r="CV97" s="3" t="s">
        <v>372</v>
      </c>
      <c r="CW97" s="3" t="s">
        <v>401</v>
      </c>
      <c r="CX97">
        <v>2024</v>
      </c>
    </row>
    <row r="98" spans="1:102" x14ac:dyDescent="0.2">
      <c r="A98" s="84" t="str">
        <f t="shared" si="1"/>
        <v>Январь 2024 График 3 Бригада 1</v>
      </c>
      <c r="B98" s="3"/>
      <c r="C98" s="87" t="s">
        <v>367</v>
      </c>
      <c r="D98" s="3" t="s">
        <v>410</v>
      </c>
      <c r="E98" s="3" t="s">
        <v>369</v>
      </c>
      <c r="F98" s="94">
        <v>1</v>
      </c>
      <c r="G98" s="3">
        <v>10.5</v>
      </c>
      <c r="H98" s="3" t="s">
        <v>411</v>
      </c>
      <c r="I98" s="3"/>
      <c r="J98" s="3"/>
      <c r="K98" s="3">
        <v>10.5</v>
      </c>
      <c r="L98" s="3" t="s">
        <v>411</v>
      </c>
      <c r="M98" s="3"/>
      <c r="N98" s="3"/>
      <c r="O98" s="3">
        <v>10.5</v>
      </c>
      <c r="P98" s="3" t="s">
        <v>411</v>
      </c>
      <c r="Q98" s="3"/>
      <c r="R98" s="3"/>
      <c r="S98" s="3">
        <v>10.5</v>
      </c>
      <c r="T98" s="3" t="s">
        <v>411</v>
      </c>
      <c r="U98" s="3"/>
      <c r="V98" s="3"/>
      <c r="W98" s="3">
        <v>10.5</v>
      </c>
      <c r="X98" s="3" t="s">
        <v>411</v>
      </c>
      <c r="Y98" s="3"/>
      <c r="Z98" s="3"/>
      <c r="AA98" s="3">
        <v>10.5</v>
      </c>
      <c r="AB98" s="3" t="s">
        <v>411</v>
      </c>
      <c r="AC98" s="3"/>
      <c r="AD98" s="3"/>
      <c r="AE98" s="3">
        <v>10.5</v>
      </c>
      <c r="AF98" s="3" t="s">
        <v>411</v>
      </c>
      <c r="AG98" s="3"/>
      <c r="AH98" s="3"/>
      <c r="AI98" s="3">
        <v>10.5</v>
      </c>
      <c r="AJ98" s="3" t="s">
        <v>411</v>
      </c>
      <c r="AK98" s="3"/>
      <c r="AL98" s="91">
        <v>168</v>
      </c>
      <c r="AM98" s="92">
        <v>1</v>
      </c>
      <c r="AN98" s="92">
        <v>2</v>
      </c>
      <c r="AO98" s="92">
        <v>3</v>
      </c>
      <c r="AP98" s="92">
        <v>4</v>
      </c>
      <c r="AQ98" s="92">
        <v>5</v>
      </c>
      <c r="AR98" s="92">
        <v>6</v>
      </c>
      <c r="AS98" s="92">
        <v>7</v>
      </c>
      <c r="AT98" s="92">
        <v>8</v>
      </c>
      <c r="AU98" s="92">
        <v>9</v>
      </c>
      <c r="AV98" s="92">
        <v>10</v>
      </c>
      <c r="AW98" s="92">
        <v>11</v>
      </c>
      <c r="AX98" s="92">
        <v>12</v>
      </c>
      <c r="AY98" s="92">
        <v>13</v>
      </c>
      <c r="AZ98" s="92">
        <v>14</v>
      </c>
      <c r="BA98" s="92">
        <v>15</v>
      </c>
      <c r="BB98" s="92">
        <v>16</v>
      </c>
      <c r="BC98" s="92">
        <v>17</v>
      </c>
      <c r="BD98" s="92">
        <v>18</v>
      </c>
      <c r="BE98" s="92">
        <v>19</v>
      </c>
      <c r="BF98" s="92">
        <v>20</v>
      </c>
      <c r="BG98" s="92">
        <v>21</v>
      </c>
      <c r="BH98" s="92">
        <v>22</v>
      </c>
      <c r="BI98" s="92">
        <v>23</v>
      </c>
      <c r="BJ98" s="92">
        <v>24</v>
      </c>
      <c r="BK98" s="92">
        <v>25</v>
      </c>
      <c r="BL98" s="92">
        <v>26</v>
      </c>
      <c r="BM98" s="92">
        <v>27</v>
      </c>
      <c r="BN98" s="92">
        <v>28</v>
      </c>
      <c r="BO98" s="92">
        <v>29</v>
      </c>
      <c r="BP98" s="92">
        <v>30</v>
      </c>
      <c r="BQ98" s="92">
        <v>31</v>
      </c>
      <c r="BR98" s="3" t="s">
        <v>371</v>
      </c>
      <c r="BS98" s="3" t="s">
        <v>372</v>
      </c>
      <c r="BT98" s="3" t="s">
        <v>373</v>
      </c>
      <c r="BU98" s="3" t="s">
        <v>374</v>
      </c>
      <c r="BV98" s="3" t="s">
        <v>375</v>
      </c>
      <c r="BW98" s="3" t="s">
        <v>365</v>
      </c>
      <c r="BX98" s="3" t="s">
        <v>366</v>
      </c>
      <c r="BY98" s="3" t="s">
        <v>371</v>
      </c>
      <c r="BZ98" s="3" t="s">
        <v>372</v>
      </c>
      <c r="CA98" s="3" t="s">
        <v>373</v>
      </c>
      <c r="CB98" s="3" t="s">
        <v>374</v>
      </c>
      <c r="CC98" s="3" t="s">
        <v>375</v>
      </c>
      <c r="CD98" s="3" t="s">
        <v>365</v>
      </c>
      <c r="CE98" s="3" t="s">
        <v>366</v>
      </c>
      <c r="CF98" s="3" t="s">
        <v>371</v>
      </c>
      <c r="CG98" s="3" t="s">
        <v>372</v>
      </c>
      <c r="CH98" s="3" t="s">
        <v>373</v>
      </c>
      <c r="CI98" s="3" t="s">
        <v>374</v>
      </c>
      <c r="CJ98" s="3" t="s">
        <v>375</v>
      </c>
      <c r="CK98" s="3" t="s">
        <v>365</v>
      </c>
      <c r="CL98" s="3" t="s">
        <v>366</v>
      </c>
      <c r="CM98" s="3" t="s">
        <v>371</v>
      </c>
      <c r="CN98" s="3" t="s">
        <v>372</v>
      </c>
      <c r="CO98" s="3" t="s">
        <v>373</v>
      </c>
      <c r="CP98" s="3" t="s">
        <v>374</v>
      </c>
      <c r="CQ98" s="3" t="s">
        <v>375</v>
      </c>
      <c r="CR98" s="3" t="s">
        <v>365</v>
      </c>
      <c r="CS98" s="3" t="s">
        <v>366</v>
      </c>
      <c r="CT98" s="3" t="s">
        <v>371</v>
      </c>
      <c r="CU98" s="3" t="s">
        <v>372</v>
      </c>
      <c r="CV98" s="3" t="s">
        <v>373</v>
      </c>
      <c r="CW98" s="3" t="s">
        <v>2</v>
      </c>
      <c r="CX98">
        <v>2024</v>
      </c>
    </row>
    <row r="99" spans="1:102" x14ac:dyDescent="0.2">
      <c r="A99" s="84" t="str">
        <f t="shared" si="1"/>
        <v>Январь 2024 График 3 Бригада 2</v>
      </c>
      <c r="B99" s="3"/>
      <c r="C99" s="87" t="s">
        <v>367</v>
      </c>
      <c r="D99" s="3" t="s">
        <v>410</v>
      </c>
      <c r="E99" s="3" t="s">
        <v>376</v>
      </c>
      <c r="F99" s="94">
        <v>2</v>
      </c>
      <c r="G99" s="3"/>
      <c r="H99" s="3">
        <v>10.5</v>
      </c>
      <c r="I99" s="3" t="s">
        <v>411</v>
      </c>
      <c r="J99" s="3"/>
      <c r="K99" s="3"/>
      <c r="L99" s="3">
        <v>10.5</v>
      </c>
      <c r="M99" s="3" t="s">
        <v>411</v>
      </c>
      <c r="N99" s="3"/>
      <c r="O99" s="3"/>
      <c r="P99" s="3">
        <v>10.5</v>
      </c>
      <c r="Q99" s="3" t="s">
        <v>411</v>
      </c>
      <c r="R99" s="3"/>
      <c r="S99" s="3"/>
      <c r="T99" s="3">
        <v>10.5</v>
      </c>
      <c r="U99" s="3" t="s">
        <v>411</v>
      </c>
      <c r="V99" s="3"/>
      <c r="W99" s="3"/>
      <c r="X99" s="3">
        <v>10.5</v>
      </c>
      <c r="Y99" s="3" t="s">
        <v>411</v>
      </c>
      <c r="Z99" s="3"/>
      <c r="AA99" s="3"/>
      <c r="AB99" s="3">
        <v>10.5</v>
      </c>
      <c r="AC99" s="3" t="s">
        <v>411</v>
      </c>
      <c r="AD99" s="3"/>
      <c r="AE99" s="3"/>
      <c r="AF99" s="3">
        <v>10.5</v>
      </c>
      <c r="AG99" s="3" t="s">
        <v>411</v>
      </c>
      <c r="AH99" s="3"/>
      <c r="AI99" s="3"/>
      <c r="AJ99" s="3">
        <v>10.5</v>
      </c>
      <c r="AK99" s="3" t="s">
        <v>411</v>
      </c>
      <c r="AL99" s="91">
        <v>168</v>
      </c>
      <c r="AM99" s="92">
        <v>1</v>
      </c>
      <c r="AN99" s="92">
        <v>2</v>
      </c>
      <c r="AO99" s="92">
        <v>3</v>
      </c>
      <c r="AP99" s="92">
        <v>4</v>
      </c>
      <c r="AQ99" s="92">
        <v>5</v>
      </c>
      <c r="AR99" s="92">
        <v>6</v>
      </c>
      <c r="AS99" s="92">
        <v>7</v>
      </c>
      <c r="AT99" s="92">
        <v>8</v>
      </c>
      <c r="AU99" s="92">
        <v>9</v>
      </c>
      <c r="AV99" s="92">
        <v>10</v>
      </c>
      <c r="AW99" s="92">
        <v>11</v>
      </c>
      <c r="AX99" s="92">
        <v>12</v>
      </c>
      <c r="AY99" s="92">
        <v>13</v>
      </c>
      <c r="AZ99" s="92">
        <v>14</v>
      </c>
      <c r="BA99" s="92">
        <v>15</v>
      </c>
      <c r="BB99" s="92">
        <v>16</v>
      </c>
      <c r="BC99" s="92">
        <v>17</v>
      </c>
      <c r="BD99" s="92">
        <v>18</v>
      </c>
      <c r="BE99" s="92">
        <v>19</v>
      </c>
      <c r="BF99" s="92">
        <v>20</v>
      </c>
      <c r="BG99" s="92">
        <v>21</v>
      </c>
      <c r="BH99" s="92">
        <v>22</v>
      </c>
      <c r="BI99" s="92">
        <v>23</v>
      </c>
      <c r="BJ99" s="92">
        <v>24</v>
      </c>
      <c r="BK99" s="92">
        <v>25</v>
      </c>
      <c r="BL99" s="92">
        <v>26</v>
      </c>
      <c r="BM99" s="92">
        <v>27</v>
      </c>
      <c r="BN99" s="92">
        <v>28</v>
      </c>
      <c r="BO99" s="92">
        <v>29</v>
      </c>
      <c r="BP99" s="92">
        <v>30</v>
      </c>
      <c r="BQ99" s="92">
        <v>31</v>
      </c>
      <c r="BR99" s="3" t="s">
        <v>371</v>
      </c>
      <c r="BS99" s="3" t="s">
        <v>372</v>
      </c>
      <c r="BT99" s="3" t="s">
        <v>373</v>
      </c>
      <c r="BU99" s="3" t="s">
        <v>374</v>
      </c>
      <c r="BV99" s="3" t="s">
        <v>375</v>
      </c>
      <c r="BW99" s="3" t="s">
        <v>365</v>
      </c>
      <c r="BX99" s="3" t="s">
        <v>366</v>
      </c>
      <c r="BY99" s="3" t="s">
        <v>371</v>
      </c>
      <c r="BZ99" s="3" t="s">
        <v>372</v>
      </c>
      <c r="CA99" s="3" t="s">
        <v>373</v>
      </c>
      <c r="CB99" s="3" t="s">
        <v>374</v>
      </c>
      <c r="CC99" s="3" t="s">
        <v>375</v>
      </c>
      <c r="CD99" s="3" t="s">
        <v>365</v>
      </c>
      <c r="CE99" s="3" t="s">
        <v>366</v>
      </c>
      <c r="CF99" s="3" t="s">
        <v>371</v>
      </c>
      <c r="CG99" s="3" t="s">
        <v>372</v>
      </c>
      <c r="CH99" s="3" t="s">
        <v>373</v>
      </c>
      <c r="CI99" s="3" t="s">
        <v>374</v>
      </c>
      <c r="CJ99" s="3" t="s">
        <v>375</v>
      </c>
      <c r="CK99" s="3" t="s">
        <v>365</v>
      </c>
      <c r="CL99" s="3" t="s">
        <v>366</v>
      </c>
      <c r="CM99" s="3" t="s">
        <v>371</v>
      </c>
      <c r="CN99" s="3" t="s">
        <v>372</v>
      </c>
      <c r="CO99" s="3" t="s">
        <v>373</v>
      </c>
      <c r="CP99" s="3" t="s">
        <v>374</v>
      </c>
      <c r="CQ99" s="3" t="s">
        <v>375</v>
      </c>
      <c r="CR99" s="3" t="s">
        <v>365</v>
      </c>
      <c r="CS99" s="3" t="s">
        <v>366</v>
      </c>
      <c r="CT99" s="3" t="s">
        <v>371</v>
      </c>
      <c r="CU99" s="3" t="s">
        <v>372</v>
      </c>
      <c r="CV99" s="3" t="s">
        <v>373</v>
      </c>
      <c r="CW99" s="3" t="s">
        <v>2</v>
      </c>
      <c r="CX99">
        <v>2024</v>
      </c>
    </row>
    <row r="100" spans="1:102" x14ac:dyDescent="0.2">
      <c r="A100" s="84" t="str">
        <f t="shared" si="1"/>
        <v>Январь 2024 График 3 Бригада 3</v>
      </c>
      <c r="B100" s="3"/>
      <c r="C100" s="87" t="s">
        <v>367</v>
      </c>
      <c r="D100" s="3" t="s">
        <v>410</v>
      </c>
      <c r="E100" s="3" t="s">
        <v>379</v>
      </c>
      <c r="F100" s="94">
        <v>3</v>
      </c>
      <c r="G100" s="3"/>
      <c r="H100" s="3"/>
      <c r="I100" s="3">
        <v>10.5</v>
      </c>
      <c r="J100" s="3" t="s">
        <v>411</v>
      </c>
      <c r="K100" s="3"/>
      <c r="L100" s="3"/>
      <c r="M100" s="3">
        <v>10.5</v>
      </c>
      <c r="N100" s="3" t="s">
        <v>411</v>
      </c>
      <c r="O100" s="3"/>
      <c r="P100" s="3"/>
      <c r="Q100" s="3">
        <v>10.5</v>
      </c>
      <c r="R100" s="3" t="s">
        <v>411</v>
      </c>
      <c r="S100" s="3"/>
      <c r="T100" s="3"/>
      <c r="U100" s="3">
        <v>10.5</v>
      </c>
      <c r="V100" s="3" t="s">
        <v>411</v>
      </c>
      <c r="W100" s="3"/>
      <c r="X100" s="3"/>
      <c r="Y100" s="3">
        <v>10.5</v>
      </c>
      <c r="Z100" s="3" t="s">
        <v>411</v>
      </c>
      <c r="AA100" s="3"/>
      <c r="AB100" s="3"/>
      <c r="AC100" s="3">
        <v>10.5</v>
      </c>
      <c r="AD100" s="3" t="s">
        <v>411</v>
      </c>
      <c r="AE100" s="3"/>
      <c r="AF100" s="3"/>
      <c r="AG100" s="3">
        <v>10.5</v>
      </c>
      <c r="AH100" s="3" t="s">
        <v>411</v>
      </c>
      <c r="AI100" s="3"/>
      <c r="AJ100" s="3"/>
      <c r="AK100" s="3">
        <v>10.5</v>
      </c>
      <c r="AL100" s="91">
        <v>157.5</v>
      </c>
      <c r="AM100" s="92">
        <v>1</v>
      </c>
      <c r="AN100" s="92">
        <v>2</v>
      </c>
      <c r="AO100" s="92">
        <v>3</v>
      </c>
      <c r="AP100" s="92">
        <v>4</v>
      </c>
      <c r="AQ100" s="92">
        <v>5</v>
      </c>
      <c r="AR100" s="92">
        <v>6</v>
      </c>
      <c r="AS100" s="92">
        <v>7</v>
      </c>
      <c r="AT100" s="92">
        <v>8</v>
      </c>
      <c r="AU100" s="92">
        <v>9</v>
      </c>
      <c r="AV100" s="92">
        <v>10</v>
      </c>
      <c r="AW100" s="92">
        <v>11</v>
      </c>
      <c r="AX100" s="92">
        <v>12</v>
      </c>
      <c r="AY100" s="92">
        <v>13</v>
      </c>
      <c r="AZ100" s="92">
        <v>14</v>
      </c>
      <c r="BA100" s="92">
        <v>15</v>
      </c>
      <c r="BB100" s="92">
        <v>16</v>
      </c>
      <c r="BC100" s="92">
        <v>17</v>
      </c>
      <c r="BD100" s="92">
        <v>18</v>
      </c>
      <c r="BE100" s="92">
        <v>19</v>
      </c>
      <c r="BF100" s="92">
        <v>20</v>
      </c>
      <c r="BG100" s="92">
        <v>21</v>
      </c>
      <c r="BH100" s="92">
        <v>22</v>
      </c>
      <c r="BI100" s="92">
        <v>23</v>
      </c>
      <c r="BJ100" s="92">
        <v>24</v>
      </c>
      <c r="BK100" s="92">
        <v>25</v>
      </c>
      <c r="BL100" s="92">
        <v>26</v>
      </c>
      <c r="BM100" s="92">
        <v>27</v>
      </c>
      <c r="BN100" s="92">
        <v>28</v>
      </c>
      <c r="BO100" s="92">
        <v>29</v>
      </c>
      <c r="BP100" s="92">
        <v>30</v>
      </c>
      <c r="BQ100" s="92">
        <v>31</v>
      </c>
      <c r="BR100" s="3" t="s">
        <v>371</v>
      </c>
      <c r="BS100" s="3" t="s">
        <v>372</v>
      </c>
      <c r="BT100" s="3" t="s">
        <v>373</v>
      </c>
      <c r="BU100" s="3" t="s">
        <v>374</v>
      </c>
      <c r="BV100" s="3" t="s">
        <v>375</v>
      </c>
      <c r="BW100" s="3" t="s">
        <v>365</v>
      </c>
      <c r="BX100" s="3" t="s">
        <v>366</v>
      </c>
      <c r="BY100" s="3" t="s">
        <v>371</v>
      </c>
      <c r="BZ100" s="3" t="s">
        <v>372</v>
      </c>
      <c r="CA100" s="3" t="s">
        <v>373</v>
      </c>
      <c r="CB100" s="3" t="s">
        <v>374</v>
      </c>
      <c r="CC100" s="3" t="s">
        <v>375</v>
      </c>
      <c r="CD100" s="3" t="s">
        <v>365</v>
      </c>
      <c r="CE100" s="3" t="s">
        <v>366</v>
      </c>
      <c r="CF100" s="3" t="s">
        <v>371</v>
      </c>
      <c r="CG100" s="3" t="s">
        <v>372</v>
      </c>
      <c r="CH100" s="3" t="s">
        <v>373</v>
      </c>
      <c r="CI100" s="3" t="s">
        <v>374</v>
      </c>
      <c r="CJ100" s="3" t="s">
        <v>375</v>
      </c>
      <c r="CK100" s="3" t="s">
        <v>365</v>
      </c>
      <c r="CL100" s="3" t="s">
        <v>366</v>
      </c>
      <c r="CM100" s="3" t="s">
        <v>371</v>
      </c>
      <c r="CN100" s="3" t="s">
        <v>372</v>
      </c>
      <c r="CO100" s="3" t="s">
        <v>373</v>
      </c>
      <c r="CP100" s="3" t="s">
        <v>374</v>
      </c>
      <c r="CQ100" s="3" t="s">
        <v>375</v>
      </c>
      <c r="CR100" s="3" t="s">
        <v>365</v>
      </c>
      <c r="CS100" s="3" t="s">
        <v>366</v>
      </c>
      <c r="CT100" s="3" t="s">
        <v>371</v>
      </c>
      <c r="CU100" s="3" t="s">
        <v>372</v>
      </c>
      <c r="CV100" s="3" t="s">
        <v>373</v>
      </c>
      <c r="CW100" s="3" t="s">
        <v>2</v>
      </c>
      <c r="CX100">
        <v>2024</v>
      </c>
    </row>
    <row r="101" spans="1:102" x14ac:dyDescent="0.2">
      <c r="A101" s="84" t="str">
        <f t="shared" si="1"/>
        <v>Январь 2024 График 3 Бригада 4</v>
      </c>
      <c r="B101" s="3"/>
      <c r="C101" s="87" t="s">
        <v>367</v>
      </c>
      <c r="D101" s="3" t="s">
        <v>410</v>
      </c>
      <c r="E101" s="3" t="s">
        <v>382</v>
      </c>
      <c r="F101" s="94">
        <v>4</v>
      </c>
      <c r="G101" s="3" t="s">
        <v>411</v>
      </c>
      <c r="H101" s="3"/>
      <c r="I101" s="3"/>
      <c r="J101" s="3">
        <v>10.5</v>
      </c>
      <c r="K101" s="3" t="s">
        <v>411</v>
      </c>
      <c r="L101" s="3"/>
      <c r="M101" s="3"/>
      <c r="N101" s="3">
        <v>10.5</v>
      </c>
      <c r="O101" s="3" t="s">
        <v>411</v>
      </c>
      <c r="P101" s="3"/>
      <c r="Q101" s="3"/>
      <c r="R101" s="3">
        <v>10.5</v>
      </c>
      <c r="S101" s="3" t="s">
        <v>411</v>
      </c>
      <c r="T101" s="3"/>
      <c r="U101" s="3"/>
      <c r="V101" s="3">
        <v>10.5</v>
      </c>
      <c r="W101" s="3" t="s">
        <v>411</v>
      </c>
      <c r="X101" s="3"/>
      <c r="Y101" s="3"/>
      <c r="Z101" s="3">
        <v>10.5</v>
      </c>
      <c r="AA101" s="3" t="s">
        <v>411</v>
      </c>
      <c r="AB101" s="3"/>
      <c r="AC101" s="3"/>
      <c r="AD101" s="3">
        <v>10.5</v>
      </c>
      <c r="AE101" s="3" t="s">
        <v>411</v>
      </c>
      <c r="AF101" s="3"/>
      <c r="AG101" s="3"/>
      <c r="AH101" s="3">
        <v>10.5</v>
      </c>
      <c r="AI101" s="3" t="s">
        <v>411</v>
      </c>
      <c r="AJ101" s="3"/>
      <c r="AK101" s="3"/>
      <c r="AL101" s="91">
        <v>157.5</v>
      </c>
      <c r="AM101" s="92">
        <v>1</v>
      </c>
      <c r="AN101" s="92">
        <v>2</v>
      </c>
      <c r="AO101" s="92">
        <v>3</v>
      </c>
      <c r="AP101" s="92">
        <v>4</v>
      </c>
      <c r="AQ101" s="92">
        <v>5</v>
      </c>
      <c r="AR101" s="92">
        <v>6</v>
      </c>
      <c r="AS101" s="92">
        <v>7</v>
      </c>
      <c r="AT101" s="92">
        <v>8</v>
      </c>
      <c r="AU101" s="92">
        <v>9</v>
      </c>
      <c r="AV101" s="92">
        <v>10</v>
      </c>
      <c r="AW101" s="92">
        <v>11</v>
      </c>
      <c r="AX101" s="92">
        <v>12</v>
      </c>
      <c r="AY101" s="92">
        <v>13</v>
      </c>
      <c r="AZ101" s="92">
        <v>14</v>
      </c>
      <c r="BA101" s="92">
        <v>15</v>
      </c>
      <c r="BB101" s="92">
        <v>16</v>
      </c>
      <c r="BC101" s="92">
        <v>17</v>
      </c>
      <c r="BD101" s="92">
        <v>18</v>
      </c>
      <c r="BE101" s="92">
        <v>19</v>
      </c>
      <c r="BF101" s="92">
        <v>20</v>
      </c>
      <c r="BG101" s="92">
        <v>21</v>
      </c>
      <c r="BH101" s="92">
        <v>22</v>
      </c>
      <c r="BI101" s="92">
        <v>23</v>
      </c>
      <c r="BJ101" s="92">
        <v>24</v>
      </c>
      <c r="BK101" s="92">
        <v>25</v>
      </c>
      <c r="BL101" s="92">
        <v>26</v>
      </c>
      <c r="BM101" s="92">
        <v>27</v>
      </c>
      <c r="BN101" s="92">
        <v>28</v>
      </c>
      <c r="BO101" s="92">
        <v>29</v>
      </c>
      <c r="BP101" s="92">
        <v>30</v>
      </c>
      <c r="BQ101" s="92">
        <v>31</v>
      </c>
      <c r="BR101" s="3" t="s">
        <v>371</v>
      </c>
      <c r="BS101" s="3" t="s">
        <v>372</v>
      </c>
      <c r="BT101" s="3" t="s">
        <v>373</v>
      </c>
      <c r="BU101" s="3" t="s">
        <v>374</v>
      </c>
      <c r="BV101" s="3" t="s">
        <v>375</v>
      </c>
      <c r="BW101" s="3" t="s">
        <v>365</v>
      </c>
      <c r="BX101" s="3" t="s">
        <v>366</v>
      </c>
      <c r="BY101" s="3" t="s">
        <v>371</v>
      </c>
      <c r="BZ101" s="3" t="s">
        <v>372</v>
      </c>
      <c r="CA101" s="3" t="s">
        <v>373</v>
      </c>
      <c r="CB101" s="3" t="s">
        <v>374</v>
      </c>
      <c r="CC101" s="3" t="s">
        <v>375</v>
      </c>
      <c r="CD101" s="3" t="s">
        <v>365</v>
      </c>
      <c r="CE101" s="3" t="s">
        <v>366</v>
      </c>
      <c r="CF101" s="3" t="s">
        <v>371</v>
      </c>
      <c r="CG101" s="3" t="s">
        <v>372</v>
      </c>
      <c r="CH101" s="3" t="s">
        <v>373</v>
      </c>
      <c r="CI101" s="3" t="s">
        <v>374</v>
      </c>
      <c r="CJ101" s="3" t="s">
        <v>375</v>
      </c>
      <c r="CK101" s="3" t="s">
        <v>365</v>
      </c>
      <c r="CL101" s="3" t="s">
        <v>366</v>
      </c>
      <c r="CM101" s="3" t="s">
        <v>371</v>
      </c>
      <c r="CN101" s="3" t="s">
        <v>372</v>
      </c>
      <c r="CO101" s="3" t="s">
        <v>373</v>
      </c>
      <c r="CP101" s="3" t="s">
        <v>374</v>
      </c>
      <c r="CQ101" s="3" t="s">
        <v>375</v>
      </c>
      <c r="CR101" s="3" t="s">
        <v>365</v>
      </c>
      <c r="CS101" s="3" t="s">
        <v>366</v>
      </c>
      <c r="CT101" s="3" t="s">
        <v>371</v>
      </c>
      <c r="CU101" s="3" t="s">
        <v>372</v>
      </c>
      <c r="CV101" s="3" t="s">
        <v>373</v>
      </c>
      <c r="CW101" s="3" t="s">
        <v>2</v>
      </c>
      <c r="CX101">
        <v>2024</v>
      </c>
    </row>
    <row r="102" spans="1:102" x14ac:dyDescent="0.2">
      <c r="A102" s="84" t="str">
        <f t="shared" si="1"/>
        <v>Февраль 2024 График 3 Бригада 1</v>
      </c>
      <c r="B102" s="3"/>
      <c r="C102" s="87" t="s">
        <v>377</v>
      </c>
      <c r="D102" s="3" t="s">
        <v>410</v>
      </c>
      <c r="E102" s="3" t="s">
        <v>369</v>
      </c>
      <c r="F102" s="94">
        <v>1</v>
      </c>
      <c r="G102" s="3"/>
      <c r="H102" s="3">
        <v>10.5</v>
      </c>
      <c r="I102" s="3" t="s">
        <v>411</v>
      </c>
      <c r="J102" s="3"/>
      <c r="K102" s="3"/>
      <c r="L102" s="3">
        <v>10.5</v>
      </c>
      <c r="M102" s="3" t="s">
        <v>411</v>
      </c>
      <c r="N102" s="3"/>
      <c r="O102" s="3"/>
      <c r="P102" s="3">
        <v>10.5</v>
      </c>
      <c r="Q102" s="3" t="s">
        <v>411</v>
      </c>
      <c r="R102" s="3"/>
      <c r="S102" s="3"/>
      <c r="T102" s="3">
        <v>10.5</v>
      </c>
      <c r="U102" s="3" t="s">
        <v>411</v>
      </c>
      <c r="V102" s="3"/>
      <c r="W102" s="3"/>
      <c r="X102" s="3">
        <v>10.5</v>
      </c>
      <c r="Y102" s="3" t="s">
        <v>411</v>
      </c>
      <c r="Z102" s="3"/>
      <c r="AA102" s="3"/>
      <c r="AB102" s="3">
        <v>10.5</v>
      </c>
      <c r="AC102" s="3" t="s">
        <v>411</v>
      </c>
      <c r="AD102" s="3"/>
      <c r="AE102" s="3"/>
      <c r="AF102" s="3">
        <v>10.5</v>
      </c>
      <c r="AG102" s="3" t="s">
        <v>411</v>
      </c>
      <c r="AH102" s="3"/>
      <c r="AI102" s="3"/>
      <c r="AJ102" s="3" t="s">
        <v>385</v>
      </c>
      <c r="AK102" s="3" t="s">
        <v>385</v>
      </c>
      <c r="AL102" s="91">
        <v>147</v>
      </c>
      <c r="AM102" s="92">
        <v>1</v>
      </c>
      <c r="AN102" s="92">
        <v>2</v>
      </c>
      <c r="AO102" s="92">
        <v>3</v>
      </c>
      <c r="AP102" s="92">
        <v>4</v>
      </c>
      <c r="AQ102" s="92">
        <v>5</v>
      </c>
      <c r="AR102" s="92">
        <v>6</v>
      </c>
      <c r="AS102" s="92">
        <v>7</v>
      </c>
      <c r="AT102" s="92">
        <v>8</v>
      </c>
      <c r="AU102" s="92">
        <v>9</v>
      </c>
      <c r="AV102" s="92">
        <v>10</v>
      </c>
      <c r="AW102" s="92">
        <v>11</v>
      </c>
      <c r="AX102" s="92">
        <v>12</v>
      </c>
      <c r="AY102" s="92">
        <v>13</v>
      </c>
      <c r="AZ102" s="92">
        <v>14</v>
      </c>
      <c r="BA102" s="92">
        <v>15</v>
      </c>
      <c r="BB102" s="92">
        <v>16</v>
      </c>
      <c r="BC102" s="92">
        <v>17</v>
      </c>
      <c r="BD102" s="92">
        <v>18</v>
      </c>
      <c r="BE102" s="92">
        <v>19</v>
      </c>
      <c r="BF102" s="92">
        <v>20</v>
      </c>
      <c r="BG102" s="92">
        <v>21</v>
      </c>
      <c r="BH102" s="92">
        <v>22</v>
      </c>
      <c r="BI102" s="92">
        <v>23</v>
      </c>
      <c r="BJ102" s="92">
        <v>24</v>
      </c>
      <c r="BK102" s="92">
        <v>25</v>
      </c>
      <c r="BL102" s="92">
        <v>26</v>
      </c>
      <c r="BM102" s="92">
        <v>27</v>
      </c>
      <c r="BN102" s="92">
        <v>28</v>
      </c>
      <c r="BO102" s="92">
        <v>29</v>
      </c>
      <c r="BP102" s="92"/>
      <c r="BQ102" s="92"/>
      <c r="BR102" s="3" t="s">
        <v>374</v>
      </c>
      <c r="BS102" s="3" t="s">
        <v>375</v>
      </c>
      <c r="BT102" s="3" t="s">
        <v>365</v>
      </c>
      <c r="BU102" s="3" t="s">
        <v>366</v>
      </c>
      <c r="BV102" s="3" t="s">
        <v>371</v>
      </c>
      <c r="BW102" s="3" t="s">
        <v>372</v>
      </c>
      <c r="BX102" s="3" t="s">
        <v>373</v>
      </c>
      <c r="BY102" s="3" t="s">
        <v>374</v>
      </c>
      <c r="BZ102" s="3" t="s">
        <v>375</v>
      </c>
      <c r="CA102" s="3" t="s">
        <v>365</v>
      </c>
      <c r="CB102" s="3" t="s">
        <v>366</v>
      </c>
      <c r="CC102" s="3" t="s">
        <v>371</v>
      </c>
      <c r="CD102" s="3" t="s">
        <v>372</v>
      </c>
      <c r="CE102" s="3" t="s">
        <v>373</v>
      </c>
      <c r="CF102" s="3" t="s">
        <v>374</v>
      </c>
      <c r="CG102" s="3" t="s">
        <v>375</v>
      </c>
      <c r="CH102" s="3" t="s">
        <v>365</v>
      </c>
      <c r="CI102" s="3" t="s">
        <v>366</v>
      </c>
      <c r="CJ102" s="3" t="s">
        <v>371</v>
      </c>
      <c r="CK102" s="3" t="s">
        <v>372</v>
      </c>
      <c r="CL102" s="3" t="s">
        <v>373</v>
      </c>
      <c r="CM102" s="3" t="s">
        <v>374</v>
      </c>
      <c r="CN102" s="3" t="s">
        <v>375</v>
      </c>
      <c r="CO102" s="3" t="s">
        <v>365</v>
      </c>
      <c r="CP102" s="3" t="s">
        <v>366</v>
      </c>
      <c r="CQ102" s="3" t="s">
        <v>371</v>
      </c>
      <c r="CR102" s="3" t="s">
        <v>372</v>
      </c>
      <c r="CS102" s="3" t="s">
        <v>373</v>
      </c>
      <c r="CT102" s="3" t="s">
        <v>374</v>
      </c>
      <c r="CU102" s="3" t="s">
        <v>375</v>
      </c>
      <c r="CV102" s="3" t="s">
        <v>365</v>
      </c>
      <c r="CW102" s="3" t="s">
        <v>378</v>
      </c>
      <c r="CX102">
        <v>2024</v>
      </c>
    </row>
    <row r="103" spans="1:102" x14ac:dyDescent="0.2">
      <c r="A103" s="84" t="str">
        <f t="shared" si="1"/>
        <v>Февраль 2024 График 3 Бригада 2</v>
      </c>
      <c r="B103" s="3"/>
      <c r="C103" s="87" t="s">
        <v>377</v>
      </c>
      <c r="D103" s="3" t="s">
        <v>410</v>
      </c>
      <c r="E103" s="3" t="s">
        <v>376</v>
      </c>
      <c r="F103" s="94">
        <v>2</v>
      </c>
      <c r="G103" s="3"/>
      <c r="H103" s="3"/>
      <c r="I103" s="3">
        <v>10.5</v>
      </c>
      <c r="J103" s="3" t="s">
        <v>411</v>
      </c>
      <c r="K103" s="3"/>
      <c r="L103" s="3"/>
      <c r="M103" s="3">
        <v>10.5</v>
      </c>
      <c r="N103" s="3" t="s">
        <v>411</v>
      </c>
      <c r="O103" s="3"/>
      <c r="P103" s="3"/>
      <c r="Q103" s="3">
        <v>10.5</v>
      </c>
      <c r="R103" s="3" t="s">
        <v>411</v>
      </c>
      <c r="S103" s="3"/>
      <c r="T103" s="3"/>
      <c r="U103" s="3">
        <v>10.5</v>
      </c>
      <c r="V103" s="3" t="s">
        <v>411</v>
      </c>
      <c r="W103" s="3"/>
      <c r="X103" s="3"/>
      <c r="Y103" s="3">
        <v>10.5</v>
      </c>
      <c r="Z103" s="3" t="s">
        <v>411</v>
      </c>
      <c r="AA103" s="3"/>
      <c r="AB103" s="3"/>
      <c r="AC103" s="3">
        <v>10.5</v>
      </c>
      <c r="AD103" s="3" t="s">
        <v>411</v>
      </c>
      <c r="AE103" s="3"/>
      <c r="AF103" s="3"/>
      <c r="AG103" s="3">
        <v>10.5</v>
      </c>
      <c r="AH103" s="3" t="s">
        <v>411</v>
      </c>
      <c r="AI103" s="3"/>
      <c r="AJ103" s="3" t="s">
        <v>385</v>
      </c>
      <c r="AK103" s="3" t="s">
        <v>385</v>
      </c>
      <c r="AL103" s="91">
        <v>147</v>
      </c>
      <c r="AM103" s="92">
        <v>1</v>
      </c>
      <c r="AN103" s="92">
        <v>2</v>
      </c>
      <c r="AO103" s="92">
        <v>3</v>
      </c>
      <c r="AP103" s="92">
        <v>4</v>
      </c>
      <c r="AQ103" s="92">
        <v>5</v>
      </c>
      <c r="AR103" s="92">
        <v>6</v>
      </c>
      <c r="AS103" s="92">
        <v>7</v>
      </c>
      <c r="AT103" s="92">
        <v>8</v>
      </c>
      <c r="AU103" s="92">
        <v>9</v>
      </c>
      <c r="AV103" s="92">
        <v>10</v>
      </c>
      <c r="AW103" s="92">
        <v>11</v>
      </c>
      <c r="AX103" s="92">
        <v>12</v>
      </c>
      <c r="AY103" s="92">
        <v>13</v>
      </c>
      <c r="AZ103" s="92">
        <v>14</v>
      </c>
      <c r="BA103" s="92">
        <v>15</v>
      </c>
      <c r="BB103" s="92">
        <v>16</v>
      </c>
      <c r="BC103" s="92">
        <v>17</v>
      </c>
      <c r="BD103" s="92">
        <v>18</v>
      </c>
      <c r="BE103" s="92">
        <v>19</v>
      </c>
      <c r="BF103" s="92">
        <v>20</v>
      </c>
      <c r="BG103" s="92">
        <v>21</v>
      </c>
      <c r="BH103" s="92">
        <v>22</v>
      </c>
      <c r="BI103" s="92">
        <v>23</v>
      </c>
      <c r="BJ103" s="92">
        <v>24</v>
      </c>
      <c r="BK103" s="92">
        <v>25</v>
      </c>
      <c r="BL103" s="92">
        <v>26</v>
      </c>
      <c r="BM103" s="92">
        <v>27</v>
      </c>
      <c r="BN103" s="92">
        <v>28</v>
      </c>
      <c r="BO103" s="92">
        <v>29</v>
      </c>
      <c r="BP103" s="92"/>
      <c r="BQ103" s="92"/>
      <c r="BR103" s="3" t="s">
        <v>374</v>
      </c>
      <c r="BS103" s="3" t="s">
        <v>375</v>
      </c>
      <c r="BT103" s="3" t="s">
        <v>365</v>
      </c>
      <c r="BU103" s="3" t="s">
        <v>366</v>
      </c>
      <c r="BV103" s="3" t="s">
        <v>371</v>
      </c>
      <c r="BW103" s="3" t="s">
        <v>372</v>
      </c>
      <c r="BX103" s="3" t="s">
        <v>373</v>
      </c>
      <c r="BY103" s="3" t="s">
        <v>374</v>
      </c>
      <c r="BZ103" s="3" t="s">
        <v>375</v>
      </c>
      <c r="CA103" s="3" t="s">
        <v>365</v>
      </c>
      <c r="CB103" s="3" t="s">
        <v>366</v>
      </c>
      <c r="CC103" s="3" t="s">
        <v>371</v>
      </c>
      <c r="CD103" s="3" t="s">
        <v>372</v>
      </c>
      <c r="CE103" s="3" t="s">
        <v>373</v>
      </c>
      <c r="CF103" s="3" t="s">
        <v>374</v>
      </c>
      <c r="CG103" s="3" t="s">
        <v>375</v>
      </c>
      <c r="CH103" s="3" t="s">
        <v>365</v>
      </c>
      <c r="CI103" s="3" t="s">
        <v>366</v>
      </c>
      <c r="CJ103" s="3" t="s">
        <v>371</v>
      </c>
      <c r="CK103" s="3" t="s">
        <v>372</v>
      </c>
      <c r="CL103" s="3" t="s">
        <v>373</v>
      </c>
      <c r="CM103" s="3" t="s">
        <v>374</v>
      </c>
      <c r="CN103" s="3" t="s">
        <v>375</v>
      </c>
      <c r="CO103" s="3" t="s">
        <v>365</v>
      </c>
      <c r="CP103" s="3" t="s">
        <v>366</v>
      </c>
      <c r="CQ103" s="3" t="s">
        <v>371</v>
      </c>
      <c r="CR103" s="3" t="s">
        <v>372</v>
      </c>
      <c r="CS103" s="3" t="s">
        <v>373</v>
      </c>
      <c r="CT103" s="3" t="s">
        <v>374</v>
      </c>
      <c r="CU103" s="3" t="s">
        <v>375</v>
      </c>
      <c r="CV103" s="3" t="s">
        <v>365</v>
      </c>
      <c r="CW103" s="3" t="s">
        <v>378</v>
      </c>
      <c r="CX103">
        <v>2024</v>
      </c>
    </row>
    <row r="104" spans="1:102" x14ac:dyDescent="0.2">
      <c r="A104" s="84" t="str">
        <f t="shared" si="1"/>
        <v>Февраль 2024 График 3 Бригада 3</v>
      </c>
      <c r="B104" s="3"/>
      <c r="C104" s="87" t="s">
        <v>377</v>
      </c>
      <c r="D104" s="3" t="s">
        <v>410</v>
      </c>
      <c r="E104" s="3" t="s">
        <v>379</v>
      </c>
      <c r="F104" s="94">
        <v>3</v>
      </c>
      <c r="G104" s="3" t="s">
        <v>411</v>
      </c>
      <c r="H104" s="3"/>
      <c r="I104" s="3"/>
      <c r="J104" s="3">
        <v>10.5</v>
      </c>
      <c r="K104" s="3" t="s">
        <v>411</v>
      </c>
      <c r="L104" s="3"/>
      <c r="M104" s="3"/>
      <c r="N104" s="3">
        <v>10.5</v>
      </c>
      <c r="O104" s="3" t="s">
        <v>411</v>
      </c>
      <c r="P104" s="3"/>
      <c r="Q104" s="3"/>
      <c r="R104" s="3">
        <v>10.5</v>
      </c>
      <c r="S104" s="3" t="s">
        <v>411</v>
      </c>
      <c r="T104" s="3"/>
      <c r="U104" s="3"/>
      <c r="V104" s="3">
        <v>10.5</v>
      </c>
      <c r="W104" s="3" t="s">
        <v>411</v>
      </c>
      <c r="X104" s="3"/>
      <c r="Y104" s="3"/>
      <c r="Z104" s="3">
        <v>10.5</v>
      </c>
      <c r="AA104" s="3" t="s">
        <v>411</v>
      </c>
      <c r="AB104" s="3"/>
      <c r="AC104" s="3"/>
      <c r="AD104" s="3">
        <v>10.5</v>
      </c>
      <c r="AE104" s="3" t="s">
        <v>411</v>
      </c>
      <c r="AF104" s="3"/>
      <c r="AG104" s="3"/>
      <c r="AH104" s="3">
        <v>10.5</v>
      </c>
      <c r="AI104" s="3" t="s">
        <v>411</v>
      </c>
      <c r="AJ104" s="3" t="s">
        <v>385</v>
      </c>
      <c r="AK104" s="3" t="s">
        <v>385</v>
      </c>
      <c r="AL104" s="91">
        <v>157.5</v>
      </c>
      <c r="AM104" s="92">
        <v>1</v>
      </c>
      <c r="AN104" s="92">
        <v>2</v>
      </c>
      <c r="AO104" s="92">
        <v>3</v>
      </c>
      <c r="AP104" s="92">
        <v>4</v>
      </c>
      <c r="AQ104" s="92">
        <v>5</v>
      </c>
      <c r="AR104" s="92">
        <v>6</v>
      </c>
      <c r="AS104" s="92">
        <v>7</v>
      </c>
      <c r="AT104" s="92">
        <v>8</v>
      </c>
      <c r="AU104" s="92">
        <v>9</v>
      </c>
      <c r="AV104" s="92">
        <v>10</v>
      </c>
      <c r="AW104" s="92">
        <v>11</v>
      </c>
      <c r="AX104" s="92">
        <v>12</v>
      </c>
      <c r="AY104" s="92">
        <v>13</v>
      </c>
      <c r="AZ104" s="92">
        <v>14</v>
      </c>
      <c r="BA104" s="92">
        <v>15</v>
      </c>
      <c r="BB104" s="92">
        <v>16</v>
      </c>
      <c r="BC104" s="92">
        <v>17</v>
      </c>
      <c r="BD104" s="92">
        <v>18</v>
      </c>
      <c r="BE104" s="92">
        <v>19</v>
      </c>
      <c r="BF104" s="92">
        <v>20</v>
      </c>
      <c r="BG104" s="92">
        <v>21</v>
      </c>
      <c r="BH104" s="92">
        <v>22</v>
      </c>
      <c r="BI104" s="92">
        <v>23</v>
      </c>
      <c r="BJ104" s="92">
        <v>24</v>
      </c>
      <c r="BK104" s="92">
        <v>25</v>
      </c>
      <c r="BL104" s="92">
        <v>26</v>
      </c>
      <c r="BM104" s="92">
        <v>27</v>
      </c>
      <c r="BN104" s="92">
        <v>28</v>
      </c>
      <c r="BO104" s="92">
        <v>29</v>
      </c>
      <c r="BP104" s="92"/>
      <c r="BQ104" s="92"/>
      <c r="BR104" s="3" t="s">
        <v>374</v>
      </c>
      <c r="BS104" s="3" t="s">
        <v>375</v>
      </c>
      <c r="BT104" s="3" t="s">
        <v>365</v>
      </c>
      <c r="BU104" s="3" t="s">
        <v>366</v>
      </c>
      <c r="BV104" s="3" t="s">
        <v>371</v>
      </c>
      <c r="BW104" s="3" t="s">
        <v>372</v>
      </c>
      <c r="BX104" s="3" t="s">
        <v>373</v>
      </c>
      <c r="BY104" s="3" t="s">
        <v>374</v>
      </c>
      <c r="BZ104" s="3" t="s">
        <v>375</v>
      </c>
      <c r="CA104" s="3" t="s">
        <v>365</v>
      </c>
      <c r="CB104" s="3" t="s">
        <v>366</v>
      </c>
      <c r="CC104" s="3" t="s">
        <v>371</v>
      </c>
      <c r="CD104" s="3" t="s">
        <v>372</v>
      </c>
      <c r="CE104" s="3" t="s">
        <v>373</v>
      </c>
      <c r="CF104" s="3" t="s">
        <v>374</v>
      </c>
      <c r="CG104" s="3" t="s">
        <v>375</v>
      </c>
      <c r="CH104" s="3" t="s">
        <v>365</v>
      </c>
      <c r="CI104" s="3" t="s">
        <v>366</v>
      </c>
      <c r="CJ104" s="3" t="s">
        <v>371</v>
      </c>
      <c r="CK104" s="3" t="s">
        <v>372</v>
      </c>
      <c r="CL104" s="3" t="s">
        <v>373</v>
      </c>
      <c r="CM104" s="3" t="s">
        <v>374</v>
      </c>
      <c r="CN104" s="3" t="s">
        <v>375</v>
      </c>
      <c r="CO104" s="3" t="s">
        <v>365</v>
      </c>
      <c r="CP104" s="3" t="s">
        <v>366</v>
      </c>
      <c r="CQ104" s="3" t="s">
        <v>371</v>
      </c>
      <c r="CR104" s="3" t="s">
        <v>372</v>
      </c>
      <c r="CS104" s="3" t="s">
        <v>373</v>
      </c>
      <c r="CT104" s="3" t="s">
        <v>374</v>
      </c>
      <c r="CU104" s="3" t="s">
        <v>375</v>
      </c>
      <c r="CV104" s="3" t="s">
        <v>365</v>
      </c>
      <c r="CW104" s="3" t="s">
        <v>378</v>
      </c>
      <c r="CX104">
        <v>2024</v>
      </c>
    </row>
    <row r="105" spans="1:102" x14ac:dyDescent="0.2">
      <c r="A105" s="84" t="str">
        <f t="shared" si="1"/>
        <v>Февраль 2024 График 3 Бригада 4</v>
      </c>
      <c r="B105" s="3"/>
      <c r="C105" s="87" t="s">
        <v>377</v>
      </c>
      <c r="D105" s="3" t="s">
        <v>410</v>
      </c>
      <c r="E105" s="3" t="s">
        <v>382</v>
      </c>
      <c r="F105" s="94">
        <v>4</v>
      </c>
      <c r="G105" s="3">
        <v>10.5</v>
      </c>
      <c r="H105" s="3" t="s">
        <v>411</v>
      </c>
      <c r="I105" s="3"/>
      <c r="J105" s="3"/>
      <c r="K105" s="3">
        <v>10.5</v>
      </c>
      <c r="L105" s="3" t="s">
        <v>411</v>
      </c>
      <c r="M105" s="3"/>
      <c r="N105" s="3"/>
      <c r="O105" s="3">
        <v>10.5</v>
      </c>
      <c r="P105" s="3" t="s">
        <v>411</v>
      </c>
      <c r="Q105" s="3"/>
      <c r="R105" s="3"/>
      <c r="S105" s="3">
        <v>10.5</v>
      </c>
      <c r="T105" s="3" t="s">
        <v>411</v>
      </c>
      <c r="U105" s="3"/>
      <c r="V105" s="3"/>
      <c r="W105" s="3">
        <v>10.5</v>
      </c>
      <c r="X105" s="3" t="s">
        <v>411</v>
      </c>
      <c r="Y105" s="3"/>
      <c r="Z105" s="3"/>
      <c r="AA105" s="3">
        <v>10.5</v>
      </c>
      <c r="AB105" s="3" t="s">
        <v>411</v>
      </c>
      <c r="AC105" s="3"/>
      <c r="AD105" s="3"/>
      <c r="AE105" s="3">
        <v>10.5</v>
      </c>
      <c r="AF105" s="3" t="s">
        <v>411</v>
      </c>
      <c r="AG105" s="3"/>
      <c r="AH105" s="3"/>
      <c r="AI105" s="3">
        <v>10.5</v>
      </c>
      <c r="AJ105" s="3" t="s">
        <v>385</v>
      </c>
      <c r="AK105" s="3" t="s">
        <v>385</v>
      </c>
      <c r="AL105" s="91">
        <v>157.5</v>
      </c>
      <c r="AM105" s="92">
        <v>1</v>
      </c>
      <c r="AN105" s="92">
        <v>2</v>
      </c>
      <c r="AO105" s="92">
        <v>3</v>
      </c>
      <c r="AP105" s="92">
        <v>4</v>
      </c>
      <c r="AQ105" s="92">
        <v>5</v>
      </c>
      <c r="AR105" s="92">
        <v>6</v>
      </c>
      <c r="AS105" s="92">
        <v>7</v>
      </c>
      <c r="AT105" s="92">
        <v>8</v>
      </c>
      <c r="AU105" s="92">
        <v>9</v>
      </c>
      <c r="AV105" s="92">
        <v>10</v>
      </c>
      <c r="AW105" s="92">
        <v>11</v>
      </c>
      <c r="AX105" s="92">
        <v>12</v>
      </c>
      <c r="AY105" s="92">
        <v>13</v>
      </c>
      <c r="AZ105" s="92">
        <v>14</v>
      </c>
      <c r="BA105" s="92">
        <v>15</v>
      </c>
      <c r="BB105" s="92">
        <v>16</v>
      </c>
      <c r="BC105" s="92">
        <v>17</v>
      </c>
      <c r="BD105" s="92">
        <v>18</v>
      </c>
      <c r="BE105" s="92">
        <v>19</v>
      </c>
      <c r="BF105" s="92">
        <v>20</v>
      </c>
      <c r="BG105" s="92">
        <v>21</v>
      </c>
      <c r="BH105" s="92">
        <v>22</v>
      </c>
      <c r="BI105" s="92">
        <v>23</v>
      </c>
      <c r="BJ105" s="92">
        <v>24</v>
      </c>
      <c r="BK105" s="92">
        <v>25</v>
      </c>
      <c r="BL105" s="92">
        <v>26</v>
      </c>
      <c r="BM105" s="92">
        <v>27</v>
      </c>
      <c r="BN105" s="92">
        <v>28</v>
      </c>
      <c r="BO105" s="92">
        <v>29</v>
      </c>
      <c r="BP105" s="92"/>
      <c r="BQ105" s="92"/>
      <c r="BR105" s="3" t="s">
        <v>374</v>
      </c>
      <c r="BS105" s="3" t="s">
        <v>375</v>
      </c>
      <c r="BT105" s="3" t="s">
        <v>365</v>
      </c>
      <c r="BU105" s="3" t="s">
        <v>366</v>
      </c>
      <c r="BV105" s="3" t="s">
        <v>371</v>
      </c>
      <c r="BW105" s="3" t="s">
        <v>372</v>
      </c>
      <c r="BX105" s="3" t="s">
        <v>373</v>
      </c>
      <c r="BY105" s="3" t="s">
        <v>374</v>
      </c>
      <c r="BZ105" s="3" t="s">
        <v>375</v>
      </c>
      <c r="CA105" s="3" t="s">
        <v>365</v>
      </c>
      <c r="CB105" s="3" t="s">
        <v>366</v>
      </c>
      <c r="CC105" s="3" t="s">
        <v>371</v>
      </c>
      <c r="CD105" s="3" t="s">
        <v>372</v>
      </c>
      <c r="CE105" s="3" t="s">
        <v>373</v>
      </c>
      <c r="CF105" s="3" t="s">
        <v>374</v>
      </c>
      <c r="CG105" s="3" t="s">
        <v>375</v>
      </c>
      <c r="CH105" s="3" t="s">
        <v>365</v>
      </c>
      <c r="CI105" s="3" t="s">
        <v>366</v>
      </c>
      <c r="CJ105" s="3" t="s">
        <v>371</v>
      </c>
      <c r="CK105" s="3" t="s">
        <v>372</v>
      </c>
      <c r="CL105" s="3" t="s">
        <v>373</v>
      </c>
      <c r="CM105" s="3" t="s">
        <v>374</v>
      </c>
      <c r="CN105" s="3" t="s">
        <v>375</v>
      </c>
      <c r="CO105" s="3" t="s">
        <v>365</v>
      </c>
      <c r="CP105" s="3" t="s">
        <v>366</v>
      </c>
      <c r="CQ105" s="3" t="s">
        <v>371</v>
      </c>
      <c r="CR105" s="3" t="s">
        <v>372</v>
      </c>
      <c r="CS105" s="3" t="s">
        <v>373</v>
      </c>
      <c r="CT105" s="3" t="s">
        <v>374</v>
      </c>
      <c r="CU105" s="3" t="s">
        <v>375</v>
      </c>
      <c r="CV105" s="3" t="s">
        <v>365</v>
      </c>
      <c r="CW105" s="3" t="s">
        <v>378</v>
      </c>
      <c r="CX105">
        <v>2024</v>
      </c>
    </row>
    <row r="106" spans="1:102" x14ac:dyDescent="0.2">
      <c r="A106" s="84" t="str">
        <f t="shared" si="1"/>
        <v>Март 2024 График 3 Бригада 1</v>
      </c>
      <c r="B106" s="3"/>
      <c r="C106" s="87" t="s">
        <v>380</v>
      </c>
      <c r="D106" s="3" t="s">
        <v>410</v>
      </c>
      <c r="E106" s="3" t="s">
        <v>369</v>
      </c>
      <c r="F106" s="94">
        <v>1</v>
      </c>
      <c r="G106" s="3">
        <v>10.5</v>
      </c>
      <c r="H106" s="3" t="s">
        <v>411</v>
      </c>
      <c r="I106" s="3"/>
      <c r="J106" s="3"/>
      <c r="K106" s="3">
        <v>10.5</v>
      </c>
      <c r="L106" s="3" t="s">
        <v>411</v>
      </c>
      <c r="M106" s="3"/>
      <c r="N106" s="3"/>
      <c r="O106" s="3">
        <v>10.5</v>
      </c>
      <c r="P106" s="3" t="s">
        <v>411</v>
      </c>
      <c r="Q106" s="3"/>
      <c r="R106" s="3"/>
      <c r="S106" s="3">
        <v>10.5</v>
      </c>
      <c r="T106" s="3" t="s">
        <v>411</v>
      </c>
      <c r="U106" s="3"/>
      <c r="V106" s="3"/>
      <c r="W106" s="3">
        <v>10.5</v>
      </c>
      <c r="X106" s="3" t="s">
        <v>411</v>
      </c>
      <c r="Y106" s="3"/>
      <c r="Z106" s="3"/>
      <c r="AA106" s="3">
        <v>10.5</v>
      </c>
      <c r="AB106" s="3" t="s">
        <v>411</v>
      </c>
      <c r="AC106" s="3"/>
      <c r="AD106" s="3"/>
      <c r="AE106" s="3">
        <v>10.5</v>
      </c>
      <c r="AF106" s="3" t="s">
        <v>411</v>
      </c>
      <c r="AG106" s="3"/>
      <c r="AH106" s="3"/>
      <c r="AI106" s="3">
        <v>10.5</v>
      </c>
      <c r="AJ106" s="3" t="s">
        <v>411</v>
      </c>
      <c r="AK106" s="3"/>
      <c r="AL106" s="91">
        <v>168</v>
      </c>
      <c r="AM106" s="92">
        <v>1</v>
      </c>
      <c r="AN106" s="92">
        <v>2</v>
      </c>
      <c r="AO106" s="92">
        <v>3</v>
      </c>
      <c r="AP106" s="92">
        <v>4</v>
      </c>
      <c r="AQ106" s="92">
        <v>5</v>
      </c>
      <c r="AR106" s="92">
        <v>6</v>
      </c>
      <c r="AS106" s="92">
        <v>7</v>
      </c>
      <c r="AT106" s="92">
        <v>8</v>
      </c>
      <c r="AU106" s="92">
        <v>9</v>
      </c>
      <c r="AV106" s="92">
        <v>10</v>
      </c>
      <c r="AW106" s="92">
        <v>11</v>
      </c>
      <c r="AX106" s="92">
        <v>12</v>
      </c>
      <c r="AY106" s="92">
        <v>13</v>
      </c>
      <c r="AZ106" s="92">
        <v>14</v>
      </c>
      <c r="BA106" s="92">
        <v>15</v>
      </c>
      <c r="BB106" s="92">
        <v>16</v>
      </c>
      <c r="BC106" s="92">
        <v>17</v>
      </c>
      <c r="BD106" s="92">
        <v>18</v>
      </c>
      <c r="BE106" s="92">
        <v>19</v>
      </c>
      <c r="BF106" s="92">
        <v>20</v>
      </c>
      <c r="BG106" s="92">
        <v>21</v>
      </c>
      <c r="BH106" s="92">
        <v>22</v>
      </c>
      <c r="BI106" s="92">
        <v>23</v>
      </c>
      <c r="BJ106" s="92">
        <v>24</v>
      </c>
      <c r="BK106" s="92">
        <v>25</v>
      </c>
      <c r="BL106" s="92">
        <v>26</v>
      </c>
      <c r="BM106" s="92">
        <v>27</v>
      </c>
      <c r="BN106" s="92">
        <v>28</v>
      </c>
      <c r="BO106" s="92">
        <v>29</v>
      </c>
      <c r="BP106" s="92">
        <v>30</v>
      </c>
      <c r="BQ106" s="92">
        <v>31</v>
      </c>
      <c r="BR106" s="3" t="s">
        <v>375</v>
      </c>
      <c r="BS106" s="3" t="s">
        <v>365</v>
      </c>
      <c r="BT106" s="3" t="s">
        <v>366</v>
      </c>
      <c r="BU106" s="3" t="s">
        <v>371</v>
      </c>
      <c r="BV106" s="3" t="s">
        <v>372</v>
      </c>
      <c r="BW106" s="3" t="s">
        <v>373</v>
      </c>
      <c r="BX106" s="3" t="s">
        <v>374</v>
      </c>
      <c r="BY106" s="3" t="s">
        <v>375</v>
      </c>
      <c r="BZ106" s="3" t="s">
        <v>365</v>
      </c>
      <c r="CA106" s="3" t="s">
        <v>366</v>
      </c>
      <c r="CB106" s="3" t="s">
        <v>371</v>
      </c>
      <c r="CC106" s="3" t="s">
        <v>372</v>
      </c>
      <c r="CD106" s="3" t="s">
        <v>373</v>
      </c>
      <c r="CE106" s="3" t="s">
        <v>374</v>
      </c>
      <c r="CF106" s="3" t="s">
        <v>375</v>
      </c>
      <c r="CG106" s="3" t="s">
        <v>365</v>
      </c>
      <c r="CH106" s="3" t="s">
        <v>366</v>
      </c>
      <c r="CI106" s="3" t="s">
        <v>371</v>
      </c>
      <c r="CJ106" s="3" t="s">
        <v>372</v>
      </c>
      <c r="CK106" s="3" t="s">
        <v>373</v>
      </c>
      <c r="CL106" s="3" t="s">
        <v>374</v>
      </c>
      <c r="CM106" s="3" t="s">
        <v>375</v>
      </c>
      <c r="CN106" s="3" t="s">
        <v>365</v>
      </c>
      <c r="CO106" s="3" t="s">
        <v>366</v>
      </c>
      <c r="CP106" s="3" t="s">
        <v>371</v>
      </c>
      <c r="CQ106" s="3" t="s">
        <v>372</v>
      </c>
      <c r="CR106" s="3" t="s">
        <v>373</v>
      </c>
      <c r="CS106" s="3" t="s">
        <v>374</v>
      </c>
      <c r="CT106" s="3" t="s">
        <v>375</v>
      </c>
      <c r="CU106" s="3" t="s">
        <v>365</v>
      </c>
      <c r="CV106" s="3" t="s">
        <v>366</v>
      </c>
      <c r="CW106" s="3" t="s">
        <v>381</v>
      </c>
      <c r="CX106">
        <v>2024</v>
      </c>
    </row>
    <row r="107" spans="1:102" x14ac:dyDescent="0.2">
      <c r="A107" s="84" t="str">
        <f t="shared" si="1"/>
        <v>Март 2024 График 3 Бригада 2</v>
      </c>
      <c r="B107" s="3"/>
      <c r="C107" s="87" t="s">
        <v>380</v>
      </c>
      <c r="D107" s="3" t="s">
        <v>410</v>
      </c>
      <c r="E107" s="3" t="s">
        <v>376</v>
      </c>
      <c r="F107" s="94">
        <v>2</v>
      </c>
      <c r="G107" s="3"/>
      <c r="H107" s="3">
        <v>10.5</v>
      </c>
      <c r="I107" s="3" t="s">
        <v>411</v>
      </c>
      <c r="J107" s="3"/>
      <c r="K107" s="3"/>
      <c r="L107" s="3">
        <v>10.5</v>
      </c>
      <c r="M107" s="3" t="s">
        <v>411</v>
      </c>
      <c r="N107" s="3"/>
      <c r="O107" s="3"/>
      <c r="P107" s="3">
        <v>10.5</v>
      </c>
      <c r="Q107" s="3" t="s">
        <v>411</v>
      </c>
      <c r="R107" s="3"/>
      <c r="S107" s="3"/>
      <c r="T107" s="3">
        <v>10.5</v>
      </c>
      <c r="U107" s="3" t="s">
        <v>411</v>
      </c>
      <c r="V107" s="3"/>
      <c r="W107" s="3"/>
      <c r="X107" s="3">
        <v>10.5</v>
      </c>
      <c r="Y107" s="3" t="s">
        <v>411</v>
      </c>
      <c r="Z107" s="3"/>
      <c r="AA107" s="3"/>
      <c r="AB107" s="3">
        <v>10.5</v>
      </c>
      <c r="AC107" s="3" t="s">
        <v>411</v>
      </c>
      <c r="AD107" s="3"/>
      <c r="AE107" s="3"/>
      <c r="AF107" s="3">
        <v>10.5</v>
      </c>
      <c r="AG107" s="3" t="s">
        <v>411</v>
      </c>
      <c r="AH107" s="3"/>
      <c r="AI107" s="3"/>
      <c r="AJ107" s="3">
        <v>10.5</v>
      </c>
      <c r="AK107" s="3" t="s">
        <v>411</v>
      </c>
      <c r="AL107" s="91">
        <v>168</v>
      </c>
      <c r="AM107" s="92">
        <v>1</v>
      </c>
      <c r="AN107" s="92">
        <v>2</v>
      </c>
      <c r="AO107" s="92">
        <v>3</v>
      </c>
      <c r="AP107" s="92">
        <v>4</v>
      </c>
      <c r="AQ107" s="92">
        <v>5</v>
      </c>
      <c r="AR107" s="92">
        <v>6</v>
      </c>
      <c r="AS107" s="92">
        <v>7</v>
      </c>
      <c r="AT107" s="92">
        <v>8</v>
      </c>
      <c r="AU107" s="92">
        <v>9</v>
      </c>
      <c r="AV107" s="92">
        <v>10</v>
      </c>
      <c r="AW107" s="92">
        <v>11</v>
      </c>
      <c r="AX107" s="92">
        <v>12</v>
      </c>
      <c r="AY107" s="92">
        <v>13</v>
      </c>
      <c r="AZ107" s="92">
        <v>14</v>
      </c>
      <c r="BA107" s="92">
        <v>15</v>
      </c>
      <c r="BB107" s="92">
        <v>16</v>
      </c>
      <c r="BC107" s="92">
        <v>17</v>
      </c>
      <c r="BD107" s="92">
        <v>18</v>
      </c>
      <c r="BE107" s="92">
        <v>19</v>
      </c>
      <c r="BF107" s="92">
        <v>20</v>
      </c>
      <c r="BG107" s="92">
        <v>21</v>
      </c>
      <c r="BH107" s="92">
        <v>22</v>
      </c>
      <c r="BI107" s="92">
        <v>23</v>
      </c>
      <c r="BJ107" s="92">
        <v>24</v>
      </c>
      <c r="BK107" s="92">
        <v>25</v>
      </c>
      <c r="BL107" s="92">
        <v>26</v>
      </c>
      <c r="BM107" s="92">
        <v>27</v>
      </c>
      <c r="BN107" s="92">
        <v>28</v>
      </c>
      <c r="BO107" s="92">
        <v>29</v>
      </c>
      <c r="BP107" s="92">
        <v>30</v>
      </c>
      <c r="BQ107" s="92">
        <v>31</v>
      </c>
      <c r="BR107" s="3" t="s">
        <v>375</v>
      </c>
      <c r="BS107" s="3" t="s">
        <v>365</v>
      </c>
      <c r="BT107" s="3" t="s">
        <v>366</v>
      </c>
      <c r="BU107" s="3" t="s">
        <v>371</v>
      </c>
      <c r="BV107" s="3" t="s">
        <v>372</v>
      </c>
      <c r="BW107" s="3" t="s">
        <v>373</v>
      </c>
      <c r="BX107" s="3" t="s">
        <v>374</v>
      </c>
      <c r="BY107" s="3" t="s">
        <v>375</v>
      </c>
      <c r="BZ107" s="3" t="s">
        <v>365</v>
      </c>
      <c r="CA107" s="3" t="s">
        <v>366</v>
      </c>
      <c r="CB107" s="3" t="s">
        <v>371</v>
      </c>
      <c r="CC107" s="3" t="s">
        <v>372</v>
      </c>
      <c r="CD107" s="3" t="s">
        <v>373</v>
      </c>
      <c r="CE107" s="3" t="s">
        <v>374</v>
      </c>
      <c r="CF107" s="3" t="s">
        <v>375</v>
      </c>
      <c r="CG107" s="3" t="s">
        <v>365</v>
      </c>
      <c r="CH107" s="3" t="s">
        <v>366</v>
      </c>
      <c r="CI107" s="3" t="s">
        <v>371</v>
      </c>
      <c r="CJ107" s="3" t="s">
        <v>372</v>
      </c>
      <c r="CK107" s="3" t="s">
        <v>373</v>
      </c>
      <c r="CL107" s="3" t="s">
        <v>374</v>
      </c>
      <c r="CM107" s="3" t="s">
        <v>375</v>
      </c>
      <c r="CN107" s="3" t="s">
        <v>365</v>
      </c>
      <c r="CO107" s="3" t="s">
        <v>366</v>
      </c>
      <c r="CP107" s="3" t="s">
        <v>371</v>
      </c>
      <c r="CQ107" s="3" t="s">
        <v>372</v>
      </c>
      <c r="CR107" s="3" t="s">
        <v>373</v>
      </c>
      <c r="CS107" s="3" t="s">
        <v>374</v>
      </c>
      <c r="CT107" s="3" t="s">
        <v>375</v>
      </c>
      <c r="CU107" s="3" t="s">
        <v>365</v>
      </c>
      <c r="CV107" s="3" t="s">
        <v>366</v>
      </c>
      <c r="CW107" s="3" t="s">
        <v>381</v>
      </c>
      <c r="CX107">
        <v>2024</v>
      </c>
    </row>
    <row r="108" spans="1:102" x14ac:dyDescent="0.2">
      <c r="A108" s="84" t="str">
        <f t="shared" si="1"/>
        <v>Март 2024 График 3 Бригада 3</v>
      </c>
      <c r="B108" s="3"/>
      <c r="C108" s="87" t="s">
        <v>380</v>
      </c>
      <c r="D108" s="3" t="s">
        <v>410</v>
      </c>
      <c r="E108" s="3" t="s">
        <v>379</v>
      </c>
      <c r="F108" s="94">
        <v>3</v>
      </c>
      <c r="G108" s="3"/>
      <c r="H108" s="3"/>
      <c r="I108" s="3">
        <v>10.5</v>
      </c>
      <c r="J108" s="3" t="s">
        <v>411</v>
      </c>
      <c r="K108" s="3"/>
      <c r="L108" s="3"/>
      <c r="M108" s="3">
        <v>10.5</v>
      </c>
      <c r="N108" s="3" t="s">
        <v>411</v>
      </c>
      <c r="O108" s="3"/>
      <c r="P108" s="3"/>
      <c r="Q108" s="3">
        <v>10.5</v>
      </c>
      <c r="R108" s="3" t="s">
        <v>411</v>
      </c>
      <c r="S108" s="3"/>
      <c r="T108" s="3"/>
      <c r="U108" s="3">
        <v>10.5</v>
      </c>
      <c r="V108" s="3" t="s">
        <v>411</v>
      </c>
      <c r="W108" s="3"/>
      <c r="X108" s="3"/>
      <c r="Y108" s="3">
        <v>10.5</v>
      </c>
      <c r="Z108" s="3" t="s">
        <v>411</v>
      </c>
      <c r="AA108" s="3"/>
      <c r="AB108" s="3"/>
      <c r="AC108" s="3">
        <v>10.5</v>
      </c>
      <c r="AD108" s="3" t="s">
        <v>411</v>
      </c>
      <c r="AE108" s="3"/>
      <c r="AF108" s="3"/>
      <c r="AG108" s="3">
        <v>10.5</v>
      </c>
      <c r="AH108" s="3" t="s">
        <v>411</v>
      </c>
      <c r="AI108" s="3"/>
      <c r="AJ108" s="3"/>
      <c r="AK108" s="3">
        <v>10.5</v>
      </c>
      <c r="AL108" s="91">
        <v>157.5</v>
      </c>
      <c r="AM108" s="92">
        <v>1</v>
      </c>
      <c r="AN108" s="92">
        <v>2</v>
      </c>
      <c r="AO108" s="92">
        <v>3</v>
      </c>
      <c r="AP108" s="92">
        <v>4</v>
      </c>
      <c r="AQ108" s="92">
        <v>5</v>
      </c>
      <c r="AR108" s="92">
        <v>6</v>
      </c>
      <c r="AS108" s="92">
        <v>7</v>
      </c>
      <c r="AT108" s="92">
        <v>8</v>
      </c>
      <c r="AU108" s="92">
        <v>9</v>
      </c>
      <c r="AV108" s="92">
        <v>10</v>
      </c>
      <c r="AW108" s="92">
        <v>11</v>
      </c>
      <c r="AX108" s="92">
        <v>12</v>
      </c>
      <c r="AY108" s="92">
        <v>13</v>
      </c>
      <c r="AZ108" s="92">
        <v>14</v>
      </c>
      <c r="BA108" s="92">
        <v>15</v>
      </c>
      <c r="BB108" s="92">
        <v>16</v>
      </c>
      <c r="BC108" s="92">
        <v>17</v>
      </c>
      <c r="BD108" s="92">
        <v>18</v>
      </c>
      <c r="BE108" s="92">
        <v>19</v>
      </c>
      <c r="BF108" s="92">
        <v>20</v>
      </c>
      <c r="BG108" s="92">
        <v>21</v>
      </c>
      <c r="BH108" s="92">
        <v>22</v>
      </c>
      <c r="BI108" s="92">
        <v>23</v>
      </c>
      <c r="BJ108" s="92">
        <v>24</v>
      </c>
      <c r="BK108" s="92">
        <v>25</v>
      </c>
      <c r="BL108" s="92">
        <v>26</v>
      </c>
      <c r="BM108" s="92">
        <v>27</v>
      </c>
      <c r="BN108" s="92">
        <v>28</v>
      </c>
      <c r="BO108" s="92">
        <v>29</v>
      </c>
      <c r="BP108" s="92">
        <v>30</v>
      </c>
      <c r="BQ108" s="92">
        <v>31</v>
      </c>
      <c r="BR108" s="3" t="s">
        <v>375</v>
      </c>
      <c r="BS108" s="3" t="s">
        <v>365</v>
      </c>
      <c r="BT108" s="3" t="s">
        <v>366</v>
      </c>
      <c r="BU108" s="3" t="s">
        <v>371</v>
      </c>
      <c r="BV108" s="3" t="s">
        <v>372</v>
      </c>
      <c r="BW108" s="3" t="s">
        <v>373</v>
      </c>
      <c r="BX108" s="3" t="s">
        <v>374</v>
      </c>
      <c r="BY108" s="3" t="s">
        <v>375</v>
      </c>
      <c r="BZ108" s="3" t="s">
        <v>365</v>
      </c>
      <c r="CA108" s="3" t="s">
        <v>366</v>
      </c>
      <c r="CB108" s="3" t="s">
        <v>371</v>
      </c>
      <c r="CC108" s="3" t="s">
        <v>372</v>
      </c>
      <c r="CD108" s="3" t="s">
        <v>373</v>
      </c>
      <c r="CE108" s="3" t="s">
        <v>374</v>
      </c>
      <c r="CF108" s="3" t="s">
        <v>375</v>
      </c>
      <c r="CG108" s="3" t="s">
        <v>365</v>
      </c>
      <c r="CH108" s="3" t="s">
        <v>366</v>
      </c>
      <c r="CI108" s="3" t="s">
        <v>371</v>
      </c>
      <c r="CJ108" s="3" t="s">
        <v>372</v>
      </c>
      <c r="CK108" s="3" t="s">
        <v>373</v>
      </c>
      <c r="CL108" s="3" t="s">
        <v>374</v>
      </c>
      <c r="CM108" s="3" t="s">
        <v>375</v>
      </c>
      <c r="CN108" s="3" t="s">
        <v>365</v>
      </c>
      <c r="CO108" s="3" t="s">
        <v>366</v>
      </c>
      <c r="CP108" s="3" t="s">
        <v>371</v>
      </c>
      <c r="CQ108" s="3" t="s">
        <v>372</v>
      </c>
      <c r="CR108" s="3" t="s">
        <v>373</v>
      </c>
      <c r="CS108" s="3" t="s">
        <v>374</v>
      </c>
      <c r="CT108" s="3" t="s">
        <v>375</v>
      </c>
      <c r="CU108" s="3" t="s">
        <v>365</v>
      </c>
      <c r="CV108" s="3" t="s">
        <v>366</v>
      </c>
      <c r="CW108" s="3" t="s">
        <v>381</v>
      </c>
      <c r="CX108">
        <v>2024</v>
      </c>
    </row>
    <row r="109" spans="1:102" x14ac:dyDescent="0.2">
      <c r="A109" s="84" t="str">
        <f t="shared" si="1"/>
        <v>Март 2024 График 3 Бригада 4</v>
      </c>
      <c r="B109" s="3"/>
      <c r="C109" s="87" t="s">
        <v>380</v>
      </c>
      <c r="D109" s="3" t="s">
        <v>410</v>
      </c>
      <c r="E109" s="3" t="s">
        <v>382</v>
      </c>
      <c r="F109" s="94">
        <v>4</v>
      </c>
      <c r="G109" s="3" t="s">
        <v>411</v>
      </c>
      <c r="H109" s="3"/>
      <c r="I109" s="3"/>
      <c r="J109" s="3">
        <v>10.5</v>
      </c>
      <c r="K109" s="3" t="s">
        <v>411</v>
      </c>
      <c r="L109" s="3"/>
      <c r="M109" s="3"/>
      <c r="N109" s="3">
        <v>10.5</v>
      </c>
      <c r="O109" s="3" t="s">
        <v>411</v>
      </c>
      <c r="P109" s="3"/>
      <c r="Q109" s="3"/>
      <c r="R109" s="3">
        <v>10.5</v>
      </c>
      <c r="S109" s="3" t="s">
        <v>411</v>
      </c>
      <c r="T109" s="3"/>
      <c r="U109" s="3"/>
      <c r="V109" s="3">
        <v>10.5</v>
      </c>
      <c r="W109" s="3" t="s">
        <v>411</v>
      </c>
      <c r="X109" s="3"/>
      <c r="Y109" s="3"/>
      <c r="Z109" s="3">
        <v>10.5</v>
      </c>
      <c r="AA109" s="3" t="s">
        <v>411</v>
      </c>
      <c r="AB109" s="3"/>
      <c r="AC109" s="3"/>
      <c r="AD109" s="3">
        <v>10.5</v>
      </c>
      <c r="AE109" s="3" t="s">
        <v>411</v>
      </c>
      <c r="AF109" s="3"/>
      <c r="AG109" s="3"/>
      <c r="AH109" s="3">
        <v>10.5</v>
      </c>
      <c r="AI109" s="3" t="s">
        <v>411</v>
      </c>
      <c r="AJ109" s="3"/>
      <c r="AK109" s="3"/>
      <c r="AL109" s="91">
        <v>157.5</v>
      </c>
      <c r="AM109" s="92">
        <v>1</v>
      </c>
      <c r="AN109" s="92">
        <v>2</v>
      </c>
      <c r="AO109" s="92">
        <v>3</v>
      </c>
      <c r="AP109" s="92">
        <v>4</v>
      </c>
      <c r="AQ109" s="92">
        <v>5</v>
      </c>
      <c r="AR109" s="92">
        <v>6</v>
      </c>
      <c r="AS109" s="92">
        <v>7</v>
      </c>
      <c r="AT109" s="92">
        <v>8</v>
      </c>
      <c r="AU109" s="92">
        <v>9</v>
      </c>
      <c r="AV109" s="92">
        <v>10</v>
      </c>
      <c r="AW109" s="92">
        <v>11</v>
      </c>
      <c r="AX109" s="92">
        <v>12</v>
      </c>
      <c r="AY109" s="92">
        <v>13</v>
      </c>
      <c r="AZ109" s="92">
        <v>14</v>
      </c>
      <c r="BA109" s="92">
        <v>15</v>
      </c>
      <c r="BB109" s="92">
        <v>16</v>
      </c>
      <c r="BC109" s="92">
        <v>17</v>
      </c>
      <c r="BD109" s="92">
        <v>18</v>
      </c>
      <c r="BE109" s="92">
        <v>19</v>
      </c>
      <c r="BF109" s="92">
        <v>20</v>
      </c>
      <c r="BG109" s="92">
        <v>21</v>
      </c>
      <c r="BH109" s="92">
        <v>22</v>
      </c>
      <c r="BI109" s="92">
        <v>23</v>
      </c>
      <c r="BJ109" s="92">
        <v>24</v>
      </c>
      <c r="BK109" s="92">
        <v>25</v>
      </c>
      <c r="BL109" s="92">
        <v>26</v>
      </c>
      <c r="BM109" s="92">
        <v>27</v>
      </c>
      <c r="BN109" s="92">
        <v>28</v>
      </c>
      <c r="BO109" s="92">
        <v>29</v>
      </c>
      <c r="BP109" s="92">
        <v>30</v>
      </c>
      <c r="BQ109" s="92">
        <v>31</v>
      </c>
      <c r="BR109" s="3" t="s">
        <v>375</v>
      </c>
      <c r="BS109" s="3" t="s">
        <v>365</v>
      </c>
      <c r="BT109" s="3" t="s">
        <v>366</v>
      </c>
      <c r="BU109" s="3" t="s">
        <v>371</v>
      </c>
      <c r="BV109" s="3" t="s">
        <v>372</v>
      </c>
      <c r="BW109" s="3" t="s">
        <v>373</v>
      </c>
      <c r="BX109" s="3" t="s">
        <v>374</v>
      </c>
      <c r="BY109" s="3" t="s">
        <v>375</v>
      </c>
      <c r="BZ109" s="3" t="s">
        <v>365</v>
      </c>
      <c r="CA109" s="3" t="s">
        <v>366</v>
      </c>
      <c r="CB109" s="3" t="s">
        <v>371</v>
      </c>
      <c r="CC109" s="3" t="s">
        <v>372</v>
      </c>
      <c r="CD109" s="3" t="s">
        <v>373</v>
      </c>
      <c r="CE109" s="3" t="s">
        <v>374</v>
      </c>
      <c r="CF109" s="3" t="s">
        <v>375</v>
      </c>
      <c r="CG109" s="3" t="s">
        <v>365</v>
      </c>
      <c r="CH109" s="3" t="s">
        <v>366</v>
      </c>
      <c r="CI109" s="3" t="s">
        <v>371</v>
      </c>
      <c r="CJ109" s="3" t="s">
        <v>372</v>
      </c>
      <c r="CK109" s="3" t="s">
        <v>373</v>
      </c>
      <c r="CL109" s="3" t="s">
        <v>374</v>
      </c>
      <c r="CM109" s="3" t="s">
        <v>375</v>
      </c>
      <c r="CN109" s="3" t="s">
        <v>365</v>
      </c>
      <c r="CO109" s="3" t="s">
        <v>366</v>
      </c>
      <c r="CP109" s="3" t="s">
        <v>371</v>
      </c>
      <c r="CQ109" s="3" t="s">
        <v>372</v>
      </c>
      <c r="CR109" s="3" t="s">
        <v>373</v>
      </c>
      <c r="CS109" s="3" t="s">
        <v>374</v>
      </c>
      <c r="CT109" s="3" t="s">
        <v>375</v>
      </c>
      <c r="CU109" s="3" t="s">
        <v>365</v>
      </c>
      <c r="CV109" s="3" t="s">
        <v>366</v>
      </c>
      <c r="CW109" s="3" t="s">
        <v>381</v>
      </c>
      <c r="CX109">
        <v>2024</v>
      </c>
    </row>
    <row r="110" spans="1:102" x14ac:dyDescent="0.2">
      <c r="A110" s="84" t="str">
        <f t="shared" si="1"/>
        <v>Апрель 2024 График 3 Бригада 1</v>
      </c>
      <c r="B110" s="3"/>
      <c r="C110" s="87" t="s">
        <v>383</v>
      </c>
      <c r="D110" s="3" t="s">
        <v>410</v>
      </c>
      <c r="E110" s="3" t="s">
        <v>369</v>
      </c>
      <c r="F110" s="94">
        <v>1</v>
      </c>
      <c r="G110" s="3"/>
      <c r="H110" s="3">
        <v>10.5</v>
      </c>
      <c r="I110" s="3" t="s">
        <v>411</v>
      </c>
      <c r="J110" s="3"/>
      <c r="K110" s="3"/>
      <c r="L110" s="3">
        <v>10.5</v>
      </c>
      <c r="M110" s="3" t="s">
        <v>411</v>
      </c>
      <c r="N110" s="3"/>
      <c r="O110" s="3"/>
      <c r="P110" s="3">
        <v>10.5</v>
      </c>
      <c r="Q110" s="3" t="s">
        <v>411</v>
      </c>
      <c r="R110" s="3"/>
      <c r="S110" s="3"/>
      <c r="T110" s="3">
        <v>10.5</v>
      </c>
      <c r="U110" s="3" t="s">
        <v>411</v>
      </c>
      <c r="V110" s="3"/>
      <c r="W110" s="3"/>
      <c r="X110" s="3">
        <v>10.5</v>
      </c>
      <c r="Y110" s="3" t="s">
        <v>411</v>
      </c>
      <c r="Z110" s="3"/>
      <c r="AA110" s="3"/>
      <c r="AB110" s="3">
        <v>10.5</v>
      </c>
      <c r="AC110" s="3" t="s">
        <v>411</v>
      </c>
      <c r="AD110" s="3"/>
      <c r="AE110" s="3"/>
      <c r="AF110" s="3">
        <v>10.5</v>
      </c>
      <c r="AG110" s="3" t="s">
        <v>411</v>
      </c>
      <c r="AH110" s="3"/>
      <c r="AI110" s="3"/>
      <c r="AJ110" s="3">
        <v>10.5</v>
      </c>
      <c r="AK110" s="3" t="s">
        <v>385</v>
      </c>
      <c r="AL110" s="91">
        <v>157.5</v>
      </c>
      <c r="AM110" s="92">
        <v>1</v>
      </c>
      <c r="AN110" s="92">
        <v>2</v>
      </c>
      <c r="AO110" s="92">
        <v>3</v>
      </c>
      <c r="AP110" s="92">
        <v>4</v>
      </c>
      <c r="AQ110" s="92">
        <v>5</v>
      </c>
      <c r="AR110" s="92">
        <v>6</v>
      </c>
      <c r="AS110" s="92">
        <v>7</v>
      </c>
      <c r="AT110" s="92">
        <v>8</v>
      </c>
      <c r="AU110" s="92">
        <v>9</v>
      </c>
      <c r="AV110" s="92">
        <v>10</v>
      </c>
      <c r="AW110" s="92">
        <v>11</v>
      </c>
      <c r="AX110" s="92">
        <v>12</v>
      </c>
      <c r="AY110" s="92">
        <v>13</v>
      </c>
      <c r="AZ110" s="92">
        <v>14</v>
      </c>
      <c r="BA110" s="92">
        <v>15</v>
      </c>
      <c r="BB110" s="92">
        <v>16</v>
      </c>
      <c r="BC110" s="92">
        <v>17</v>
      </c>
      <c r="BD110" s="92">
        <v>18</v>
      </c>
      <c r="BE110" s="92">
        <v>19</v>
      </c>
      <c r="BF110" s="92">
        <v>20</v>
      </c>
      <c r="BG110" s="92">
        <v>21</v>
      </c>
      <c r="BH110" s="92">
        <v>22</v>
      </c>
      <c r="BI110" s="92">
        <v>23</v>
      </c>
      <c r="BJ110" s="92">
        <v>24</v>
      </c>
      <c r="BK110" s="92">
        <v>25</v>
      </c>
      <c r="BL110" s="92">
        <v>26</v>
      </c>
      <c r="BM110" s="92">
        <v>27</v>
      </c>
      <c r="BN110" s="92">
        <v>28</v>
      </c>
      <c r="BO110" s="92">
        <v>29</v>
      </c>
      <c r="BP110" s="92">
        <v>30</v>
      </c>
      <c r="BQ110" s="92"/>
      <c r="BR110" s="3" t="s">
        <v>371</v>
      </c>
      <c r="BS110" s="3" t="s">
        <v>372</v>
      </c>
      <c r="BT110" s="3" t="s">
        <v>373</v>
      </c>
      <c r="BU110" s="3" t="s">
        <v>374</v>
      </c>
      <c r="BV110" s="3" t="s">
        <v>375</v>
      </c>
      <c r="BW110" s="3" t="s">
        <v>365</v>
      </c>
      <c r="BX110" s="3" t="s">
        <v>366</v>
      </c>
      <c r="BY110" s="3" t="s">
        <v>371</v>
      </c>
      <c r="BZ110" s="3" t="s">
        <v>372</v>
      </c>
      <c r="CA110" s="3" t="s">
        <v>373</v>
      </c>
      <c r="CB110" s="3" t="s">
        <v>374</v>
      </c>
      <c r="CC110" s="3" t="s">
        <v>375</v>
      </c>
      <c r="CD110" s="3" t="s">
        <v>365</v>
      </c>
      <c r="CE110" s="3" t="s">
        <v>366</v>
      </c>
      <c r="CF110" s="3" t="s">
        <v>371</v>
      </c>
      <c r="CG110" s="3" t="s">
        <v>372</v>
      </c>
      <c r="CH110" s="3" t="s">
        <v>373</v>
      </c>
      <c r="CI110" s="3" t="s">
        <v>374</v>
      </c>
      <c r="CJ110" s="3" t="s">
        <v>375</v>
      </c>
      <c r="CK110" s="3" t="s">
        <v>365</v>
      </c>
      <c r="CL110" s="3" t="s">
        <v>366</v>
      </c>
      <c r="CM110" s="3" t="s">
        <v>371</v>
      </c>
      <c r="CN110" s="3" t="s">
        <v>372</v>
      </c>
      <c r="CO110" s="3" t="s">
        <v>373</v>
      </c>
      <c r="CP110" s="3" t="s">
        <v>374</v>
      </c>
      <c r="CQ110" s="3" t="s">
        <v>375</v>
      </c>
      <c r="CR110" s="3" t="s">
        <v>365</v>
      </c>
      <c r="CS110" s="3" t="s">
        <v>366</v>
      </c>
      <c r="CT110" s="3" t="s">
        <v>371</v>
      </c>
      <c r="CU110" s="3" t="s">
        <v>372</v>
      </c>
      <c r="CV110" s="3" t="s">
        <v>373</v>
      </c>
      <c r="CW110" s="3" t="s">
        <v>384</v>
      </c>
      <c r="CX110">
        <v>2024</v>
      </c>
    </row>
    <row r="111" spans="1:102" x14ac:dyDescent="0.2">
      <c r="A111" s="84" t="str">
        <f t="shared" si="1"/>
        <v>Апрель 2024 График 3 Бригада 2</v>
      </c>
      <c r="B111" s="3"/>
      <c r="C111" s="87" t="s">
        <v>383</v>
      </c>
      <c r="D111" s="3" t="s">
        <v>410</v>
      </c>
      <c r="E111" s="3" t="s">
        <v>376</v>
      </c>
      <c r="F111" s="94">
        <v>2</v>
      </c>
      <c r="G111" s="3"/>
      <c r="H111" s="3"/>
      <c r="I111" s="3">
        <v>10.5</v>
      </c>
      <c r="J111" s="3" t="s">
        <v>411</v>
      </c>
      <c r="K111" s="3"/>
      <c r="L111" s="3"/>
      <c r="M111" s="3">
        <v>10.5</v>
      </c>
      <c r="N111" s="3" t="s">
        <v>411</v>
      </c>
      <c r="O111" s="3"/>
      <c r="P111" s="3"/>
      <c r="Q111" s="3">
        <v>10.5</v>
      </c>
      <c r="R111" s="3" t="s">
        <v>411</v>
      </c>
      <c r="S111" s="3"/>
      <c r="T111" s="3"/>
      <c r="U111" s="3">
        <v>10.5</v>
      </c>
      <c r="V111" s="3" t="s">
        <v>411</v>
      </c>
      <c r="W111" s="3"/>
      <c r="X111" s="3"/>
      <c r="Y111" s="3">
        <v>10.5</v>
      </c>
      <c r="Z111" s="3" t="s">
        <v>411</v>
      </c>
      <c r="AA111" s="3"/>
      <c r="AB111" s="3"/>
      <c r="AC111" s="3">
        <v>10.5</v>
      </c>
      <c r="AD111" s="3" t="s">
        <v>411</v>
      </c>
      <c r="AE111" s="3"/>
      <c r="AF111" s="3"/>
      <c r="AG111" s="3">
        <v>10.5</v>
      </c>
      <c r="AH111" s="3" t="s">
        <v>411</v>
      </c>
      <c r="AI111" s="3"/>
      <c r="AJ111" s="3"/>
      <c r="AK111" s="3" t="s">
        <v>385</v>
      </c>
      <c r="AL111" s="91">
        <v>147</v>
      </c>
      <c r="AM111" s="92">
        <v>1</v>
      </c>
      <c r="AN111" s="92">
        <v>2</v>
      </c>
      <c r="AO111" s="92">
        <v>3</v>
      </c>
      <c r="AP111" s="92">
        <v>4</v>
      </c>
      <c r="AQ111" s="92">
        <v>5</v>
      </c>
      <c r="AR111" s="92">
        <v>6</v>
      </c>
      <c r="AS111" s="92">
        <v>7</v>
      </c>
      <c r="AT111" s="92">
        <v>8</v>
      </c>
      <c r="AU111" s="92">
        <v>9</v>
      </c>
      <c r="AV111" s="92">
        <v>10</v>
      </c>
      <c r="AW111" s="92">
        <v>11</v>
      </c>
      <c r="AX111" s="92">
        <v>12</v>
      </c>
      <c r="AY111" s="92">
        <v>13</v>
      </c>
      <c r="AZ111" s="92">
        <v>14</v>
      </c>
      <c r="BA111" s="92">
        <v>15</v>
      </c>
      <c r="BB111" s="92">
        <v>16</v>
      </c>
      <c r="BC111" s="92">
        <v>17</v>
      </c>
      <c r="BD111" s="92">
        <v>18</v>
      </c>
      <c r="BE111" s="92">
        <v>19</v>
      </c>
      <c r="BF111" s="92">
        <v>20</v>
      </c>
      <c r="BG111" s="92">
        <v>21</v>
      </c>
      <c r="BH111" s="92">
        <v>22</v>
      </c>
      <c r="BI111" s="92">
        <v>23</v>
      </c>
      <c r="BJ111" s="92">
        <v>24</v>
      </c>
      <c r="BK111" s="92">
        <v>25</v>
      </c>
      <c r="BL111" s="92">
        <v>26</v>
      </c>
      <c r="BM111" s="92">
        <v>27</v>
      </c>
      <c r="BN111" s="92">
        <v>28</v>
      </c>
      <c r="BO111" s="92">
        <v>29</v>
      </c>
      <c r="BP111" s="92">
        <v>30</v>
      </c>
      <c r="BQ111" s="92"/>
      <c r="BR111" s="3" t="s">
        <v>371</v>
      </c>
      <c r="BS111" s="3" t="s">
        <v>372</v>
      </c>
      <c r="BT111" s="3" t="s">
        <v>373</v>
      </c>
      <c r="BU111" s="3" t="s">
        <v>374</v>
      </c>
      <c r="BV111" s="3" t="s">
        <v>375</v>
      </c>
      <c r="BW111" s="3" t="s">
        <v>365</v>
      </c>
      <c r="BX111" s="3" t="s">
        <v>366</v>
      </c>
      <c r="BY111" s="3" t="s">
        <v>371</v>
      </c>
      <c r="BZ111" s="3" t="s">
        <v>372</v>
      </c>
      <c r="CA111" s="3" t="s">
        <v>373</v>
      </c>
      <c r="CB111" s="3" t="s">
        <v>374</v>
      </c>
      <c r="CC111" s="3" t="s">
        <v>375</v>
      </c>
      <c r="CD111" s="3" t="s">
        <v>365</v>
      </c>
      <c r="CE111" s="3" t="s">
        <v>366</v>
      </c>
      <c r="CF111" s="3" t="s">
        <v>371</v>
      </c>
      <c r="CG111" s="3" t="s">
        <v>372</v>
      </c>
      <c r="CH111" s="3" t="s">
        <v>373</v>
      </c>
      <c r="CI111" s="3" t="s">
        <v>374</v>
      </c>
      <c r="CJ111" s="3" t="s">
        <v>375</v>
      </c>
      <c r="CK111" s="3" t="s">
        <v>365</v>
      </c>
      <c r="CL111" s="3" t="s">
        <v>366</v>
      </c>
      <c r="CM111" s="3" t="s">
        <v>371</v>
      </c>
      <c r="CN111" s="3" t="s">
        <v>372</v>
      </c>
      <c r="CO111" s="3" t="s">
        <v>373</v>
      </c>
      <c r="CP111" s="3" t="s">
        <v>374</v>
      </c>
      <c r="CQ111" s="3" t="s">
        <v>375</v>
      </c>
      <c r="CR111" s="3" t="s">
        <v>365</v>
      </c>
      <c r="CS111" s="3" t="s">
        <v>366</v>
      </c>
      <c r="CT111" s="3" t="s">
        <v>371</v>
      </c>
      <c r="CU111" s="3" t="s">
        <v>372</v>
      </c>
      <c r="CV111" s="3" t="s">
        <v>373</v>
      </c>
      <c r="CW111" s="3" t="s">
        <v>384</v>
      </c>
      <c r="CX111">
        <v>2024</v>
      </c>
    </row>
    <row r="112" spans="1:102" x14ac:dyDescent="0.2">
      <c r="A112" s="84" t="str">
        <f t="shared" si="1"/>
        <v>Апрель 2024 График 3 Бригада 3</v>
      </c>
      <c r="B112" s="3"/>
      <c r="C112" s="87" t="s">
        <v>383</v>
      </c>
      <c r="D112" s="3" t="s">
        <v>410</v>
      </c>
      <c r="E112" s="3" t="s">
        <v>379</v>
      </c>
      <c r="F112" s="94">
        <v>3</v>
      </c>
      <c r="G112" s="3" t="s">
        <v>411</v>
      </c>
      <c r="H112" s="3"/>
      <c r="I112" s="3"/>
      <c r="J112" s="3">
        <v>10.5</v>
      </c>
      <c r="K112" s="3" t="s">
        <v>411</v>
      </c>
      <c r="L112" s="3"/>
      <c r="M112" s="3"/>
      <c r="N112" s="3">
        <v>10.5</v>
      </c>
      <c r="O112" s="3" t="s">
        <v>411</v>
      </c>
      <c r="P112" s="3"/>
      <c r="Q112" s="3"/>
      <c r="R112" s="3">
        <v>10.5</v>
      </c>
      <c r="S112" s="3" t="s">
        <v>411</v>
      </c>
      <c r="T112" s="3"/>
      <c r="U112" s="3"/>
      <c r="V112" s="3">
        <v>10.5</v>
      </c>
      <c r="W112" s="3" t="s">
        <v>411</v>
      </c>
      <c r="X112" s="3"/>
      <c r="Y112" s="3"/>
      <c r="Z112" s="3">
        <v>10.5</v>
      </c>
      <c r="AA112" s="3" t="s">
        <v>411</v>
      </c>
      <c r="AB112" s="3"/>
      <c r="AC112" s="3"/>
      <c r="AD112" s="3">
        <v>10.5</v>
      </c>
      <c r="AE112" s="3" t="s">
        <v>411</v>
      </c>
      <c r="AF112" s="3"/>
      <c r="AG112" s="3"/>
      <c r="AH112" s="3">
        <v>10.5</v>
      </c>
      <c r="AI112" s="3" t="s">
        <v>411</v>
      </c>
      <c r="AJ112" s="3"/>
      <c r="AK112" s="3" t="s">
        <v>385</v>
      </c>
      <c r="AL112" s="91">
        <v>157.5</v>
      </c>
      <c r="AM112" s="92">
        <v>1</v>
      </c>
      <c r="AN112" s="92">
        <v>2</v>
      </c>
      <c r="AO112" s="92">
        <v>3</v>
      </c>
      <c r="AP112" s="92">
        <v>4</v>
      </c>
      <c r="AQ112" s="92">
        <v>5</v>
      </c>
      <c r="AR112" s="92">
        <v>6</v>
      </c>
      <c r="AS112" s="92">
        <v>7</v>
      </c>
      <c r="AT112" s="92">
        <v>8</v>
      </c>
      <c r="AU112" s="92">
        <v>9</v>
      </c>
      <c r="AV112" s="92">
        <v>10</v>
      </c>
      <c r="AW112" s="92">
        <v>11</v>
      </c>
      <c r="AX112" s="92">
        <v>12</v>
      </c>
      <c r="AY112" s="92">
        <v>13</v>
      </c>
      <c r="AZ112" s="92">
        <v>14</v>
      </c>
      <c r="BA112" s="92">
        <v>15</v>
      </c>
      <c r="BB112" s="92">
        <v>16</v>
      </c>
      <c r="BC112" s="92">
        <v>17</v>
      </c>
      <c r="BD112" s="92">
        <v>18</v>
      </c>
      <c r="BE112" s="92">
        <v>19</v>
      </c>
      <c r="BF112" s="92">
        <v>20</v>
      </c>
      <c r="BG112" s="92">
        <v>21</v>
      </c>
      <c r="BH112" s="92">
        <v>22</v>
      </c>
      <c r="BI112" s="92">
        <v>23</v>
      </c>
      <c r="BJ112" s="92">
        <v>24</v>
      </c>
      <c r="BK112" s="92">
        <v>25</v>
      </c>
      <c r="BL112" s="92">
        <v>26</v>
      </c>
      <c r="BM112" s="92">
        <v>27</v>
      </c>
      <c r="BN112" s="92">
        <v>28</v>
      </c>
      <c r="BO112" s="92">
        <v>29</v>
      </c>
      <c r="BP112" s="92">
        <v>30</v>
      </c>
      <c r="BQ112" s="92"/>
      <c r="BR112" s="3" t="s">
        <v>371</v>
      </c>
      <c r="BS112" s="3" t="s">
        <v>372</v>
      </c>
      <c r="BT112" s="3" t="s">
        <v>373</v>
      </c>
      <c r="BU112" s="3" t="s">
        <v>374</v>
      </c>
      <c r="BV112" s="3" t="s">
        <v>375</v>
      </c>
      <c r="BW112" s="3" t="s">
        <v>365</v>
      </c>
      <c r="BX112" s="3" t="s">
        <v>366</v>
      </c>
      <c r="BY112" s="3" t="s">
        <v>371</v>
      </c>
      <c r="BZ112" s="3" t="s">
        <v>372</v>
      </c>
      <c r="CA112" s="3" t="s">
        <v>373</v>
      </c>
      <c r="CB112" s="3" t="s">
        <v>374</v>
      </c>
      <c r="CC112" s="3" t="s">
        <v>375</v>
      </c>
      <c r="CD112" s="3" t="s">
        <v>365</v>
      </c>
      <c r="CE112" s="3" t="s">
        <v>366</v>
      </c>
      <c r="CF112" s="3" t="s">
        <v>371</v>
      </c>
      <c r="CG112" s="3" t="s">
        <v>372</v>
      </c>
      <c r="CH112" s="3" t="s">
        <v>373</v>
      </c>
      <c r="CI112" s="3" t="s">
        <v>374</v>
      </c>
      <c r="CJ112" s="3" t="s">
        <v>375</v>
      </c>
      <c r="CK112" s="3" t="s">
        <v>365</v>
      </c>
      <c r="CL112" s="3" t="s">
        <v>366</v>
      </c>
      <c r="CM112" s="3" t="s">
        <v>371</v>
      </c>
      <c r="CN112" s="3" t="s">
        <v>372</v>
      </c>
      <c r="CO112" s="3" t="s">
        <v>373</v>
      </c>
      <c r="CP112" s="3" t="s">
        <v>374</v>
      </c>
      <c r="CQ112" s="3" t="s">
        <v>375</v>
      </c>
      <c r="CR112" s="3" t="s">
        <v>365</v>
      </c>
      <c r="CS112" s="3" t="s">
        <v>366</v>
      </c>
      <c r="CT112" s="3" t="s">
        <v>371</v>
      </c>
      <c r="CU112" s="3" t="s">
        <v>372</v>
      </c>
      <c r="CV112" s="3" t="s">
        <v>373</v>
      </c>
      <c r="CW112" s="3" t="s">
        <v>384</v>
      </c>
      <c r="CX112">
        <v>2024</v>
      </c>
    </row>
    <row r="113" spans="1:102" x14ac:dyDescent="0.2">
      <c r="A113" s="84" t="str">
        <f t="shared" si="1"/>
        <v>Апрель 2024 График 3 Бригада 4</v>
      </c>
      <c r="B113" s="3"/>
      <c r="C113" s="87" t="s">
        <v>383</v>
      </c>
      <c r="D113" s="3" t="s">
        <v>410</v>
      </c>
      <c r="E113" s="3" t="s">
        <v>382</v>
      </c>
      <c r="F113" s="94">
        <v>4</v>
      </c>
      <c r="G113" s="3">
        <v>10.5</v>
      </c>
      <c r="H113" s="3" t="s">
        <v>411</v>
      </c>
      <c r="I113" s="3"/>
      <c r="J113" s="3"/>
      <c r="K113" s="3">
        <v>10.5</v>
      </c>
      <c r="L113" s="3" t="s">
        <v>411</v>
      </c>
      <c r="M113" s="3"/>
      <c r="N113" s="3"/>
      <c r="O113" s="3">
        <v>10.5</v>
      </c>
      <c r="P113" s="3" t="s">
        <v>411</v>
      </c>
      <c r="Q113" s="3"/>
      <c r="R113" s="3"/>
      <c r="S113" s="3">
        <v>10.5</v>
      </c>
      <c r="T113" s="3" t="s">
        <v>411</v>
      </c>
      <c r="U113" s="3"/>
      <c r="V113" s="3"/>
      <c r="W113" s="3">
        <v>10.5</v>
      </c>
      <c r="X113" s="3" t="s">
        <v>411</v>
      </c>
      <c r="Y113" s="3"/>
      <c r="Z113" s="3"/>
      <c r="AA113" s="3">
        <v>10.5</v>
      </c>
      <c r="AB113" s="3" t="s">
        <v>411</v>
      </c>
      <c r="AC113" s="3"/>
      <c r="AD113" s="3"/>
      <c r="AE113" s="3">
        <v>10.5</v>
      </c>
      <c r="AF113" s="3" t="s">
        <v>411</v>
      </c>
      <c r="AG113" s="3"/>
      <c r="AH113" s="3"/>
      <c r="AI113" s="3">
        <v>10.5</v>
      </c>
      <c r="AJ113" s="3" t="s">
        <v>411</v>
      </c>
      <c r="AK113" s="3" t="s">
        <v>385</v>
      </c>
      <c r="AL113" s="91">
        <v>168</v>
      </c>
      <c r="AM113" s="92">
        <v>1</v>
      </c>
      <c r="AN113" s="92">
        <v>2</v>
      </c>
      <c r="AO113" s="92">
        <v>3</v>
      </c>
      <c r="AP113" s="92">
        <v>4</v>
      </c>
      <c r="AQ113" s="92">
        <v>5</v>
      </c>
      <c r="AR113" s="92">
        <v>6</v>
      </c>
      <c r="AS113" s="92">
        <v>7</v>
      </c>
      <c r="AT113" s="92">
        <v>8</v>
      </c>
      <c r="AU113" s="92">
        <v>9</v>
      </c>
      <c r="AV113" s="92">
        <v>10</v>
      </c>
      <c r="AW113" s="92">
        <v>11</v>
      </c>
      <c r="AX113" s="92">
        <v>12</v>
      </c>
      <c r="AY113" s="92">
        <v>13</v>
      </c>
      <c r="AZ113" s="92">
        <v>14</v>
      </c>
      <c r="BA113" s="92">
        <v>15</v>
      </c>
      <c r="BB113" s="92">
        <v>16</v>
      </c>
      <c r="BC113" s="92">
        <v>17</v>
      </c>
      <c r="BD113" s="92">
        <v>18</v>
      </c>
      <c r="BE113" s="92">
        <v>19</v>
      </c>
      <c r="BF113" s="92">
        <v>20</v>
      </c>
      <c r="BG113" s="92">
        <v>21</v>
      </c>
      <c r="BH113" s="92">
        <v>22</v>
      </c>
      <c r="BI113" s="92">
        <v>23</v>
      </c>
      <c r="BJ113" s="92">
        <v>24</v>
      </c>
      <c r="BK113" s="92">
        <v>25</v>
      </c>
      <c r="BL113" s="92">
        <v>26</v>
      </c>
      <c r="BM113" s="92">
        <v>27</v>
      </c>
      <c r="BN113" s="92">
        <v>28</v>
      </c>
      <c r="BO113" s="92">
        <v>29</v>
      </c>
      <c r="BP113" s="92">
        <v>30</v>
      </c>
      <c r="BQ113" s="92"/>
      <c r="BR113" s="3" t="s">
        <v>371</v>
      </c>
      <c r="BS113" s="3" t="s">
        <v>372</v>
      </c>
      <c r="BT113" s="3" t="s">
        <v>373</v>
      </c>
      <c r="BU113" s="3" t="s">
        <v>374</v>
      </c>
      <c r="BV113" s="3" t="s">
        <v>375</v>
      </c>
      <c r="BW113" s="3" t="s">
        <v>365</v>
      </c>
      <c r="BX113" s="3" t="s">
        <v>366</v>
      </c>
      <c r="BY113" s="3" t="s">
        <v>371</v>
      </c>
      <c r="BZ113" s="3" t="s">
        <v>372</v>
      </c>
      <c r="CA113" s="3" t="s">
        <v>373</v>
      </c>
      <c r="CB113" s="3" t="s">
        <v>374</v>
      </c>
      <c r="CC113" s="3" t="s">
        <v>375</v>
      </c>
      <c r="CD113" s="3" t="s">
        <v>365</v>
      </c>
      <c r="CE113" s="3" t="s">
        <v>366</v>
      </c>
      <c r="CF113" s="3" t="s">
        <v>371</v>
      </c>
      <c r="CG113" s="3" t="s">
        <v>372</v>
      </c>
      <c r="CH113" s="3" t="s">
        <v>373</v>
      </c>
      <c r="CI113" s="3" t="s">
        <v>374</v>
      </c>
      <c r="CJ113" s="3" t="s">
        <v>375</v>
      </c>
      <c r="CK113" s="3" t="s">
        <v>365</v>
      </c>
      <c r="CL113" s="3" t="s">
        <v>366</v>
      </c>
      <c r="CM113" s="3" t="s">
        <v>371</v>
      </c>
      <c r="CN113" s="3" t="s">
        <v>372</v>
      </c>
      <c r="CO113" s="3" t="s">
        <v>373</v>
      </c>
      <c r="CP113" s="3" t="s">
        <v>374</v>
      </c>
      <c r="CQ113" s="3" t="s">
        <v>375</v>
      </c>
      <c r="CR113" s="3" t="s">
        <v>365</v>
      </c>
      <c r="CS113" s="3" t="s">
        <v>366</v>
      </c>
      <c r="CT113" s="3" t="s">
        <v>371</v>
      </c>
      <c r="CU113" s="3" t="s">
        <v>372</v>
      </c>
      <c r="CV113" s="3" t="s">
        <v>373</v>
      </c>
      <c r="CW113" s="3" t="s">
        <v>384</v>
      </c>
      <c r="CX113">
        <v>2024</v>
      </c>
    </row>
    <row r="114" spans="1:102" x14ac:dyDescent="0.2">
      <c r="A114" s="84" t="str">
        <f t="shared" si="1"/>
        <v>Май 2024 График 3 Бригада 1</v>
      </c>
      <c r="B114" s="3"/>
      <c r="C114" s="87" t="s">
        <v>386</v>
      </c>
      <c r="D114" s="3" t="s">
        <v>410</v>
      </c>
      <c r="E114" s="3" t="s">
        <v>369</v>
      </c>
      <c r="F114" s="94">
        <v>1</v>
      </c>
      <c r="G114" s="3" t="s">
        <v>411</v>
      </c>
      <c r="H114" s="3"/>
      <c r="I114" s="3"/>
      <c r="J114" s="3">
        <v>10.5</v>
      </c>
      <c r="K114" s="3" t="s">
        <v>411</v>
      </c>
      <c r="L114" s="3"/>
      <c r="M114" s="3"/>
      <c r="N114" s="3">
        <v>10.5</v>
      </c>
      <c r="O114" s="3" t="s">
        <v>411</v>
      </c>
      <c r="P114" s="3"/>
      <c r="Q114" s="3"/>
      <c r="R114" s="3">
        <v>10.5</v>
      </c>
      <c r="S114" s="3" t="s">
        <v>411</v>
      </c>
      <c r="T114" s="3"/>
      <c r="U114" s="3"/>
      <c r="V114" s="3">
        <v>10.5</v>
      </c>
      <c r="W114" s="3" t="s">
        <v>411</v>
      </c>
      <c r="X114" s="3"/>
      <c r="Y114" s="3"/>
      <c r="Z114" s="3">
        <v>10.5</v>
      </c>
      <c r="AA114" s="3" t="s">
        <v>411</v>
      </c>
      <c r="AB114" s="3"/>
      <c r="AC114" s="3"/>
      <c r="AD114" s="3">
        <v>10.5</v>
      </c>
      <c r="AE114" s="3" t="s">
        <v>411</v>
      </c>
      <c r="AF114" s="3"/>
      <c r="AG114" s="3"/>
      <c r="AH114" s="3">
        <v>10.5</v>
      </c>
      <c r="AI114" s="3" t="s">
        <v>411</v>
      </c>
      <c r="AJ114" s="3"/>
      <c r="AK114" s="3"/>
      <c r="AL114" s="91">
        <v>157.5</v>
      </c>
      <c r="AM114" s="92">
        <v>1</v>
      </c>
      <c r="AN114" s="92">
        <v>2</v>
      </c>
      <c r="AO114" s="92">
        <v>3</v>
      </c>
      <c r="AP114" s="92">
        <v>4</v>
      </c>
      <c r="AQ114" s="92">
        <v>5</v>
      </c>
      <c r="AR114" s="92">
        <v>6</v>
      </c>
      <c r="AS114" s="92">
        <v>7</v>
      </c>
      <c r="AT114" s="92">
        <v>8</v>
      </c>
      <c r="AU114" s="92">
        <v>9</v>
      </c>
      <c r="AV114" s="92">
        <v>10</v>
      </c>
      <c r="AW114" s="92">
        <v>11</v>
      </c>
      <c r="AX114" s="92">
        <v>12</v>
      </c>
      <c r="AY114" s="92">
        <v>13</v>
      </c>
      <c r="AZ114" s="92">
        <v>14</v>
      </c>
      <c r="BA114" s="92">
        <v>15</v>
      </c>
      <c r="BB114" s="92">
        <v>16</v>
      </c>
      <c r="BC114" s="92">
        <v>17</v>
      </c>
      <c r="BD114" s="92">
        <v>18</v>
      </c>
      <c r="BE114" s="92">
        <v>19</v>
      </c>
      <c r="BF114" s="92">
        <v>20</v>
      </c>
      <c r="BG114" s="92">
        <v>21</v>
      </c>
      <c r="BH114" s="92">
        <v>22</v>
      </c>
      <c r="BI114" s="92">
        <v>23</v>
      </c>
      <c r="BJ114" s="92">
        <v>24</v>
      </c>
      <c r="BK114" s="92">
        <v>25</v>
      </c>
      <c r="BL114" s="92">
        <v>26</v>
      </c>
      <c r="BM114" s="92">
        <v>27</v>
      </c>
      <c r="BN114" s="92">
        <v>28</v>
      </c>
      <c r="BO114" s="92">
        <v>29</v>
      </c>
      <c r="BP114" s="92">
        <v>30</v>
      </c>
      <c r="BQ114" s="92">
        <v>31</v>
      </c>
      <c r="BR114" s="3" t="s">
        <v>373</v>
      </c>
      <c r="BS114" s="3" t="s">
        <v>374</v>
      </c>
      <c r="BT114" s="3" t="s">
        <v>375</v>
      </c>
      <c r="BU114" s="3" t="s">
        <v>365</v>
      </c>
      <c r="BV114" s="3" t="s">
        <v>366</v>
      </c>
      <c r="BW114" s="3" t="s">
        <v>371</v>
      </c>
      <c r="BX114" s="3" t="s">
        <v>372</v>
      </c>
      <c r="BY114" s="3" t="s">
        <v>373</v>
      </c>
      <c r="BZ114" s="3" t="s">
        <v>374</v>
      </c>
      <c r="CA114" s="3" t="s">
        <v>375</v>
      </c>
      <c r="CB114" s="3" t="s">
        <v>365</v>
      </c>
      <c r="CC114" s="3" t="s">
        <v>366</v>
      </c>
      <c r="CD114" s="3" t="s">
        <v>371</v>
      </c>
      <c r="CE114" s="3" t="s">
        <v>372</v>
      </c>
      <c r="CF114" s="3" t="s">
        <v>373</v>
      </c>
      <c r="CG114" s="3" t="s">
        <v>374</v>
      </c>
      <c r="CH114" s="3" t="s">
        <v>375</v>
      </c>
      <c r="CI114" s="3" t="s">
        <v>365</v>
      </c>
      <c r="CJ114" s="3" t="s">
        <v>366</v>
      </c>
      <c r="CK114" s="3" t="s">
        <v>371</v>
      </c>
      <c r="CL114" s="3" t="s">
        <v>372</v>
      </c>
      <c r="CM114" s="3" t="s">
        <v>373</v>
      </c>
      <c r="CN114" s="3" t="s">
        <v>374</v>
      </c>
      <c r="CO114" s="3" t="s">
        <v>375</v>
      </c>
      <c r="CP114" s="3" t="s">
        <v>365</v>
      </c>
      <c r="CQ114" s="3" t="s">
        <v>366</v>
      </c>
      <c r="CR114" s="3" t="s">
        <v>371</v>
      </c>
      <c r="CS114" s="3" t="s">
        <v>372</v>
      </c>
      <c r="CT114" s="3" t="s">
        <v>373</v>
      </c>
      <c r="CU114" s="3" t="s">
        <v>374</v>
      </c>
      <c r="CV114" s="3" t="s">
        <v>375</v>
      </c>
      <c r="CW114" s="3" t="s">
        <v>387</v>
      </c>
      <c r="CX114">
        <v>2024</v>
      </c>
    </row>
    <row r="115" spans="1:102" x14ac:dyDescent="0.2">
      <c r="A115" s="84" t="str">
        <f t="shared" si="1"/>
        <v>Май 2024 График 3 Бригада 2</v>
      </c>
      <c r="B115" s="3"/>
      <c r="C115" s="87" t="s">
        <v>386</v>
      </c>
      <c r="D115" s="3" t="s">
        <v>410</v>
      </c>
      <c r="E115" s="3" t="s">
        <v>376</v>
      </c>
      <c r="F115" s="94">
        <v>2</v>
      </c>
      <c r="G115" s="3">
        <v>10.5</v>
      </c>
      <c r="H115" s="3" t="s">
        <v>411</v>
      </c>
      <c r="I115" s="3"/>
      <c r="J115" s="3"/>
      <c r="K115" s="3">
        <v>10.5</v>
      </c>
      <c r="L115" s="3" t="s">
        <v>411</v>
      </c>
      <c r="M115" s="3"/>
      <c r="N115" s="3"/>
      <c r="O115" s="3">
        <v>10.5</v>
      </c>
      <c r="P115" s="3" t="s">
        <v>411</v>
      </c>
      <c r="Q115" s="3"/>
      <c r="R115" s="3"/>
      <c r="S115" s="3">
        <v>10.5</v>
      </c>
      <c r="T115" s="3" t="s">
        <v>411</v>
      </c>
      <c r="U115" s="3"/>
      <c r="V115" s="3"/>
      <c r="W115" s="3">
        <v>10.5</v>
      </c>
      <c r="X115" s="3" t="s">
        <v>411</v>
      </c>
      <c r="Y115" s="3"/>
      <c r="Z115" s="3"/>
      <c r="AA115" s="3">
        <v>10.5</v>
      </c>
      <c r="AB115" s="3" t="s">
        <v>411</v>
      </c>
      <c r="AC115" s="3"/>
      <c r="AD115" s="3"/>
      <c r="AE115" s="3">
        <v>10.5</v>
      </c>
      <c r="AF115" s="3" t="s">
        <v>411</v>
      </c>
      <c r="AG115" s="3"/>
      <c r="AH115" s="3"/>
      <c r="AI115" s="3">
        <v>10.5</v>
      </c>
      <c r="AJ115" s="3" t="s">
        <v>411</v>
      </c>
      <c r="AK115" s="3"/>
      <c r="AL115" s="91">
        <v>168</v>
      </c>
      <c r="AM115" s="92">
        <v>1</v>
      </c>
      <c r="AN115" s="92">
        <v>2</v>
      </c>
      <c r="AO115" s="92">
        <v>3</v>
      </c>
      <c r="AP115" s="92">
        <v>4</v>
      </c>
      <c r="AQ115" s="92">
        <v>5</v>
      </c>
      <c r="AR115" s="92">
        <v>6</v>
      </c>
      <c r="AS115" s="92">
        <v>7</v>
      </c>
      <c r="AT115" s="92">
        <v>8</v>
      </c>
      <c r="AU115" s="92">
        <v>9</v>
      </c>
      <c r="AV115" s="92">
        <v>10</v>
      </c>
      <c r="AW115" s="92">
        <v>11</v>
      </c>
      <c r="AX115" s="92">
        <v>12</v>
      </c>
      <c r="AY115" s="92">
        <v>13</v>
      </c>
      <c r="AZ115" s="92">
        <v>14</v>
      </c>
      <c r="BA115" s="92">
        <v>15</v>
      </c>
      <c r="BB115" s="92">
        <v>16</v>
      </c>
      <c r="BC115" s="92">
        <v>17</v>
      </c>
      <c r="BD115" s="92">
        <v>18</v>
      </c>
      <c r="BE115" s="92">
        <v>19</v>
      </c>
      <c r="BF115" s="92">
        <v>20</v>
      </c>
      <c r="BG115" s="92">
        <v>21</v>
      </c>
      <c r="BH115" s="92">
        <v>22</v>
      </c>
      <c r="BI115" s="92">
        <v>23</v>
      </c>
      <c r="BJ115" s="92">
        <v>24</v>
      </c>
      <c r="BK115" s="92">
        <v>25</v>
      </c>
      <c r="BL115" s="92">
        <v>26</v>
      </c>
      <c r="BM115" s="92">
        <v>27</v>
      </c>
      <c r="BN115" s="92">
        <v>28</v>
      </c>
      <c r="BO115" s="92">
        <v>29</v>
      </c>
      <c r="BP115" s="92">
        <v>30</v>
      </c>
      <c r="BQ115" s="92">
        <v>31</v>
      </c>
      <c r="BR115" s="3" t="s">
        <v>373</v>
      </c>
      <c r="BS115" s="3" t="s">
        <v>374</v>
      </c>
      <c r="BT115" s="3" t="s">
        <v>375</v>
      </c>
      <c r="BU115" s="3" t="s">
        <v>365</v>
      </c>
      <c r="BV115" s="3" t="s">
        <v>366</v>
      </c>
      <c r="BW115" s="3" t="s">
        <v>371</v>
      </c>
      <c r="BX115" s="3" t="s">
        <v>372</v>
      </c>
      <c r="BY115" s="3" t="s">
        <v>373</v>
      </c>
      <c r="BZ115" s="3" t="s">
        <v>374</v>
      </c>
      <c r="CA115" s="3" t="s">
        <v>375</v>
      </c>
      <c r="CB115" s="3" t="s">
        <v>365</v>
      </c>
      <c r="CC115" s="3" t="s">
        <v>366</v>
      </c>
      <c r="CD115" s="3" t="s">
        <v>371</v>
      </c>
      <c r="CE115" s="3" t="s">
        <v>372</v>
      </c>
      <c r="CF115" s="3" t="s">
        <v>373</v>
      </c>
      <c r="CG115" s="3" t="s">
        <v>374</v>
      </c>
      <c r="CH115" s="3" t="s">
        <v>375</v>
      </c>
      <c r="CI115" s="3" t="s">
        <v>365</v>
      </c>
      <c r="CJ115" s="3" t="s">
        <v>366</v>
      </c>
      <c r="CK115" s="3" t="s">
        <v>371</v>
      </c>
      <c r="CL115" s="3" t="s">
        <v>372</v>
      </c>
      <c r="CM115" s="3" t="s">
        <v>373</v>
      </c>
      <c r="CN115" s="3" t="s">
        <v>374</v>
      </c>
      <c r="CO115" s="3" t="s">
        <v>375</v>
      </c>
      <c r="CP115" s="3" t="s">
        <v>365</v>
      </c>
      <c r="CQ115" s="3" t="s">
        <v>366</v>
      </c>
      <c r="CR115" s="3" t="s">
        <v>371</v>
      </c>
      <c r="CS115" s="3" t="s">
        <v>372</v>
      </c>
      <c r="CT115" s="3" t="s">
        <v>373</v>
      </c>
      <c r="CU115" s="3" t="s">
        <v>374</v>
      </c>
      <c r="CV115" s="3" t="s">
        <v>375</v>
      </c>
      <c r="CW115" s="3" t="s">
        <v>387</v>
      </c>
      <c r="CX115">
        <v>2024</v>
      </c>
    </row>
    <row r="116" spans="1:102" x14ac:dyDescent="0.2">
      <c r="A116" s="84" t="str">
        <f t="shared" si="1"/>
        <v>Май 2024 График 3 Бригада 3</v>
      </c>
      <c r="B116" s="3"/>
      <c r="C116" s="87" t="s">
        <v>386</v>
      </c>
      <c r="D116" s="3" t="s">
        <v>410</v>
      </c>
      <c r="E116" s="3" t="s">
        <v>379</v>
      </c>
      <c r="F116" s="94">
        <v>3</v>
      </c>
      <c r="G116" s="3"/>
      <c r="H116" s="3">
        <v>10.5</v>
      </c>
      <c r="I116" s="3" t="s">
        <v>411</v>
      </c>
      <c r="J116" s="3"/>
      <c r="K116" s="3"/>
      <c r="L116" s="3">
        <v>10.5</v>
      </c>
      <c r="M116" s="3" t="s">
        <v>411</v>
      </c>
      <c r="N116" s="3"/>
      <c r="O116" s="3"/>
      <c r="P116" s="3">
        <v>10.5</v>
      </c>
      <c r="Q116" s="3" t="s">
        <v>411</v>
      </c>
      <c r="R116" s="3"/>
      <c r="S116" s="3"/>
      <c r="T116" s="3">
        <v>10.5</v>
      </c>
      <c r="U116" s="3" t="s">
        <v>411</v>
      </c>
      <c r="V116" s="3"/>
      <c r="W116" s="3"/>
      <c r="X116" s="3">
        <v>10.5</v>
      </c>
      <c r="Y116" s="3" t="s">
        <v>411</v>
      </c>
      <c r="Z116" s="3"/>
      <c r="AA116" s="3"/>
      <c r="AB116" s="3">
        <v>10.5</v>
      </c>
      <c r="AC116" s="3" t="s">
        <v>411</v>
      </c>
      <c r="AD116" s="3"/>
      <c r="AE116" s="3"/>
      <c r="AF116" s="3">
        <v>10.5</v>
      </c>
      <c r="AG116" s="3" t="s">
        <v>411</v>
      </c>
      <c r="AH116" s="3"/>
      <c r="AI116" s="3"/>
      <c r="AJ116" s="3">
        <v>10.5</v>
      </c>
      <c r="AK116" s="3" t="s">
        <v>411</v>
      </c>
      <c r="AL116" s="91">
        <v>168</v>
      </c>
      <c r="AM116" s="92">
        <v>1</v>
      </c>
      <c r="AN116" s="92">
        <v>2</v>
      </c>
      <c r="AO116" s="92">
        <v>3</v>
      </c>
      <c r="AP116" s="92">
        <v>4</v>
      </c>
      <c r="AQ116" s="92">
        <v>5</v>
      </c>
      <c r="AR116" s="92">
        <v>6</v>
      </c>
      <c r="AS116" s="92">
        <v>7</v>
      </c>
      <c r="AT116" s="92">
        <v>8</v>
      </c>
      <c r="AU116" s="92">
        <v>9</v>
      </c>
      <c r="AV116" s="92">
        <v>10</v>
      </c>
      <c r="AW116" s="92">
        <v>11</v>
      </c>
      <c r="AX116" s="92">
        <v>12</v>
      </c>
      <c r="AY116" s="92">
        <v>13</v>
      </c>
      <c r="AZ116" s="92">
        <v>14</v>
      </c>
      <c r="BA116" s="92">
        <v>15</v>
      </c>
      <c r="BB116" s="92">
        <v>16</v>
      </c>
      <c r="BC116" s="92">
        <v>17</v>
      </c>
      <c r="BD116" s="92">
        <v>18</v>
      </c>
      <c r="BE116" s="92">
        <v>19</v>
      </c>
      <c r="BF116" s="92">
        <v>20</v>
      </c>
      <c r="BG116" s="92">
        <v>21</v>
      </c>
      <c r="BH116" s="92">
        <v>22</v>
      </c>
      <c r="BI116" s="92">
        <v>23</v>
      </c>
      <c r="BJ116" s="92">
        <v>24</v>
      </c>
      <c r="BK116" s="92">
        <v>25</v>
      </c>
      <c r="BL116" s="92">
        <v>26</v>
      </c>
      <c r="BM116" s="92">
        <v>27</v>
      </c>
      <c r="BN116" s="92">
        <v>28</v>
      </c>
      <c r="BO116" s="92">
        <v>29</v>
      </c>
      <c r="BP116" s="92">
        <v>30</v>
      </c>
      <c r="BQ116" s="92">
        <v>31</v>
      </c>
      <c r="BR116" s="3" t="s">
        <v>373</v>
      </c>
      <c r="BS116" s="3" t="s">
        <v>374</v>
      </c>
      <c r="BT116" s="3" t="s">
        <v>375</v>
      </c>
      <c r="BU116" s="3" t="s">
        <v>365</v>
      </c>
      <c r="BV116" s="3" t="s">
        <v>366</v>
      </c>
      <c r="BW116" s="3" t="s">
        <v>371</v>
      </c>
      <c r="BX116" s="3" t="s">
        <v>372</v>
      </c>
      <c r="BY116" s="3" t="s">
        <v>373</v>
      </c>
      <c r="BZ116" s="3" t="s">
        <v>374</v>
      </c>
      <c r="CA116" s="3" t="s">
        <v>375</v>
      </c>
      <c r="CB116" s="3" t="s">
        <v>365</v>
      </c>
      <c r="CC116" s="3" t="s">
        <v>366</v>
      </c>
      <c r="CD116" s="3" t="s">
        <v>371</v>
      </c>
      <c r="CE116" s="3" t="s">
        <v>372</v>
      </c>
      <c r="CF116" s="3" t="s">
        <v>373</v>
      </c>
      <c r="CG116" s="3" t="s">
        <v>374</v>
      </c>
      <c r="CH116" s="3" t="s">
        <v>375</v>
      </c>
      <c r="CI116" s="3" t="s">
        <v>365</v>
      </c>
      <c r="CJ116" s="3" t="s">
        <v>366</v>
      </c>
      <c r="CK116" s="3" t="s">
        <v>371</v>
      </c>
      <c r="CL116" s="3" t="s">
        <v>372</v>
      </c>
      <c r="CM116" s="3" t="s">
        <v>373</v>
      </c>
      <c r="CN116" s="3" t="s">
        <v>374</v>
      </c>
      <c r="CO116" s="3" t="s">
        <v>375</v>
      </c>
      <c r="CP116" s="3" t="s">
        <v>365</v>
      </c>
      <c r="CQ116" s="3" t="s">
        <v>366</v>
      </c>
      <c r="CR116" s="3" t="s">
        <v>371</v>
      </c>
      <c r="CS116" s="3" t="s">
        <v>372</v>
      </c>
      <c r="CT116" s="3" t="s">
        <v>373</v>
      </c>
      <c r="CU116" s="3" t="s">
        <v>374</v>
      </c>
      <c r="CV116" s="3" t="s">
        <v>375</v>
      </c>
      <c r="CW116" s="3" t="s">
        <v>387</v>
      </c>
      <c r="CX116">
        <v>2024</v>
      </c>
    </row>
    <row r="117" spans="1:102" x14ac:dyDescent="0.2">
      <c r="A117" s="84" t="str">
        <f t="shared" si="1"/>
        <v>Май 2024 График 3 Бригада 4</v>
      </c>
      <c r="B117" s="3"/>
      <c r="C117" s="87" t="s">
        <v>386</v>
      </c>
      <c r="D117" s="3" t="s">
        <v>410</v>
      </c>
      <c r="E117" s="3" t="s">
        <v>382</v>
      </c>
      <c r="F117" s="94">
        <v>4</v>
      </c>
      <c r="G117" s="3"/>
      <c r="H117" s="3"/>
      <c r="I117" s="3">
        <v>10.5</v>
      </c>
      <c r="J117" s="3" t="s">
        <v>411</v>
      </c>
      <c r="K117" s="3"/>
      <c r="L117" s="3"/>
      <c r="M117" s="3">
        <v>10.5</v>
      </c>
      <c r="N117" s="3" t="s">
        <v>411</v>
      </c>
      <c r="O117" s="3"/>
      <c r="P117" s="3"/>
      <c r="Q117" s="3">
        <v>10.5</v>
      </c>
      <c r="R117" s="3" t="s">
        <v>411</v>
      </c>
      <c r="S117" s="3"/>
      <c r="T117" s="3"/>
      <c r="U117" s="3">
        <v>10.5</v>
      </c>
      <c r="V117" s="3" t="s">
        <v>411</v>
      </c>
      <c r="W117" s="3"/>
      <c r="X117" s="3"/>
      <c r="Y117" s="3">
        <v>10.5</v>
      </c>
      <c r="Z117" s="3" t="s">
        <v>411</v>
      </c>
      <c r="AA117" s="3"/>
      <c r="AB117" s="3"/>
      <c r="AC117" s="3">
        <v>10.5</v>
      </c>
      <c r="AD117" s="3" t="s">
        <v>411</v>
      </c>
      <c r="AE117" s="3"/>
      <c r="AF117" s="3"/>
      <c r="AG117" s="3">
        <v>10.5</v>
      </c>
      <c r="AH117" s="3" t="s">
        <v>411</v>
      </c>
      <c r="AI117" s="3"/>
      <c r="AJ117" s="3"/>
      <c r="AK117" s="3">
        <v>10.5</v>
      </c>
      <c r="AL117" s="91">
        <v>157.5</v>
      </c>
      <c r="AM117" s="92">
        <v>1</v>
      </c>
      <c r="AN117" s="92">
        <v>2</v>
      </c>
      <c r="AO117" s="92">
        <v>3</v>
      </c>
      <c r="AP117" s="92">
        <v>4</v>
      </c>
      <c r="AQ117" s="92">
        <v>5</v>
      </c>
      <c r="AR117" s="92">
        <v>6</v>
      </c>
      <c r="AS117" s="92">
        <v>7</v>
      </c>
      <c r="AT117" s="92">
        <v>8</v>
      </c>
      <c r="AU117" s="92">
        <v>9</v>
      </c>
      <c r="AV117" s="92">
        <v>10</v>
      </c>
      <c r="AW117" s="92">
        <v>11</v>
      </c>
      <c r="AX117" s="92">
        <v>12</v>
      </c>
      <c r="AY117" s="92">
        <v>13</v>
      </c>
      <c r="AZ117" s="92">
        <v>14</v>
      </c>
      <c r="BA117" s="92">
        <v>15</v>
      </c>
      <c r="BB117" s="92">
        <v>16</v>
      </c>
      <c r="BC117" s="92">
        <v>17</v>
      </c>
      <c r="BD117" s="92">
        <v>18</v>
      </c>
      <c r="BE117" s="92">
        <v>19</v>
      </c>
      <c r="BF117" s="92">
        <v>20</v>
      </c>
      <c r="BG117" s="92">
        <v>21</v>
      </c>
      <c r="BH117" s="92">
        <v>22</v>
      </c>
      <c r="BI117" s="92">
        <v>23</v>
      </c>
      <c r="BJ117" s="92">
        <v>24</v>
      </c>
      <c r="BK117" s="92">
        <v>25</v>
      </c>
      <c r="BL117" s="92">
        <v>26</v>
      </c>
      <c r="BM117" s="92">
        <v>27</v>
      </c>
      <c r="BN117" s="92">
        <v>28</v>
      </c>
      <c r="BO117" s="92">
        <v>29</v>
      </c>
      <c r="BP117" s="92">
        <v>30</v>
      </c>
      <c r="BQ117" s="92">
        <v>31</v>
      </c>
      <c r="BR117" s="3" t="s">
        <v>373</v>
      </c>
      <c r="BS117" s="3" t="s">
        <v>374</v>
      </c>
      <c r="BT117" s="3" t="s">
        <v>375</v>
      </c>
      <c r="BU117" s="3" t="s">
        <v>365</v>
      </c>
      <c r="BV117" s="3" t="s">
        <v>366</v>
      </c>
      <c r="BW117" s="3" t="s">
        <v>371</v>
      </c>
      <c r="BX117" s="3" t="s">
        <v>372</v>
      </c>
      <c r="BY117" s="3" t="s">
        <v>373</v>
      </c>
      <c r="BZ117" s="3" t="s">
        <v>374</v>
      </c>
      <c r="CA117" s="3" t="s">
        <v>375</v>
      </c>
      <c r="CB117" s="3" t="s">
        <v>365</v>
      </c>
      <c r="CC117" s="3" t="s">
        <v>366</v>
      </c>
      <c r="CD117" s="3" t="s">
        <v>371</v>
      </c>
      <c r="CE117" s="3" t="s">
        <v>372</v>
      </c>
      <c r="CF117" s="3" t="s">
        <v>373</v>
      </c>
      <c r="CG117" s="3" t="s">
        <v>374</v>
      </c>
      <c r="CH117" s="3" t="s">
        <v>375</v>
      </c>
      <c r="CI117" s="3" t="s">
        <v>365</v>
      </c>
      <c r="CJ117" s="3" t="s">
        <v>366</v>
      </c>
      <c r="CK117" s="3" t="s">
        <v>371</v>
      </c>
      <c r="CL117" s="3" t="s">
        <v>372</v>
      </c>
      <c r="CM117" s="3" t="s">
        <v>373</v>
      </c>
      <c r="CN117" s="3" t="s">
        <v>374</v>
      </c>
      <c r="CO117" s="3" t="s">
        <v>375</v>
      </c>
      <c r="CP117" s="3" t="s">
        <v>365</v>
      </c>
      <c r="CQ117" s="3" t="s">
        <v>366</v>
      </c>
      <c r="CR117" s="3" t="s">
        <v>371</v>
      </c>
      <c r="CS117" s="3" t="s">
        <v>372</v>
      </c>
      <c r="CT117" s="3" t="s">
        <v>373</v>
      </c>
      <c r="CU117" s="3" t="s">
        <v>374</v>
      </c>
      <c r="CV117" s="3" t="s">
        <v>375</v>
      </c>
      <c r="CW117" s="3" t="s">
        <v>387</v>
      </c>
      <c r="CX117">
        <v>2024</v>
      </c>
    </row>
    <row r="118" spans="1:102" x14ac:dyDescent="0.2">
      <c r="A118" s="84" t="str">
        <f t="shared" si="1"/>
        <v>Июнь 2024 График 3 Бригада 1</v>
      </c>
      <c r="B118" s="3"/>
      <c r="C118" s="87" t="s">
        <v>388</v>
      </c>
      <c r="D118" s="3" t="s">
        <v>410</v>
      </c>
      <c r="E118" s="3" t="s">
        <v>369</v>
      </c>
      <c r="F118" s="94">
        <v>1</v>
      </c>
      <c r="G118" s="3">
        <v>10.5</v>
      </c>
      <c r="H118" s="3" t="s">
        <v>411</v>
      </c>
      <c r="I118" s="3"/>
      <c r="J118" s="3"/>
      <c r="K118" s="3">
        <v>10.5</v>
      </c>
      <c r="L118" s="3" t="s">
        <v>411</v>
      </c>
      <c r="M118" s="3"/>
      <c r="N118" s="3"/>
      <c r="O118" s="3">
        <v>10.5</v>
      </c>
      <c r="P118" s="3" t="s">
        <v>411</v>
      </c>
      <c r="Q118" s="3"/>
      <c r="R118" s="3"/>
      <c r="S118" s="3">
        <v>10.5</v>
      </c>
      <c r="T118" s="3" t="s">
        <v>411</v>
      </c>
      <c r="U118" s="3"/>
      <c r="V118" s="3"/>
      <c r="W118" s="3">
        <v>10.5</v>
      </c>
      <c r="X118" s="3" t="s">
        <v>411</v>
      </c>
      <c r="Y118" s="3"/>
      <c r="Z118" s="3"/>
      <c r="AA118" s="3">
        <v>10.5</v>
      </c>
      <c r="AB118" s="3" t="s">
        <v>411</v>
      </c>
      <c r="AC118" s="3"/>
      <c r="AD118" s="3"/>
      <c r="AE118" s="3">
        <v>10.5</v>
      </c>
      <c r="AF118" s="3" t="s">
        <v>411</v>
      </c>
      <c r="AG118" s="3"/>
      <c r="AH118" s="3"/>
      <c r="AI118" s="3">
        <v>10.5</v>
      </c>
      <c r="AJ118" s="3" t="s">
        <v>411</v>
      </c>
      <c r="AK118" s="3" t="s">
        <v>385</v>
      </c>
      <c r="AL118" s="91">
        <v>168</v>
      </c>
      <c r="AM118" s="92">
        <v>1</v>
      </c>
      <c r="AN118" s="92">
        <v>2</v>
      </c>
      <c r="AO118" s="92">
        <v>3</v>
      </c>
      <c r="AP118" s="92">
        <v>4</v>
      </c>
      <c r="AQ118" s="92">
        <v>5</v>
      </c>
      <c r="AR118" s="92">
        <v>6</v>
      </c>
      <c r="AS118" s="92">
        <v>7</v>
      </c>
      <c r="AT118" s="92">
        <v>8</v>
      </c>
      <c r="AU118" s="92">
        <v>9</v>
      </c>
      <c r="AV118" s="92">
        <v>10</v>
      </c>
      <c r="AW118" s="92">
        <v>11</v>
      </c>
      <c r="AX118" s="92">
        <v>12</v>
      </c>
      <c r="AY118" s="92">
        <v>13</v>
      </c>
      <c r="AZ118" s="92">
        <v>14</v>
      </c>
      <c r="BA118" s="92">
        <v>15</v>
      </c>
      <c r="BB118" s="92">
        <v>16</v>
      </c>
      <c r="BC118" s="92">
        <v>17</v>
      </c>
      <c r="BD118" s="92">
        <v>18</v>
      </c>
      <c r="BE118" s="92">
        <v>19</v>
      </c>
      <c r="BF118" s="92">
        <v>20</v>
      </c>
      <c r="BG118" s="92">
        <v>21</v>
      </c>
      <c r="BH118" s="92">
        <v>22</v>
      </c>
      <c r="BI118" s="92">
        <v>23</v>
      </c>
      <c r="BJ118" s="92">
        <v>24</v>
      </c>
      <c r="BK118" s="92">
        <v>25</v>
      </c>
      <c r="BL118" s="92">
        <v>26</v>
      </c>
      <c r="BM118" s="92">
        <v>27</v>
      </c>
      <c r="BN118" s="92">
        <v>28</v>
      </c>
      <c r="BO118" s="92">
        <v>29</v>
      </c>
      <c r="BP118" s="92">
        <v>30</v>
      </c>
      <c r="BQ118" s="92"/>
      <c r="BR118" s="3" t="s">
        <v>365</v>
      </c>
      <c r="BS118" s="3" t="s">
        <v>366</v>
      </c>
      <c r="BT118" s="3" t="s">
        <v>371</v>
      </c>
      <c r="BU118" s="3" t="s">
        <v>372</v>
      </c>
      <c r="BV118" s="3" t="s">
        <v>373</v>
      </c>
      <c r="BW118" s="3" t="s">
        <v>374</v>
      </c>
      <c r="BX118" s="3" t="s">
        <v>375</v>
      </c>
      <c r="BY118" s="3" t="s">
        <v>365</v>
      </c>
      <c r="BZ118" s="3" t="s">
        <v>366</v>
      </c>
      <c r="CA118" s="3" t="s">
        <v>371</v>
      </c>
      <c r="CB118" s="3" t="s">
        <v>372</v>
      </c>
      <c r="CC118" s="3" t="s">
        <v>373</v>
      </c>
      <c r="CD118" s="3" t="s">
        <v>374</v>
      </c>
      <c r="CE118" s="3" t="s">
        <v>375</v>
      </c>
      <c r="CF118" s="3" t="s">
        <v>365</v>
      </c>
      <c r="CG118" s="3" t="s">
        <v>366</v>
      </c>
      <c r="CH118" s="3" t="s">
        <v>371</v>
      </c>
      <c r="CI118" s="3" t="s">
        <v>372</v>
      </c>
      <c r="CJ118" s="3" t="s">
        <v>373</v>
      </c>
      <c r="CK118" s="3" t="s">
        <v>374</v>
      </c>
      <c r="CL118" s="3" t="s">
        <v>375</v>
      </c>
      <c r="CM118" s="3" t="s">
        <v>365</v>
      </c>
      <c r="CN118" s="3" t="s">
        <v>366</v>
      </c>
      <c r="CO118" s="3" t="s">
        <v>371</v>
      </c>
      <c r="CP118" s="3" t="s">
        <v>372</v>
      </c>
      <c r="CQ118" s="3" t="s">
        <v>373</v>
      </c>
      <c r="CR118" s="3" t="s">
        <v>374</v>
      </c>
      <c r="CS118" s="3" t="s">
        <v>375</v>
      </c>
      <c r="CT118" s="3" t="s">
        <v>365</v>
      </c>
      <c r="CU118" s="3" t="s">
        <v>366</v>
      </c>
      <c r="CV118" s="3" t="s">
        <v>371</v>
      </c>
      <c r="CW118" s="3" t="s">
        <v>389</v>
      </c>
      <c r="CX118">
        <v>2024</v>
      </c>
    </row>
    <row r="119" spans="1:102" x14ac:dyDescent="0.2">
      <c r="A119" s="84" t="str">
        <f t="shared" si="1"/>
        <v>Июнь 2024 График 3 Бригада 2</v>
      </c>
      <c r="B119" s="3"/>
      <c r="C119" s="87" t="s">
        <v>388</v>
      </c>
      <c r="D119" s="3" t="s">
        <v>410</v>
      </c>
      <c r="E119" s="3" t="s">
        <v>376</v>
      </c>
      <c r="F119" s="94">
        <v>2</v>
      </c>
      <c r="G119" s="3"/>
      <c r="H119" s="3">
        <v>10.5</v>
      </c>
      <c r="I119" s="3" t="s">
        <v>411</v>
      </c>
      <c r="J119" s="3"/>
      <c r="K119" s="3"/>
      <c r="L119" s="3">
        <v>10.5</v>
      </c>
      <c r="M119" s="3" t="s">
        <v>411</v>
      </c>
      <c r="N119" s="3"/>
      <c r="O119" s="3"/>
      <c r="P119" s="3">
        <v>10.5</v>
      </c>
      <c r="Q119" s="3" t="s">
        <v>411</v>
      </c>
      <c r="R119" s="3"/>
      <c r="S119" s="3"/>
      <c r="T119" s="3">
        <v>10.5</v>
      </c>
      <c r="U119" s="3" t="s">
        <v>411</v>
      </c>
      <c r="V119" s="3"/>
      <c r="W119" s="3"/>
      <c r="X119" s="3">
        <v>10.5</v>
      </c>
      <c r="Y119" s="3" t="s">
        <v>411</v>
      </c>
      <c r="Z119" s="3"/>
      <c r="AA119" s="3"/>
      <c r="AB119" s="3">
        <v>10.5</v>
      </c>
      <c r="AC119" s="3" t="s">
        <v>411</v>
      </c>
      <c r="AD119" s="3"/>
      <c r="AE119" s="3"/>
      <c r="AF119" s="3">
        <v>10.5</v>
      </c>
      <c r="AG119" s="3" t="s">
        <v>411</v>
      </c>
      <c r="AH119" s="3"/>
      <c r="AI119" s="3"/>
      <c r="AJ119" s="3">
        <v>10.5</v>
      </c>
      <c r="AK119" s="3" t="s">
        <v>385</v>
      </c>
      <c r="AL119" s="91">
        <v>157.5</v>
      </c>
      <c r="AM119" s="92">
        <v>1</v>
      </c>
      <c r="AN119" s="92">
        <v>2</v>
      </c>
      <c r="AO119" s="92">
        <v>3</v>
      </c>
      <c r="AP119" s="92">
        <v>4</v>
      </c>
      <c r="AQ119" s="92">
        <v>5</v>
      </c>
      <c r="AR119" s="92">
        <v>6</v>
      </c>
      <c r="AS119" s="92">
        <v>7</v>
      </c>
      <c r="AT119" s="92">
        <v>8</v>
      </c>
      <c r="AU119" s="92">
        <v>9</v>
      </c>
      <c r="AV119" s="92">
        <v>10</v>
      </c>
      <c r="AW119" s="92">
        <v>11</v>
      </c>
      <c r="AX119" s="92">
        <v>12</v>
      </c>
      <c r="AY119" s="92">
        <v>13</v>
      </c>
      <c r="AZ119" s="92">
        <v>14</v>
      </c>
      <c r="BA119" s="92">
        <v>15</v>
      </c>
      <c r="BB119" s="92">
        <v>16</v>
      </c>
      <c r="BC119" s="92">
        <v>17</v>
      </c>
      <c r="BD119" s="92">
        <v>18</v>
      </c>
      <c r="BE119" s="92">
        <v>19</v>
      </c>
      <c r="BF119" s="92">
        <v>20</v>
      </c>
      <c r="BG119" s="92">
        <v>21</v>
      </c>
      <c r="BH119" s="92">
        <v>22</v>
      </c>
      <c r="BI119" s="92">
        <v>23</v>
      </c>
      <c r="BJ119" s="92">
        <v>24</v>
      </c>
      <c r="BK119" s="92">
        <v>25</v>
      </c>
      <c r="BL119" s="92">
        <v>26</v>
      </c>
      <c r="BM119" s="92">
        <v>27</v>
      </c>
      <c r="BN119" s="92">
        <v>28</v>
      </c>
      <c r="BO119" s="92">
        <v>29</v>
      </c>
      <c r="BP119" s="92">
        <v>30</v>
      </c>
      <c r="BQ119" s="92"/>
      <c r="BR119" s="3" t="s">
        <v>365</v>
      </c>
      <c r="BS119" s="3" t="s">
        <v>366</v>
      </c>
      <c r="BT119" s="3" t="s">
        <v>371</v>
      </c>
      <c r="BU119" s="3" t="s">
        <v>372</v>
      </c>
      <c r="BV119" s="3" t="s">
        <v>373</v>
      </c>
      <c r="BW119" s="3" t="s">
        <v>374</v>
      </c>
      <c r="BX119" s="3" t="s">
        <v>375</v>
      </c>
      <c r="BY119" s="3" t="s">
        <v>365</v>
      </c>
      <c r="BZ119" s="3" t="s">
        <v>366</v>
      </c>
      <c r="CA119" s="3" t="s">
        <v>371</v>
      </c>
      <c r="CB119" s="3" t="s">
        <v>372</v>
      </c>
      <c r="CC119" s="3" t="s">
        <v>373</v>
      </c>
      <c r="CD119" s="3" t="s">
        <v>374</v>
      </c>
      <c r="CE119" s="3" t="s">
        <v>375</v>
      </c>
      <c r="CF119" s="3" t="s">
        <v>365</v>
      </c>
      <c r="CG119" s="3" t="s">
        <v>366</v>
      </c>
      <c r="CH119" s="3" t="s">
        <v>371</v>
      </c>
      <c r="CI119" s="3" t="s">
        <v>372</v>
      </c>
      <c r="CJ119" s="3" t="s">
        <v>373</v>
      </c>
      <c r="CK119" s="3" t="s">
        <v>374</v>
      </c>
      <c r="CL119" s="3" t="s">
        <v>375</v>
      </c>
      <c r="CM119" s="3" t="s">
        <v>365</v>
      </c>
      <c r="CN119" s="3" t="s">
        <v>366</v>
      </c>
      <c r="CO119" s="3" t="s">
        <v>371</v>
      </c>
      <c r="CP119" s="3" t="s">
        <v>372</v>
      </c>
      <c r="CQ119" s="3" t="s">
        <v>373</v>
      </c>
      <c r="CR119" s="3" t="s">
        <v>374</v>
      </c>
      <c r="CS119" s="3" t="s">
        <v>375</v>
      </c>
      <c r="CT119" s="3" t="s">
        <v>365</v>
      </c>
      <c r="CU119" s="3" t="s">
        <v>366</v>
      </c>
      <c r="CV119" s="3" t="s">
        <v>371</v>
      </c>
      <c r="CW119" s="3" t="s">
        <v>389</v>
      </c>
      <c r="CX119">
        <v>2024</v>
      </c>
    </row>
    <row r="120" spans="1:102" x14ac:dyDescent="0.2">
      <c r="A120" s="84" t="str">
        <f t="shared" si="1"/>
        <v>Июнь 2024 График 3 Бригада 3</v>
      </c>
      <c r="B120" s="3"/>
      <c r="C120" s="87" t="s">
        <v>388</v>
      </c>
      <c r="D120" s="3" t="s">
        <v>410</v>
      </c>
      <c r="E120" s="3" t="s">
        <v>379</v>
      </c>
      <c r="F120" s="94">
        <v>3</v>
      </c>
      <c r="G120" s="3"/>
      <c r="H120" s="3"/>
      <c r="I120" s="3">
        <v>10.5</v>
      </c>
      <c r="J120" s="3" t="s">
        <v>411</v>
      </c>
      <c r="K120" s="3"/>
      <c r="L120" s="3"/>
      <c r="M120" s="3">
        <v>10.5</v>
      </c>
      <c r="N120" s="3" t="s">
        <v>411</v>
      </c>
      <c r="O120" s="3"/>
      <c r="P120" s="3"/>
      <c r="Q120" s="3">
        <v>10.5</v>
      </c>
      <c r="R120" s="3" t="s">
        <v>411</v>
      </c>
      <c r="S120" s="3"/>
      <c r="T120" s="3"/>
      <c r="U120" s="3">
        <v>10.5</v>
      </c>
      <c r="V120" s="3" t="s">
        <v>411</v>
      </c>
      <c r="W120" s="3"/>
      <c r="X120" s="3"/>
      <c r="Y120" s="3">
        <v>10.5</v>
      </c>
      <c r="Z120" s="3" t="s">
        <v>411</v>
      </c>
      <c r="AA120" s="3"/>
      <c r="AB120" s="3"/>
      <c r="AC120" s="3">
        <v>10.5</v>
      </c>
      <c r="AD120" s="3" t="s">
        <v>411</v>
      </c>
      <c r="AE120" s="3"/>
      <c r="AF120" s="3"/>
      <c r="AG120" s="3">
        <v>10.5</v>
      </c>
      <c r="AH120" s="3" t="s">
        <v>411</v>
      </c>
      <c r="AI120" s="3"/>
      <c r="AJ120" s="3"/>
      <c r="AK120" s="3" t="s">
        <v>385</v>
      </c>
      <c r="AL120" s="91">
        <v>147</v>
      </c>
      <c r="AM120" s="92">
        <v>1</v>
      </c>
      <c r="AN120" s="92">
        <v>2</v>
      </c>
      <c r="AO120" s="92">
        <v>3</v>
      </c>
      <c r="AP120" s="92">
        <v>4</v>
      </c>
      <c r="AQ120" s="92">
        <v>5</v>
      </c>
      <c r="AR120" s="92">
        <v>6</v>
      </c>
      <c r="AS120" s="92">
        <v>7</v>
      </c>
      <c r="AT120" s="92">
        <v>8</v>
      </c>
      <c r="AU120" s="92">
        <v>9</v>
      </c>
      <c r="AV120" s="92">
        <v>10</v>
      </c>
      <c r="AW120" s="92">
        <v>11</v>
      </c>
      <c r="AX120" s="92">
        <v>12</v>
      </c>
      <c r="AY120" s="92">
        <v>13</v>
      </c>
      <c r="AZ120" s="92">
        <v>14</v>
      </c>
      <c r="BA120" s="92">
        <v>15</v>
      </c>
      <c r="BB120" s="92">
        <v>16</v>
      </c>
      <c r="BC120" s="92">
        <v>17</v>
      </c>
      <c r="BD120" s="92">
        <v>18</v>
      </c>
      <c r="BE120" s="92">
        <v>19</v>
      </c>
      <c r="BF120" s="92">
        <v>20</v>
      </c>
      <c r="BG120" s="92">
        <v>21</v>
      </c>
      <c r="BH120" s="92">
        <v>22</v>
      </c>
      <c r="BI120" s="92">
        <v>23</v>
      </c>
      <c r="BJ120" s="92">
        <v>24</v>
      </c>
      <c r="BK120" s="92">
        <v>25</v>
      </c>
      <c r="BL120" s="92">
        <v>26</v>
      </c>
      <c r="BM120" s="92">
        <v>27</v>
      </c>
      <c r="BN120" s="92">
        <v>28</v>
      </c>
      <c r="BO120" s="92">
        <v>29</v>
      </c>
      <c r="BP120" s="92">
        <v>30</v>
      </c>
      <c r="BQ120" s="92"/>
      <c r="BR120" s="3" t="s">
        <v>365</v>
      </c>
      <c r="BS120" s="3" t="s">
        <v>366</v>
      </c>
      <c r="BT120" s="3" t="s">
        <v>371</v>
      </c>
      <c r="BU120" s="3" t="s">
        <v>372</v>
      </c>
      <c r="BV120" s="3" t="s">
        <v>373</v>
      </c>
      <c r="BW120" s="3" t="s">
        <v>374</v>
      </c>
      <c r="BX120" s="3" t="s">
        <v>375</v>
      </c>
      <c r="BY120" s="3" t="s">
        <v>365</v>
      </c>
      <c r="BZ120" s="3" t="s">
        <v>366</v>
      </c>
      <c r="CA120" s="3" t="s">
        <v>371</v>
      </c>
      <c r="CB120" s="3" t="s">
        <v>372</v>
      </c>
      <c r="CC120" s="3" t="s">
        <v>373</v>
      </c>
      <c r="CD120" s="3" t="s">
        <v>374</v>
      </c>
      <c r="CE120" s="3" t="s">
        <v>375</v>
      </c>
      <c r="CF120" s="3" t="s">
        <v>365</v>
      </c>
      <c r="CG120" s="3" t="s">
        <v>366</v>
      </c>
      <c r="CH120" s="3" t="s">
        <v>371</v>
      </c>
      <c r="CI120" s="3" t="s">
        <v>372</v>
      </c>
      <c r="CJ120" s="3" t="s">
        <v>373</v>
      </c>
      <c r="CK120" s="3" t="s">
        <v>374</v>
      </c>
      <c r="CL120" s="3" t="s">
        <v>375</v>
      </c>
      <c r="CM120" s="3" t="s">
        <v>365</v>
      </c>
      <c r="CN120" s="3" t="s">
        <v>366</v>
      </c>
      <c r="CO120" s="3" t="s">
        <v>371</v>
      </c>
      <c r="CP120" s="3" t="s">
        <v>372</v>
      </c>
      <c r="CQ120" s="3" t="s">
        <v>373</v>
      </c>
      <c r="CR120" s="3" t="s">
        <v>374</v>
      </c>
      <c r="CS120" s="3" t="s">
        <v>375</v>
      </c>
      <c r="CT120" s="3" t="s">
        <v>365</v>
      </c>
      <c r="CU120" s="3" t="s">
        <v>366</v>
      </c>
      <c r="CV120" s="3" t="s">
        <v>371</v>
      </c>
      <c r="CW120" s="3" t="s">
        <v>389</v>
      </c>
      <c r="CX120">
        <v>2024</v>
      </c>
    </row>
    <row r="121" spans="1:102" x14ac:dyDescent="0.2">
      <c r="A121" s="84" t="str">
        <f t="shared" si="1"/>
        <v>Июнь 2024 График 3 Бригада 4</v>
      </c>
      <c r="B121" s="3"/>
      <c r="C121" s="87" t="s">
        <v>388</v>
      </c>
      <c r="D121" s="3" t="s">
        <v>410</v>
      </c>
      <c r="E121" s="3" t="s">
        <v>382</v>
      </c>
      <c r="F121" s="94">
        <v>4</v>
      </c>
      <c r="G121" s="3" t="s">
        <v>411</v>
      </c>
      <c r="H121" s="3"/>
      <c r="I121" s="3"/>
      <c r="J121" s="3">
        <v>10.5</v>
      </c>
      <c r="K121" s="3" t="s">
        <v>411</v>
      </c>
      <c r="L121" s="3"/>
      <c r="M121" s="3"/>
      <c r="N121" s="3">
        <v>10.5</v>
      </c>
      <c r="O121" s="3" t="s">
        <v>411</v>
      </c>
      <c r="P121" s="3"/>
      <c r="Q121" s="3"/>
      <c r="R121" s="3">
        <v>10.5</v>
      </c>
      <c r="S121" s="3" t="s">
        <v>411</v>
      </c>
      <c r="T121" s="3"/>
      <c r="U121" s="3"/>
      <c r="V121" s="3">
        <v>10.5</v>
      </c>
      <c r="W121" s="3" t="s">
        <v>411</v>
      </c>
      <c r="X121" s="3"/>
      <c r="Y121" s="3"/>
      <c r="Z121" s="3">
        <v>10.5</v>
      </c>
      <c r="AA121" s="3" t="s">
        <v>411</v>
      </c>
      <c r="AB121" s="3"/>
      <c r="AC121" s="3"/>
      <c r="AD121" s="3">
        <v>10.5</v>
      </c>
      <c r="AE121" s="3" t="s">
        <v>411</v>
      </c>
      <c r="AF121" s="3"/>
      <c r="AG121" s="3"/>
      <c r="AH121" s="3">
        <v>10.5</v>
      </c>
      <c r="AI121" s="3" t="s">
        <v>411</v>
      </c>
      <c r="AJ121" s="3"/>
      <c r="AK121" s="3" t="s">
        <v>385</v>
      </c>
      <c r="AL121" s="91">
        <v>157.5</v>
      </c>
      <c r="AM121" s="92">
        <v>1</v>
      </c>
      <c r="AN121" s="92">
        <v>2</v>
      </c>
      <c r="AO121" s="92">
        <v>3</v>
      </c>
      <c r="AP121" s="92">
        <v>4</v>
      </c>
      <c r="AQ121" s="92">
        <v>5</v>
      </c>
      <c r="AR121" s="92">
        <v>6</v>
      </c>
      <c r="AS121" s="92">
        <v>7</v>
      </c>
      <c r="AT121" s="92">
        <v>8</v>
      </c>
      <c r="AU121" s="92">
        <v>9</v>
      </c>
      <c r="AV121" s="92">
        <v>10</v>
      </c>
      <c r="AW121" s="92">
        <v>11</v>
      </c>
      <c r="AX121" s="92">
        <v>12</v>
      </c>
      <c r="AY121" s="92">
        <v>13</v>
      </c>
      <c r="AZ121" s="92">
        <v>14</v>
      </c>
      <c r="BA121" s="92">
        <v>15</v>
      </c>
      <c r="BB121" s="92">
        <v>16</v>
      </c>
      <c r="BC121" s="92">
        <v>17</v>
      </c>
      <c r="BD121" s="92">
        <v>18</v>
      </c>
      <c r="BE121" s="92">
        <v>19</v>
      </c>
      <c r="BF121" s="92">
        <v>20</v>
      </c>
      <c r="BG121" s="92">
        <v>21</v>
      </c>
      <c r="BH121" s="92">
        <v>22</v>
      </c>
      <c r="BI121" s="92">
        <v>23</v>
      </c>
      <c r="BJ121" s="92">
        <v>24</v>
      </c>
      <c r="BK121" s="92">
        <v>25</v>
      </c>
      <c r="BL121" s="92">
        <v>26</v>
      </c>
      <c r="BM121" s="92">
        <v>27</v>
      </c>
      <c r="BN121" s="92">
        <v>28</v>
      </c>
      <c r="BO121" s="92">
        <v>29</v>
      </c>
      <c r="BP121" s="92">
        <v>30</v>
      </c>
      <c r="BQ121" s="92"/>
      <c r="BR121" s="3" t="s">
        <v>365</v>
      </c>
      <c r="BS121" s="3" t="s">
        <v>366</v>
      </c>
      <c r="BT121" s="3" t="s">
        <v>371</v>
      </c>
      <c r="BU121" s="3" t="s">
        <v>372</v>
      </c>
      <c r="BV121" s="3" t="s">
        <v>373</v>
      </c>
      <c r="BW121" s="3" t="s">
        <v>374</v>
      </c>
      <c r="BX121" s="3" t="s">
        <v>375</v>
      </c>
      <c r="BY121" s="3" t="s">
        <v>365</v>
      </c>
      <c r="BZ121" s="3" t="s">
        <v>366</v>
      </c>
      <c r="CA121" s="3" t="s">
        <v>371</v>
      </c>
      <c r="CB121" s="3" t="s">
        <v>372</v>
      </c>
      <c r="CC121" s="3" t="s">
        <v>373</v>
      </c>
      <c r="CD121" s="3" t="s">
        <v>374</v>
      </c>
      <c r="CE121" s="3" t="s">
        <v>375</v>
      </c>
      <c r="CF121" s="3" t="s">
        <v>365</v>
      </c>
      <c r="CG121" s="3" t="s">
        <v>366</v>
      </c>
      <c r="CH121" s="3" t="s">
        <v>371</v>
      </c>
      <c r="CI121" s="3" t="s">
        <v>372</v>
      </c>
      <c r="CJ121" s="3" t="s">
        <v>373</v>
      </c>
      <c r="CK121" s="3" t="s">
        <v>374</v>
      </c>
      <c r="CL121" s="3" t="s">
        <v>375</v>
      </c>
      <c r="CM121" s="3" t="s">
        <v>365</v>
      </c>
      <c r="CN121" s="3" t="s">
        <v>366</v>
      </c>
      <c r="CO121" s="3" t="s">
        <v>371</v>
      </c>
      <c r="CP121" s="3" t="s">
        <v>372</v>
      </c>
      <c r="CQ121" s="3" t="s">
        <v>373</v>
      </c>
      <c r="CR121" s="3" t="s">
        <v>374</v>
      </c>
      <c r="CS121" s="3" t="s">
        <v>375</v>
      </c>
      <c r="CT121" s="3" t="s">
        <v>365</v>
      </c>
      <c r="CU121" s="3" t="s">
        <v>366</v>
      </c>
      <c r="CV121" s="3" t="s">
        <v>371</v>
      </c>
      <c r="CW121" s="3" t="s">
        <v>389</v>
      </c>
      <c r="CX121">
        <v>2024</v>
      </c>
    </row>
    <row r="122" spans="1:102" x14ac:dyDescent="0.2">
      <c r="A122" s="84" t="str">
        <f t="shared" si="1"/>
        <v>Июль 2024 График 3 Бригада 1</v>
      </c>
      <c r="B122" s="3"/>
      <c r="C122" s="87" t="s">
        <v>390</v>
      </c>
      <c r="D122" s="3" t="s">
        <v>410</v>
      </c>
      <c r="E122" s="3" t="s">
        <v>369</v>
      </c>
      <c r="F122" s="94">
        <v>1</v>
      </c>
      <c r="G122" s="3"/>
      <c r="H122" s="3"/>
      <c r="I122" s="3">
        <v>10.5</v>
      </c>
      <c r="J122" s="3" t="s">
        <v>411</v>
      </c>
      <c r="K122" s="3"/>
      <c r="L122" s="3"/>
      <c r="M122" s="3">
        <v>10.5</v>
      </c>
      <c r="N122" s="3" t="s">
        <v>411</v>
      </c>
      <c r="O122" s="3"/>
      <c r="P122" s="3"/>
      <c r="Q122" s="3">
        <v>10.5</v>
      </c>
      <c r="R122" s="3" t="s">
        <v>411</v>
      </c>
      <c r="S122" s="3"/>
      <c r="T122" s="3"/>
      <c r="U122" s="3">
        <v>10.5</v>
      </c>
      <c r="V122" s="3" t="s">
        <v>411</v>
      </c>
      <c r="W122" s="3"/>
      <c r="X122" s="3"/>
      <c r="Y122" s="3">
        <v>10.5</v>
      </c>
      <c r="Z122" s="3" t="s">
        <v>411</v>
      </c>
      <c r="AA122" s="3"/>
      <c r="AB122" s="3"/>
      <c r="AC122" s="3">
        <v>10.5</v>
      </c>
      <c r="AD122" s="3" t="s">
        <v>411</v>
      </c>
      <c r="AE122" s="3"/>
      <c r="AF122" s="3"/>
      <c r="AG122" s="3">
        <v>10.5</v>
      </c>
      <c r="AH122" s="3" t="s">
        <v>411</v>
      </c>
      <c r="AI122" s="3"/>
      <c r="AJ122" s="3"/>
      <c r="AK122" s="3">
        <v>10.5</v>
      </c>
      <c r="AL122" s="91">
        <v>157.5</v>
      </c>
      <c r="AM122" s="92">
        <v>1</v>
      </c>
      <c r="AN122" s="92">
        <v>2</v>
      </c>
      <c r="AO122" s="92">
        <v>3</v>
      </c>
      <c r="AP122" s="92">
        <v>4</v>
      </c>
      <c r="AQ122" s="92">
        <v>5</v>
      </c>
      <c r="AR122" s="92">
        <v>6</v>
      </c>
      <c r="AS122" s="92">
        <v>7</v>
      </c>
      <c r="AT122" s="92">
        <v>8</v>
      </c>
      <c r="AU122" s="92">
        <v>9</v>
      </c>
      <c r="AV122" s="92">
        <v>10</v>
      </c>
      <c r="AW122" s="92">
        <v>11</v>
      </c>
      <c r="AX122" s="92">
        <v>12</v>
      </c>
      <c r="AY122" s="92">
        <v>13</v>
      </c>
      <c r="AZ122" s="92">
        <v>14</v>
      </c>
      <c r="BA122" s="92">
        <v>15</v>
      </c>
      <c r="BB122" s="92">
        <v>16</v>
      </c>
      <c r="BC122" s="92">
        <v>17</v>
      </c>
      <c r="BD122" s="92">
        <v>18</v>
      </c>
      <c r="BE122" s="92">
        <v>19</v>
      </c>
      <c r="BF122" s="92">
        <v>20</v>
      </c>
      <c r="BG122" s="92">
        <v>21</v>
      </c>
      <c r="BH122" s="92">
        <v>22</v>
      </c>
      <c r="BI122" s="92">
        <v>23</v>
      </c>
      <c r="BJ122" s="92">
        <v>24</v>
      </c>
      <c r="BK122" s="92">
        <v>25</v>
      </c>
      <c r="BL122" s="92">
        <v>26</v>
      </c>
      <c r="BM122" s="92">
        <v>27</v>
      </c>
      <c r="BN122" s="92">
        <v>28</v>
      </c>
      <c r="BO122" s="92">
        <v>29</v>
      </c>
      <c r="BP122" s="92">
        <v>30</v>
      </c>
      <c r="BQ122" s="92">
        <v>31</v>
      </c>
      <c r="BR122" s="3" t="s">
        <v>371</v>
      </c>
      <c r="BS122" s="3" t="s">
        <v>372</v>
      </c>
      <c r="BT122" s="3" t="s">
        <v>373</v>
      </c>
      <c r="BU122" s="3" t="s">
        <v>374</v>
      </c>
      <c r="BV122" s="3" t="s">
        <v>375</v>
      </c>
      <c r="BW122" s="3" t="s">
        <v>365</v>
      </c>
      <c r="BX122" s="3" t="s">
        <v>366</v>
      </c>
      <c r="BY122" s="3" t="s">
        <v>371</v>
      </c>
      <c r="BZ122" s="3" t="s">
        <v>372</v>
      </c>
      <c r="CA122" s="3" t="s">
        <v>373</v>
      </c>
      <c r="CB122" s="3" t="s">
        <v>374</v>
      </c>
      <c r="CC122" s="3" t="s">
        <v>375</v>
      </c>
      <c r="CD122" s="3" t="s">
        <v>365</v>
      </c>
      <c r="CE122" s="3" t="s">
        <v>366</v>
      </c>
      <c r="CF122" s="3" t="s">
        <v>371</v>
      </c>
      <c r="CG122" s="3" t="s">
        <v>372</v>
      </c>
      <c r="CH122" s="3" t="s">
        <v>373</v>
      </c>
      <c r="CI122" s="3" t="s">
        <v>374</v>
      </c>
      <c r="CJ122" s="3" t="s">
        <v>375</v>
      </c>
      <c r="CK122" s="3" t="s">
        <v>365</v>
      </c>
      <c r="CL122" s="3" t="s">
        <v>366</v>
      </c>
      <c r="CM122" s="3" t="s">
        <v>371</v>
      </c>
      <c r="CN122" s="3" t="s">
        <v>372</v>
      </c>
      <c r="CO122" s="3" t="s">
        <v>373</v>
      </c>
      <c r="CP122" s="3" t="s">
        <v>374</v>
      </c>
      <c r="CQ122" s="3" t="s">
        <v>375</v>
      </c>
      <c r="CR122" s="3" t="s">
        <v>365</v>
      </c>
      <c r="CS122" s="3" t="s">
        <v>366</v>
      </c>
      <c r="CT122" s="3" t="s">
        <v>371</v>
      </c>
      <c r="CU122" s="3" t="s">
        <v>372</v>
      </c>
      <c r="CV122" s="3" t="s">
        <v>373</v>
      </c>
      <c r="CW122" s="3" t="s">
        <v>391</v>
      </c>
      <c r="CX122">
        <v>2024</v>
      </c>
    </row>
    <row r="123" spans="1:102" x14ac:dyDescent="0.2">
      <c r="A123" s="84" t="str">
        <f t="shared" si="1"/>
        <v>Июль 2024 График 3 Бригада 2</v>
      </c>
      <c r="B123" s="3"/>
      <c r="C123" s="87" t="s">
        <v>390</v>
      </c>
      <c r="D123" s="3" t="s">
        <v>410</v>
      </c>
      <c r="E123" s="3" t="s">
        <v>376</v>
      </c>
      <c r="F123" s="94">
        <v>2</v>
      </c>
      <c r="G123" s="3" t="s">
        <v>411</v>
      </c>
      <c r="H123" s="3"/>
      <c r="I123" s="3"/>
      <c r="J123" s="3">
        <v>10.5</v>
      </c>
      <c r="K123" s="3" t="s">
        <v>411</v>
      </c>
      <c r="L123" s="3"/>
      <c r="M123" s="3"/>
      <c r="N123" s="3">
        <v>10.5</v>
      </c>
      <c r="O123" s="3" t="s">
        <v>411</v>
      </c>
      <c r="P123" s="3"/>
      <c r="Q123" s="3"/>
      <c r="R123" s="3">
        <v>10.5</v>
      </c>
      <c r="S123" s="3" t="s">
        <v>411</v>
      </c>
      <c r="T123" s="3"/>
      <c r="U123" s="3"/>
      <c r="V123" s="3">
        <v>10.5</v>
      </c>
      <c r="W123" s="3" t="s">
        <v>411</v>
      </c>
      <c r="X123" s="3"/>
      <c r="Y123" s="3"/>
      <c r="Z123" s="3">
        <v>10.5</v>
      </c>
      <c r="AA123" s="3" t="s">
        <v>411</v>
      </c>
      <c r="AB123" s="3"/>
      <c r="AC123" s="3"/>
      <c r="AD123" s="3">
        <v>10.5</v>
      </c>
      <c r="AE123" s="3" t="s">
        <v>411</v>
      </c>
      <c r="AF123" s="3"/>
      <c r="AG123" s="3"/>
      <c r="AH123" s="3">
        <v>10.5</v>
      </c>
      <c r="AI123" s="3" t="s">
        <v>411</v>
      </c>
      <c r="AJ123" s="3"/>
      <c r="AK123" s="3"/>
      <c r="AL123" s="91">
        <v>157.5</v>
      </c>
      <c r="AM123" s="92">
        <v>1</v>
      </c>
      <c r="AN123" s="92">
        <v>2</v>
      </c>
      <c r="AO123" s="92">
        <v>3</v>
      </c>
      <c r="AP123" s="92">
        <v>4</v>
      </c>
      <c r="AQ123" s="92">
        <v>5</v>
      </c>
      <c r="AR123" s="92">
        <v>6</v>
      </c>
      <c r="AS123" s="92">
        <v>7</v>
      </c>
      <c r="AT123" s="92">
        <v>8</v>
      </c>
      <c r="AU123" s="92">
        <v>9</v>
      </c>
      <c r="AV123" s="92">
        <v>10</v>
      </c>
      <c r="AW123" s="92">
        <v>11</v>
      </c>
      <c r="AX123" s="92">
        <v>12</v>
      </c>
      <c r="AY123" s="92">
        <v>13</v>
      </c>
      <c r="AZ123" s="92">
        <v>14</v>
      </c>
      <c r="BA123" s="92">
        <v>15</v>
      </c>
      <c r="BB123" s="92">
        <v>16</v>
      </c>
      <c r="BC123" s="92">
        <v>17</v>
      </c>
      <c r="BD123" s="92">
        <v>18</v>
      </c>
      <c r="BE123" s="92">
        <v>19</v>
      </c>
      <c r="BF123" s="92">
        <v>20</v>
      </c>
      <c r="BG123" s="92">
        <v>21</v>
      </c>
      <c r="BH123" s="92">
        <v>22</v>
      </c>
      <c r="BI123" s="92">
        <v>23</v>
      </c>
      <c r="BJ123" s="92">
        <v>24</v>
      </c>
      <c r="BK123" s="92">
        <v>25</v>
      </c>
      <c r="BL123" s="92">
        <v>26</v>
      </c>
      <c r="BM123" s="92">
        <v>27</v>
      </c>
      <c r="BN123" s="92">
        <v>28</v>
      </c>
      <c r="BO123" s="92">
        <v>29</v>
      </c>
      <c r="BP123" s="92">
        <v>30</v>
      </c>
      <c r="BQ123" s="92">
        <v>31</v>
      </c>
      <c r="BR123" s="3" t="s">
        <v>371</v>
      </c>
      <c r="BS123" s="3" t="s">
        <v>372</v>
      </c>
      <c r="BT123" s="3" t="s">
        <v>373</v>
      </c>
      <c r="BU123" s="3" t="s">
        <v>374</v>
      </c>
      <c r="BV123" s="3" t="s">
        <v>375</v>
      </c>
      <c r="BW123" s="3" t="s">
        <v>365</v>
      </c>
      <c r="BX123" s="3" t="s">
        <v>366</v>
      </c>
      <c r="BY123" s="3" t="s">
        <v>371</v>
      </c>
      <c r="BZ123" s="3" t="s">
        <v>372</v>
      </c>
      <c r="CA123" s="3" t="s">
        <v>373</v>
      </c>
      <c r="CB123" s="3" t="s">
        <v>374</v>
      </c>
      <c r="CC123" s="3" t="s">
        <v>375</v>
      </c>
      <c r="CD123" s="3" t="s">
        <v>365</v>
      </c>
      <c r="CE123" s="3" t="s">
        <v>366</v>
      </c>
      <c r="CF123" s="3" t="s">
        <v>371</v>
      </c>
      <c r="CG123" s="3" t="s">
        <v>372</v>
      </c>
      <c r="CH123" s="3" t="s">
        <v>373</v>
      </c>
      <c r="CI123" s="3" t="s">
        <v>374</v>
      </c>
      <c r="CJ123" s="3" t="s">
        <v>375</v>
      </c>
      <c r="CK123" s="3" t="s">
        <v>365</v>
      </c>
      <c r="CL123" s="3" t="s">
        <v>366</v>
      </c>
      <c r="CM123" s="3" t="s">
        <v>371</v>
      </c>
      <c r="CN123" s="3" t="s">
        <v>372</v>
      </c>
      <c r="CO123" s="3" t="s">
        <v>373</v>
      </c>
      <c r="CP123" s="3" t="s">
        <v>374</v>
      </c>
      <c r="CQ123" s="3" t="s">
        <v>375</v>
      </c>
      <c r="CR123" s="3" t="s">
        <v>365</v>
      </c>
      <c r="CS123" s="3" t="s">
        <v>366</v>
      </c>
      <c r="CT123" s="3" t="s">
        <v>371</v>
      </c>
      <c r="CU123" s="3" t="s">
        <v>372</v>
      </c>
      <c r="CV123" s="3" t="s">
        <v>373</v>
      </c>
      <c r="CW123" s="3" t="s">
        <v>391</v>
      </c>
      <c r="CX123">
        <v>2024</v>
      </c>
    </row>
    <row r="124" spans="1:102" x14ac:dyDescent="0.2">
      <c r="A124" s="84" t="str">
        <f t="shared" si="1"/>
        <v>Июль 2024 График 3 Бригада 3</v>
      </c>
      <c r="B124" s="3"/>
      <c r="C124" s="87" t="s">
        <v>390</v>
      </c>
      <c r="D124" s="3" t="s">
        <v>410</v>
      </c>
      <c r="E124" s="3" t="s">
        <v>379</v>
      </c>
      <c r="F124" s="94">
        <v>3</v>
      </c>
      <c r="G124" s="3">
        <v>10.5</v>
      </c>
      <c r="H124" s="3" t="s">
        <v>411</v>
      </c>
      <c r="I124" s="3"/>
      <c r="J124" s="3"/>
      <c r="K124" s="3">
        <v>10.5</v>
      </c>
      <c r="L124" s="3" t="s">
        <v>411</v>
      </c>
      <c r="M124" s="3"/>
      <c r="N124" s="3"/>
      <c r="O124" s="3">
        <v>10.5</v>
      </c>
      <c r="P124" s="3" t="s">
        <v>411</v>
      </c>
      <c r="Q124" s="3"/>
      <c r="R124" s="3"/>
      <c r="S124" s="3">
        <v>10.5</v>
      </c>
      <c r="T124" s="3" t="s">
        <v>411</v>
      </c>
      <c r="U124" s="3"/>
      <c r="V124" s="3"/>
      <c r="W124" s="3">
        <v>10.5</v>
      </c>
      <c r="X124" s="3" t="s">
        <v>411</v>
      </c>
      <c r="Y124" s="3"/>
      <c r="Z124" s="3"/>
      <c r="AA124" s="3">
        <v>10.5</v>
      </c>
      <c r="AB124" s="3" t="s">
        <v>411</v>
      </c>
      <c r="AC124" s="3"/>
      <c r="AD124" s="3"/>
      <c r="AE124" s="3">
        <v>10.5</v>
      </c>
      <c r="AF124" s="3" t="s">
        <v>411</v>
      </c>
      <c r="AG124" s="3"/>
      <c r="AH124" s="3"/>
      <c r="AI124" s="3">
        <v>10.5</v>
      </c>
      <c r="AJ124" s="3" t="s">
        <v>411</v>
      </c>
      <c r="AK124" s="3"/>
      <c r="AL124" s="91">
        <v>168</v>
      </c>
      <c r="AM124" s="92">
        <v>1</v>
      </c>
      <c r="AN124" s="92">
        <v>2</v>
      </c>
      <c r="AO124" s="92">
        <v>3</v>
      </c>
      <c r="AP124" s="92">
        <v>4</v>
      </c>
      <c r="AQ124" s="92">
        <v>5</v>
      </c>
      <c r="AR124" s="92">
        <v>6</v>
      </c>
      <c r="AS124" s="92">
        <v>7</v>
      </c>
      <c r="AT124" s="92">
        <v>8</v>
      </c>
      <c r="AU124" s="92">
        <v>9</v>
      </c>
      <c r="AV124" s="92">
        <v>10</v>
      </c>
      <c r="AW124" s="92">
        <v>11</v>
      </c>
      <c r="AX124" s="92">
        <v>12</v>
      </c>
      <c r="AY124" s="92">
        <v>13</v>
      </c>
      <c r="AZ124" s="92">
        <v>14</v>
      </c>
      <c r="BA124" s="92">
        <v>15</v>
      </c>
      <c r="BB124" s="92">
        <v>16</v>
      </c>
      <c r="BC124" s="92">
        <v>17</v>
      </c>
      <c r="BD124" s="92">
        <v>18</v>
      </c>
      <c r="BE124" s="92">
        <v>19</v>
      </c>
      <c r="BF124" s="92">
        <v>20</v>
      </c>
      <c r="BG124" s="92">
        <v>21</v>
      </c>
      <c r="BH124" s="92">
        <v>22</v>
      </c>
      <c r="BI124" s="92">
        <v>23</v>
      </c>
      <c r="BJ124" s="92">
        <v>24</v>
      </c>
      <c r="BK124" s="92">
        <v>25</v>
      </c>
      <c r="BL124" s="92">
        <v>26</v>
      </c>
      <c r="BM124" s="92">
        <v>27</v>
      </c>
      <c r="BN124" s="92">
        <v>28</v>
      </c>
      <c r="BO124" s="92">
        <v>29</v>
      </c>
      <c r="BP124" s="92">
        <v>30</v>
      </c>
      <c r="BQ124" s="92">
        <v>31</v>
      </c>
      <c r="BR124" s="3" t="s">
        <v>371</v>
      </c>
      <c r="BS124" s="3" t="s">
        <v>372</v>
      </c>
      <c r="BT124" s="3" t="s">
        <v>373</v>
      </c>
      <c r="BU124" s="3" t="s">
        <v>374</v>
      </c>
      <c r="BV124" s="3" t="s">
        <v>375</v>
      </c>
      <c r="BW124" s="3" t="s">
        <v>365</v>
      </c>
      <c r="BX124" s="3" t="s">
        <v>366</v>
      </c>
      <c r="BY124" s="3" t="s">
        <v>371</v>
      </c>
      <c r="BZ124" s="3" t="s">
        <v>372</v>
      </c>
      <c r="CA124" s="3" t="s">
        <v>373</v>
      </c>
      <c r="CB124" s="3" t="s">
        <v>374</v>
      </c>
      <c r="CC124" s="3" t="s">
        <v>375</v>
      </c>
      <c r="CD124" s="3" t="s">
        <v>365</v>
      </c>
      <c r="CE124" s="3" t="s">
        <v>366</v>
      </c>
      <c r="CF124" s="3" t="s">
        <v>371</v>
      </c>
      <c r="CG124" s="3" t="s">
        <v>372</v>
      </c>
      <c r="CH124" s="3" t="s">
        <v>373</v>
      </c>
      <c r="CI124" s="3" t="s">
        <v>374</v>
      </c>
      <c r="CJ124" s="3" t="s">
        <v>375</v>
      </c>
      <c r="CK124" s="3" t="s">
        <v>365</v>
      </c>
      <c r="CL124" s="3" t="s">
        <v>366</v>
      </c>
      <c r="CM124" s="3" t="s">
        <v>371</v>
      </c>
      <c r="CN124" s="3" t="s">
        <v>372</v>
      </c>
      <c r="CO124" s="3" t="s">
        <v>373</v>
      </c>
      <c r="CP124" s="3" t="s">
        <v>374</v>
      </c>
      <c r="CQ124" s="3" t="s">
        <v>375</v>
      </c>
      <c r="CR124" s="3" t="s">
        <v>365</v>
      </c>
      <c r="CS124" s="3" t="s">
        <v>366</v>
      </c>
      <c r="CT124" s="3" t="s">
        <v>371</v>
      </c>
      <c r="CU124" s="3" t="s">
        <v>372</v>
      </c>
      <c r="CV124" s="3" t="s">
        <v>373</v>
      </c>
      <c r="CW124" s="3" t="s">
        <v>391</v>
      </c>
      <c r="CX124">
        <v>2024</v>
      </c>
    </row>
    <row r="125" spans="1:102" x14ac:dyDescent="0.2">
      <c r="A125" s="84" t="str">
        <f t="shared" si="1"/>
        <v>Июль 2024 График 3 Бригада 4</v>
      </c>
      <c r="B125" s="3"/>
      <c r="C125" s="87" t="s">
        <v>390</v>
      </c>
      <c r="D125" s="3" t="s">
        <v>410</v>
      </c>
      <c r="E125" s="3" t="s">
        <v>382</v>
      </c>
      <c r="F125" s="94">
        <v>4</v>
      </c>
      <c r="G125" s="3"/>
      <c r="H125" s="3">
        <v>10.5</v>
      </c>
      <c r="I125" s="3" t="s">
        <v>411</v>
      </c>
      <c r="J125" s="3"/>
      <c r="K125" s="3"/>
      <c r="L125" s="3">
        <v>10.5</v>
      </c>
      <c r="M125" s="3" t="s">
        <v>411</v>
      </c>
      <c r="N125" s="3"/>
      <c r="O125" s="3"/>
      <c r="P125" s="3">
        <v>10.5</v>
      </c>
      <c r="Q125" s="3" t="s">
        <v>411</v>
      </c>
      <c r="R125" s="3"/>
      <c r="S125" s="3"/>
      <c r="T125" s="3">
        <v>10.5</v>
      </c>
      <c r="U125" s="3" t="s">
        <v>411</v>
      </c>
      <c r="V125" s="3"/>
      <c r="W125" s="3"/>
      <c r="X125" s="3">
        <v>10.5</v>
      </c>
      <c r="Y125" s="3" t="s">
        <v>411</v>
      </c>
      <c r="Z125" s="3"/>
      <c r="AA125" s="3"/>
      <c r="AB125" s="3">
        <v>10.5</v>
      </c>
      <c r="AC125" s="3" t="s">
        <v>411</v>
      </c>
      <c r="AD125" s="3"/>
      <c r="AE125" s="3"/>
      <c r="AF125" s="3">
        <v>10.5</v>
      </c>
      <c r="AG125" s="3" t="s">
        <v>411</v>
      </c>
      <c r="AH125" s="3"/>
      <c r="AI125" s="3"/>
      <c r="AJ125" s="3">
        <v>10.5</v>
      </c>
      <c r="AK125" s="3" t="s">
        <v>411</v>
      </c>
      <c r="AL125" s="91">
        <v>168</v>
      </c>
      <c r="AM125" s="92">
        <v>1</v>
      </c>
      <c r="AN125" s="92">
        <v>2</v>
      </c>
      <c r="AO125" s="92">
        <v>3</v>
      </c>
      <c r="AP125" s="92">
        <v>4</v>
      </c>
      <c r="AQ125" s="92">
        <v>5</v>
      </c>
      <c r="AR125" s="92">
        <v>6</v>
      </c>
      <c r="AS125" s="92">
        <v>7</v>
      </c>
      <c r="AT125" s="92">
        <v>8</v>
      </c>
      <c r="AU125" s="92">
        <v>9</v>
      </c>
      <c r="AV125" s="92">
        <v>10</v>
      </c>
      <c r="AW125" s="92">
        <v>11</v>
      </c>
      <c r="AX125" s="92">
        <v>12</v>
      </c>
      <c r="AY125" s="92">
        <v>13</v>
      </c>
      <c r="AZ125" s="92">
        <v>14</v>
      </c>
      <c r="BA125" s="92">
        <v>15</v>
      </c>
      <c r="BB125" s="92">
        <v>16</v>
      </c>
      <c r="BC125" s="92">
        <v>17</v>
      </c>
      <c r="BD125" s="92">
        <v>18</v>
      </c>
      <c r="BE125" s="92">
        <v>19</v>
      </c>
      <c r="BF125" s="92">
        <v>20</v>
      </c>
      <c r="BG125" s="92">
        <v>21</v>
      </c>
      <c r="BH125" s="92">
        <v>22</v>
      </c>
      <c r="BI125" s="92">
        <v>23</v>
      </c>
      <c r="BJ125" s="92">
        <v>24</v>
      </c>
      <c r="BK125" s="92">
        <v>25</v>
      </c>
      <c r="BL125" s="92">
        <v>26</v>
      </c>
      <c r="BM125" s="92">
        <v>27</v>
      </c>
      <c r="BN125" s="92">
        <v>28</v>
      </c>
      <c r="BO125" s="92">
        <v>29</v>
      </c>
      <c r="BP125" s="92">
        <v>30</v>
      </c>
      <c r="BQ125" s="92">
        <v>31</v>
      </c>
      <c r="BR125" s="3" t="s">
        <v>371</v>
      </c>
      <c r="BS125" s="3" t="s">
        <v>372</v>
      </c>
      <c r="BT125" s="3" t="s">
        <v>373</v>
      </c>
      <c r="BU125" s="3" t="s">
        <v>374</v>
      </c>
      <c r="BV125" s="3" t="s">
        <v>375</v>
      </c>
      <c r="BW125" s="3" t="s">
        <v>365</v>
      </c>
      <c r="BX125" s="3" t="s">
        <v>366</v>
      </c>
      <c r="BY125" s="3" t="s">
        <v>371</v>
      </c>
      <c r="BZ125" s="3" t="s">
        <v>372</v>
      </c>
      <c r="CA125" s="3" t="s">
        <v>373</v>
      </c>
      <c r="CB125" s="3" t="s">
        <v>374</v>
      </c>
      <c r="CC125" s="3" t="s">
        <v>375</v>
      </c>
      <c r="CD125" s="3" t="s">
        <v>365</v>
      </c>
      <c r="CE125" s="3" t="s">
        <v>366</v>
      </c>
      <c r="CF125" s="3" t="s">
        <v>371</v>
      </c>
      <c r="CG125" s="3" t="s">
        <v>372</v>
      </c>
      <c r="CH125" s="3" t="s">
        <v>373</v>
      </c>
      <c r="CI125" s="3" t="s">
        <v>374</v>
      </c>
      <c r="CJ125" s="3" t="s">
        <v>375</v>
      </c>
      <c r="CK125" s="3" t="s">
        <v>365</v>
      </c>
      <c r="CL125" s="3" t="s">
        <v>366</v>
      </c>
      <c r="CM125" s="3" t="s">
        <v>371</v>
      </c>
      <c r="CN125" s="3" t="s">
        <v>372</v>
      </c>
      <c r="CO125" s="3" t="s">
        <v>373</v>
      </c>
      <c r="CP125" s="3" t="s">
        <v>374</v>
      </c>
      <c r="CQ125" s="3" t="s">
        <v>375</v>
      </c>
      <c r="CR125" s="3" t="s">
        <v>365</v>
      </c>
      <c r="CS125" s="3" t="s">
        <v>366</v>
      </c>
      <c r="CT125" s="3" t="s">
        <v>371</v>
      </c>
      <c r="CU125" s="3" t="s">
        <v>372</v>
      </c>
      <c r="CV125" s="3" t="s">
        <v>373</v>
      </c>
      <c r="CW125" s="3" t="s">
        <v>391</v>
      </c>
      <c r="CX125">
        <v>2024</v>
      </c>
    </row>
    <row r="126" spans="1:102" x14ac:dyDescent="0.2">
      <c r="A126" s="84" t="str">
        <f t="shared" si="1"/>
        <v>Август 2024 График 3 Бригада 1</v>
      </c>
      <c r="B126" s="3"/>
      <c r="C126" s="87" t="s">
        <v>392</v>
      </c>
      <c r="D126" s="3" t="s">
        <v>410</v>
      </c>
      <c r="E126" s="3" t="s">
        <v>369</v>
      </c>
      <c r="F126" s="94">
        <v>1</v>
      </c>
      <c r="G126" s="3" t="s">
        <v>411</v>
      </c>
      <c r="H126" s="3"/>
      <c r="I126" s="3"/>
      <c r="J126" s="3">
        <v>10.5</v>
      </c>
      <c r="K126" s="3" t="s">
        <v>411</v>
      </c>
      <c r="L126" s="3"/>
      <c r="M126" s="3"/>
      <c r="N126" s="3">
        <v>10.5</v>
      </c>
      <c r="O126" s="3" t="s">
        <v>411</v>
      </c>
      <c r="P126" s="3"/>
      <c r="Q126" s="3"/>
      <c r="R126" s="3">
        <v>10.5</v>
      </c>
      <c r="S126" s="3" t="s">
        <v>411</v>
      </c>
      <c r="T126" s="3"/>
      <c r="U126" s="3"/>
      <c r="V126" s="3">
        <v>10.5</v>
      </c>
      <c r="W126" s="3" t="s">
        <v>411</v>
      </c>
      <c r="X126" s="3"/>
      <c r="Y126" s="3"/>
      <c r="Z126" s="3">
        <v>10.5</v>
      </c>
      <c r="AA126" s="3" t="s">
        <v>411</v>
      </c>
      <c r="AB126" s="3"/>
      <c r="AC126" s="3"/>
      <c r="AD126" s="3">
        <v>10.5</v>
      </c>
      <c r="AE126" s="3" t="s">
        <v>411</v>
      </c>
      <c r="AF126" s="3"/>
      <c r="AG126" s="3"/>
      <c r="AH126" s="3">
        <v>10.5</v>
      </c>
      <c r="AI126" s="3" t="s">
        <v>411</v>
      </c>
      <c r="AJ126" s="3"/>
      <c r="AK126" s="3"/>
      <c r="AL126" s="91">
        <v>157.5</v>
      </c>
      <c r="AM126" s="92">
        <v>1</v>
      </c>
      <c r="AN126" s="92">
        <v>2</v>
      </c>
      <c r="AO126" s="92">
        <v>3</v>
      </c>
      <c r="AP126" s="92">
        <v>4</v>
      </c>
      <c r="AQ126" s="92">
        <v>5</v>
      </c>
      <c r="AR126" s="92">
        <v>6</v>
      </c>
      <c r="AS126" s="92">
        <v>7</v>
      </c>
      <c r="AT126" s="92">
        <v>8</v>
      </c>
      <c r="AU126" s="92">
        <v>9</v>
      </c>
      <c r="AV126" s="92">
        <v>10</v>
      </c>
      <c r="AW126" s="92">
        <v>11</v>
      </c>
      <c r="AX126" s="92">
        <v>12</v>
      </c>
      <c r="AY126" s="92">
        <v>13</v>
      </c>
      <c r="AZ126" s="92">
        <v>14</v>
      </c>
      <c r="BA126" s="92">
        <v>15</v>
      </c>
      <c r="BB126" s="92">
        <v>16</v>
      </c>
      <c r="BC126" s="92">
        <v>17</v>
      </c>
      <c r="BD126" s="92">
        <v>18</v>
      </c>
      <c r="BE126" s="92">
        <v>19</v>
      </c>
      <c r="BF126" s="92">
        <v>20</v>
      </c>
      <c r="BG126" s="92">
        <v>21</v>
      </c>
      <c r="BH126" s="92">
        <v>22</v>
      </c>
      <c r="BI126" s="92">
        <v>23</v>
      </c>
      <c r="BJ126" s="92">
        <v>24</v>
      </c>
      <c r="BK126" s="92">
        <v>25</v>
      </c>
      <c r="BL126" s="92">
        <v>26</v>
      </c>
      <c r="BM126" s="92">
        <v>27</v>
      </c>
      <c r="BN126" s="92">
        <v>28</v>
      </c>
      <c r="BO126" s="92">
        <v>29</v>
      </c>
      <c r="BP126" s="92">
        <v>30</v>
      </c>
      <c r="BQ126" s="92">
        <v>31</v>
      </c>
      <c r="BR126" s="3" t="s">
        <v>374</v>
      </c>
      <c r="BS126" s="3" t="s">
        <v>375</v>
      </c>
      <c r="BT126" s="3" t="s">
        <v>365</v>
      </c>
      <c r="BU126" s="3" t="s">
        <v>366</v>
      </c>
      <c r="BV126" s="3" t="s">
        <v>371</v>
      </c>
      <c r="BW126" s="3" t="s">
        <v>372</v>
      </c>
      <c r="BX126" s="3" t="s">
        <v>373</v>
      </c>
      <c r="BY126" s="3" t="s">
        <v>374</v>
      </c>
      <c r="BZ126" s="3" t="s">
        <v>375</v>
      </c>
      <c r="CA126" s="3" t="s">
        <v>365</v>
      </c>
      <c r="CB126" s="3" t="s">
        <v>366</v>
      </c>
      <c r="CC126" s="3" t="s">
        <v>371</v>
      </c>
      <c r="CD126" s="3" t="s">
        <v>372</v>
      </c>
      <c r="CE126" s="3" t="s">
        <v>373</v>
      </c>
      <c r="CF126" s="3" t="s">
        <v>374</v>
      </c>
      <c r="CG126" s="3" t="s">
        <v>375</v>
      </c>
      <c r="CH126" s="3" t="s">
        <v>365</v>
      </c>
      <c r="CI126" s="3" t="s">
        <v>366</v>
      </c>
      <c r="CJ126" s="3" t="s">
        <v>371</v>
      </c>
      <c r="CK126" s="3" t="s">
        <v>372</v>
      </c>
      <c r="CL126" s="3" t="s">
        <v>373</v>
      </c>
      <c r="CM126" s="3" t="s">
        <v>374</v>
      </c>
      <c r="CN126" s="3" t="s">
        <v>375</v>
      </c>
      <c r="CO126" s="3" t="s">
        <v>365</v>
      </c>
      <c r="CP126" s="3" t="s">
        <v>366</v>
      </c>
      <c r="CQ126" s="3" t="s">
        <v>371</v>
      </c>
      <c r="CR126" s="3" t="s">
        <v>372</v>
      </c>
      <c r="CS126" s="3" t="s">
        <v>373</v>
      </c>
      <c r="CT126" s="3" t="s">
        <v>374</v>
      </c>
      <c r="CU126" s="3" t="s">
        <v>375</v>
      </c>
      <c r="CV126" s="3" t="s">
        <v>365</v>
      </c>
      <c r="CW126" s="3" t="s">
        <v>393</v>
      </c>
      <c r="CX126">
        <v>2024</v>
      </c>
    </row>
    <row r="127" spans="1:102" x14ac:dyDescent="0.2">
      <c r="A127" s="84" t="str">
        <f t="shared" si="1"/>
        <v>Август 2024 График 3 Бригада 2</v>
      </c>
      <c r="B127" s="3"/>
      <c r="C127" s="87" t="s">
        <v>392</v>
      </c>
      <c r="D127" s="3" t="s">
        <v>410</v>
      </c>
      <c r="E127" s="3" t="s">
        <v>376</v>
      </c>
      <c r="F127" s="94">
        <v>2</v>
      </c>
      <c r="G127" s="3">
        <v>10.5</v>
      </c>
      <c r="H127" s="3" t="s">
        <v>411</v>
      </c>
      <c r="I127" s="3"/>
      <c r="J127" s="3"/>
      <c r="K127" s="3">
        <v>10.5</v>
      </c>
      <c r="L127" s="3" t="s">
        <v>411</v>
      </c>
      <c r="M127" s="3"/>
      <c r="N127" s="3"/>
      <c r="O127" s="3">
        <v>10.5</v>
      </c>
      <c r="P127" s="3" t="s">
        <v>411</v>
      </c>
      <c r="Q127" s="3"/>
      <c r="R127" s="3"/>
      <c r="S127" s="3">
        <v>10.5</v>
      </c>
      <c r="T127" s="3" t="s">
        <v>411</v>
      </c>
      <c r="U127" s="3"/>
      <c r="V127" s="3"/>
      <c r="W127" s="3">
        <v>10.5</v>
      </c>
      <c r="X127" s="3" t="s">
        <v>411</v>
      </c>
      <c r="Y127" s="3"/>
      <c r="Z127" s="3"/>
      <c r="AA127" s="3">
        <v>10.5</v>
      </c>
      <c r="AB127" s="3" t="s">
        <v>411</v>
      </c>
      <c r="AC127" s="3"/>
      <c r="AD127" s="3"/>
      <c r="AE127" s="3">
        <v>10.5</v>
      </c>
      <c r="AF127" s="3" t="s">
        <v>411</v>
      </c>
      <c r="AG127" s="3"/>
      <c r="AH127" s="3"/>
      <c r="AI127" s="3">
        <v>10.5</v>
      </c>
      <c r="AJ127" s="3" t="s">
        <v>411</v>
      </c>
      <c r="AK127" s="3"/>
      <c r="AL127" s="91">
        <v>168</v>
      </c>
      <c r="AM127" s="92">
        <v>1</v>
      </c>
      <c r="AN127" s="92">
        <v>2</v>
      </c>
      <c r="AO127" s="92">
        <v>3</v>
      </c>
      <c r="AP127" s="92">
        <v>4</v>
      </c>
      <c r="AQ127" s="92">
        <v>5</v>
      </c>
      <c r="AR127" s="92">
        <v>6</v>
      </c>
      <c r="AS127" s="92">
        <v>7</v>
      </c>
      <c r="AT127" s="92">
        <v>8</v>
      </c>
      <c r="AU127" s="92">
        <v>9</v>
      </c>
      <c r="AV127" s="92">
        <v>10</v>
      </c>
      <c r="AW127" s="92">
        <v>11</v>
      </c>
      <c r="AX127" s="92">
        <v>12</v>
      </c>
      <c r="AY127" s="92">
        <v>13</v>
      </c>
      <c r="AZ127" s="92">
        <v>14</v>
      </c>
      <c r="BA127" s="92">
        <v>15</v>
      </c>
      <c r="BB127" s="92">
        <v>16</v>
      </c>
      <c r="BC127" s="92">
        <v>17</v>
      </c>
      <c r="BD127" s="92">
        <v>18</v>
      </c>
      <c r="BE127" s="92">
        <v>19</v>
      </c>
      <c r="BF127" s="92">
        <v>20</v>
      </c>
      <c r="BG127" s="92">
        <v>21</v>
      </c>
      <c r="BH127" s="92">
        <v>22</v>
      </c>
      <c r="BI127" s="92">
        <v>23</v>
      </c>
      <c r="BJ127" s="92">
        <v>24</v>
      </c>
      <c r="BK127" s="92">
        <v>25</v>
      </c>
      <c r="BL127" s="92">
        <v>26</v>
      </c>
      <c r="BM127" s="92">
        <v>27</v>
      </c>
      <c r="BN127" s="92">
        <v>28</v>
      </c>
      <c r="BO127" s="92">
        <v>29</v>
      </c>
      <c r="BP127" s="92">
        <v>30</v>
      </c>
      <c r="BQ127" s="92">
        <v>31</v>
      </c>
      <c r="BR127" s="3" t="s">
        <v>374</v>
      </c>
      <c r="BS127" s="3" t="s">
        <v>375</v>
      </c>
      <c r="BT127" s="3" t="s">
        <v>365</v>
      </c>
      <c r="BU127" s="3" t="s">
        <v>366</v>
      </c>
      <c r="BV127" s="3" t="s">
        <v>371</v>
      </c>
      <c r="BW127" s="3" t="s">
        <v>372</v>
      </c>
      <c r="BX127" s="3" t="s">
        <v>373</v>
      </c>
      <c r="BY127" s="3" t="s">
        <v>374</v>
      </c>
      <c r="BZ127" s="3" t="s">
        <v>375</v>
      </c>
      <c r="CA127" s="3" t="s">
        <v>365</v>
      </c>
      <c r="CB127" s="3" t="s">
        <v>366</v>
      </c>
      <c r="CC127" s="3" t="s">
        <v>371</v>
      </c>
      <c r="CD127" s="3" t="s">
        <v>372</v>
      </c>
      <c r="CE127" s="3" t="s">
        <v>373</v>
      </c>
      <c r="CF127" s="3" t="s">
        <v>374</v>
      </c>
      <c r="CG127" s="3" t="s">
        <v>375</v>
      </c>
      <c r="CH127" s="3" t="s">
        <v>365</v>
      </c>
      <c r="CI127" s="3" t="s">
        <v>366</v>
      </c>
      <c r="CJ127" s="3" t="s">
        <v>371</v>
      </c>
      <c r="CK127" s="3" t="s">
        <v>372</v>
      </c>
      <c r="CL127" s="3" t="s">
        <v>373</v>
      </c>
      <c r="CM127" s="3" t="s">
        <v>374</v>
      </c>
      <c r="CN127" s="3" t="s">
        <v>375</v>
      </c>
      <c r="CO127" s="3" t="s">
        <v>365</v>
      </c>
      <c r="CP127" s="3" t="s">
        <v>366</v>
      </c>
      <c r="CQ127" s="3" t="s">
        <v>371</v>
      </c>
      <c r="CR127" s="3" t="s">
        <v>372</v>
      </c>
      <c r="CS127" s="3" t="s">
        <v>373</v>
      </c>
      <c r="CT127" s="3" t="s">
        <v>374</v>
      </c>
      <c r="CU127" s="3" t="s">
        <v>375</v>
      </c>
      <c r="CV127" s="3" t="s">
        <v>365</v>
      </c>
      <c r="CW127" s="3" t="s">
        <v>393</v>
      </c>
      <c r="CX127">
        <v>2024</v>
      </c>
    </row>
    <row r="128" spans="1:102" x14ac:dyDescent="0.2">
      <c r="A128" s="84" t="str">
        <f t="shared" si="1"/>
        <v>Август 2024 График 3 Бригада 3</v>
      </c>
      <c r="B128" s="3"/>
      <c r="C128" s="87" t="s">
        <v>392</v>
      </c>
      <c r="D128" s="3" t="s">
        <v>410</v>
      </c>
      <c r="E128" s="3" t="s">
        <v>379</v>
      </c>
      <c r="F128" s="94">
        <v>3</v>
      </c>
      <c r="G128" s="3"/>
      <c r="H128" s="3">
        <v>10.5</v>
      </c>
      <c r="I128" s="3" t="s">
        <v>411</v>
      </c>
      <c r="J128" s="3"/>
      <c r="K128" s="3"/>
      <c r="L128" s="3">
        <v>10.5</v>
      </c>
      <c r="M128" s="3" t="s">
        <v>411</v>
      </c>
      <c r="N128" s="3"/>
      <c r="O128" s="3"/>
      <c r="P128" s="3">
        <v>10.5</v>
      </c>
      <c r="Q128" s="3" t="s">
        <v>411</v>
      </c>
      <c r="R128" s="3"/>
      <c r="S128" s="3"/>
      <c r="T128" s="3">
        <v>10.5</v>
      </c>
      <c r="U128" s="3" t="s">
        <v>411</v>
      </c>
      <c r="V128" s="3"/>
      <c r="W128" s="3"/>
      <c r="X128" s="3">
        <v>10.5</v>
      </c>
      <c r="Y128" s="3" t="s">
        <v>411</v>
      </c>
      <c r="Z128" s="3"/>
      <c r="AA128" s="3"/>
      <c r="AB128" s="3">
        <v>10.5</v>
      </c>
      <c r="AC128" s="3" t="s">
        <v>411</v>
      </c>
      <c r="AD128" s="3"/>
      <c r="AE128" s="3"/>
      <c r="AF128" s="3">
        <v>10.5</v>
      </c>
      <c r="AG128" s="3" t="s">
        <v>411</v>
      </c>
      <c r="AH128" s="3"/>
      <c r="AI128" s="3"/>
      <c r="AJ128" s="3">
        <v>10.5</v>
      </c>
      <c r="AK128" s="3" t="s">
        <v>411</v>
      </c>
      <c r="AL128" s="91">
        <v>168</v>
      </c>
      <c r="AM128" s="92">
        <v>1</v>
      </c>
      <c r="AN128" s="92">
        <v>2</v>
      </c>
      <c r="AO128" s="92">
        <v>3</v>
      </c>
      <c r="AP128" s="92">
        <v>4</v>
      </c>
      <c r="AQ128" s="92">
        <v>5</v>
      </c>
      <c r="AR128" s="92">
        <v>6</v>
      </c>
      <c r="AS128" s="92">
        <v>7</v>
      </c>
      <c r="AT128" s="92">
        <v>8</v>
      </c>
      <c r="AU128" s="92">
        <v>9</v>
      </c>
      <c r="AV128" s="92">
        <v>10</v>
      </c>
      <c r="AW128" s="92">
        <v>11</v>
      </c>
      <c r="AX128" s="92">
        <v>12</v>
      </c>
      <c r="AY128" s="92">
        <v>13</v>
      </c>
      <c r="AZ128" s="92">
        <v>14</v>
      </c>
      <c r="BA128" s="92">
        <v>15</v>
      </c>
      <c r="BB128" s="92">
        <v>16</v>
      </c>
      <c r="BC128" s="92">
        <v>17</v>
      </c>
      <c r="BD128" s="92">
        <v>18</v>
      </c>
      <c r="BE128" s="92">
        <v>19</v>
      </c>
      <c r="BF128" s="92">
        <v>20</v>
      </c>
      <c r="BG128" s="92">
        <v>21</v>
      </c>
      <c r="BH128" s="92">
        <v>22</v>
      </c>
      <c r="BI128" s="92">
        <v>23</v>
      </c>
      <c r="BJ128" s="92">
        <v>24</v>
      </c>
      <c r="BK128" s="92">
        <v>25</v>
      </c>
      <c r="BL128" s="92">
        <v>26</v>
      </c>
      <c r="BM128" s="92">
        <v>27</v>
      </c>
      <c r="BN128" s="92">
        <v>28</v>
      </c>
      <c r="BO128" s="92">
        <v>29</v>
      </c>
      <c r="BP128" s="92">
        <v>30</v>
      </c>
      <c r="BQ128" s="92">
        <v>31</v>
      </c>
      <c r="BR128" s="3" t="s">
        <v>374</v>
      </c>
      <c r="BS128" s="3" t="s">
        <v>375</v>
      </c>
      <c r="BT128" s="3" t="s">
        <v>365</v>
      </c>
      <c r="BU128" s="3" t="s">
        <v>366</v>
      </c>
      <c r="BV128" s="3" t="s">
        <v>371</v>
      </c>
      <c r="BW128" s="3" t="s">
        <v>372</v>
      </c>
      <c r="BX128" s="3" t="s">
        <v>373</v>
      </c>
      <c r="BY128" s="3" t="s">
        <v>374</v>
      </c>
      <c r="BZ128" s="3" t="s">
        <v>375</v>
      </c>
      <c r="CA128" s="3" t="s">
        <v>365</v>
      </c>
      <c r="CB128" s="3" t="s">
        <v>366</v>
      </c>
      <c r="CC128" s="3" t="s">
        <v>371</v>
      </c>
      <c r="CD128" s="3" t="s">
        <v>372</v>
      </c>
      <c r="CE128" s="3" t="s">
        <v>373</v>
      </c>
      <c r="CF128" s="3" t="s">
        <v>374</v>
      </c>
      <c r="CG128" s="3" t="s">
        <v>375</v>
      </c>
      <c r="CH128" s="3" t="s">
        <v>365</v>
      </c>
      <c r="CI128" s="3" t="s">
        <v>366</v>
      </c>
      <c r="CJ128" s="3" t="s">
        <v>371</v>
      </c>
      <c r="CK128" s="3" t="s">
        <v>372</v>
      </c>
      <c r="CL128" s="3" t="s">
        <v>373</v>
      </c>
      <c r="CM128" s="3" t="s">
        <v>374</v>
      </c>
      <c r="CN128" s="3" t="s">
        <v>375</v>
      </c>
      <c r="CO128" s="3" t="s">
        <v>365</v>
      </c>
      <c r="CP128" s="3" t="s">
        <v>366</v>
      </c>
      <c r="CQ128" s="3" t="s">
        <v>371</v>
      </c>
      <c r="CR128" s="3" t="s">
        <v>372</v>
      </c>
      <c r="CS128" s="3" t="s">
        <v>373</v>
      </c>
      <c r="CT128" s="3" t="s">
        <v>374</v>
      </c>
      <c r="CU128" s="3" t="s">
        <v>375</v>
      </c>
      <c r="CV128" s="3" t="s">
        <v>365</v>
      </c>
      <c r="CW128" s="3" t="s">
        <v>393</v>
      </c>
      <c r="CX128">
        <v>2024</v>
      </c>
    </row>
    <row r="129" spans="1:102" x14ac:dyDescent="0.2">
      <c r="A129" s="84" t="str">
        <f t="shared" si="1"/>
        <v>Август 2024 График 3 Бригада 4</v>
      </c>
      <c r="B129" s="3"/>
      <c r="C129" s="87" t="s">
        <v>392</v>
      </c>
      <c r="D129" s="3" t="s">
        <v>410</v>
      </c>
      <c r="E129" s="3" t="s">
        <v>382</v>
      </c>
      <c r="F129" s="94">
        <v>4</v>
      </c>
      <c r="G129" s="3"/>
      <c r="H129" s="3"/>
      <c r="I129" s="3">
        <v>10.5</v>
      </c>
      <c r="J129" s="3" t="s">
        <v>411</v>
      </c>
      <c r="K129" s="3"/>
      <c r="L129" s="3"/>
      <c r="M129" s="3">
        <v>10.5</v>
      </c>
      <c r="N129" s="3" t="s">
        <v>411</v>
      </c>
      <c r="O129" s="3"/>
      <c r="P129" s="3"/>
      <c r="Q129" s="3">
        <v>10.5</v>
      </c>
      <c r="R129" s="3" t="s">
        <v>411</v>
      </c>
      <c r="S129" s="3"/>
      <c r="T129" s="3"/>
      <c r="U129" s="3">
        <v>10.5</v>
      </c>
      <c r="V129" s="3" t="s">
        <v>411</v>
      </c>
      <c r="W129" s="3"/>
      <c r="X129" s="3"/>
      <c r="Y129" s="3">
        <v>10.5</v>
      </c>
      <c r="Z129" s="3" t="s">
        <v>411</v>
      </c>
      <c r="AA129" s="3"/>
      <c r="AB129" s="3"/>
      <c r="AC129" s="3">
        <v>10.5</v>
      </c>
      <c r="AD129" s="3" t="s">
        <v>411</v>
      </c>
      <c r="AE129" s="3"/>
      <c r="AF129" s="3"/>
      <c r="AG129" s="3">
        <v>10.5</v>
      </c>
      <c r="AH129" s="3" t="s">
        <v>411</v>
      </c>
      <c r="AI129" s="3"/>
      <c r="AJ129" s="3"/>
      <c r="AK129" s="3">
        <v>10.5</v>
      </c>
      <c r="AL129" s="91">
        <v>157.5</v>
      </c>
      <c r="AM129" s="92">
        <v>1</v>
      </c>
      <c r="AN129" s="92">
        <v>2</v>
      </c>
      <c r="AO129" s="92">
        <v>3</v>
      </c>
      <c r="AP129" s="92">
        <v>4</v>
      </c>
      <c r="AQ129" s="92">
        <v>5</v>
      </c>
      <c r="AR129" s="92">
        <v>6</v>
      </c>
      <c r="AS129" s="92">
        <v>7</v>
      </c>
      <c r="AT129" s="92">
        <v>8</v>
      </c>
      <c r="AU129" s="92">
        <v>9</v>
      </c>
      <c r="AV129" s="92">
        <v>10</v>
      </c>
      <c r="AW129" s="92">
        <v>11</v>
      </c>
      <c r="AX129" s="92">
        <v>12</v>
      </c>
      <c r="AY129" s="92">
        <v>13</v>
      </c>
      <c r="AZ129" s="92">
        <v>14</v>
      </c>
      <c r="BA129" s="92">
        <v>15</v>
      </c>
      <c r="BB129" s="92">
        <v>16</v>
      </c>
      <c r="BC129" s="92">
        <v>17</v>
      </c>
      <c r="BD129" s="92">
        <v>18</v>
      </c>
      <c r="BE129" s="92">
        <v>19</v>
      </c>
      <c r="BF129" s="92">
        <v>20</v>
      </c>
      <c r="BG129" s="92">
        <v>21</v>
      </c>
      <c r="BH129" s="92">
        <v>22</v>
      </c>
      <c r="BI129" s="92">
        <v>23</v>
      </c>
      <c r="BJ129" s="92">
        <v>24</v>
      </c>
      <c r="BK129" s="92">
        <v>25</v>
      </c>
      <c r="BL129" s="92">
        <v>26</v>
      </c>
      <c r="BM129" s="92">
        <v>27</v>
      </c>
      <c r="BN129" s="92">
        <v>28</v>
      </c>
      <c r="BO129" s="92">
        <v>29</v>
      </c>
      <c r="BP129" s="92">
        <v>30</v>
      </c>
      <c r="BQ129" s="92">
        <v>31</v>
      </c>
      <c r="BR129" s="3" t="s">
        <v>374</v>
      </c>
      <c r="BS129" s="3" t="s">
        <v>375</v>
      </c>
      <c r="BT129" s="3" t="s">
        <v>365</v>
      </c>
      <c r="BU129" s="3" t="s">
        <v>366</v>
      </c>
      <c r="BV129" s="3" t="s">
        <v>371</v>
      </c>
      <c r="BW129" s="3" t="s">
        <v>372</v>
      </c>
      <c r="BX129" s="3" t="s">
        <v>373</v>
      </c>
      <c r="BY129" s="3" t="s">
        <v>374</v>
      </c>
      <c r="BZ129" s="3" t="s">
        <v>375</v>
      </c>
      <c r="CA129" s="3" t="s">
        <v>365</v>
      </c>
      <c r="CB129" s="3" t="s">
        <v>366</v>
      </c>
      <c r="CC129" s="3" t="s">
        <v>371</v>
      </c>
      <c r="CD129" s="3" t="s">
        <v>372</v>
      </c>
      <c r="CE129" s="3" t="s">
        <v>373</v>
      </c>
      <c r="CF129" s="3" t="s">
        <v>374</v>
      </c>
      <c r="CG129" s="3" t="s">
        <v>375</v>
      </c>
      <c r="CH129" s="3" t="s">
        <v>365</v>
      </c>
      <c r="CI129" s="3" t="s">
        <v>366</v>
      </c>
      <c r="CJ129" s="3" t="s">
        <v>371</v>
      </c>
      <c r="CK129" s="3" t="s">
        <v>372</v>
      </c>
      <c r="CL129" s="3" t="s">
        <v>373</v>
      </c>
      <c r="CM129" s="3" t="s">
        <v>374</v>
      </c>
      <c r="CN129" s="3" t="s">
        <v>375</v>
      </c>
      <c r="CO129" s="3" t="s">
        <v>365</v>
      </c>
      <c r="CP129" s="3" t="s">
        <v>366</v>
      </c>
      <c r="CQ129" s="3" t="s">
        <v>371</v>
      </c>
      <c r="CR129" s="3" t="s">
        <v>372</v>
      </c>
      <c r="CS129" s="3" t="s">
        <v>373</v>
      </c>
      <c r="CT129" s="3" t="s">
        <v>374</v>
      </c>
      <c r="CU129" s="3" t="s">
        <v>375</v>
      </c>
      <c r="CV129" s="3" t="s">
        <v>365</v>
      </c>
      <c r="CW129" s="3" t="s">
        <v>393</v>
      </c>
      <c r="CX129">
        <v>2024</v>
      </c>
    </row>
    <row r="130" spans="1:102" x14ac:dyDescent="0.2">
      <c r="A130" s="84" t="str">
        <f t="shared" ref="A130:A193" si="2">C130&amp;" "&amp;D130&amp;" "&amp;E130</f>
        <v>Сентябрь 2024 График 3 Бригада 1</v>
      </c>
      <c r="B130" s="3"/>
      <c r="C130" s="87" t="s">
        <v>394</v>
      </c>
      <c r="D130" s="3" t="s">
        <v>410</v>
      </c>
      <c r="E130" s="3" t="s">
        <v>369</v>
      </c>
      <c r="F130" s="94">
        <v>1</v>
      </c>
      <c r="G130" s="3">
        <v>10.5</v>
      </c>
      <c r="H130" s="3" t="s">
        <v>411</v>
      </c>
      <c r="I130" s="3"/>
      <c r="J130" s="3"/>
      <c r="K130" s="3">
        <v>10.5</v>
      </c>
      <c r="L130" s="3" t="s">
        <v>411</v>
      </c>
      <c r="M130" s="3"/>
      <c r="N130" s="3"/>
      <c r="O130" s="3">
        <v>10.5</v>
      </c>
      <c r="P130" s="3" t="s">
        <v>411</v>
      </c>
      <c r="Q130" s="3"/>
      <c r="R130" s="3"/>
      <c r="S130" s="3">
        <v>10.5</v>
      </c>
      <c r="T130" s="3" t="s">
        <v>411</v>
      </c>
      <c r="U130" s="3"/>
      <c r="V130" s="3"/>
      <c r="W130" s="3">
        <v>10.5</v>
      </c>
      <c r="X130" s="3" t="s">
        <v>411</v>
      </c>
      <c r="Y130" s="3"/>
      <c r="Z130" s="3"/>
      <c r="AA130" s="3">
        <v>10.5</v>
      </c>
      <c r="AB130" s="3" t="s">
        <v>411</v>
      </c>
      <c r="AC130" s="3"/>
      <c r="AD130" s="3"/>
      <c r="AE130" s="3">
        <v>10.5</v>
      </c>
      <c r="AF130" s="3" t="s">
        <v>411</v>
      </c>
      <c r="AG130" s="3"/>
      <c r="AH130" s="3"/>
      <c r="AI130" s="3">
        <v>10.5</v>
      </c>
      <c r="AJ130" s="3" t="s">
        <v>411</v>
      </c>
      <c r="AK130" s="3" t="s">
        <v>385</v>
      </c>
      <c r="AL130" s="91">
        <v>168</v>
      </c>
      <c r="AM130" s="92">
        <v>1</v>
      </c>
      <c r="AN130" s="92">
        <v>2</v>
      </c>
      <c r="AO130" s="92">
        <v>3</v>
      </c>
      <c r="AP130" s="92">
        <v>4</v>
      </c>
      <c r="AQ130" s="92">
        <v>5</v>
      </c>
      <c r="AR130" s="92">
        <v>6</v>
      </c>
      <c r="AS130" s="92">
        <v>7</v>
      </c>
      <c r="AT130" s="92">
        <v>8</v>
      </c>
      <c r="AU130" s="92">
        <v>9</v>
      </c>
      <c r="AV130" s="92">
        <v>10</v>
      </c>
      <c r="AW130" s="92">
        <v>11</v>
      </c>
      <c r="AX130" s="92">
        <v>12</v>
      </c>
      <c r="AY130" s="92">
        <v>13</v>
      </c>
      <c r="AZ130" s="92">
        <v>14</v>
      </c>
      <c r="BA130" s="92">
        <v>15</v>
      </c>
      <c r="BB130" s="92">
        <v>16</v>
      </c>
      <c r="BC130" s="92">
        <v>17</v>
      </c>
      <c r="BD130" s="92">
        <v>18</v>
      </c>
      <c r="BE130" s="92">
        <v>19</v>
      </c>
      <c r="BF130" s="92">
        <v>20</v>
      </c>
      <c r="BG130" s="92">
        <v>21</v>
      </c>
      <c r="BH130" s="92">
        <v>22</v>
      </c>
      <c r="BI130" s="92">
        <v>23</v>
      </c>
      <c r="BJ130" s="92">
        <v>24</v>
      </c>
      <c r="BK130" s="92">
        <v>25</v>
      </c>
      <c r="BL130" s="92">
        <v>26</v>
      </c>
      <c r="BM130" s="92">
        <v>27</v>
      </c>
      <c r="BN130" s="92">
        <v>28</v>
      </c>
      <c r="BO130" s="92">
        <v>29</v>
      </c>
      <c r="BP130" s="92">
        <v>30</v>
      </c>
      <c r="BQ130" s="92"/>
      <c r="BR130" s="3" t="s">
        <v>366</v>
      </c>
      <c r="BS130" s="3" t="s">
        <v>371</v>
      </c>
      <c r="BT130" s="3" t="s">
        <v>372</v>
      </c>
      <c r="BU130" s="3" t="s">
        <v>373</v>
      </c>
      <c r="BV130" s="3" t="s">
        <v>374</v>
      </c>
      <c r="BW130" s="3" t="s">
        <v>375</v>
      </c>
      <c r="BX130" s="3" t="s">
        <v>365</v>
      </c>
      <c r="BY130" s="3" t="s">
        <v>366</v>
      </c>
      <c r="BZ130" s="3" t="s">
        <v>371</v>
      </c>
      <c r="CA130" s="3" t="s">
        <v>372</v>
      </c>
      <c r="CB130" s="3" t="s">
        <v>373</v>
      </c>
      <c r="CC130" s="3" t="s">
        <v>374</v>
      </c>
      <c r="CD130" s="3" t="s">
        <v>375</v>
      </c>
      <c r="CE130" s="3" t="s">
        <v>365</v>
      </c>
      <c r="CF130" s="3" t="s">
        <v>366</v>
      </c>
      <c r="CG130" s="3" t="s">
        <v>371</v>
      </c>
      <c r="CH130" s="3" t="s">
        <v>372</v>
      </c>
      <c r="CI130" s="3" t="s">
        <v>373</v>
      </c>
      <c r="CJ130" s="3" t="s">
        <v>374</v>
      </c>
      <c r="CK130" s="3" t="s">
        <v>375</v>
      </c>
      <c r="CL130" s="3" t="s">
        <v>365</v>
      </c>
      <c r="CM130" s="3" t="s">
        <v>366</v>
      </c>
      <c r="CN130" s="3" t="s">
        <v>371</v>
      </c>
      <c r="CO130" s="3" t="s">
        <v>372</v>
      </c>
      <c r="CP130" s="3" t="s">
        <v>373</v>
      </c>
      <c r="CQ130" s="3" t="s">
        <v>374</v>
      </c>
      <c r="CR130" s="3" t="s">
        <v>375</v>
      </c>
      <c r="CS130" s="3" t="s">
        <v>365</v>
      </c>
      <c r="CT130" s="3" t="s">
        <v>366</v>
      </c>
      <c r="CU130" s="3" t="s">
        <v>371</v>
      </c>
      <c r="CV130" s="3" t="s">
        <v>372</v>
      </c>
      <c r="CW130" s="3" t="s">
        <v>395</v>
      </c>
      <c r="CX130">
        <v>2024</v>
      </c>
    </row>
    <row r="131" spans="1:102" x14ac:dyDescent="0.2">
      <c r="A131" s="84" t="str">
        <f t="shared" si="2"/>
        <v>Сентябрь 2024 График 3 Бригада 2</v>
      </c>
      <c r="B131" s="3"/>
      <c r="C131" s="87" t="s">
        <v>394</v>
      </c>
      <c r="D131" s="3" t="s">
        <v>410</v>
      </c>
      <c r="E131" s="3" t="s">
        <v>376</v>
      </c>
      <c r="F131" s="94">
        <v>2</v>
      </c>
      <c r="G131" s="3"/>
      <c r="H131" s="3">
        <v>10.5</v>
      </c>
      <c r="I131" s="3" t="s">
        <v>411</v>
      </c>
      <c r="J131" s="3"/>
      <c r="K131" s="3"/>
      <c r="L131" s="3">
        <v>10.5</v>
      </c>
      <c r="M131" s="3" t="s">
        <v>411</v>
      </c>
      <c r="N131" s="3"/>
      <c r="O131" s="3"/>
      <c r="P131" s="3">
        <v>10.5</v>
      </c>
      <c r="Q131" s="3" t="s">
        <v>411</v>
      </c>
      <c r="R131" s="3"/>
      <c r="S131" s="3"/>
      <c r="T131" s="3">
        <v>10.5</v>
      </c>
      <c r="U131" s="3" t="s">
        <v>411</v>
      </c>
      <c r="V131" s="3"/>
      <c r="W131" s="3"/>
      <c r="X131" s="3">
        <v>10.5</v>
      </c>
      <c r="Y131" s="3" t="s">
        <v>411</v>
      </c>
      <c r="Z131" s="3"/>
      <c r="AA131" s="3"/>
      <c r="AB131" s="3">
        <v>10.5</v>
      </c>
      <c r="AC131" s="3" t="s">
        <v>411</v>
      </c>
      <c r="AD131" s="3"/>
      <c r="AE131" s="3"/>
      <c r="AF131" s="3">
        <v>10.5</v>
      </c>
      <c r="AG131" s="3" t="s">
        <v>411</v>
      </c>
      <c r="AH131" s="3"/>
      <c r="AI131" s="3"/>
      <c r="AJ131" s="3">
        <v>10.5</v>
      </c>
      <c r="AK131" s="3" t="s">
        <v>385</v>
      </c>
      <c r="AL131" s="91">
        <v>157.5</v>
      </c>
      <c r="AM131" s="92">
        <v>1</v>
      </c>
      <c r="AN131" s="92">
        <v>2</v>
      </c>
      <c r="AO131" s="92">
        <v>3</v>
      </c>
      <c r="AP131" s="92">
        <v>4</v>
      </c>
      <c r="AQ131" s="92">
        <v>5</v>
      </c>
      <c r="AR131" s="92">
        <v>6</v>
      </c>
      <c r="AS131" s="92">
        <v>7</v>
      </c>
      <c r="AT131" s="92">
        <v>8</v>
      </c>
      <c r="AU131" s="92">
        <v>9</v>
      </c>
      <c r="AV131" s="92">
        <v>10</v>
      </c>
      <c r="AW131" s="92">
        <v>11</v>
      </c>
      <c r="AX131" s="92">
        <v>12</v>
      </c>
      <c r="AY131" s="92">
        <v>13</v>
      </c>
      <c r="AZ131" s="92">
        <v>14</v>
      </c>
      <c r="BA131" s="92">
        <v>15</v>
      </c>
      <c r="BB131" s="92">
        <v>16</v>
      </c>
      <c r="BC131" s="92">
        <v>17</v>
      </c>
      <c r="BD131" s="92">
        <v>18</v>
      </c>
      <c r="BE131" s="92">
        <v>19</v>
      </c>
      <c r="BF131" s="92">
        <v>20</v>
      </c>
      <c r="BG131" s="92">
        <v>21</v>
      </c>
      <c r="BH131" s="92">
        <v>22</v>
      </c>
      <c r="BI131" s="92">
        <v>23</v>
      </c>
      <c r="BJ131" s="92">
        <v>24</v>
      </c>
      <c r="BK131" s="92">
        <v>25</v>
      </c>
      <c r="BL131" s="92">
        <v>26</v>
      </c>
      <c r="BM131" s="92">
        <v>27</v>
      </c>
      <c r="BN131" s="92">
        <v>28</v>
      </c>
      <c r="BO131" s="92">
        <v>29</v>
      </c>
      <c r="BP131" s="92">
        <v>30</v>
      </c>
      <c r="BQ131" s="92"/>
      <c r="BR131" s="3" t="s">
        <v>366</v>
      </c>
      <c r="BS131" s="3" t="s">
        <v>371</v>
      </c>
      <c r="BT131" s="3" t="s">
        <v>372</v>
      </c>
      <c r="BU131" s="3" t="s">
        <v>373</v>
      </c>
      <c r="BV131" s="3" t="s">
        <v>374</v>
      </c>
      <c r="BW131" s="3" t="s">
        <v>375</v>
      </c>
      <c r="BX131" s="3" t="s">
        <v>365</v>
      </c>
      <c r="BY131" s="3" t="s">
        <v>366</v>
      </c>
      <c r="BZ131" s="3" t="s">
        <v>371</v>
      </c>
      <c r="CA131" s="3" t="s">
        <v>372</v>
      </c>
      <c r="CB131" s="3" t="s">
        <v>373</v>
      </c>
      <c r="CC131" s="3" t="s">
        <v>374</v>
      </c>
      <c r="CD131" s="3" t="s">
        <v>375</v>
      </c>
      <c r="CE131" s="3" t="s">
        <v>365</v>
      </c>
      <c r="CF131" s="3" t="s">
        <v>366</v>
      </c>
      <c r="CG131" s="3" t="s">
        <v>371</v>
      </c>
      <c r="CH131" s="3" t="s">
        <v>372</v>
      </c>
      <c r="CI131" s="3" t="s">
        <v>373</v>
      </c>
      <c r="CJ131" s="3" t="s">
        <v>374</v>
      </c>
      <c r="CK131" s="3" t="s">
        <v>375</v>
      </c>
      <c r="CL131" s="3" t="s">
        <v>365</v>
      </c>
      <c r="CM131" s="3" t="s">
        <v>366</v>
      </c>
      <c r="CN131" s="3" t="s">
        <v>371</v>
      </c>
      <c r="CO131" s="3" t="s">
        <v>372</v>
      </c>
      <c r="CP131" s="3" t="s">
        <v>373</v>
      </c>
      <c r="CQ131" s="3" t="s">
        <v>374</v>
      </c>
      <c r="CR131" s="3" t="s">
        <v>375</v>
      </c>
      <c r="CS131" s="3" t="s">
        <v>365</v>
      </c>
      <c r="CT131" s="3" t="s">
        <v>366</v>
      </c>
      <c r="CU131" s="3" t="s">
        <v>371</v>
      </c>
      <c r="CV131" s="3" t="s">
        <v>372</v>
      </c>
      <c r="CW131" s="3" t="s">
        <v>395</v>
      </c>
      <c r="CX131">
        <v>2024</v>
      </c>
    </row>
    <row r="132" spans="1:102" x14ac:dyDescent="0.2">
      <c r="A132" s="84" t="str">
        <f t="shared" si="2"/>
        <v>Сентябрь 2024 График 3 Бригада 3</v>
      </c>
      <c r="B132" s="3"/>
      <c r="C132" s="87" t="s">
        <v>394</v>
      </c>
      <c r="D132" s="3" t="s">
        <v>410</v>
      </c>
      <c r="E132" s="3" t="s">
        <v>379</v>
      </c>
      <c r="F132" s="94">
        <v>3</v>
      </c>
      <c r="G132" s="3"/>
      <c r="H132" s="3"/>
      <c r="I132" s="3">
        <v>10.5</v>
      </c>
      <c r="J132" s="3" t="s">
        <v>411</v>
      </c>
      <c r="K132" s="3"/>
      <c r="L132" s="3"/>
      <c r="M132" s="3">
        <v>10.5</v>
      </c>
      <c r="N132" s="3" t="s">
        <v>411</v>
      </c>
      <c r="O132" s="3"/>
      <c r="P132" s="3"/>
      <c r="Q132" s="3">
        <v>10.5</v>
      </c>
      <c r="R132" s="3" t="s">
        <v>411</v>
      </c>
      <c r="S132" s="3"/>
      <c r="T132" s="3"/>
      <c r="U132" s="3">
        <v>10.5</v>
      </c>
      <c r="V132" s="3" t="s">
        <v>411</v>
      </c>
      <c r="W132" s="3"/>
      <c r="X132" s="3"/>
      <c r="Y132" s="3">
        <v>10.5</v>
      </c>
      <c r="Z132" s="3" t="s">
        <v>411</v>
      </c>
      <c r="AA132" s="3"/>
      <c r="AB132" s="3"/>
      <c r="AC132" s="3">
        <v>10.5</v>
      </c>
      <c r="AD132" s="3" t="s">
        <v>411</v>
      </c>
      <c r="AE132" s="3"/>
      <c r="AF132" s="3"/>
      <c r="AG132" s="3">
        <v>10.5</v>
      </c>
      <c r="AH132" s="3" t="s">
        <v>411</v>
      </c>
      <c r="AI132" s="3"/>
      <c r="AJ132" s="3"/>
      <c r="AK132" s="3" t="s">
        <v>385</v>
      </c>
      <c r="AL132" s="91">
        <v>147</v>
      </c>
      <c r="AM132" s="92">
        <v>1</v>
      </c>
      <c r="AN132" s="92">
        <v>2</v>
      </c>
      <c r="AO132" s="92">
        <v>3</v>
      </c>
      <c r="AP132" s="92">
        <v>4</v>
      </c>
      <c r="AQ132" s="92">
        <v>5</v>
      </c>
      <c r="AR132" s="92">
        <v>6</v>
      </c>
      <c r="AS132" s="92">
        <v>7</v>
      </c>
      <c r="AT132" s="92">
        <v>8</v>
      </c>
      <c r="AU132" s="92">
        <v>9</v>
      </c>
      <c r="AV132" s="92">
        <v>10</v>
      </c>
      <c r="AW132" s="92">
        <v>11</v>
      </c>
      <c r="AX132" s="92">
        <v>12</v>
      </c>
      <c r="AY132" s="92">
        <v>13</v>
      </c>
      <c r="AZ132" s="92">
        <v>14</v>
      </c>
      <c r="BA132" s="92">
        <v>15</v>
      </c>
      <c r="BB132" s="92">
        <v>16</v>
      </c>
      <c r="BC132" s="92">
        <v>17</v>
      </c>
      <c r="BD132" s="92">
        <v>18</v>
      </c>
      <c r="BE132" s="92">
        <v>19</v>
      </c>
      <c r="BF132" s="92">
        <v>20</v>
      </c>
      <c r="BG132" s="92">
        <v>21</v>
      </c>
      <c r="BH132" s="92">
        <v>22</v>
      </c>
      <c r="BI132" s="92">
        <v>23</v>
      </c>
      <c r="BJ132" s="92">
        <v>24</v>
      </c>
      <c r="BK132" s="92">
        <v>25</v>
      </c>
      <c r="BL132" s="92">
        <v>26</v>
      </c>
      <c r="BM132" s="92">
        <v>27</v>
      </c>
      <c r="BN132" s="92">
        <v>28</v>
      </c>
      <c r="BO132" s="92">
        <v>29</v>
      </c>
      <c r="BP132" s="92">
        <v>30</v>
      </c>
      <c r="BQ132" s="92"/>
      <c r="BR132" s="3" t="s">
        <v>366</v>
      </c>
      <c r="BS132" s="3" t="s">
        <v>371</v>
      </c>
      <c r="BT132" s="3" t="s">
        <v>372</v>
      </c>
      <c r="BU132" s="3" t="s">
        <v>373</v>
      </c>
      <c r="BV132" s="3" t="s">
        <v>374</v>
      </c>
      <c r="BW132" s="3" t="s">
        <v>375</v>
      </c>
      <c r="BX132" s="3" t="s">
        <v>365</v>
      </c>
      <c r="BY132" s="3" t="s">
        <v>366</v>
      </c>
      <c r="BZ132" s="3" t="s">
        <v>371</v>
      </c>
      <c r="CA132" s="3" t="s">
        <v>372</v>
      </c>
      <c r="CB132" s="3" t="s">
        <v>373</v>
      </c>
      <c r="CC132" s="3" t="s">
        <v>374</v>
      </c>
      <c r="CD132" s="3" t="s">
        <v>375</v>
      </c>
      <c r="CE132" s="3" t="s">
        <v>365</v>
      </c>
      <c r="CF132" s="3" t="s">
        <v>366</v>
      </c>
      <c r="CG132" s="3" t="s">
        <v>371</v>
      </c>
      <c r="CH132" s="3" t="s">
        <v>372</v>
      </c>
      <c r="CI132" s="3" t="s">
        <v>373</v>
      </c>
      <c r="CJ132" s="3" t="s">
        <v>374</v>
      </c>
      <c r="CK132" s="3" t="s">
        <v>375</v>
      </c>
      <c r="CL132" s="3" t="s">
        <v>365</v>
      </c>
      <c r="CM132" s="3" t="s">
        <v>366</v>
      </c>
      <c r="CN132" s="3" t="s">
        <v>371</v>
      </c>
      <c r="CO132" s="3" t="s">
        <v>372</v>
      </c>
      <c r="CP132" s="3" t="s">
        <v>373</v>
      </c>
      <c r="CQ132" s="3" t="s">
        <v>374</v>
      </c>
      <c r="CR132" s="3" t="s">
        <v>375</v>
      </c>
      <c r="CS132" s="3" t="s">
        <v>365</v>
      </c>
      <c r="CT132" s="3" t="s">
        <v>366</v>
      </c>
      <c r="CU132" s="3" t="s">
        <v>371</v>
      </c>
      <c r="CV132" s="3" t="s">
        <v>372</v>
      </c>
      <c r="CW132" s="3" t="s">
        <v>395</v>
      </c>
      <c r="CX132">
        <v>2024</v>
      </c>
    </row>
    <row r="133" spans="1:102" x14ac:dyDescent="0.2">
      <c r="A133" s="84" t="str">
        <f t="shared" si="2"/>
        <v>Сентябрь 2024 График 3 Бригада 4</v>
      </c>
      <c r="B133" s="3"/>
      <c r="C133" s="87" t="s">
        <v>394</v>
      </c>
      <c r="D133" s="3" t="s">
        <v>410</v>
      </c>
      <c r="E133" s="3" t="s">
        <v>382</v>
      </c>
      <c r="F133" s="94">
        <v>4</v>
      </c>
      <c r="G133" s="3" t="s">
        <v>411</v>
      </c>
      <c r="H133" s="3"/>
      <c r="I133" s="3"/>
      <c r="J133" s="3">
        <v>10.5</v>
      </c>
      <c r="K133" s="3" t="s">
        <v>411</v>
      </c>
      <c r="L133" s="3"/>
      <c r="M133" s="3"/>
      <c r="N133" s="3">
        <v>10.5</v>
      </c>
      <c r="O133" s="3" t="s">
        <v>411</v>
      </c>
      <c r="P133" s="3"/>
      <c r="Q133" s="3"/>
      <c r="R133" s="3">
        <v>10.5</v>
      </c>
      <c r="S133" s="3" t="s">
        <v>411</v>
      </c>
      <c r="T133" s="3"/>
      <c r="U133" s="3"/>
      <c r="V133" s="3">
        <v>10.5</v>
      </c>
      <c r="W133" s="3" t="s">
        <v>411</v>
      </c>
      <c r="X133" s="3"/>
      <c r="Y133" s="3"/>
      <c r="Z133" s="3">
        <v>10.5</v>
      </c>
      <c r="AA133" s="3" t="s">
        <v>411</v>
      </c>
      <c r="AB133" s="3"/>
      <c r="AC133" s="3"/>
      <c r="AD133" s="3">
        <v>10.5</v>
      </c>
      <c r="AE133" s="3" t="s">
        <v>411</v>
      </c>
      <c r="AF133" s="3"/>
      <c r="AG133" s="3"/>
      <c r="AH133" s="3">
        <v>10.5</v>
      </c>
      <c r="AI133" s="3" t="s">
        <v>411</v>
      </c>
      <c r="AJ133" s="3"/>
      <c r="AK133" s="3" t="s">
        <v>385</v>
      </c>
      <c r="AL133" s="91">
        <v>157.5</v>
      </c>
      <c r="AM133" s="92">
        <v>1</v>
      </c>
      <c r="AN133" s="92">
        <v>2</v>
      </c>
      <c r="AO133" s="92">
        <v>3</v>
      </c>
      <c r="AP133" s="92">
        <v>4</v>
      </c>
      <c r="AQ133" s="92">
        <v>5</v>
      </c>
      <c r="AR133" s="92">
        <v>6</v>
      </c>
      <c r="AS133" s="92">
        <v>7</v>
      </c>
      <c r="AT133" s="92">
        <v>8</v>
      </c>
      <c r="AU133" s="92">
        <v>9</v>
      </c>
      <c r="AV133" s="92">
        <v>10</v>
      </c>
      <c r="AW133" s="92">
        <v>11</v>
      </c>
      <c r="AX133" s="92">
        <v>12</v>
      </c>
      <c r="AY133" s="92">
        <v>13</v>
      </c>
      <c r="AZ133" s="92">
        <v>14</v>
      </c>
      <c r="BA133" s="92">
        <v>15</v>
      </c>
      <c r="BB133" s="92">
        <v>16</v>
      </c>
      <c r="BC133" s="92">
        <v>17</v>
      </c>
      <c r="BD133" s="92">
        <v>18</v>
      </c>
      <c r="BE133" s="92">
        <v>19</v>
      </c>
      <c r="BF133" s="92">
        <v>20</v>
      </c>
      <c r="BG133" s="92">
        <v>21</v>
      </c>
      <c r="BH133" s="92">
        <v>22</v>
      </c>
      <c r="BI133" s="92">
        <v>23</v>
      </c>
      <c r="BJ133" s="92">
        <v>24</v>
      </c>
      <c r="BK133" s="92">
        <v>25</v>
      </c>
      <c r="BL133" s="92">
        <v>26</v>
      </c>
      <c r="BM133" s="92">
        <v>27</v>
      </c>
      <c r="BN133" s="92">
        <v>28</v>
      </c>
      <c r="BO133" s="92">
        <v>29</v>
      </c>
      <c r="BP133" s="92">
        <v>30</v>
      </c>
      <c r="BQ133" s="92"/>
      <c r="BR133" s="3" t="s">
        <v>366</v>
      </c>
      <c r="BS133" s="3" t="s">
        <v>371</v>
      </c>
      <c r="BT133" s="3" t="s">
        <v>372</v>
      </c>
      <c r="BU133" s="3" t="s">
        <v>373</v>
      </c>
      <c r="BV133" s="3" t="s">
        <v>374</v>
      </c>
      <c r="BW133" s="3" t="s">
        <v>375</v>
      </c>
      <c r="BX133" s="3" t="s">
        <v>365</v>
      </c>
      <c r="BY133" s="3" t="s">
        <v>366</v>
      </c>
      <c r="BZ133" s="3" t="s">
        <v>371</v>
      </c>
      <c r="CA133" s="3" t="s">
        <v>372</v>
      </c>
      <c r="CB133" s="3" t="s">
        <v>373</v>
      </c>
      <c r="CC133" s="3" t="s">
        <v>374</v>
      </c>
      <c r="CD133" s="3" t="s">
        <v>375</v>
      </c>
      <c r="CE133" s="3" t="s">
        <v>365</v>
      </c>
      <c r="CF133" s="3" t="s">
        <v>366</v>
      </c>
      <c r="CG133" s="3" t="s">
        <v>371</v>
      </c>
      <c r="CH133" s="3" t="s">
        <v>372</v>
      </c>
      <c r="CI133" s="3" t="s">
        <v>373</v>
      </c>
      <c r="CJ133" s="3" t="s">
        <v>374</v>
      </c>
      <c r="CK133" s="3" t="s">
        <v>375</v>
      </c>
      <c r="CL133" s="3" t="s">
        <v>365</v>
      </c>
      <c r="CM133" s="3" t="s">
        <v>366</v>
      </c>
      <c r="CN133" s="3" t="s">
        <v>371</v>
      </c>
      <c r="CO133" s="3" t="s">
        <v>372</v>
      </c>
      <c r="CP133" s="3" t="s">
        <v>373</v>
      </c>
      <c r="CQ133" s="3" t="s">
        <v>374</v>
      </c>
      <c r="CR133" s="3" t="s">
        <v>375</v>
      </c>
      <c r="CS133" s="3" t="s">
        <v>365</v>
      </c>
      <c r="CT133" s="3" t="s">
        <v>366</v>
      </c>
      <c r="CU133" s="3" t="s">
        <v>371</v>
      </c>
      <c r="CV133" s="3" t="s">
        <v>372</v>
      </c>
      <c r="CW133" s="3" t="s">
        <v>395</v>
      </c>
      <c r="CX133">
        <v>2024</v>
      </c>
    </row>
    <row r="134" spans="1:102" x14ac:dyDescent="0.2">
      <c r="A134" s="84" t="str">
        <f t="shared" si="2"/>
        <v>Октябрь 2024 График 3 Бригада 1</v>
      </c>
      <c r="B134" s="3"/>
      <c r="C134" s="87" t="s">
        <v>396</v>
      </c>
      <c r="D134" s="3" t="s">
        <v>410</v>
      </c>
      <c r="E134" s="3" t="s">
        <v>369</v>
      </c>
      <c r="F134" s="94">
        <v>1</v>
      </c>
      <c r="G134" s="3"/>
      <c r="H134" s="3"/>
      <c r="I134" s="3">
        <v>10.5</v>
      </c>
      <c r="J134" s="3" t="s">
        <v>411</v>
      </c>
      <c r="K134" s="3"/>
      <c r="L134" s="3"/>
      <c r="M134" s="3">
        <v>10.5</v>
      </c>
      <c r="N134" s="3" t="s">
        <v>411</v>
      </c>
      <c r="O134" s="3"/>
      <c r="P134" s="3"/>
      <c r="Q134" s="3">
        <v>10.5</v>
      </c>
      <c r="R134" s="3" t="s">
        <v>411</v>
      </c>
      <c r="S134" s="3"/>
      <c r="T134" s="3"/>
      <c r="U134" s="3">
        <v>10.5</v>
      </c>
      <c r="V134" s="3" t="s">
        <v>411</v>
      </c>
      <c r="W134" s="3"/>
      <c r="X134" s="3"/>
      <c r="Y134" s="3">
        <v>10.5</v>
      </c>
      <c r="Z134" s="3" t="s">
        <v>411</v>
      </c>
      <c r="AA134" s="3"/>
      <c r="AB134" s="3"/>
      <c r="AC134" s="3">
        <v>10.5</v>
      </c>
      <c r="AD134" s="3" t="s">
        <v>411</v>
      </c>
      <c r="AE134" s="3"/>
      <c r="AF134" s="3"/>
      <c r="AG134" s="3">
        <v>10.5</v>
      </c>
      <c r="AH134" s="3" t="s">
        <v>411</v>
      </c>
      <c r="AI134" s="3"/>
      <c r="AJ134" s="3"/>
      <c r="AK134" s="3">
        <v>10.5</v>
      </c>
      <c r="AL134" s="91">
        <v>157.5</v>
      </c>
      <c r="AM134" s="92">
        <v>1</v>
      </c>
      <c r="AN134" s="92">
        <v>2</v>
      </c>
      <c r="AO134" s="92">
        <v>3</v>
      </c>
      <c r="AP134" s="92">
        <v>4</v>
      </c>
      <c r="AQ134" s="92">
        <v>5</v>
      </c>
      <c r="AR134" s="92">
        <v>6</v>
      </c>
      <c r="AS134" s="92">
        <v>7</v>
      </c>
      <c r="AT134" s="92">
        <v>8</v>
      </c>
      <c r="AU134" s="92">
        <v>9</v>
      </c>
      <c r="AV134" s="92">
        <v>10</v>
      </c>
      <c r="AW134" s="92">
        <v>11</v>
      </c>
      <c r="AX134" s="92">
        <v>12</v>
      </c>
      <c r="AY134" s="92">
        <v>13</v>
      </c>
      <c r="AZ134" s="92">
        <v>14</v>
      </c>
      <c r="BA134" s="92">
        <v>15</v>
      </c>
      <c r="BB134" s="92">
        <v>16</v>
      </c>
      <c r="BC134" s="92">
        <v>17</v>
      </c>
      <c r="BD134" s="92">
        <v>18</v>
      </c>
      <c r="BE134" s="92">
        <v>19</v>
      </c>
      <c r="BF134" s="92">
        <v>20</v>
      </c>
      <c r="BG134" s="92">
        <v>21</v>
      </c>
      <c r="BH134" s="92">
        <v>22</v>
      </c>
      <c r="BI134" s="92">
        <v>23</v>
      </c>
      <c r="BJ134" s="92">
        <v>24</v>
      </c>
      <c r="BK134" s="92">
        <v>25</v>
      </c>
      <c r="BL134" s="92">
        <v>26</v>
      </c>
      <c r="BM134" s="92">
        <v>27</v>
      </c>
      <c r="BN134" s="92">
        <v>28</v>
      </c>
      <c r="BO134" s="92">
        <v>29</v>
      </c>
      <c r="BP134" s="92">
        <v>30</v>
      </c>
      <c r="BQ134" s="92">
        <v>31</v>
      </c>
      <c r="BR134" s="3" t="s">
        <v>372</v>
      </c>
      <c r="BS134" s="3" t="s">
        <v>373</v>
      </c>
      <c r="BT134" s="3" t="s">
        <v>374</v>
      </c>
      <c r="BU134" s="3" t="s">
        <v>375</v>
      </c>
      <c r="BV134" s="3" t="s">
        <v>365</v>
      </c>
      <c r="BW134" s="3" t="s">
        <v>366</v>
      </c>
      <c r="BX134" s="3" t="s">
        <v>371</v>
      </c>
      <c r="BY134" s="3" t="s">
        <v>372</v>
      </c>
      <c r="BZ134" s="3" t="s">
        <v>373</v>
      </c>
      <c r="CA134" s="3" t="s">
        <v>374</v>
      </c>
      <c r="CB134" s="3" t="s">
        <v>375</v>
      </c>
      <c r="CC134" s="3" t="s">
        <v>365</v>
      </c>
      <c r="CD134" s="3" t="s">
        <v>366</v>
      </c>
      <c r="CE134" s="3" t="s">
        <v>371</v>
      </c>
      <c r="CF134" s="3" t="s">
        <v>372</v>
      </c>
      <c r="CG134" s="3" t="s">
        <v>373</v>
      </c>
      <c r="CH134" s="3" t="s">
        <v>374</v>
      </c>
      <c r="CI134" s="3" t="s">
        <v>375</v>
      </c>
      <c r="CJ134" s="3" t="s">
        <v>365</v>
      </c>
      <c r="CK134" s="3" t="s">
        <v>366</v>
      </c>
      <c r="CL134" s="3" t="s">
        <v>371</v>
      </c>
      <c r="CM134" s="3" t="s">
        <v>372</v>
      </c>
      <c r="CN134" s="3" t="s">
        <v>373</v>
      </c>
      <c r="CO134" s="3" t="s">
        <v>374</v>
      </c>
      <c r="CP134" s="3" t="s">
        <v>375</v>
      </c>
      <c r="CQ134" s="3" t="s">
        <v>365</v>
      </c>
      <c r="CR134" s="3" t="s">
        <v>366</v>
      </c>
      <c r="CS134" s="3" t="s">
        <v>371</v>
      </c>
      <c r="CT134" s="3" t="s">
        <v>372</v>
      </c>
      <c r="CU134" s="3" t="s">
        <v>373</v>
      </c>
      <c r="CV134" s="3" t="s">
        <v>374</v>
      </c>
      <c r="CW134" s="3" t="s">
        <v>397</v>
      </c>
      <c r="CX134">
        <v>2024</v>
      </c>
    </row>
    <row r="135" spans="1:102" x14ac:dyDescent="0.2">
      <c r="A135" s="84" t="str">
        <f t="shared" si="2"/>
        <v>Октябрь 2024 График 3 Бригада 2</v>
      </c>
      <c r="B135" s="3"/>
      <c r="C135" s="87" t="s">
        <v>396</v>
      </c>
      <c r="D135" s="3" t="s">
        <v>410</v>
      </c>
      <c r="E135" s="3" t="s">
        <v>376</v>
      </c>
      <c r="F135" s="94">
        <v>2</v>
      </c>
      <c r="G135" s="3" t="s">
        <v>411</v>
      </c>
      <c r="H135" s="3"/>
      <c r="I135" s="3"/>
      <c r="J135" s="3">
        <v>10.5</v>
      </c>
      <c r="K135" s="3" t="s">
        <v>411</v>
      </c>
      <c r="L135" s="3"/>
      <c r="M135" s="3"/>
      <c r="N135" s="3">
        <v>10.5</v>
      </c>
      <c r="O135" s="3" t="s">
        <v>411</v>
      </c>
      <c r="P135" s="3"/>
      <c r="Q135" s="3"/>
      <c r="R135" s="3">
        <v>10.5</v>
      </c>
      <c r="S135" s="3" t="s">
        <v>411</v>
      </c>
      <c r="T135" s="3"/>
      <c r="U135" s="3"/>
      <c r="V135" s="3">
        <v>10.5</v>
      </c>
      <c r="W135" s="3" t="s">
        <v>411</v>
      </c>
      <c r="X135" s="3"/>
      <c r="Y135" s="3"/>
      <c r="Z135" s="3">
        <v>10.5</v>
      </c>
      <c r="AA135" s="3" t="s">
        <v>411</v>
      </c>
      <c r="AB135" s="3"/>
      <c r="AC135" s="3"/>
      <c r="AD135" s="3">
        <v>10.5</v>
      </c>
      <c r="AE135" s="3" t="s">
        <v>411</v>
      </c>
      <c r="AF135" s="3"/>
      <c r="AG135" s="3"/>
      <c r="AH135" s="3">
        <v>10.5</v>
      </c>
      <c r="AI135" s="3" t="s">
        <v>411</v>
      </c>
      <c r="AJ135" s="3"/>
      <c r="AK135" s="3"/>
      <c r="AL135" s="91">
        <v>157.5</v>
      </c>
      <c r="AM135" s="92">
        <v>1</v>
      </c>
      <c r="AN135" s="92">
        <v>2</v>
      </c>
      <c r="AO135" s="92">
        <v>3</v>
      </c>
      <c r="AP135" s="92">
        <v>4</v>
      </c>
      <c r="AQ135" s="92">
        <v>5</v>
      </c>
      <c r="AR135" s="92">
        <v>6</v>
      </c>
      <c r="AS135" s="92">
        <v>7</v>
      </c>
      <c r="AT135" s="92">
        <v>8</v>
      </c>
      <c r="AU135" s="92">
        <v>9</v>
      </c>
      <c r="AV135" s="92">
        <v>10</v>
      </c>
      <c r="AW135" s="92">
        <v>11</v>
      </c>
      <c r="AX135" s="92">
        <v>12</v>
      </c>
      <c r="AY135" s="92">
        <v>13</v>
      </c>
      <c r="AZ135" s="92">
        <v>14</v>
      </c>
      <c r="BA135" s="92">
        <v>15</v>
      </c>
      <c r="BB135" s="92">
        <v>16</v>
      </c>
      <c r="BC135" s="92">
        <v>17</v>
      </c>
      <c r="BD135" s="92">
        <v>18</v>
      </c>
      <c r="BE135" s="92">
        <v>19</v>
      </c>
      <c r="BF135" s="92">
        <v>20</v>
      </c>
      <c r="BG135" s="92">
        <v>21</v>
      </c>
      <c r="BH135" s="92">
        <v>22</v>
      </c>
      <c r="BI135" s="92">
        <v>23</v>
      </c>
      <c r="BJ135" s="92">
        <v>24</v>
      </c>
      <c r="BK135" s="92">
        <v>25</v>
      </c>
      <c r="BL135" s="92">
        <v>26</v>
      </c>
      <c r="BM135" s="92">
        <v>27</v>
      </c>
      <c r="BN135" s="92">
        <v>28</v>
      </c>
      <c r="BO135" s="92">
        <v>29</v>
      </c>
      <c r="BP135" s="92">
        <v>30</v>
      </c>
      <c r="BQ135" s="92">
        <v>31</v>
      </c>
      <c r="BR135" s="3" t="s">
        <v>372</v>
      </c>
      <c r="BS135" s="3" t="s">
        <v>373</v>
      </c>
      <c r="BT135" s="3" t="s">
        <v>374</v>
      </c>
      <c r="BU135" s="3" t="s">
        <v>375</v>
      </c>
      <c r="BV135" s="3" t="s">
        <v>365</v>
      </c>
      <c r="BW135" s="3" t="s">
        <v>366</v>
      </c>
      <c r="BX135" s="3" t="s">
        <v>371</v>
      </c>
      <c r="BY135" s="3" t="s">
        <v>372</v>
      </c>
      <c r="BZ135" s="3" t="s">
        <v>373</v>
      </c>
      <c r="CA135" s="3" t="s">
        <v>374</v>
      </c>
      <c r="CB135" s="3" t="s">
        <v>375</v>
      </c>
      <c r="CC135" s="3" t="s">
        <v>365</v>
      </c>
      <c r="CD135" s="3" t="s">
        <v>366</v>
      </c>
      <c r="CE135" s="3" t="s">
        <v>371</v>
      </c>
      <c r="CF135" s="3" t="s">
        <v>372</v>
      </c>
      <c r="CG135" s="3" t="s">
        <v>373</v>
      </c>
      <c r="CH135" s="3" t="s">
        <v>374</v>
      </c>
      <c r="CI135" s="3" t="s">
        <v>375</v>
      </c>
      <c r="CJ135" s="3" t="s">
        <v>365</v>
      </c>
      <c r="CK135" s="3" t="s">
        <v>366</v>
      </c>
      <c r="CL135" s="3" t="s">
        <v>371</v>
      </c>
      <c r="CM135" s="3" t="s">
        <v>372</v>
      </c>
      <c r="CN135" s="3" t="s">
        <v>373</v>
      </c>
      <c r="CO135" s="3" t="s">
        <v>374</v>
      </c>
      <c r="CP135" s="3" t="s">
        <v>375</v>
      </c>
      <c r="CQ135" s="3" t="s">
        <v>365</v>
      </c>
      <c r="CR135" s="3" t="s">
        <v>366</v>
      </c>
      <c r="CS135" s="3" t="s">
        <v>371</v>
      </c>
      <c r="CT135" s="3" t="s">
        <v>372</v>
      </c>
      <c r="CU135" s="3" t="s">
        <v>373</v>
      </c>
      <c r="CV135" s="3" t="s">
        <v>374</v>
      </c>
      <c r="CW135" s="3" t="s">
        <v>397</v>
      </c>
      <c r="CX135">
        <v>2024</v>
      </c>
    </row>
    <row r="136" spans="1:102" x14ac:dyDescent="0.2">
      <c r="A136" s="84" t="str">
        <f t="shared" si="2"/>
        <v>Октябрь 2024 График 3 Бригада 3</v>
      </c>
      <c r="B136" s="3"/>
      <c r="C136" s="87" t="s">
        <v>396</v>
      </c>
      <c r="D136" s="3" t="s">
        <v>410</v>
      </c>
      <c r="E136" s="3" t="s">
        <v>379</v>
      </c>
      <c r="F136" s="94">
        <v>3</v>
      </c>
      <c r="G136" s="3">
        <v>10.5</v>
      </c>
      <c r="H136" s="3" t="s">
        <v>411</v>
      </c>
      <c r="I136" s="3"/>
      <c r="J136" s="3"/>
      <c r="K136" s="3">
        <v>10.5</v>
      </c>
      <c r="L136" s="3" t="s">
        <v>411</v>
      </c>
      <c r="M136" s="3"/>
      <c r="N136" s="3"/>
      <c r="O136" s="3">
        <v>10.5</v>
      </c>
      <c r="P136" s="3" t="s">
        <v>411</v>
      </c>
      <c r="Q136" s="3"/>
      <c r="R136" s="3"/>
      <c r="S136" s="3">
        <v>10.5</v>
      </c>
      <c r="T136" s="3" t="s">
        <v>411</v>
      </c>
      <c r="U136" s="3"/>
      <c r="V136" s="3"/>
      <c r="W136" s="3">
        <v>10.5</v>
      </c>
      <c r="X136" s="3" t="s">
        <v>411</v>
      </c>
      <c r="Y136" s="3"/>
      <c r="Z136" s="3"/>
      <c r="AA136" s="3">
        <v>10.5</v>
      </c>
      <c r="AB136" s="3" t="s">
        <v>411</v>
      </c>
      <c r="AC136" s="3"/>
      <c r="AD136" s="3"/>
      <c r="AE136" s="3">
        <v>10.5</v>
      </c>
      <c r="AF136" s="3" t="s">
        <v>411</v>
      </c>
      <c r="AG136" s="3"/>
      <c r="AH136" s="3"/>
      <c r="AI136" s="3">
        <v>10.5</v>
      </c>
      <c r="AJ136" s="3" t="s">
        <v>411</v>
      </c>
      <c r="AK136" s="3"/>
      <c r="AL136" s="91">
        <v>168</v>
      </c>
      <c r="AM136" s="92">
        <v>1</v>
      </c>
      <c r="AN136" s="92">
        <v>2</v>
      </c>
      <c r="AO136" s="92">
        <v>3</v>
      </c>
      <c r="AP136" s="92">
        <v>4</v>
      </c>
      <c r="AQ136" s="92">
        <v>5</v>
      </c>
      <c r="AR136" s="92">
        <v>6</v>
      </c>
      <c r="AS136" s="92">
        <v>7</v>
      </c>
      <c r="AT136" s="92">
        <v>8</v>
      </c>
      <c r="AU136" s="92">
        <v>9</v>
      </c>
      <c r="AV136" s="92">
        <v>10</v>
      </c>
      <c r="AW136" s="92">
        <v>11</v>
      </c>
      <c r="AX136" s="92">
        <v>12</v>
      </c>
      <c r="AY136" s="92">
        <v>13</v>
      </c>
      <c r="AZ136" s="92">
        <v>14</v>
      </c>
      <c r="BA136" s="92">
        <v>15</v>
      </c>
      <c r="BB136" s="92">
        <v>16</v>
      </c>
      <c r="BC136" s="92">
        <v>17</v>
      </c>
      <c r="BD136" s="92">
        <v>18</v>
      </c>
      <c r="BE136" s="92">
        <v>19</v>
      </c>
      <c r="BF136" s="92">
        <v>20</v>
      </c>
      <c r="BG136" s="92">
        <v>21</v>
      </c>
      <c r="BH136" s="92">
        <v>22</v>
      </c>
      <c r="BI136" s="92">
        <v>23</v>
      </c>
      <c r="BJ136" s="92">
        <v>24</v>
      </c>
      <c r="BK136" s="92">
        <v>25</v>
      </c>
      <c r="BL136" s="92">
        <v>26</v>
      </c>
      <c r="BM136" s="92">
        <v>27</v>
      </c>
      <c r="BN136" s="92">
        <v>28</v>
      </c>
      <c r="BO136" s="92">
        <v>29</v>
      </c>
      <c r="BP136" s="92">
        <v>30</v>
      </c>
      <c r="BQ136" s="92">
        <v>31</v>
      </c>
      <c r="BR136" s="3" t="s">
        <v>372</v>
      </c>
      <c r="BS136" s="3" t="s">
        <v>373</v>
      </c>
      <c r="BT136" s="3" t="s">
        <v>374</v>
      </c>
      <c r="BU136" s="3" t="s">
        <v>375</v>
      </c>
      <c r="BV136" s="3" t="s">
        <v>365</v>
      </c>
      <c r="BW136" s="3" t="s">
        <v>366</v>
      </c>
      <c r="BX136" s="3" t="s">
        <v>371</v>
      </c>
      <c r="BY136" s="3" t="s">
        <v>372</v>
      </c>
      <c r="BZ136" s="3" t="s">
        <v>373</v>
      </c>
      <c r="CA136" s="3" t="s">
        <v>374</v>
      </c>
      <c r="CB136" s="3" t="s">
        <v>375</v>
      </c>
      <c r="CC136" s="3" t="s">
        <v>365</v>
      </c>
      <c r="CD136" s="3" t="s">
        <v>366</v>
      </c>
      <c r="CE136" s="3" t="s">
        <v>371</v>
      </c>
      <c r="CF136" s="3" t="s">
        <v>372</v>
      </c>
      <c r="CG136" s="3" t="s">
        <v>373</v>
      </c>
      <c r="CH136" s="3" t="s">
        <v>374</v>
      </c>
      <c r="CI136" s="3" t="s">
        <v>375</v>
      </c>
      <c r="CJ136" s="3" t="s">
        <v>365</v>
      </c>
      <c r="CK136" s="3" t="s">
        <v>366</v>
      </c>
      <c r="CL136" s="3" t="s">
        <v>371</v>
      </c>
      <c r="CM136" s="3" t="s">
        <v>372</v>
      </c>
      <c r="CN136" s="3" t="s">
        <v>373</v>
      </c>
      <c r="CO136" s="3" t="s">
        <v>374</v>
      </c>
      <c r="CP136" s="3" t="s">
        <v>375</v>
      </c>
      <c r="CQ136" s="3" t="s">
        <v>365</v>
      </c>
      <c r="CR136" s="3" t="s">
        <v>366</v>
      </c>
      <c r="CS136" s="3" t="s">
        <v>371</v>
      </c>
      <c r="CT136" s="3" t="s">
        <v>372</v>
      </c>
      <c r="CU136" s="3" t="s">
        <v>373</v>
      </c>
      <c r="CV136" s="3" t="s">
        <v>374</v>
      </c>
      <c r="CW136" s="3" t="s">
        <v>397</v>
      </c>
      <c r="CX136">
        <v>2024</v>
      </c>
    </row>
    <row r="137" spans="1:102" x14ac:dyDescent="0.2">
      <c r="A137" s="84" t="str">
        <f t="shared" si="2"/>
        <v>Октябрь 2024 График 3 Бригада 4</v>
      </c>
      <c r="B137" s="3"/>
      <c r="C137" s="87" t="s">
        <v>396</v>
      </c>
      <c r="D137" s="3" t="s">
        <v>410</v>
      </c>
      <c r="E137" s="3" t="s">
        <v>382</v>
      </c>
      <c r="F137" s="94">
        <v>4</v>
      </c>
      <c r="G137" s="3"/>
      <c r="H137" s="3">
        <v>10.5</v>
      </c>
      <c r="I137" s="3" t="s">
        <v>411</v>
      </c>
      <c r="J137" s="3"/>
      <c r="K137" s="3"/>
      <c r="L137" s="3">
        <v>10.5</v>
      </c>
      <c r="M137" s="3" t="s">
        <v>411</v>
      </c>
      <c r="N137" s="3"/>
      <c r="O137" s="3"/>
      <c r="P137" s="3">
        <v>10.5</v>
      </c>
      <c r="Q137" s="3" t="s">
        <v>411</v>
      </c>
      <c r="R137" s="3"/>
      <c r="S137" s="3"/>
      <c r="T137" s="3">
        <v>10.5</v>
      </c>
      <c r="U137" s="3" t="s">
        <v>411</v>
      </c>
      <c r="V137" s="3"/>
      <c r="W137" s="3"/>
      <c r="X137" s="3">
        <v>10.5</v>
      </c>
      <c r="Y137" s="3" t="s">
        <v>411</v>
      </c>
      <c r="Z137" s="3"/>
      <c r="AA137" s="3"/>
      <c r="AB137" s="3">
        <v>10.5</v>
      </c>
      <c r="AC137" s="3" t="s">
        <v>411</v>
      </c>
      <c r="AD137" s="3"/>
      <c r="AE137" s="3"/>
      <c r="AF137" s="3">
        <v>10.5</v>
      </c>
      <c r="AG137" s="3" t="s">
        <v>411</v>
      </c>
      <c r="AH137" s="3"/>
      <c r="AI137" s="3"/>
      <c r="AJ137" s="3">
        <v>10.5</v>
      </c>
      <c r="AK137" s="3" t="s">
        <v>411</v>
      </c>
      <c r="AL137" s="91">
        <v>168</v>
      </c>
      <c r="AM137" s="92">
        <v>1</v>
      </c>
      <c r="AN137" s="92">
        <v>2</v>
      </c>
      <c r="AO137" s="92">
        <v>3</v>
      </c>
      <c r="AP137" s="92">
        <v>4</v>
      </c>
      <c r="AQ137" s="92">
        <v>5</v>
      </c>
      <c r="AR137" s="92">
        <v>6</v>
      </c>
      <c r="AS137" s="92">
        <v>7</v>
      </c>
      <c r="AT137" s="92">
        <v>8</v>
      </c>
      <c r="AU137" s="92">
        <v>9</v>
      </c>
      <c r="AV137" s="92">
        <v>10</v>
      </c>
      <c r="AW137" s="92">
        <v>11</v>
      </c>
      <c r="AX137" s="92">
        <v>12</v>
      </c>
      <c r="AY137" s="92">
        <v>13</v>
      </c>
      <c r="AZ137" s="92">
        <v>14</v>
      </c>
      <c r="BA137" s="92">
        <v>15</v>
      </c>
      <c r="BB137" s="92">
        <v>16</v>
      </c>
      <c r="BC137" s="92">
        <v>17</v>
      </c>
      <c r="BD137" s="92">
        <v>18</v>
      </c>
      <c r="BE137" s="92">
        <v>19</v>
      </c>
      <c r="BF137" s="92">
        <v>20</v>
      </c>
      <c r="BG137" s="92">
        <v>21</v>
      </c>
      <c r="BH137" s="92">
        <v>22</v>
      </c>
      <c r="BI137" s="92">
        <v>23</v>
      </c>
      <c r="BJ137" s="92">
        <v>24</v>
      </c>
      <c r="BK137" s="92">
        <v>25</v>
      </c>
      <c r="BL137" s="92">
        <v>26</v>
      </c>
      <c r="BM137" s="92">
        <v>27</v>
      </c>
      <c r="BN137" s="92">
        <v>28</v>
      </c>
      <c r="BO137" s="92">
        <v>29</v>
      </c>
      <c r="BP137" s="92">
        <v>30</v>
      </c>
      <c r="BQ137" s="92">
        <v>31</v>
      </c>
      <c r="BR137" s="3" t="s">
        <v>372</v>
      </c>
      <c r="BS137" s="3" t="s">
        <v>373</v>
      </c>
      <c r="BT137" s="3" t="s">
        <v>374</v>
      </c>
      <c r="BU137" s="3" t="s">
        <v>375</v>
      </c>
      <c r="BV137" s="3" t="s">
        <v>365</v>
      </c>
      <c r="BW137" s="3" t="s">
        <v>366</v>
      </c>
      <c r="BX137" s="3" t="s">
        <v>371</v>
      </c>
      <c r="BY137" s="3" t="s">
        <v>372</v>
      </c>
      <c r="BZ137" s="3" t="s">
        <v>373</v>
      </c>
      <c r="CA137" s="3" t="s">
        <v>374</v>
      </c>
      <c r="CB137" s="3" t="s">
        <v>375</v>
      </c>
      <c r="CC137" s="3" t="s">
        <v>365</v>
      </c>
      <c r="CD137" s="3" t="s">
        <v>366</v>
      </c>
      <c r="CE137" s="3" t="s">
        <v>371</v>
      </c>
      <c r="CF137" s="3" t="s">
        <v>372</v>
      </c>
      <c r="CG137" s="3" t="s">
        <v>373</v>
      </c>
      <c r="CH137" s="3" t="s">
        <v>374</v>
      </c>
      <c r="CI137" s="3" t="s">
        <v>375</v>
      </c>
      <c r="CJ137" s="3" t="s">
        <v>365</v>
      </c>
      <c r="CK137" s="3" t="s">
        <v>366</v>
      </c>
      <c r="CL137" s="3" t="s">
        <v>371</v>
      </c>
      <c r="CM137" s="3" t="s">
        <v>372</v>
      </c>
      <c r="CN137" s="3" t="s">
        <v>373</v>
      </c>
      <c r="CO137" s="3" t="s">
        <v>374</v>
      </c>
      <c r="CP137" s="3" t="s">
        <v>375</v>
      </c>
      <c r="CQ137" s="3" t="s">
        <v>365</v>
      </c>
      <c r="CR137" s="3" t="s">
        <v>366</v>
      </c>
      <c r="CS137" s="3" t="s">
        <v>371</v>
      </c>
      <c r="CT137" s="3" t="s">
        <v>372</v>
      </c>
      <c r="CU137" s="3" t="s">
        <v>373</v>
      </c>
      <c r="CV137" s="3" t="s">
        <v>374</v>
      </c>
      <c r="CW137" s="3" t="s">
        <v>397</v>
      </c>
      <c r="CX137">
        <v>2024</v>
      </c>
    </row>
    <row r="138" spans="1:102" x14ac:dyDescent="0.2">
      <c r="A138" s="84" t="str">
        <f t="shared" si="2"/>
        <v>Ноябрь 2024 График 3 Бригада 1</v>
      </c>
      <c r="B138" s="3"/>
      <c r="C138" s="87" t="s">
        <v>398</v>
      </c>
      <c r="D138" s="3" t="s">
        <v>410</v>
      </c>
      <c r="E138" s="3" t="s">
        <v>369</v>
      </c>
      <c r="F138" s="94">
        <v>1</v>
      </c>
      <c r="G138" s="3" t="s">
        <v>411</v>
      </c>
      <c r="H138" s="3"/>
      <c r="I138" s="3"/>
      <c r="J138" s="3">
        <v>10.5</v>
      </c>
      <c r="K138" s="3" t="s">
        <v>411</v>
      </c>
      <c r="L138" s="3"/>
      <c r="M138" s="3"/>
      <c r="N138" s="3">
        <v>10.5</v>
      </c>
      <c r="O138" s="3" t="s">
        <v>411</v>
      </c>
      <c r="P138" s="3"/>
      <c r="Q138" s="3"/>
      <c r="R138" s="3">
        <v>10.5</v>
      </c>
      <c r="S138" s="3" t="s">
        <v>411</v>
      </c>
      <c r="T138" s="3"/>
      <c r="U138" s="3"/>
      <c r="V138" s="3">
        <v>10.5</v>
      </c>
      <c r="W138" s="3" t="s">
        <v>411</v>
      </c>
      <c r="X138" s="3"/>
      <c r="Y138" s="3"/>
      <c r="Z138" s="3">
        <v>10.5</v>
      </c>
      <c r="AA138" s="3" t="s">
        <v>411</v>
      </c>
      <c r="AB138" s="3"/>
      <c r="AC138" s="3"/>
      <c r="AD138" s="3">
        <v>10.5</v>
      </c>
      <c r="AE138" s="3" t="s">
        <v>411</v>
      </c>
      <c r="AF138" s="3"/>
      <c r="AG138" s="3"/>
      <c r="AH138" s="3">
        <v>10.5</v>
      </c>
      <c r="AI138" s="3" t="s">
        <v>411</v>
      </c>
      <c r="AJ138" s="3"/>
      <c r="AK138" s="3" t="s">
        <v>385</v>
      </c>
      <c r="AL138" s="91">
        <v>157.5</v>
      </c>
      <c r="AM138" s="92">
        <v>1</v>
      </c>
      <c r="AN138" s="92">
        <v>2</v>
      </c>
      <c r="AO138" s="92">
        <v>3</v>
      </c>
      <c r="AP138" s="92">
        <v>4</v>
      </c>
      <c r="AQ138" s="92">
        <v>5</v>
      </c>
      <c r="AR138" s="92">
        <v>6</v>
      </c>
      <c r="AS138" s="92">
        <v>7</v>
      </c>
      <c r="AT138" s="92">
        <v>8</v>
      </c>
      <c r="AU138" s="92">
        <v>9</v>
      </c>
      <c r="AV138" s="92">
        <v>10</v>
      </c>
      <c r="AW138" s="92">
        <v>11</v>
      </c>
      <c r="AX138" s="92">
        <v>12</v>
      </c>
      <c r="AY138" s="92">
        <v>13</v>
      </c>
      <c r="AZ138" s="92">
        <v>14</v>
      </c>
      <c r="BA138" s="92">
        <v>15</v>
      </c>
      <c r="BB138" s="92">
        <v>16</v>
      </c>
      <c r="BC138" s="92">
        <v>17</v>
      </c>
      <c r="BD138" s="92">
        <v>18</v>
      </c>
      <c r="BE138" s="92">
        <v>19</v>
      </c>
      <c r="BF138" s="92">
        <v>20</v>
      </c>
      <c r="BG138" s="92">
        <v>21</v>
      </c>
      <c r="BH138" s="92">
        <v>22</v>
      </c>
      <c r="BI138" s="92">
        <v>23</v>
      </c>
      <c r="BJ138" s="92">
        <v>24</v>
      </c>
      <c r="BK138" s="92">
        <v>25</v>
      </c>
      <c r="BL138" s="92">
        <v>26</v>
      </c>
      <c r="BM138" s="92">
        <v>27</v>
      </c>
      <c r="BN138" s="92">
        <v>28</v>
      </c>
      <c r="BO138" s="92">
        <v>29</v>
      </c>
      <c r="BP138" s="92">
        <v>30</v>
      </c>
      <c r="BQ138" s="92"/>
      <c r="BR138" s="3" t="s">
        <v>375</v>
      </c>
      <c r="BS138" s="3" t="s">
        <v>365</v>
      </c>
      <c r="BT138" s="3" t="s">
        <v>366</v>
      </c>
      <c r="BU138" s="3" t="s">
        <v>371</v>
      </c>
      <c r="BV138" s="3" t="s">
        <v>372</v>
      </c>
      <c r="BW138" s="3" t="s">
        <v>373</v>
      </c>
      <c r="BX138" s="3" t="s">
        <v>374</v>
      </c>
      <c r="BY138" s="3" t="s">
        <v>375</v>
      </c>
      <c r="BZ138" s="3" t="s">
        <v>365</v>
      </c>
      <c r="CA138" s="3" t="s">
        <v>366</v>
      </c>
      <c r="CB138" s="3" t="s">
        <v>371</v>
      </c>
      <c r="CC138" s="3" t="s">
        <v>372</v>
      </c>
      <c r="CD138" s="3" t="s">
        <v>373</v>
      </c>
      <c r="CE138" s="3" t="s">
        <v>374</v>
      </c>
      <c r="CF138" s="3" t="s">
        <v>375</v>
      </c>
      <c r="CG138" s="3" t="s">
        <v>365</v>
      </c>
      <c r="CH138" s="3" t="s">
        <v>366</v>
      </c>
      <c r="CI138" s="3" t="s">
        <v>371</v>
      </c>
      <c r="CJ138" s="3" t="s">
        <v>372</v>
      </c>
      <c r="CK138" s="3" t="s">
        <v>373</v>
      </c>
      <c r="CL138" s="3" t="s">
        <v>374</v>
      </c>
      <c r="CM138" s="3" t="s">
        <v>375</v>
      </c>
      <c r="CN138" s="3" t="s">
        <v>365</v>
      </c>
      <c r="CO138" s="3" t="s">
        <v>366</v>
      </c>
      <c r="CP138" s="3" t="s">
        <v>371</v>
      </c>
      <c r="CQ138" s="3" t="s">
        <v>372</v>
      </c>
      <c r="CR138" s="3" t="s">
        <v>373</v>
      </c>
      <c r="CS138" s="3" t="s">
        <v>374</v>
      </c>
      <c r="CT138" s="3" t="s">
        <v>375</v>
      </c>
      <c r="CU138" s="3" t="s">
        <v>365</v>
      </c>
      <c r="CV138" s="3" t="s">
        <v>366</v>
      </c>
      <c r="CW138" s="3" t="s">
        <v>399</v>
      </c>
      <c r="CX138">
        <v>2024</v>
      </c>
    </row>
    <row r="139" spans="1:102" x14ac:dyDescent="0.2">
      <c r="A139" s="84" t="str">
        <f t="shared" si="2"/>
        <v>Ноябрь 2024 График 3 Бригада 2</v>
      </c>
      <c r="B139" s="3"/>
      <c r="C139" s="87" t="s">
        <v>398</v>
      </c>
      <c r="D139" s="3" t="s">
        <v>410</v>
      </c>
      <c r="E139" s="3" t="s">
        <v>376</v>
      </c>
      <c r="F139" s="94">
        <v>2</v>
      </c>
      <c r="G139" s="3">
        <v>10.5</v>
      </c>
      <c r="H139" s="3" t="s">
        <v>411</v>
      </c>
      <c r="I139" s="3"/>
      <c r="J139" s="3"/>
      <c r="K139" s="3">
        <v>10.5</v>
      </c>
      <c r="L139" s="3" t="s">
        <v>411</v>
      </c>
      <c r="M139" s="3"/>
      <c r="N139" s="3"/>
      <c r="O139" s="3">
        <v>10.5</v>
      </c>
      <c r="P139" s="3" t="s">
        <v>411</v>
      </c>
      <c r="Q139" s="3"/>
      <c r="R139" s="3"/>
      <c r="S139" s="3">
        <v>10.5</v>
      </c>
      <c r="T139" s="3" t="s">
        <v>411</v>
      </c>
      <c r="U139" s="3"/>
      <c r="V139" s="3"/>
      <c r="W139" s="3">
        <v>10.5</v>
      </c>
      <c r="X139" s="3" t="s">
        <v>411</v>
      </c>
      <c r="Y139" s="3"/>
      <c r="Z139" s="3"/>
      <c r="AA139" s="3">
        <v>10.5</v>
      </c>
      <c r="AB139" s="3" t="s">
        <v>411</v>
      </c>
      <c r="AC139" s="3"/>
      <c r="AD139" s="3"/>
      <c r="AE139" s="3">
        <v>10.5</v>
      </c>
      <c r="AF139" s="3" t="s">
        <v>411</v>
      </c>
      <c r="AG139" s="3"/>
      <c r="AH139" s="3"/>
      <c r="AI139" s="3">
        <v>10.5</v>
      </c>
      <c r="AJ139" s="3" t="s">
        <v>411</v>
      </c>
      <c r="AK139" s="3" t="s">
        <v>385</v>
      </c>
      <c r="AL139" s="91">
        <v>168</v>
      </c>
      <c r="AM139" s="92">
        <v>1</v>
      </c>
      <c r="AN139" s="92">
        <v>2</v>
      </c>
      <c r="AO139" s="92">
        <v>3</v>
      </c>
      <c r="AP139" s="92">
        <v>4</v>
      </c>
      <c r="AQ139" s="92">
        <v>5</v>
      </c>
      <c r="AR139" s="92">
        <v>6</v>
      </c>
      <c r="AS139" s="92">
        <v>7</v>
      </c>
      <c r="AT139" s="92">
        <v>8</v>
      </c>
      <c r="AU139" s="92">
        <v>9</v>
      </c>
      <c r="AV139" s="92">
        <v>10</v>
      </c>
      <c r="AW139" s="92">
        <v>11</v>
      </c>
      <c r="AX139" s="92">
        <v>12</v>
      </c>
      <c r="AY139" s="92">
        <v>13</v>
      </c>
      <c r="AZ139" s="92">
        <v>14</v>
      </c>
      <c r="BA139" s="92">
        <v>15</v>
      </c>
      <c r="BB139" s="92">
        <v>16</v>
      </c>
      <c r="BC139" s="92">
        <v>17</v>
      </c>
      <c r="BD139" s="92">
        <v>18</v>
      </c>
      <c r="BE139" s="92">
        <v>19</v>
      </c>
      <c r="BF139" s="92">
        <v>20</v>
      </c>
      <c r="BG139" s="92">
        <v>21</v>
      </c>
      <c r="BH139" s="92">
        <v>22</v>
      </c>
      <c r="BI139" s="92">
        <v>23</v>
      </c>
      <c r="BJ139" s="92">
        <v>24</v>
      </c>
      <c r="BK139" s="92">
        <v>25</v>
      </c>
      <c r="BL139" s="92">
        <v>26</v>
      </c>
      <c r="BM139" s="92">
        <v>27</v>
      </c>
      <c r="BN139" s="92">
        <v>28</v>
      </c>
      <c r="BO139" s="92">
        <v>29</v>
      </c>
      <c r="BP139" s="92">
        <v>30</v>
      </c>
      <c r="BQ139" s="92"/>
      <c r="BR139" s="3" t="s">
        <v>375</v>
      </c>
      <c r="BS139" s="3" t="s">
        <v>365</v>
      </c>
      <c r="BT139" s="3" t="s">
        <v>366</v>
      </c>
      <c r="BU139" s="3" t="s">
        <v>371</v>
      </c>
      <c r="BV139" s="3" t="s">
        <v>372</v>
      </c>
      <c r="BW139" s="3" t="s">
        <v>373</v>
      </c>
      <c r="BX139" s="3" t="s">
        <v>374</v>
      </c>
      <c r="BY139" s="3" t="s">
        <v>375</v>
      </c>
      <c r="BZ139" s="3" t="s">
        <v>365</v>
      </c>
      <c r="CA139" s="3" t="s">
        <v>366</v>
      </c>
      <c r="CB139" s="3" t="s">
        <v>371</v>
      </c>
      <c r="CC139" s="3" t="s">
        <v>372</v>
      </c>
      <c r="CD139" s="3" t="s">
        <v>373</v>
      </c>
      <c r="CE139" s="3" t="s">
        <v>374</v>
      </c>
      <c r="CF139" s="3" t="s">
        <v>375</v>
      </c>
      <c r="CG139" s="3" t="s">
        <v>365</v>
      </c>
      <c r="CH139" s="3" t="s">
        <v>366</v>
      </c>
      <c r="CI139" s="3" t="s">
        <v>371</v>
      </c>
      <c r="CJ139" s="3" t="s">
        <v>372</v>
      </c>
      <c r="CK139" s="3" t="s">
        <v>373</v>
      </c>
      <c r="CL139" s="3" t="s">
        <v>374</v>
      </c>
      <c r="CM139" s="3" t="s">
        <v>375</v>
      </c>
      <c r="CN139" s="3" t="s">
        <v>365</v>
      </c>
      <c r="CO139" s="3" t="s">
        <v>366</v>
      </c>
      <c r="CP139" s="3" t="s">
        <v>371</v>
      </c>
      <c r="CQ139" s="3" t="s">
        <v>372</v>
      </c>
      <c r="CR139" s="3" t="s">
        <v>373</v>
      </c>
      <c r="CS139" s="3" t="s">
        <v>374</v>
      </c>
      <c r="CT139" s="3" t="s">
        <v>375</v>
      </c>
      <c r="CU139" s="3" t="s">
        <v>365</v>
      </c>
      <c r="CV139" s="3" t="s">
        <v>366</v>
      </c>
      <c r="CW139" s="3" t="s">
        <v>399</v>
      </c>
      <c r="CX139">
        <v>2024</v>
      </c>
    </row>
    <row r="140" spans="1:102" x14ac:dyDescent="0.2">
      <c r="A140" s="84" t="str">
        <f t="shared" si="2"/>
        <v>Ноябрь 2024 График 3 Бригада 3</v>
      </c>
      <c r="B140" s="3"/>
      <c r="C140" s="87" t="s">
        <v>398</v>
      </c>
      <c r="D140" s="3" t="s">
        <v>410</v>
      </c>
      <c r="E140" s="3" t="s">
        <v>379</v>
      </c>
      <c r="F140" s="94">
        <v>3</v>
      </c>
      <c r="G140" s="3"/>
      <c r="H140" s="3">
        <v>10.5</v>
      </c>
      <c r="I140" s="3" t="s">
        <v>411</v>
      </c>
      <c r="J140" s="3"/>
      <c r="K140" s="3"/>
      <c r="L140" s="3">
        <v>10.5</v>
      </c>
      <c r="M140" s="3" t="s">
        <v>411</v>
      </c>
      <c r="N140" s="3"/>
      <c r="O140" s="3"/>
      <c r="P140" s="3">
        <v>10.5</v>
      </c>
      <c r="Q140" s="3" t="s">
        <v>411</v>
      </c>
      <c r="R140" s="3"/>
      <c r="S140" s="3"/>
      <c r="T140" s="3">
        <v>10.5</v>
      </c>
      <c r="U140" s="3" t="s">
        <v>411</v>
      </c>
      <c r="V140" s="3"/>
      <c r="W140" s="3"/>
      <c r="X140" s="3">
        <v>10.5</v>
      </c>
      <c r="Y140" s="3" t="s">
        <v>411</v>
      </c>
      <c r="Z140" s="3"/>
      <c r="AA140" s="3"/>
      <c r="AB140" s="3">
        <v>10.5</v>
      </c>
      <c r="AC140" s="3" t="s">
        <v>411</v>
      </c>
      <c r="AD140" s="3"/>
      <c r="AE140" s="3"/>
      <c r="AF140" s="3">
        <v>10.5</v>
      </c>
      <c r="AG140" s="3" t="s">
        <v>411</v>
      </c>
      <c r="AH140" s="3"/>
      <c r="AI140" s="3"/>
      <c r="AJ140" s="3">
        <v>10.5</v>
      </c>
      <c r="AK140" s="3" t="s">
        <v>385</v>
      </c>
      <c r="AL140" s="91">
        <v>157.5</v>
      </c>
      <c r="AM140" s="92">
        <v>1</v>
      </c>
      <c r="AN140" s="92">
        <v>2</v>
      </c>
      <c r="AO140" s="92">
        <v>3</v>
      </c>
      <c r="AP140" s="92">
        <v>4</v>
      </c>
      <c r="AQ140" s="92">
        <v>5</v>
      </c>
      <c r="AR140" s="92">
        <v>6</v>
      </c>
      <c r="AS140" s="92">
        <v>7</v>
      </c>
      <c r="AT140" s="92">
        <v>8</v>
      </c>
      <c r="AU140" s="92">
        <v>9</v>
      </c>
      <c r="AV140" s="92">
        <v>10</v>
      </c>
      <c r="AW140" s="92">
        <v>11</v>
      </c>
      <c r="AX140" s="92">
        <v>12</v>
      </c>
      <c r="AY140" s="92">
        <v>13</v>
      </c>
      <c r="AZ140" s="92">
        <v>14</v>
      </c>
      <c r="BA140" s="92">
        <v>15</v>
      </c>
      <c r="BB140" s="92">
        <v>16</v>
      </c>
      <c r="BC140" s="92">
        <v>17</v>
      </c>
      <c r="BD140" s="92">
        <v>18</v>
      </c>
      <c r="BE140" s="92">
        <v>19</v>
      </c>
      <c r="BF140" s="92">
        <v>20</v>
      </c>
      <c r="BG140" s="92">
        <v>21</v>
      </c>
      <c r="BH140" s="92">
        <v>22</v>
      </c>
      <c r="BI140" s="92">
        <v>23</v>
      </c>
      <c r="BJ140" s="92">
        <v>24</v>
      </c>
      <c r="BK140" s="92">
        <v>25</v>
      </c>
      <c r="BL140" s="92">
        <v>26</v>
      </c>
      <c r="BM140" s="92">
        <v>27</v>
      </c>
      <c r="BN140" s="92">
        <v>28</v>
      </c>
      <c r="BO140" s="92">
        <v>29</v>
      </c>
      <c r="BP140" s="92">
        <v>30</v>
      </c>
      <c r="BQ140" s="92"/>
      <c r="BR140" s="3" t="s">
        <v>375</v>
      </c>
      <c r="BS140" s="3" t="s">
        <v>365</v>
      </c>
      <c r="BT140" s="3" t="s">
        <v>366</v>
      </c>
      <c r="BU140" s="3" t="s">
        <v>371</v>
      </c>
      <c r="BV140" s="3" t="s">
        <v>372</v>
      </c>
      <c r="BW140" s="3" t="s">
        <v>373</v>
      </c>
      <c r="BX140" s="3" t="s">
        <v>374</v>
      </c>
      <c r="BY140" s="3" t="s">
        <v>375</v>
      </c>
      <c r="BZ140" s="3" t="s">
        <v>365</v>
      </c>
      <c r="CA140" s="3" t="s">
        <v>366</v>
      </c>
      <c r="CB140" s="3" t="s">
        <v>371</v>
      </c>
      <c r="CC140" s="3" t="s">
        <v>372</v>
      </c>
      <c r="CD140" s="3" t="s">
        <v>373</v>
      </c>
      <c r="CE140" s="3" t="s">
        <v>374</v>
      </c>
      <c r="CF140" s="3" t="s">
        <v>375</v>
      </c>
      <c r="CG140" s="3" t="s">
        <v>365</v>
      </c>
      <c r="CH140" s="3" t="s">
        <v>366</v>
      </c>
      <c r="CI140" s="3" t="s">
        <v>371</v>
      </c>
      <c r="CJ140" s="3" t="s">
        <v>372</v>
      </c>
      <c r="CK140" s="3" t="s">
        <v>373</v>
      </c>
      <c r="CL140" s="3" t="s">
        <v>374</v>
      </c>
      <c r="CM140" s="3" t="s">
        <v>375</v>
      </c>
      <c r="CN140" s="3" t="s">
        <v>365</v>
      </c>
      <c r="CO140" s="3" t="s">
        <v>366</v>
      </c>
      <c r="CP140" s="3" t="s">
        <v>371</v>
      </c>
      <c r="CQ140" s="3" t="s">
        <v>372</v>
      </c>
      <c r="CR140" s="3" t="s">
        <v>373</v>
      </c>
      <c r="CS140" s="3" t="s">
        <v>374</v>
      </c>
      <c r="CT140" s="3" t="s">
        <v>375</v>
      </c>
      <c r="CU140" s="3" t="s">
        <v>365</v>
      </c>
      <c r="CV140" s="3" t="s">
        <v>366</v>
      </c>
      <c r="CW140" s="3" t="s">
        <v>399</v>
      </c>
      <c r="CX140">
        <v>2024</v>
      </c>
    </row>
    <row r="141" spans="1:102" x14ac:dyDescent="0.2">
      <c r="A141" s="84" t="str">
        <f t="shared" si="2"/>
        <v>Ноябрь 2024 График 3 Бригада 4</v>
      </c>
      <c r="B141" s="3"/>
      <c r="C141" s="87" t="s">
        <v>398</v>
      </c>
      <c r="D141" s="3" t="s">
        <v>410</v>
      </c>
      <c r="E141" s="3" t="s">
        <v>382</v>
      </c>
      <c r="F141" s="94">
        <v>4</v>
      </c>
      <c r="G141" s="3"/>
      <c r="H141" s="3"/>
      <c r="I141" s="3">
        <v>10.5</v>
      </c>
      <c r="J141" s="3" t="s">
        <v>411</v>
      </c>
      <c r="K141" s="3"/>
      <c r="L141" s="3"/>
      <c r="M141" s="3">
        <v>10.5</v>
      </c>
      <c r="N141" s="3" t="s">
        <v>411</v>
      </c>
      <c r="O141" s="3"/>
      <c r="P141" s="3"/>
      <c r="Q141" s="3">
        <v>10.5</v>
      </c>
      <c r="R141" s="3" t="s">
        <v>411</v>
      </c>
      <c r="S141" s="3"/>
      <c r="T141" s="3"/>
      <c r="U141" s="3">
        <v>10.5</v>
      </c>
      <c r="V141" s="3" t="s">
        <v>411</v>
      </c>
      <c r="W141" s="3"/>
      <c r="X141" s="3"/>
      <c r="Y141" s="3">
        <v>10.5</v>
      </c>
      <c r="Z141" s="3" t="s">
        <v>411</v>
      </c>
      <c r="AA141" s="3"/>
      <c r="AB141" s="3"/>
      <c r="AC141" s="3">
        <v>10.5</v>
      </c>
      <c r="AD141" s="3" t="s">
        <v>411</v>
      </c>
      <c r="AE141" s="3"/>
      <c r="AF141" s="3"/>
      <c r="AG141" s="3">
        <v>10.5</v>
      </c>
      <c r="AH141" s="3" t="s">
        <v>411</v>
      </c>
      <c r="AI141" s="3"/>
      <c r="AJ141" s="3"/>
      <c r="AK141" s="3" t="s">
        <v>385</v>
      </c>
      <c r="AL141" s="91">
        <v>147</v>
      </c>
      <c r="AM141" s="92">
        <v>1</v>
      </c>
      <c r="AN141" s="92">
        <v>2</v>
      </c>
      <c r="AO141" s="92">
        <v>3</v>
      </c>
      <c r="AP141" s="92">
        <v>4</v>
      </c>
      <c r="AQ141" s="92">
        <v>5</v>
      </c>
      <c r="AR141" s="92">
        <v>6</v>
      </c>
      <c r="AS141" s="92">
        <v>7</v>
      </c>
      <c r="AT141" s="92">
        <v>8</v>
      </c>
      <c r="AU141" s="92">
        <v>9</v>
      </c>
      <c r="AV141" s="92">
        <v>10</v>
      </c>
      <c r="AW141" s="92">
        <v>11</v>
      </c>
      <c r="AX141" s="92">
        <v>12</v>
      </c>
      <c r="AY141" s="92">
        <v>13</v>
      </c>
      <c r="AZ141" s="92">
        <v>14</v>
      </c>
      <c r="BA141" s="92">
        <v>15</v>
      </c>
      <c r="BB141" s="92">
        <v>16</v>
      </c>
      <c r="BC141" s="92">
        <v>17</v>
      </c>
      <c r="BD141" s="92">
        <v>18</v>
      </c>
      <c r="BE141" s="92">
        <v>19</v>
      </c>
      <c r="BF141" s="92">
        <v>20</v>
      </c>
      <c r="BG141" s="92">
        <v>21</v>
      </c>
      <c r="BH141" s="92">
        <v>22</v>
      </c>
      <c r="BI141" s="92">
        <v>23</v>
      </c>
      <c r="BJ141" s="92">
        <v>24</v>
      </c>
      <c r="BK141" s="92">
        <v>25</v>
      </c>
      <c r="BL141" s="92">
        <v>26</v>
      </c>
      <c r="BM141" s="92">
        <v>27</v>
      </c>
      <c r="BN141" s="92">
        <v>28</v>
      </c>
      <c r="BO141" s="92">
        <v>29</v>
      </c>
      <c r="BP141" s="92">
        <v>30</v>
      </c>
      <c r="BQ141" s="92"/>
      <c r="BR141" s="3" t="s">
        <v>375</v>
      </c>
      <c r="BS141" s="3" t="s">
        <v>365</v>
      </c>
      <c r="BT141" s="3" t="s">
        <v>366</v>
      </c>
      <c r="BU141" s="3" t="s">
        <v>371</v>
      </c>
      <c r="BV141" s="3" t="s">
        <v>372</v>
      </c>
      <c r="BW141" s="3" t="s">
        <v>373</v>
      </c>
      <c r="BX141" s="3" t="s">
        <v>374</v>
      </c>
      <c r="BY141" s="3" t="s">
        <v>375</v>
      </c>
      <c r="BZ141" s="3" t="s">
        <v>365</v>
      </c>
      <c r="CA141" s="3" t="s">
        <v>366</v>
      </c>
      <c r="CB141" s="3" t="s">
        <v>371</v>
      </c>
      <c r="CC141" s="3" t="s">
        <v>372</v>
      </c>
      <c r="CD141" s="3" t="s">
        <v>373</v>
      </c>
      <c r="CE141" s="3" t="s">
        <v>374</v>
      </c>
      <c r="CF141" s="3" t="s">
        <v>375</v>
      </c>
      <c r="CG141" s="3" t="s">
        <v>365</v>
      </c>
      <c r="CH141" s="3" t="s">
        <v>366</v>
      </c>
      <c r="CI141" s="3" t="s">
        <v>371</v>
      </c>
      <c r="CJ141" s="3" t="s">
        <v>372</v>
      </c>
      <c r="CK141" s="3" t="s">
        <v>373</v>
      </c>
      <c r="CL141" s="3" t="s">
        <v>374</v>
      </c>
      <c r="CM141" s="3" t="s">
        <v>375</v>
      </c>
      <c r="CN141" s="3" t="s">
        <v>365</v>
      </c>
      <c r="CO141" s="3" t="s">
        <v>366</v>
      </c>
      <c r="CP141" s="3" t="s">
        <v>371</v>
      </c>
      <c r="CQ141" s="3" t="s">
        <v>372</v>
      </c>
      <c r="CR141" s="3" t="s">
        <v>373</v>
      </c>
      <c r="CS141" s="3" t="s">
        <v>374</v>
      </c>
      <c r="CT141" s="3" t="s">
        <v>375</v>
      </c>
      <c r="CU141" s="3" t="s">
        <v>365</v>
      </c>
      <c r="CV141" s="3" t="s">
        <v>366</v>
      </c>
      <c r="CW141" s="3" t="s">
        <v>399</v>
      </c>
      <c r="CX141">
        <v>2024</v>
      </c>
    </row>
    <row r="142" spans="1:102" x14ac:dyDescent="0.2">
      <c r="A142" s="84" t="str">
        <f t="shared" si="2"/>
        <v>Декабрь 2024 График 3 Бригада 1</v>
      </c>
      <c r="B142" s="3"/>
      <c r="C142" s="87" t="s">
        <v>400</v>
      </c>
      <c r="D142" s="3" t="s">
        <v>410</v>
      </c>
      <c r="E142" s="3" t="s">
        <v>369</v>
      </c>
      <c r="F142" s="94">
        <v>1</v>
      </c>
      <c r="G142" s="3"/>
      <c r="H142" s="3">
        <v>10.5</v>
      </c>
      <c r="I142" s="3" t="s">
        <v>411</v>
      </c>
      <c r="J142" s="3"/>
      <c r="K142" s="3"/>
      <c r="L142" s="3">
        <v>10.5</v>
      </c>
      <c r="M142" s="3" t="s">
        <v>411</v>
      </c>
      <c r="N142" s="3"/>
      <c r="O142" s="3"/>
      <c r="P142" s="3">
        <v>10.5</v>
      </c>
      <c r="Q142" s="3" t="s">
        <v>411</v>
      </c>
      <c r="R142" s="3"/>
      <c r="S142" s="3"/>
      <c r="T142" s="3">
        <v>10.5</v>
      </c>
      <c r="U142" s="3" t="s">
        <v>411</v>
      </c>
      <c r="V142" s="3"/>
      <c r="W142" s="3"/>
      <c r="X142" s="3">
        <v>10.5</v>
      </c>
      <c r="Y142" s="3" t="s">
        <v>411</v>
      </c>
      <c r="Z142" s="3"/>
      <c r="AA142" s="3"/>
      <c r="AB142" s="3">
        <v>10.5</v>
      </c>
      <c r="AC142" s="3" t="s">
        <v>411</v>
      </c>
      <c r="AD142" s="3"/>
      <c r="AE142" s="3"/>
      <c r="AF142" s="3">
        <v>10.5</v>
      </c>
      <c r="AG142" s="3" t="s">
        <v>411</v>
      </c>
      <c r="AH142" s="3"/>
      <c r="AI142" s="3"/>
      <c r="AJ142" s="3">
        <v>10.5</v>
      </c>
      <c r="AK142" s="3" t="s">
        <v>411</v>
      </c>
      <c r="AL142" s="91">
        <v>168</v>
      </c>
      <c r="AM142" s="92">
        <v>1</v>
      </c>
      <c r="AN142" s="92">
        <v>2</v>
      </c>
      <c r="AO142" s="92">
        <v>3</v>
      </c>
      <c r="AP142" s="92">
        <v>4</v>
      </c>
      <c r="AQ142" s="92">
        <v>5</v>
      </c>
      <c r="AR142" s="92">
        <v>6</v>
      </c>
      <c r="AS142" s="92">
        <v>7</v>
      </c>
      <c r="AT142" s="92">
        <v>8</v>
      </c>
      <c r="AU142" s="92">
        <v>9</v>
      </c>
      <c r="AV142" s="92">
        <v>10</v>
      </c>
      <c r="AW142" s="92">
        <v>11</v>
      </c>
      <c r="AX142" s="92">
        <v>12</v>
      </c>
      <c r="AY142" s="92">
        <v>13</v>
      </c>
      <c r="AZ142" s="92">
        <v>14</v>
      </c>
      <c r="BA142" s="92">
        <v>15</v>
      </c>
      <c r="BB142" s="92">
        <v>16</v>
      </c>
      <c r="BC142" s="92">
        <v>17</v>
      </c>
      <c r="BD142" s="92">
        <v>18</v>
      </c>
      <c r="BE142" s="92">
        <v>19</v>
      </c>
      <c r="BF142" s="92">
        <v>20</v>
      </c>
      <c r="BG142" s="92">
        <v>21</v>
      </c>
      <c r="BH142" s="92">
        <v>22</v>
      </c>
      <c r="BI142" s="92">
        <v>23</v>
      </c>
      <c r="BJ142" s="92">
        <v>24</v>
      </c>
      <c r="BK142" s="92">
        <v>25</v>
      </c>
      <c r="BL142" s="92">
        <v>26</v>
      </c>
      <c r="BM142" s="92">
        <v>27</v>
      </c>
      <c r="BN142" s="92">
        <v>28</v>
      </c>
      <c r="BO142" s="92">
        <v>29</v>
      </c>
      <c r="BP142" s="92">
        <v>30</v>
      </c>
      <c r="BQ142" s="92">
        <v>31</v>
      </c>
      <c r="BR142" s="3" t="s">
        <v>366</v>
      </c>
      <c r="BS142" s="3" t="s">
        <v>371</v>
      </c>
      <c r="BT142" s="3" t="s">
        <v>372</v>
      </c>
      <c r="BU142" s="3" t="s">
        <v>373</v>
      </c>
      <c r="BV142" s="3" t="s">
        <v>374</v>
      </c>
      <c r="BW142" s="3" t="s">
        <v>375</v>
      </c>
      <c r="BX142" s="3" t="s">
        <v>365</v>
      </c>
      <c r="BY142" s="3" t="s">
        <v>366</v>
      </c>
      <c r="BZ142" s="3" t="s">
        <v>371</v>
      </c>
      <c r="CA142" s="3" t="s">
        <v>372</v>
      </c>
      <c r="CB142" s="3" t="s">
        <v>373</v>
      </c>
      <c r="CC142" s="3" t="s">
        <v>374</v>
      </c>
      <c r="CD142" s="3" t="s">
        <v>375</v>
      </c>
      <c r="CE142" s="3" t="s">
        <v>365</v>
      </c>
      <c r="CF142" s="3" t="s">
        <v>366</v>
      </c>
      <c r="CG142" s="3" t="s">
        <v>371</v>
      </c>
      <c r="CH142" s="3" t="s">
        <v>372</v>
      </c>
      <c r="CI142" s="3" t="s">
        <v>373</v>
      </c>
      <c r="CJ142" s="3" t="s">
        <v>374</v>
      </c>
      <c r="CK142" s="3" t="s">
        <v>375</v>
      </c>
      <c r="CL142" s="3" t="s">
        <v>365</v>
      </c>
      <c r="CM142" s="3" t="s">
        <v>366</v>
      </c>
      <c r="CN142" s="3" t="s">
        <v>371</v>
      </c>
      <c r="CO142" s="3" t="s">
        <v>372</v>
      </c>
      <c r="CP142" s="3" t="s">
        <v>373</v>
      </c>
      <c r="CQ142" s="3" t="s">
        <v>374</v>
      </c>
      <c r="CR142" s="3" t="s">
        <v>375</v>
      </c>
      <c r="CS142" s="3" t="s">
        <v>365</v>
      </c>
      <c r="CT142" s="3" t="s">
        <v>366</v>
      </c>
      <c r="CU142" s="3" t="s">
        <v>371</v>
      </c>
      <c r="CV142" s="3" t="s">
        <v>372</v>
      </c>
      <c r="CW142" s="3" t="s">
        <v>401</v>
      </c>
      <c r="CX142">
        <v>2024</v>
      </c>
    </row>
    <row r="143" spans="1:102" x14ac:dyDescent="0.2">
      <c r="A143" s="84" t="str">
        <f t="shared" si="2"/>
        <v>Декабрь 2024 График 3 Бригада 2</v>
      </c>
      <c r="B143" s="3"/>
      <c r="C143" s="87" t="s">
        <v>400</v>
      </c>
      <c r="D143" s="3" t="s">
        <v>410</v>
      </c>
      <c r="E143" s="3" t="s">
        <v>376</v>
      </c>
      <c r="F143" s="94">
        <v>2</v>
      </c>
      <c r="G143" s="3"/>
      <c r="H143" s="3"/>
      <c r="I143" s="3">
        <v>10.5</v>
      </c>
      <c r="J143" s="3" t="s">
        <v>411</v>
      </c>
      <c r="K143" s="3"/>
      <c r="L143" s="3"/>
      <c r="M143" s="3">
        <v>10.5</v>
      </c>
      <c r="N143" s="3" t="s">
        <v>411</v>
      </c>
      <c r="O143" s="3"/>
      <c r="P143" s="3"/>
      <c r="Q143" s="3">
        <v>10.5</v>
      </c>
      <c r="R143" s="3" t="s">
        <v>411</v>
      </c>
      <c r="S143" s="3"/>
      <c r="T143" s="3"/>
      <c r="U143" s="3">
        <v>10.5</v>
      </c>
      <c r="V143" s="3" t="s">
        <v>411</v>
      </c>
      <c r="W143" s="3"/>
      <c r="X143" s="3"/>
      <c r="Y143" s="3">
        <v>10.5</v>
      </c>
      <c r="Z143" s="3" t="s">
        <v>411</v>
      </c>
      <c r="AA143" s="3"/>
      <c r="AB143" s="3"/>
      <c r="AC143" s="3">
        <v>10.5</v>
      </c>
      <c r="AD143" s="3" t="s">
        <v>411</v>
      </c>
      <c r="AE143" s="3"/>
      <c r="AF143" s="3"/>
      <c r="AG143" s="3">
        <v>10.5</v>
      </c>
      <c r="AH143" s="3" t="s">
        <v>411</v>
      </c>
      <c r="AI143" s="3"/>
      <c r="AJ143" s="3"/>
      <c r="AK143" s="3">
        <v>10.5</v>
      </c>
      <c r="AL143" s="91">
        <v>157.5</v>
      </c>
      <c r="AM143" s="92">
        <v>1</v>
      </c>
      <c r="AN143" s="92">
        <v>2</v>
      </c>
      <c r="AO143" s="92">
        <v>3</v>
      </c>
      <c r="AP143" s="92">
        <v>4</v>
      </c>
      <c r="AQ143" s="92">
        <v>5</v>
      </c>
      <c r="AR143" s="92">
        <v>6</v>
      </c>
      <c r="AS143" s="92">
        <v>7</v>
      </c>
      <c r="AT143" s="92">
        <v>8</v>
      </c>
      <c r="AU143" s="92">
        <v>9</v>
      </c>
      <c r="AV143" s="92">
        <v>10</v>
      </c>
      <c r="AW143" s="92">
        <v>11</v>
      </c>
      <c r="AX143" s="92">
        <v>12</v>
      </c>
      <c r="AY143" s="92">
        <v>13</v>
      </c>
      <c r="AZ143" s="92">
        <v>14</v>
      </c>
      <c r="BA143" s="92">
        <v>15</v>
      </c>
      <c r="BB143" s="92">
        <v>16</v>
      </c>
      <c r="BC143" s="92">
        <v>17</v>
      </c>
      <c r="BD143" s="92">
        <v>18</v>
      </c>
      <c r="BE143" s="92">
        <v>19</v>
      </c>
      <c r="BF143" s="92">
        <v>20</v>
      </c>
      <c r="BG143" s="92">
        <v>21</v>
      </c>
      <c r="BH143" s="92">
        <v>22</v>
      </c>
      <c r="BI143" s="92">
        <v>23</v>
      </c>
      <c r="BJ143" s="92">
        <v>24</v>
      </c>
      <c r="BK143" s="92">
        <v>25</v>
      </c>
      <c r="BL143" s="92">
        <v>26</v>
      </c>
      <c r="BM143" s="92">
        <v>27</v>
      </c>
      <c r="BN143" s="92">
        <v>28</v>
      </c>
      <c r="BO143" s="92">
        <v>29</v>
      </c>
      <c r="BP143" s="92">
        <v>30</v>
      </c>
      <c r="BQ143" s="92">
        <v>31</v>
      </c>
      <c r="BR143" s="3" t="s">
        <v>366</v>
      </c>
      <c r="BS143" s="3" t="s">
        <v>371</v>
      </c>
      <c r="BT143" s="3" t="s">
        <v>372</v>
      </c>
      <c r="BU143" s="3" t="s">
        <v>373</v>
      </c>
      <c r="BV143" s="3" t="s">
        <v>374</v>
      </c>
      <c r="BW143" s="3" t="s">
        <v>375</v>
      </c>
      <c r="BX143" s="3" t="s">
        <v>365</v>
      </c>
      <c r="BY143" s="3" t="s">
        <v>366</v>
      </c>
      <c r="BZ143" s="3" t="s">
        <v>371</v>
      </c>
      <c r="CA143" s="3" t="s">
        <v>372</v>
      </c>
      <c r="CB143" s="3" t="s">
        <v>373</v>
      </c>
      <c r="CC143" s="3" t="s">
        <v>374</v>
      </c>
      <c r="CD143" s="3" t="s">
        <v>375</v>
      </c>
      <c r="CE143" s="3" t="s">
        <v>365</v>
      </c>
      <c r="CF143" s="3" t="s">
        <v>366</v>
      </c>
      <c r="CG143" s="3" t="s">
        <v>371</v>
      </c>
      <c r="CH143" s="3" t="s">
        <v>372</v>
      </c>
      <c r="CI143" s="3" t="s">
        <v>373</v>
      </c>
      <c r="CJ143" s="3" t="s">
        <v>374</v>
      </c>
      <c r="CK143" s="3" t="s">
        <v>375</v>
      </c>
      <c r="CL143" s="3" t="s">
        <v>365</v>
      </c>
      <c r="CM143" s="3" t="s">
        <v>366</v>
      </c>
      <c r="CN143" s="3" t="s">
        <v>371</v>
      </c>
      <c r="CO143" s="3" t="s">
        <v>372</v>
      </c>
      <c r="CP143" s="3" t="s">
        <v>373</v>
      </c>
      <c r="CQ143" s="3" t="s">
        <v>374</v>
      </c>
      <c r="CR143" s="3" t="s">
        <v>375</v>
      </c>
      <c r="CS143" s="3" t="s">
        <v>365</v>
      </c>
      <c r="CT143" s="3" t="s">
        <v>366</v>
      </c>
      <c r="CU143" s="3" t="s">
        <v>371</v>
      </c>
      <c r="CV143" s="3" t="s">
        <v>372</v>
      </c>
      <c r="CW143" s="3" t="s">
        <v>401</v>
      </c>
      <c r="CX143">
        <v>2024</v>
      </c>
    </row>
    <row r="144" spans="1:102" x14ac:dyDescent="0.2">
      <c r="A144" s="84" t="str">
        <f t="shared" si="2"/>
        <v>Декабрь 2024 График 3 Бригада 3</v>
      </c>
      <c r="B144" s="3"/>
      <c r="C144" s="87" t="s">
        <v>400</v>
      </c>
      <c r="D144" s="3" t="s">
        <v>410</v>
      </c>
      <c r="E144" s="3" t="s">
        <v>379</v>
      </c>
      <c r="F144" s="94">
        <v>3</v>
      </c>
      <c r="G144" s="3" t="s">
        <v>411</v>
      </c>
      <c r="H144" s="3"/>
      <c r="I144" s="3"/>
      <c r="J144" s="3">
        <v>10.5</v>
      </c>
      <c r="K144" s="3" t="s">
        <v>411</v>
      </c>
      <c r="L144" s="3"/>
      <c r="M144" s="3"/>
      <c r="N144" s="3">
        <v>10.5</v>
      </c>
      <c r="O144" s="3" t="s">
        <v>411</v>
      </c>
      <c r="P144" s="3"/>
      <c r="Q144" s="3"/>
      <c r="R144" s="3">
        <v>10.5</v>
      </c>
      <c r="S144" s="3" t="s">
        <v>411</v>
      </c>
      <c r="T144" s="3"/>
      <c r="U144" s="3"/>
      <c r="V144" s="3">
        <v>10.5</v>
      </c>
      <c r="W144" s="3" t="s">
        <v>411</v>
      </c>
      <c r="X144" s="3"/>
      <c r="Y144" s="3"/>
      <c r="Z144" s="3">
        <v>10.5</v>
      </c>
      <c r="AA144" s="3" t="s">
        <v>411</v>
      </c>
      <c r="AB144" s="3"/>
      <c r="AC144" s="3"/>
      <c r="AD144" s="3">
        <v>10.5</v>
      </c>
      <c r="AE144" s="3" t="s">
        <v>411</v>
      </c>
      <c r="AF144" s="3"/>
      <c r="AG144" s="3"/>
      <c r="AH144" s="3">
        <v>10.5</v>
      </c>
      <c r="AI144" s="3" t="s">
        <v>411</v>
      </c>
      <c r="AJ144" s="3"/>
      <c r="AK144" s="3"/>
      <c r="AL144" s="91">
        <v>157.5</v>
      </c>
      <c r="AM144" s="92">
        <v>1</v>
      </c>
      <c r="AN144" s="92">
        <v>2</v>
      </c>
      <c r="AO144" s="92">
        <v>3</v>
      </c>
      <c r="AP144" s="92">
        <v>4</v>
      </c>
      <c r="AQ144" s="92">
        <v>5</v>
      </c>
      <c r="AR144" s="92">
        <v>6</v>
      </c>
      <c r="AS144" s="92">
        <v>7</v>
      </c>
      <c r="AT144" s="92">
        <v>8</v>
      </c>
      <c r="AU144" s="92">
        <v>9</v>
      </c>
      <c r="AV144" s="92">
        <v>10</v>
      </c>
      <c r="AW144" s="92">
        <v>11</v>
      </c>
      <c r="AX144" s="92">
        <v>12</v>
      </c>
      <c r="AY144" s="92">
        <v>13</v>
      </c>
      <c r="AZ144" s="92">
        <v>14</v>
      </c>
      <c r="BA144" s="92">
        <v>15</v>
      </c>
      <c r="BB144" s="92">
        <v>16</v>
      </c>
      <c r="BC144" s="92">
        <v>17</v>
      </c>
      <c r="BD144" s="92">
        <v>18</v>
      </c>
      <c r="BE144" s="92">
        <v>19</v>
      </c>
      <c r="BF144" s="92">
        <v>20</v>
      </c>
      <c r="BG144" s="92">
        <v>21</v>
      </c>
      <c r="BH144" s="92">
        <v>22</v>
      </c>
      <c r="BI144" s="92">
        <v>23</v>
      </c>
      <c r="BJ144" s="92">
        <v>24</v>
      </c>
      <c r="BK144" s="92">
        <v>25</v>
      </c>
      <c r="BL144" s="92">
        <v>26</v>
      </c>
      <c r="BM144" s="92">
        <v>27</v>
      </c>
      <c r="BN144" s="92">
        <v>28</v>
      </c>
      <c r="BO144" s="92">
        <v>29</v>
      </c>
      <c r="BP144" s="92">
        <v>30</v>
      </c>
      <c r="BQ144" s="92">
        <v>31</v>
      </c>
      <c r="BR144" s="3" t="s">
        <v>366</v>
      </c>
      <c r="BS144" s="3" t="s">
        <v>371</v>
      </c>
      <c r="BT144" s="3" t="s">
        <v>372</v>
      </c>
      <c r="BU144" s="3" t="s">
        <v>373</v>
      </c>
      <c r="BV144" s="3" t="s">
        <v>374</v>
      </c>
      <c r="BW144" s="3" t="s">
        <v>375</v>
      </c>
      <c r="BX144" s="3" t="s">
        <v>365</v>
      </c>
      <c r="BY144" s="3" t="s">
        <v>366</v>
      </c>
      <c r="BZ144" s="3" t="s">
        <v>371</v>
      </c>
      <c r="CA144" s="3" t="s">
        <v>372</v>
      </c>
      <c r="CB144" s="3" t="s">
        <v>373</v>
      </c>
      <c r="CC144" s="3" t="s">
        <v>374</v>
      </c>
      <c r="CD144" s="3" t="s">
        <v>375</v>
      </c>
      <c r="CE144" s="3" t="s">
        <v>365</v>
      </c>
      <c r="CF144" s="3" t="s">
        <v>366</v>
      </c>
      <c r="CG144" s="3" t="s">
        <v>371</v>
      </c>
      <c r="CH144" s="3" t="s">
        <v>372</v>
      </c>
      <c r="CI144" s="3" t="s">
        <v>373</v>
      </c>
      <c r="CJ144" s="3" t="s">
        <v>374</v>
      </c>
      <c r="CK144" s="3" t="s">
        <v>375</v>
      </c>
      <c r="CL144" s="3" t="s">
        <v>365</v>
      </c>
      <c r="CM144" s="3" t="s">
        <v>366</v>
      </c>
      <c r="CN144" s="3" t="s">
        <v>371</v>
      </c>
      <c r="CO144" s="3" t="s">
        <v>372</v>
      </c>
      <c r="CP144" s="3" t="s">
        <v>373</v>
      </c>
      <c r="CQ144" s="3" t="s">
        <v>374</v>
      </c>
      <c r="CR144" s="3" t="s">
        <v>375</v>
      </c>
      <c r="CS144" s="3" t="s">
        <v>365</v>
      </c>
      <c r="CT144" s="3" t="s">
        <v>366</v>
      </c>
      <c r="CU144" s="3" t="s">
        <v>371</v>
      </c>
      <c r="CV144" s="3" t="s">
        <v>372</v>
      </c>
      <c r="CW144" s="3" t="s">
        <v>401</v>
      </c>
      <c r="CX144">
        <v>2024</v>
      </c>
    </row>
    <row r="145" spans="1:102" x14ac:dyDescent="0.2">
      <c r="A145" s="84" t="str">
        <f t="shared" si="2"/>
        <v>Декабрь 2024 График 3 Бригада 4</v>
      </c>
      <c r="B145" s="3"/>
      <c r="C145" s="87" t="s">
        <v>400</v>
      </c>
      <c r="D145" s="3" t="s">
        <v>410</v>
      </c>
      <c r="E145" s="3" t="s">
        <v>382</v>
      </c>
      <c r="F145" s="94">
        <v>4</v>
      </c>
      <c r="G145" s="3">
        <v>10.5</v>
      </c>
      <c r="H145" s="3" t="s">
        <v>411</v>
      </c>
      <c r="I145" s="3"/>
      <c r="J145" s="3"/>
      <c r="K145" s="3">
        <v>10.5</v>
      </c>
      <c r="L145" s="3" t="s">
        <v>411</v>
      </c>
      <c r="M145" s="3"/>
      <c r="N145" s="3"/>
      <c r="O145" s="3">
        <v>10.5</v>
      </c>
      <c r="P145" s="3" t="s">
        <v>411</v>
      </c>
      <c r="Q145" s="3"/>
      <c r="R145" s="3"/>
      <c r="S145" s="3">
        <v>10.5</v>
      </c>
      <c r="T145" s="3" t="s">
        <v>411</v>
      </c>
      <c r="U145" s="3"/>
      <c r="V145" s="3"/>
      <c r="W145" s="3">
        <v>10.5</v>
      </c>
      <c r="X145" s="3" t="s">
        <v>411</v>
      </c>
      <c r="Y145" s="3"/>
      <c r="Z145" s="3"/>
      <c r="AA145" s="3">
        <v>10.5</v>
      </c>
      <c r="AB145" s="3" t="s">
        <v>411</v>
      </c>
      <c r="AC145" s="3"/>
      <c r="AD145" s="3"/>
      <c r="AE145" s="3">
        <v>10.5</v>
      </c>
      <c r="AF145" s="3" t="s">
        <v>411</v>
      </c>
      <c r="AG145" s="3"/>
      <c r="AH145" s="3"/>
      <c r="AI145" s="3">
        <v>10.5</v>
      </c>
      <c r="AJ145" s="3" t="s">
        <v>411</v>
      </c>
      <c r="AK145" s="3"/>
      <c r="AL145" s="91">
        <v>168</v>
      </c>
      <c r="AM145" s="92">
        <v>1</v>
      </c>
      <c r="AN145" s="92">
        <v>2</v>
      </c>
      <c r="AO145" s="92">
        <v>3</v>
      </c>
      <c r="AP145" s="92">
        <v>4</v>
      </c>
      <c r="AQ145" s="92">
        <v>5</v>
      </c>
      <c r="AR145" s="92">
        <v>6</v>
      </c>
      <c r="AS145" s="92">
        <v>7</v>
      </c>
      <c r="AT145" s="92">
        <v>8</v>
      </c>
      <c r="AU145" s="92">
        <v>9</v>
      </c>
      <c r="AV145" s="92">
        <v>10</v>
      </c>
      <c r="AW145" s="92">
        <v>11</v>
      </c>
      <c r="AX145" s="92">
        <v>12</v>
      </c>
      <c r="AY145" s="92">
        <v>13</v>
      </c>
      <c r="AZ145" s="92">
        <v>14</v>
      </c>
      <c r="BA145" s="92">
        <v>15</v>
      </c>
      <c r="BB145" s="92">
        <v>16</v>
      </c>
      <c r="BC145" s="92">
        <v>17</v>
      </c>
      <c r="BD145" s="92">
        <v>18</v>
      </c>
      <c r="BE145" s="92">
        <v>19</v>
      </c>
      <c r="BF145" s="92">
        <v>20</v>
      </c>
      <c r="BG145" s="92">
        <v>21</v>
      </c>
      <c r="BH145" s="92">
        <v>22</v>
      </c>
      <c r="BI145" s="92">
        <v>23</v>
      </c>
      <c r="BJ145" s="92">
        <v>24</v>
      </c>
      <c r="BK145" s="92">
        <v>25</v>
      </c>
      <c r="BL145" s="92">
        <v>26</v>
      </c>
      <c r="BM145" s="92">
        <v>27</v>
      </c>
      <c r="BN145" s="92">
        <v>28</v>
      </c>
      <c r="BO145" s="92">
        <v>29</v>
      </c>
      <c r="BP145" s="92">
        <v>30</v>
      </c>
      <c r="BQ145" s="92">
        <v>31</v>
      </c>
      <c r="BR145" s="3" t="s">
        <v>366</v>
      </c>
      <c r="BS145" s="3" t="s">
        <v>371</v>
      </c>
      <c r="BT145" s="3" t="s">
        <v>372</v>
      </c>
      <c r="BU145" s="3" t="s">
        <v>373</v>
      </c>
      <c r="BV145" s="3" t="s">
        <v>374</v>
      </c>
      <c r="BW145" s="3" t="s">
        <v>375</v>
      </c>
      <c r="BX145" s="3" t="s">
        <v>365</v>
      </c>
      <c r="BY145" s="3" t="s">
        <v>366</v>
      </c>
      <c r="BZ145" s="3" t="s">
        <v>371</v>
      </c>
      <c r="CA145" s="3" t="s">
        <v>372</v>
      </c>
      <c r="CB145" s="3" t="s">
        <v>373</v>
      </c>
      <c r="CC145" s="3" t="s">
        <v>374</v>
      </c>
      <c r="CD145" s="3" t="s">
        <v>375</v>
      </c>
      <c r="CE145" s="3" t="s">
        <v>365</v>
      </c>
      <c r="CF145" s="3" t="s">
        <v>366</v>
      </c>
      <c r="CG145" s="3" t="s">
        <v>371</v>
      </c>
      <c r="CH145" s="3" t="s">
        <v>372</v>
      </c>
      <c r="CI145" s="3" t="s">
        <v>373</v>
      </c>
      <c r="CJ145" s="3" t="s">
        <v>374</v>
      </c>
      <c r="CK145" s="3" t="s">
        <v>375</v>
      </c>
      <c r="CL145" s="3" t="s">
        <v>365</v>
      </c>
      <c r="CM145" s="3" t="s">
        <v>366</v>
      </c>
      <c r="CN145" s="3" t="s">
        <v>371</v>
      </c>
      <c r="CO145" s="3" t="s">
        <v>372</v>
      </c>
      <c r="CP145" s="3" t="s">
        <v>373</v>
      </c>
      <c r="CQ145" s="3" t="s">
        <v>374</v>
      </c>
      <c r="CR145" s="3" t="s">
        <v>375</v>
      </c>
      <c r="CS145" s="3" t="s">
        <v>365</v>
      </c>
      <c r="CT145" s="3" t="s">
        <v>366</v>
      </c>
      <c r="CU145" s="3" t="s">
        <v>371</v>
      </c>
      <c r="CV145" s="3" t="s">
        <v>372</v>
      </c>
      <c r="CW145" s="3" t="s">
        <v>401</v>
      </c>
      <c r="CX145">
        <v>2024</v>
      </c>
    </row>
    <row r="146" spans="1:102" x14ac:dyDescent="0.2">
      <c r="A146" s="84" t="str">
        <f t="shared" si="2"/>
        <v>Январь 2024 График 5 Бригада 1</v>
      </c>
      <c r="B146" s="3"/>
      <c r="C146" s="87" t="s">
        <v>367</v>
      </c>
      <c r="D146" s="3" t="s">
        <v>412</v>
      </c>
      <c r="E146" s="3" t="s">
        <v>369</v>
      </c>
      <c r="F146" s="96">
        <v>1</v>
      </c>
      <c r="G146" s="3">
        <v>10.5</v>
      </c>
      <c r="H146" s="3">
        <v>10.5</v>
      </c>
      <c r="I146" s="3"/>
      <c r="J146" s="3"/>
      <c r="K146" s="3">
        <v>10.5</v>
      </c>
      <c r="L146" s="3">
        <v>10.5</v>
      </c>
      <c r="M146" s="3"/>
      <c r="N146" s="3"/>
      <c r="O146" s="3">
        <v>10.5</v>
      </c>
      <c r="P146" s="3">
        <v>10.5</v>
      </c>
      <c r="Q146" s="3"/>
      <c r="R146" s="3"/>
      <c r="S146" s="3">
        <v>10.5</v>
      </c>
      <c r="T146" s="3">
        <v>10.5</v>
      </c>
      <c r="U146" s="3"/>
      <c r="V146" s="3"/>
      <c r="W146" s="3">
        <v>10.5</v>
      </c>
      <c r="X146" s="3">
        <v>10.5</v>
      </c>
      <c r="Y146" s="3"/>
      <c r="Z146" s="3"/>
      <c r="AA146" s="3">
        <v>10.5</v>
      </c>
      <c r="AB146" s="3">
        <v>10.5</v>
      </c>
      <c r="AC146" s="3"/>
      <c r="AD146" s="3"/>
      <c r="AE146" s="3">
        <v>10.5</v>
      </c>
      <c r="AF146" s="3">
        <v>10.5</v>
      </c>
      <c r="AG146" s="3"/>
      <c r="AH146" s="3"/>
      <c r="AI146" s="3">
        <v>10.5</v>
      </c>
      <c r="AJ146" s="3">
        <v>10.5</v>
      </c>
      <c r="AK146" s="3"/>
      <c r="AL146" s="91">
        <v>168</v>
      </c>
      <c r="AM146" s="92">
        <v>1</v>
      </c>
      <c r="AN146" s="92">
        <v>2</v>
      </c>
      <c r="AO146" s="92">
        <v>3</v>
      </c>
      <c r="AP146" s="92">
        <v>4</v>
      </c>
      <c r="AQ146" s="92">
        <v>5</v>
      </c>
      <c r="AR146" s="92">
        <v>6</v>
      </c>
      <c r="AS146" s="92">
        <v>7</v>
      </c>
      <c r="AT146" s="92">
        <v>8</v>
      </c>
      <c r="AU146" s="92">
        <v>9</v>
      </c>
      <c r="AV146" s="92">
        <v>10</v>
      </c>
      <c r="AW146" s="92">
        <v>11</v>
      </c>
      <c r="AX146" s="92">
        <v>12</v>
      </c>
      <c r="AY146" s="92">
        <v>13</v>
      </c>
      <c r="AZ146" s="92">
        <v>14</v>
      </c>
      <c r="BA146" s="92">
        <v>15</v>
      </c>
      <c r="BB146" s="92">
        <v>16</v>
      </c>
      <c r="BC146" s="92">
        <v>17</v>
      </c>
      <c r="BD146" s="92">
        <v>18</v>
      </c>
      <c r="BE146" s="92">
        <v>19</v>
      </c>
      <c r="BF146" s="92">
        <v>20</v>
      </c>
      <c r="BG146" s="92">
        <v>21</v>
      </c>
      <c r="BH146" s="92">
        <v>22</v>
      </c>
      <c r="BI146" s="92">
        <v>23</v>
      </c>
      <c r="BJ146" s="92">
        <v>24</v>
      </c>
      <c r="BK146" s="92">
        <v>25</v>
      </c>
      <c r="BL146" s="92">
        <v>26</v>
      </c>
      <c r="BM146" s="92">
        <v>27</v>
      </c>
      <c r="BN146" s="92">
        <v>28</v>
      </c>
      <c r="BO146" s="92">
        <v>29</v>
      </c>
      <c r="BP146" s="92">
        <v>30</v>
      </c>
      <c r="BQ146" s="92">
        <v>31</v>
      </c>
      <c r="BR146" s="3" t="s">
        <v>371</v>
      </c>
      <c r="BS146" s="3" t="s">
        <v>372</v>
      </c>
      <c r="BT146" s="3" t="s">
        <v>373</v>
      </c>
      <c r="BU146" s="3" t="s">
        <v>374</v>
      </c>
      <c r="BV146" s="3" t="s">
        <v>375</v>
      </c>
      <c r="BW146" s="3" t="s">
        <v>365</v>
      </c>
      <c r="BX146" s="3" t="s">
        <v>366</v>
      </c>
      <c r="BY146" s="3" t="s">
        <v>371</v>
      </c>
      <c r="BZ146" s="3" t="s">
        <v>372</v>
      </c>
      <c r="CA146" s="3" t="s">
        <v>373</v>
      </c>
      <c r="CB146" s="3" t="s">
        <v>374</v>
      </c>
      <c r="CC146" s="3" t="s">
        <v>375</v>
      </c>
      <c r="CD146" s="3" t="s">
        <v>365</v>
      </c>
      <c r="CE146" s="3" t="s">
        <v>366</v>
      </c>
      <c r="CF146" s="3" t="s">
        <v>371</v>
      </c>
      <c r="CG146" s="3" t="s">
        <v>372</v>
      </c>
      <c r="CH146" s="3" t="s">
        <v>373</v>
      </c>
      <c r="CI146" s="3" t="s">
        <v>374</v>
      </c>
      <c r="CJ146" s="3" t="s">
        <v>375</v>
      </c>
      <c r="CK146" s="3" t="s">
        <v>365</v>
      </c>
      <c r="CL146" s="3" t="s">
        <v>366</v>
      </c>
      <c r="CM146" s="3" t="s">
        <v>371</v>
      </c>
      <c r="CN146" s="3" t="s">
        <v>372</v>
      </c>
      <c r="CO146" s="3" t="s">
        <v>373</v>
      </c>
      <c r="CP146" s="3" t="s">
        <v>374</v>
      </c>
      <c r="CQ146" s="3" t="s">
        <v>375</v>
      </c>
      <c r="CR146" s="3" t="s">
        <v>365</v>
      </c>
      <c r="CS146" s="3" t="s">
        <v>366</v>
      </c>
      <c r="CT146" s="3" t="s">
        <v>371</v>
      </c>
      <c r="CU146" s="3" t="s">
        <v>372</v>
      </c>
      <c r="CV146" s="3" t="s">
        <v>373</v>
      </c>
      <c r="CW146" s="3" t="s">
        <v>2</v>
      </c>
      <c r="CX146">
        <v>2024</v>
      </c>
    </row>
    <row r="147" spans="1:102" x14ac:dyDescent="0.2">
      <c r="A147" s="84" t="str">
        <f t="shared" si="2"/>
        <v>Январь 2024 График 5 Бригада 2</v>
      </c>
      <c r="B147" s="3"/>
      <c r="C147" s="87" t="s">
        <v>367</v>
      </c>
      <c r="D147" s="3" t="s">
        <v>412</v>
      </c>
      <c r="E147" s="3" t="s">
        <v>376</v>
      </c>
      <c r="F147" s="96">
        <v>2</v>
      </c>
      <c r="G147" s="3"/>
      <c r="H147" s="3">
        <v>10.5</v>
      </c>
      <c r="I147" s="3">
        <v>10.5</v>
      </c>
      <c r="J147" s="3"/>
      <c r="K147" s="3"/>
      <c r="L147" s="3">
        <v>10.5</v>
      </c>
      <c r="M147" s="3">
        <v>10.5</v>
      </c>
      <c r="N147" s="3"/>
      <c r="O147" s="3"/>
      <c r="P147" s="3">
        <v>10.5</v>
      </c>
      <c r="Q147" s="3">
        <v>10.5</v>
      </c>
      <c r="R147" s="3"/>
      <c r="S147" s="3"/>
      <c r="T147" s="3">
        <v>10.5</v>
      </c>
      <c r="U147" s="3">
        <v>10.5</v>
      </c>
      <c r="V147" s="3"/>
      <c r="W147" s="3"/>
      <c r="X147" s="3">
        <v>10.5</v>
      </c>
      <c r="Y147" s="3">
        <v>10.5</v>
      </c>
      <c r="Z147" s="3"/>
      <c r="AA147" s="3"/>
      <c r="AB147" s="3">
        <v>10.5</v>
      </c>
      <c r="AC147" s="3">
        <v>10.5</v>
      </c>
      <c r="AD147" s="3"/>
      <c r="AE147" s="3"/>
      <c r="AF147" s="3">
        <v>10.5</v>
      </c>
      <c r="AG147" s="3">
        <v>10.5</v>
      </c>
      <c r="AH147" s="3"/>
      <c r="AI147" s="3"/>
      <c r="AJ147" s="3">
        <v>10.5</v>
      </c>
      <c r="AK147" s="3">
        <v>10.5</v>
      </c>
      <c r="AL147" s="91">
        <v>168</v>
      </c>
      <c r="AM147" s="92">
        <v>1</v>
      </c>
      <c r="AN147" s="92">
        <v>2</v>
      </c>
      <c r="AO147" s="92">
        <v>3</v>
      </c>
      <c r="AP147" s="92">
        <v>4</v>
      </c>
      <c r="AQ147" s="92">
        <v>5</v>
      </c>
      <c r="AR147" s="92">
        <v>6</v>
      </c>
      <c r="AS147" s="92">
        <v>7</v>
      </c>
      <c r="AT147" s="92">
        <v>8</v>
      </c>
      <c r="AU147" s="92">
        <v>9</v>
      </c>
      <c r="AV147" s="92">
        <v>10</v>
      </c>
      <c r="AW147" s="92">
        <v>11</v>
      </c>
      <c r="AX147" s="92">
        <v>12</v>
      </c>
      <c r="AY147" s="92">
        <v>13</v>
      </c>
      <c r="AZ147" s="92">
        <v>14</v>
      </c>
      <c r="BA147" s="92">
        <v>15</v>
      </c>
      <c r="BB147" s="92">
        <v>16</v>
      </c>
      <c r="BC147" s="92">
        <v>17</v>
      </c>
      <c r="BD147" s="92">
        <v>18</v>
      </c>
      <c r="BE147" s="92">
        <v>19</v>
      </c>
      <c r="BF147" s="92">
        <v>20</v>
      </c>
      <c r="BG147" s="92">
        <v>21</v>
      </c>
      <c r="BH147" s="92">
        <v>22</v>
      </c>
      <c r="BI147" s="92">
        <v>23</v>
      </c>
      <c r="BJ147" s="92">
        <v>24</v>
      </c>
      <c r="BK147" s="92">
        <v>25</v>
      </c>
      <c r="BL147" s="92">
        <v>26</v>
      </c>
      <c r="BM147" s="92">
        <v>27</v>
      </c>
      <c r="BN147" s="92">
        <v>28</v>
      </c>
      <c r="BO147" s="92">
        <v>29</v>
      </c>
      <c r="BP147" s="92">
        <v>30</v>
      </c>
      <c r="BQ147" s="92">
        <v>31</v>
      </c>
      <c r="BR147" s="3" t="s">
        <v>371</v>
      </c>
      <c r="BS147" s="3" t="s">
        <v>372</v>
      </c>
      <c r="BT147" s="3" t="s">
        <v>373</v>
      </c>
      <c r="BU147" s="3" t="s">
        <v>374</v>
      </c>
      <c r="BV147" s="3" t="s">
        <v>375</v>
      </c>
      <c r="BW147" s="3" t="s">
        <v>365</v>
      </c>
      <c r="BX147" s="3" t="s">
        <v>366</v>
      </c>
      <c r="BY147" s="3" t="s">
        <v>371</v>
      </c>
      <c r="BZ147" s="3" t="s">
        <v>372</v>
      </c>
      <c r="CA147" s="3" t="s">
        <v>373</v>
      </c>
      <c r="CB147" s="3" t="s">
        <v>374</v>
      </c>
      <c r="CC147" s="3" t="s">
        <v>375</v>
      </c>
      <c r="CD147" s="3" t="s">
        <v>365</v>
      </c>
      <c r="CE147" s="3" t="s">
        <v>366</v>
      </c>
      <c r="CF147" s="3" t="s">
        <v>371</v>
      </c>
      <c r="CG147" s="3" t="s">
        <v>372</v>
      </c>
      <c r="CH147" s="3" t="s">
        <v>373</v>
      </c>
      <c r="CI147" s="3" t="s">
        <v>374</v>
      </c>
      <c r="CJ147" s="3" t="s">
        <v>375</v>
      </c>
      <c r="CK147" s="3" t="s">
        <v>365</v>
      </c>
      <c r="CL147" s="3" t="s">
        <v>366</v>
      </c>
      <c r="CM147" s="3" t="s">
        <v>371</v>
      </c>
      <c r="CN147" s="3" t="s">
        <v>372</v>
      </c>
      <c r="CO147" s="3" t="s">
        <v>373</v>
      </c>
      <c r="CP147" s="3" t="s">
        <v>374</v>
      </c>
      <c r="CQ147" s="3" t="s">
        <v>375</v>
      </c>
      <c r="CR147" s="3" t="s">
        <v>365</v>
      </c>
      <c r="CS147" s="3" t="s">
        <v>366</v>
      </c>
      <c r="CT147" s="3" t="s">
        <v>371</v>
      </c>
      <c r="CU147" s="3" t="s">
        <v>372</v>
      </c>
      <c r="CV147" s="3" t="s">
        <v>373</v>
      </c>
      <c r="CW147" s="3" t="s">
        <v>2</v>
      </c>
      <c r="CX147">
        <v>2024</v>
      </c>
    </row>
    <row r="148" spans="1:102" x14ac:dyDescent="0.2">
      <c r="A148" s="84" t="str">
        <f t="shared" si="2"/>
        <v>Январь 2024 График 5 Бригада 3</v>
      </c>
      <c r="B148" s="3"/>
      <c r="C148" s="87" t="s">
        <v>367</v>
      </c>
      <c r="D148" s="3" t="s">
        <v>412</v>
      </c>
      <c r="E148" s="3" t="s">
        <v>379</v>
      </c>
      <c r="F148" s="96">
        <v>3</v>
      </c>
      <c r="G148" s="3"/>
      <c r="H148" s="3"/>
      <c r="I148" s="3">
        <v>10.5</v>
      </c>
      <c r="J148" s="3">
        <v>10.5</v>
      </c>
      <c r="K148" s="3"/>
      <c r="L148" s="3"/>
      <c r="M148" s="3">
        <v>10.5</v>
      </c>
      <c r="N148" s="3">
        <v>10.5</v>
      </c>
      <c r="O148" s="3"/>
      <c r="P148" s="3"/>
      <c r="Q148" s="3">
        <v>10.5</v>
      </c>
      <c r="R148" s="3">
        <v>10.5</v>
      </c>
      <c r="S148" s="3"/>
      <c r="T148" s="3"/>
      <c r="U148" s="3">
        <v>10.5</v>
      </c>
      <c r="V148" s="3">
        <v>10.5</v>
      </c>
      <c r="W148" s="3"/>
      <c r="X148" s="3"/>
      <c r="Y148" s="3">
        <v>10.5</v>
      </c>
      <c r="Z148" s="3">
        <v>10.5</v>
      </c>
      <c r="AA148" s="3"/>
      <c r="AB148" s="3"/>
      <c r="AC148" s="3">
        <v>10.5</v>
      </c>
      <c r="AD148" s="3">
        <v>10.5</v>
      </c>
      <c r="AE148" s="3"/>
      <c r="AF148" s="3"/>
      <c r="AG148" s="3">
        <v>10.5</v>
      </c>
      <c r="AH148" s="3">
        <v>10.5</v>
      </c>
      <c r="AI148" s="3"/>
      <c r="AJ148" s="3"/>
      <c r="AK148" s="3">
        <v>10.5</v>
      </c>
      <c r="AL148" s="91">
        <v>157.5</v>
      </c>
      <c r="AM148" s="92">
        <v>1</v>
      </c>
      <c r="AN148" s="92">
        <v>2</v>
      </c>
      <c r="AO148" s="92">
        <v>3</v>
      </c>
      <c r="AP148" s="92">
        <v>4</v>
      </c>
      <c r="AQ148" s="92">
        <v>5</v>
      </c>
      <c r="AR148" s="92">
        <v>6</v>
      </c>
      <c r="AS148" s="92">
        <v>7</v>
      </c>
      <c r="AT148" s="92">
        <v>8</v>
      </c>
      <c r="AU148" s="92">
        <v>9</v>
      </c>
      <c r="AV148" s="92">
        <v>10</v>
      </c>
      <c r="AW148" s="92">
        <v>11</v>
      </c>
      <c r="AX148" s="92">
        <v>12</v>
      </c>
      <c r="AY148" s="92">
        <v>13</v>
      </c>
      <c r="AZ148" s="92">
        <v>14</v>
      </c>
      <c r="BA148" s="92">
        <v>15</v>
      </c>
      <c r="BB148" s="92">
        <v>16</v>
      </c>
      <c r="BC148" s="92">
        <v>17</v>
      </c>
      <c r="BD148" s="92">
        <v>18</v>
      </c>
      <c r="BE148" s="92">
        <v>19</v>
      </c>
      <c r="BF148" s="92">
        <v>20</v>
      </c>
      <c r="BG148" s="92">
        <v>21</v>
      </c>
      <c r="BH148" s="92">
        <v>22</v>
      </c>
      <c r="BI148" s="92">
        <v>23</v>
      </c>
      <c r="BJ148" s="92">
        <v>24</v>
      </c>
      <c r="BK148" s="92">
        <v>25</v>
      </c>
      <c r="BL148" s="92">
        <v>26</v>
      </c>
      <c r="BM148" s="92">
        <v>27</v>
      </c>
      <c r="BN148" s="92">
        <v>28</v>
      </c>
      <c r="BO148" s="92">
        <v>29</v>
      </c>
      <c r="BP148" s="92">
        <v>30</v>
      </c>
      <c r="BQ148" s="92">
        <v>31</v>
      </c>
      <c r="BR148" s="3" t="s">
        <v>371</v>
      </c>
      <c r="BS148" s="3" t="s">
        <v>372</v>
      </c>
      <c r="BT148" s="3" t="s">
        <v>373</v>
      </c>
      <c r="BU148" s="3" t="s">
        <v>374</v>
      </c>
      <c r="BV148" s="3" t="s">
        <v>375</v>
      </c>
      <c r="BW148" s="3" t="s">
        <v>365</v>
      </c>
      <c r="BX148" s="3" t="s">
        <v>366</v>
      </c>
      <c r="BY148" s="3" t="s">
        <v>371</v>
      </c>
      <c r="BZ148" s="3" t="s">
        <v>372</v>
      </c>
      <c r="CA148" s="3" t="s">
        <v>373</v>
      </c>
      <c r="CB148" s="3" t="s">
        <v>374</v>
      </c>
      <c r="CC148" s="3" t="s">
        <v>375</v>
      </c>
      <c r="CD148" s="3" t="s">
        <v>365</v>
      </c>
      <c r="CE148" s="3" t="s">
        <v>366</v>
      </c>
      <c r="CF148" s="3" t="s">
        <v>371</v>
      </c>
      <c r="CG148" s="3" t="s">
        <v>372</v>
      </c>
      <c r="CH148" s="3" t="s">
        <v>373</v>
      </c>
      <c r="CI148" s="3" t="s">
        <v>374</v>
      </c>
      <c r="CJ148" s="3" t="s">
        <v>375</v>
      </c>
      <c r="CK148" s="3" t="s">
        <v>365</v>
      </c>
      <c r="CL148" s="3" t="s">
        <v>366</v>
      </c>
      <c r="CM148" s="3" t="s">
        <v>371</v>
      </c>
      <c r="CN148" s="3" t="s">
        <v>372</v>
      </c>
      <c r="CO148" s="3" t="s">
        <v>373</v>
      </c>
      <c r="CP148" s="3" t="s">
        <v>374</v>
      </c>
      <c r="CQ148" s="3" t="s">
        <v>375</v>
      </c>
      <c r="CR148" s="3" t="s">
        <v>365</v>
      </c>
      <c r="CS148" s="3" t="s">
        <v>366</v>
      </c>
      <c r="CT148" s="3" t="s">
        <v>371</v>
      </c>
      <c r="CU148" s="3" t="s">
        <v>372</v>
      </c>
      <c r="CV148" s="3" t="s">
        <v>373</v>
      </c>
      <c r="CW148" s="3" t="s">
        <v>2</v>
      </c>
      <c r="CX148">
        <v>2024</v>
      </c>
    </row>
    <row r="149" spans="1:102" x14ac:dyDescent="0.2">
      <c r="A149" s="84" t="str">
        <f t="shared" si="2"/>
        <v>Январь 2024 График 5 Бригада 4</v>
      </c>
      <c r="B149" s="3"/>
      <c r="C149" s="87" t="s">
        <v>367</v>
      </c>
      <c r="D149" s="3" t="s">
        <v>412</v>
      </c>
      <c r="E149" s="3" t="s">
        <v>382</v>
      </c>
      <c r="F149" s="96">
        <v>4</v>
      </c>
      <c r="G149" s="3">
        <v>10.5</v>
      </c>
      <c r="H149" s="3"/>
      <c r="I149" s="3"/>
      <c r="J149" s="3">
        <v>10.5</v>
      </c>
      <c r="K149" s="3">
        <v>10.5</v>
      </c>
      <c r="L149" s="3"/>
      <c r="M149" s="3"/>
      <c r="N149" s="3">
        <v>10.5</v>
      </c>
      <c r="O149" s="3">
        <v>10.5</v>
      </c>
      <c r="P149" s="3"/>
      <c r="Q149" s="3"/>
      <c r="R149" s="3">
        <v>10.5</v>
      </c>
      <c r="S149" s="3">
        <v>10.5</v>
      </c>
      <c r="T149" s="3"/>
      <c r="U149" s="3"/>
      <c r="V149" s="3">
        <v>10.5</v>
      </c>
      <c r="W149" s="3">
        <v>10.5</v>
      </c>
      <c r="X149" s="3"/>
      <c r="Y149" s="3"/>
      <c r="Z149" s="3">
        <v>10.5</v>
      </c>
      <c r="AA149" s="3">
        <v>10.5</v>
      </c>
      <c r="AB149" s="3"/>
      <c r="AC149" s="3"/>
      <c r="AD149" s="3">
        <v>10.5</v>
      </c>
      <c r="AE149" s="3">
        <v>10.5</v>
      </c>
      <c r="AF149" s="3"/>
      <c r="AG149" s="3"/>
      <c r="AH149" s="3">
        <v>10.5</v>
      </c>
      <c r="AI149" s="3">
        <v>10.5</v>
      </c>
      <c r="AJ149" s="3"/>
      <c r="AK149" s="3"/>
      <c r="AL149" s="91">
        <v>157.5</v>
      </c>
      <c r="AM149" s="92">
        <v>1</v>
      </c>
      <c r="AN149" s="92">
        <v>2</v>
      </c>
      <c r="AO149" s="92">
        <v>3</v>
      </c>
      <c r="AP149" s="92">
        <v>4</v>
      </c>
      <c r="AQ149" s="92">
        <v>5</v>
      </c>
      <c r="AR149" s="92">
        <v>6</v>
      </c>
      <c r="AS149" s="92">
        <v>7</v>
      </c>
      <c r="AT149" s="92">
        <v>8</v>
      </c>
      <c r="AU149" s="92">
        <v>9</v>
      </c>
      <c r="AV149" s="92">
        <v>10</v>
      </c>
      <c r="AW149" s="92">
        <v>11</v>
      </c>
      <c r="AX149" s="92">
        <v>12</v>
      </c>
      <c r="AY149" s="92">
        <v>13</v>
      </c>
      <c r="AZ149" s="92">
        <v>14</v>
      </c>
      <c r="BA149" s="92">
        <v>15</v>
      </c>
      <c r="BB149" s="92">
        <v>16</v>
      </c>
      <c r="BC149" s="92">
        <v>17</v>
      </c>
      <c r="BD149" s="92">
        <v>18</v>
      </c>
      <c r="BE149" s="92">
        <v>19</v>
      </c>
      <c r="BF149" s="92">
        <v>20</v>
      </c>
      <c r="BG149" s="92">
        <v>21</v>
      </c>
      <c r="BH149" s="92">
        <v>22</v>
      </c>
      <c r="BI149" s="92">
        <v>23</v>
      </c>
      <c r="BJ149" s="92">
        <v>24</v>
      </c>
      <c r="BK149" s="92">
        <v>25</v>
      </c>
      <c r="BL149" s="92">
        <v>26</v>
      </c>
      <c r="BM149" s="92">
        <v>27</v>
      </c>
      <c r="BN149" s="92">
        <v>28</v>
      </c>
      <c r="BO149" s="92">
        <v>29</v>
      </c>
      <c r="BP149" s="92">
        <v>30</v>
      </c>
      <c r="BQ149" s="92">
        <v>31</v>
      </c>
      <c r="BR149" s="3" t="s">
        <v>371</v>
      </c>
      <c r="BS149" s="3" t="s">
        <v>372</v>
      </c>
      <c r="BT149" s="3" t="s">
        <v>373</v>
      </c>
      <c r="BU149" s="3" t="s">
        <v>374</v>
      </c>
      <c r="BV149" s="3" t="s">
        <v>375</v>
      </c>
      <c r="BW149" s="3" t="s">
        <v>365</v>
      </c>
      <c r="BX149" s="3" t="s">
        <v>366</v>
      </c>
      <c r="BY149" s="3" t="s">
        <v>371</v>
      </c>
      <c r="BZ149" s="3" t="s">
        <v>372</v>
      </c>
      <c r="CA149" s="3" t="s">
        <v>373</v>
      </c>
      <c r="CB149" s="3" t="s">
        <v>374</v>
      </c>
      <c r="CC149" s="3" t="s">
        <v>375</v>
      </c>
      <c r="CD149" s="3" t="s">
        <v>365</v>
      </c>
      <c r="CE149" s="3" t="s">
        <v>366</v>
      </c>
      <c r="CF149" s="3" t="s">
        <v>371</v>
      </c>
      <c r="CG149" s="3" t="s">
        <v>372</v>
      </c>
      <c r="CH149" s="3" t="s">
        <v>373</v>
      </c>
      <c r="CI149" s="3" t="s">
        <v>374</v>
      </c>
      <c r="CJ149" s="3" t="s">
        <v>375</v>
      </c>
      <c r="CK149" s="3" t="s">
        <v>365</v>
      </c>
      <c r="CL149" s="3" t="s">
        <v>366</v>
      </c>
      <c r="CM149" s="3" t="s">
        <v>371</v>
      </c>
      <c r="CN149" s="3" t="s">
        <v>372</v>
      </c>
      <c r="CO149" s="3" t="s">
        <v>373</v>
      </c>
      <c r="CP149" s="3" t="s">
        <v>374</v>
      </c>
      <c r="CQ149" s="3" t="s">
        <v>375</v>
      </c>
      <c r="CR149" s="3" t="s">
        <v>365</v>
      </c>
      <c r="CS149" s="3" t="s">
        <v>366</v>
      </c>
      <c r="CT149" s="3" t="s">
        <v>371</v>
      </c>
      <c r="CU149" s="3" t="s">
        <v>372</v>
      </c>
      <c r="CV149" s="3" t="s">
        <v>373</v>
      </c>
      <c r="CW149" s="3" t="s">
        <v>2</v>
      </c>
      <c r="CX149">
        <v>2024</v>
      </c>
    </row>
    <row r="150" spans="1:102" x14ac:dyDescent="0.2">
      <c r="A150" s="84" t="str">
        <f t="shared" si="2"/>
        <v>Февраль 2024 График 5 Бригада 1</v>
      </c>
      <c r="B150" s="3"/>
      <c r="C150" s="87" t="s">
        <v>377</v>
      </c>
      <c r="D150" s="3" t="s">
        <v>412</v>
      </c>
      <c r="E150" s="3" t="s">
        <v>369</v>
      </c>
      <c r="F150" s="96">
        <v>1</v>
      </c>
      <c r="G150" s="3"/>
      <c r="H150" s="3">
        <v>10.5</v>
      </c>
      <c r="I150" s="3">
        <v>10.5</v>
      </c>
      <c r="J150" s="3"/>
      <c r="K150" s="3"/>
      <c r="L150" s="3">
        <v>10.5</v>
      </c>
      <c r="M150" s="3">
        <v>10.5</v>
      </c>
      <c r="N150" s="3"/>
      <c r="O150" s="3"/>
      <c r="P150" s="3">
        <v>10.5</v>
      </c>
      <c r="Q150" s="3">
        <v>10.5</v>
      </c>
      <c r="R150" s="3"/>
      <c r="S150" s="3"/>
      <c r="T150" s="3">
        <v>10.5</v>
      </c>
      <c r="U150" s="3">
        <v>10.5</v>
      </c>
      <c r="V150" s="3"/>
      <c r="W150" s="3"/>
      <c r="X150" s="3">
        <v>10.5</v>
      </c>
      <c r="Y150" s="3">
        <v>10.5</v>
      </c>
      <c r="Z150" s="3"/>
      <c r="AA150" s="3"/>
      <c r="AB150" s="3">
        <v>10.5</v>
      </c>
      <c r="AC150" s="3">
        <v>10.5</v>
      </c>
      <c r="AD150" s="3"/>
      <c r="AE150" s="3"/>
      <c r="AF150" s="3">
        <v>10.5</v>
      </c>
      <c r="AG150" s="3">
        <v>10.5</v>
      </c>
      <c r="AH150" s="3"/>
      <c r="AI150" s="3"/>
      <c r="AJ150" s="3" t="s">
        <v>385</v>
      </c>
      <c r="AK150" s="3" t="s">
        <v>385</v>
      </c>
      <c r="AL150" s="91">
        <v>147</v>
      </c>
      <c r="AM150" s="92">
        <v>1</v>
      </c>
      <c r="AN150" s="92">
        <v>2</v>
      </c>
      <c r="AO150" s="92">
        <v>3</v>
      </c>
      <c r="AP150" s="92">
        <v>4</v>
      </c>
      <c r="AQ150" s="92">
        <v>5</v>
      </c>
      <c r="AR150" s="92">
        <v>6</v>
      </c>
      <c r="AS150" s="92">
        <v>7</v>
      </c>
      <c r="AT150" s="92">
        <v>8</v>
      </c>
      <c r="AU150" s="92">
        <v>9</v>
      </c>
      <c r="AV150" s="92">
        <v>10</v>
      </c>
      <c r="AW150" s="92">
        <v>11</v>
      </c>
      <c r="AX150" s="92">
        <v>12</v>
      </c>
      <c r="AY150" s="92">
        <v>13</v>
      </c>
      <c r="AZ150" s="92">
        <v>14</v>
      </c>
      <c r="BA150" s="92">
        <v>15</v>
      </c>
      <c r="BB150" s="92">
        <v>16</v>
      </c>
      <c r="BC150" s="92">
        <v>17</v>
      </c>
      <c r="BD150" s="92">
        <v>18</v>
      </c>
      <c r="BE150" s="92">
        <v>19</v>
      </c>
      <c r="BF150" s="92">
        <v>20</v>
      </c>
      <c r="BG150" s="92">
        <v>21</v>
      </c>
      <c r="BH150" s="92">
        <v>22</v>
      </c>
      <c r="BI150" s="92">
        <v>23</v>
      </c>
      <c r="BJ150" s="92">
        <v>24</v>
      </c>
      <c r="BK150" s="92">
        <v>25</v>
      </c>
      <c r="BL150" s="92">
        <v>26</v>
      </c>
      <c r="BM150" s="92">
        <v>27</v>
      </c>
      <c r="BN150" s="92">
        <v>28</v>
      </c>
      <c r="BO150" s="92">
        <v>29</v>
      </c>
      <c r="BP150" s="92"/>
      <c r="BQ150" s="92"/>
      <c r="BR150" s="3" t="s">
        <v>374</v>
      </c>
      <c r="BS150" s="3" t="s">
        <v>375</v>
      </c>
      <c r="BT150" s="3" t="s">
        <v>365</v>
      </c>
      <c r="BU150" s="3" t="s">
        <v>366</v>
      </c>
      <c r="BV150" s="3" t="s">
        <v>371</v>
      </c>
      <c r="BW150" s="3" t="s">
        <v>372</v>
      </c>
      <c r="BX150" s="3" t="s">
        <v>373</v>
      </c>
      <c r="BY150" s="3" t="s">
        <v>374</v>
      </c>
      <c r="BZ150" s="3" t="s">
        <v>375</v>
      </c>
      <c r="CA150" s="3" t="s">
        <v>365</v>
      </c>
      <c r="CB150" s="3" t="s">
        <v>366</v>
      </c>
      <c r="CC150" s="3" t="s">
        <v>371</v>
      </c>
      <c r="CD150" s="3" t="s">
        <v>372</v>
      </c>
      <c r="CE150" s="3" t="s">
        <v>373</v>
      </c>
      <c r="CF150" s="3" t="s">
        <v>374</v>
      </c>
      <c r="CG150" s="3" t="s">
        <v>375</v>
      </c>
      <c r="CH150" s="3" t="s">
        <v>365</v>
      </c>
      <c r="CI150" s="3" t="s">
        <v>366</v>
      </c>
      <c r="CJ150" s="3" t="s">
        <v>371</v>
      </c>
      <c r="CK150" s="3" t="s">
        <v>372</v>
      </c>
      <c r="CL150" s="3" t="s">
        <v>373</v>
      </c>
      <c r="CM150" s="3" t="s">
        <v>374</v>
      </c>
      <c r="CN150" s="3" t="s">
        <v>375</v>
      </c>
      <c r="CO150" s="3" t="s">
        <v>365</v>
      </c>
      <c r="CP150" s="3" t="s">
        <v>366</v>
      </c>
      <c r="CQ150" s="3" t="s">
        <v>371</v>
      </c>
      <c r="CR150" s="3" t="s">
        <v>372</v>
      </c>
      <c r="CS150" s="3" t="s">
        <v>373</v>
      </c>
      <c r="CT150" s="3" t="s">
        <v>374</v>
      </c>
      <c r="CU150" s="3" t="s">
        <v>375</v>
      </c>
      <c r="CV150" s="3" t="s">
        <v>365</v>
      </c>
      <c r="CW150" s="3" t="s">
        <v>378</v>
      </c>
      <c r="CX150">
        <v>2024</v>
      </c>
    </row>
    <row r="151" spans="1:102" x14ac:dyDescent="0.2">
      <c r="A151" s="84" t="str">
        <f t="shared" si="2"/>
        <v>Февраль 2024 График 5 Бригада 2</v>
      </c>
      <c r="B151" s="3"/>
      <c r="C151" s="87" t="s">
        <v>377</v>
      </c>
      <c r="D151" s="3" t="s">
        <v>412</v>
      </c>
      <c r="E151" s="3" t="s">
        <v>376</v>
      </c>
      <c r="F151" s="96">
        <v>2</v>
      </c>
      <c r="G151" s="3"/>
      <c r="H151" s="3"/>
      <c r="I151" s="3">
        <v>10.5</v>
      </c>
      <c r="J151" s="3">
        <v>10.5</v>
      </c>
      <c r="K151" s="3"/>
      <c r="L151" s="3"/>
      <c r="M151" s="3">
        <v>10.5</v>
      </c>
      <c r="N151" s="3">
        <v>10.5</v>
      </c>
      <c r="O151" s="3"/>
      <c r="P151" s="3"/>
      <c r="Q151" s="3">
        <v>10.5</v>
      </c>
      <c r="R151" s="3">
        <v>10.5</v>
      </c>
      <c r="S151" s="3"/>
      <c r="T151" s="3"/>
      <c r="U151" s="3">
        <v>10.5</v>
      </c>
      <c r="V151" s="3">
        <v>10.5</v>
      </c>
      <c r="W151" s="3"/>
      <c r="X151" s="3"/>
      <c r="Y151" s="3">
        <v>10.5</v>
      </c>
      <c r="Z151" s="3">
        <v>10.5</v>
      </c>
      <c r="AA151" s="3"/>
      <c r="AB151" s="3"/>
      <c r="AC151" s="3">
        <v>10.5</v>
      </c>
      <c r="AD151" s="3">
        <v>10.5</v>
      </c>
      <c r="AE151" s="3"/>
      <c r="AF151" s="3"/>
      <c r="AG151" s="3">
        <v>10.5</v>
      </c>
      <c r="AH151" s="3">
        <v>10.5</v>
      </c>
      <c r="AI151" s="3"/>
      <c r="AJ151" s="3" t="s">
        <v>385</v>
      </c>
      <c r="AK151" s="3" t="s">
        <v>385</v>
      </c>
      <c r="AL151" s="91">
        <v>147</v>
      </c>
      <c r="AM151" s="92">
        <v>1</v>
      </c>
      <c r="AN151" s="92">
        <v>2</v>
      </c>
      <c r="AO151" s="92">
        <v>3</v>
      </c>
      <c r="AP151" s="92">
        <v>4</v>
      </c>
      <c r="AQ151" s="92">
        <v>5</v>
      </c>
      <c r="AR151" s="92">
        <v>6</v>
      </c>
      <c r="AS151" s="92">
        <v>7</v>
      </c>
      <c r="AT151" s="92">
        <v>8</v>
      </c>
      <c r="AU151" s="92">
        <v>9</v>
      </c>
      <c r="AV151" s="92">
        <v>10</v>
      </c>
      <c r="AW151" s="92">
        <v>11</v>
      </c>
      <c r="AX151" s="92">
        <v>12</v>
      </c>
      <c r="AY151" s="92">
        <v>13</v>
      </c>
      <c r="AZ151" s="92">
        <v>14</v>
      </c>
      <c r="BA151" s="92">
        <v>15</v>
      </c>
      <c r="BB151" s="92">
        <v>16</v>
      </c>
      <c r="BC151" s="92">
        <v>17</v>
      </c>
      <c r="BD151" s="92">
        <v>18</v>
      </c>
      <c r="BE151" s="92">
        <v>19</v>
      </c>
      <c r="BF151" s="92">
        <v>20</v>
      </c>
      <c r="BG151" s="92">
        <v>21</v>
      </c>
      <c r="BH151" s="92">
        <v>22</v>
      </c>
      <c r="BI151" s="92">
        <v>23</v>
      </c>
      <c r="BJ151" s="92">
        <v>24</v>
      </c>
      <c r="BK151" s="92">
        <v>25</v>
      </c>
      <c r="BL151" s="92">
        <v>26</v>
      </c>
      <c r="BM151" s="92">
        <v>27</v>
      </c>
      <c r="BN151" s="92">
        <v>28</v>
      </c>
      <c r="BO151" s="92">
        <v>29</v>
      </c>
      <c r="BP151" s="92"/>
      <c r="BQ151" s="92"/>
      <c r="BR151" s="3" t="s">
        <v>374</v>
      </c>
      <c r="BS151" s="3" t="s">
        <v>375</v>
      </c>
      <c r="BT151" s="3" t="s">
        <v>365</v>
      </c>
      <c r="BU151" s="3" t="s">
        <v>366</v>
      </c>
      <c r="BV151" s="3" t="s">
        <v>371</v>
      </c>
      <c r="BW151" s="3" t="s">
        <v>372</v>
      </c>
      <c r="BX151" s="3" t="s">
        <v>373</v>
      </c>
      <c r="BY151" s="3" t="s">
        <v>374</v>
      </c>
      <c r="BZ151" s="3" t="s">
        <v>375</v>
      </c>
      <c r="CA151" s="3" t="s">
        <v>365</v>
      </c>
      <c r="CB151" s="3" t="s">
        <v>366</v>
      </c>
      <c r="CC151" s="3" t="s">
        <v>371</v>
      </c>
      <c r="CD151" s="3" t="s">
        <v>372</v>
      </c>
      <c r="CE151" s="3" t="s">
        <v>373</v>
      </c>
      <c r="CF151" s="3" t="s">
        <v>374</v>
      </c>
      <c r="CG151" s="3" t="s">
        <v>375</v>
      </c>
      <c r="CH151" s="3" t="s">
        <v>365</v>
      </c>
      <c r="CI151" s="3" t="s">
        <v>366</v>
      </c>
      <c r="CJ151" s="3" t="s">
        <v>371</v>
      </c>
      <c r="CK151" s="3" t="s">
        <v>372</v>
      </c>
      <c r="CL151" s="3" t="s">
        <v>373</v>
      </c>
      <c r="CM151" s="3" t="s">
        <v>374</v>
      </c>
      <c r="CN151" s="3" t="s">
        <v>375</v>
      </c>
      <c r="CO151" s="3" t="s">
        <v>365</v>
      </c>
      <c r="CP151" s="3" t="s">
        <v>366</v>
      </c>
      <c r="CQ151" s="3" t="s">
        <v>371</v>
      </c>
      <c r="CR151" s="3" t="s">
        <v>372</v>
      </c>
      <c r="CS151" s="3" t="s">
        <v>373</v>
      </c>
      <c r="CT151" s="3" t="s">
        <v>374</v>
      </c>
      <c r="CU151" s="3" t="s">
        <v>375</v>
      </c>
      <c r="CV151" s="3" t="s">
        <v>365</v>
      </c>
      <c r="CW151" s="3" t="s">
        <v>378</v>
      </c>
      <c r="CX151">
        <v>2024</v>
      </c>
    </row>
    <row r="152" spans="1:102" x14ac:dyDescent="0.2">
      <c r="A152" s="84" t="str">
        <f t="shared" si="2"/>
        <v>Февраль 2024 График 5 Бригада 3</v>
      </c>
      <c r="B152" s="3"/>
      <c r="C152" s="87" t="s">
        <v>377</v>
      </c>
      <c r="D152" s="3" t="s">
        <v>412</v>
      </c>
      <c r="E152" s="3" t="s">
        <v>379</v>
      </c>
      <c r="F152" s="96">
        <v>3</v>
      </c>
      <c r="G152" s="3">
        <v>10.5</v>
      </c>
      <c r="H152" s="3"/>
      <c r="I152" s="3"/>
      <c r="J152" s="3">
        <v>10.5</v>
      </c>
      <c r="K152" s="3">
        <v>10.5</v>
      </c>
      <c r="L152" s="3"/>
      <c r="M152" s="3"/>
      <c r="N152" s="3">
        <v>10.5</v>
      </c>
      <c r="O152" s="3">
        <v>10.5</v>
      </c>
      <c r="P152" s="3"/>
      <c r="Q152" s="3"/>
      <c r="R152" s="3">
        <v>10.5</v>
      </c>
      <c r="S152" s="3">
        <v>10.5</v>
      </c>
      <c r="T152" s="3"/>
      <c r="U152" s="3"/>
      <c r="V152" s="3">
        <v>10.5</v>
      </c>
      <c r="W152" s="3">
        <v>10.5</v>
      </c>
      <c r="X152" s="3"/>
      <c r="Y152" s="3"/>
      <c r="Z152" s="3">
        <v>10.5</v>
      </c>
      <c r="AA152" s="3">
        <v>10.5</v>
      </c>
      <c r="AB152" s="3"/>
      <c r="AC152" s="3"/>
      <c r="AD152" s="3">
        <v>10.5</v>
      </c>
      <c r="AE152" s="3">
        <v>10.5</v>
      </c>
      <c r="AF152" s="3"/>
      <c r="AG152" s="3"/>
      <c r="AH152" s="3">
        <v>10.5</v>
      </c>
      <c r="AI152" s="3">
        <v>10.5</v>
      </c>
      <c r="AJ152" s="3" t="s">
        <v>385</v>
      </c>
      <c r="AK152" s="3" t="s">
        <v>385</v>
      </c>
      <c r="AL152" s="91">
        <v>157.5</v>
      </c>
      <c r="AM152" s="92">
        <v>1</v>
      </c>
      <c r="AN152" s="92">
        <v>2</v>
      </c>
      <c r="AO152" s="92">
        <v>3</v>
      </c>
      <c r="AP152" s="92">
        <v>4</v>
      </c>
      <c r="AQ152" s="92">
        <v>5</v>
      </c>
      <c r="AR152" s="92">
        <v>6</v>
      </c>
      <c r="AS152" s="92">
        <v>7</v>
      </c>
      <c r="AT152" s="92">
        <v>8</v>
      </c>
      <c r="AU152" s="92">
        <v>9</v>
      </c>
      <c r="AV152" s="92">
        <v>10</v>
      </c>
      <c r="AW152" s="92">
        <v>11</v>
      </c>
      <c r="AX152" s="92">
        <v>12</v>
      </c>
      <c r="AY152" s="92">
        <v>13</v>
      </c>
      <c r="AZ152" s="92">
        <v>14</v>
      </c>
      <c r="BA152" s="92">
        <v>15</v>
      </c>
      <c r="BB152" s="92">
        <v>16</v>
      </c>
      <c r="BC152" s="92">
        <v>17</v>
      </c>
      <c r="BD152" s="92">
        <v>18</v>
      </c>
      <c r="BE152" s="92">
        <v>19</v>
      </c>
      <c r="BF152" s="92">
        <v>20</v>
      </c>
      <c r="BG152" s="92">
        <v>21</v>
      </c>
      <c r="BH152" s="92">
        <v>22</v>
      </c>
      <c r="BI152" s="92">
        <v>23</v>
      </c>
      <c r="BJ152" s="92">
        <v>24</v>
      </c>
      <c r="BK152" s="92">
        <v>25</v>
      </c>
      <c r="BL152" s="92">
        <v>26</v>
      </c>
      <c r="BM152" s="92">
        <v>27</v>
      </c>
      <c r="BN152" s="92">
        <v>28</v>
      </c>
      <c r="BO152" s="92">
        <v>29</v>
      </c>
      <c r="BP152" s="92"/>
      <c r="BQ152" s="92"/>
      <c r="BR152" s="3" t="s">
        <v>374</v>
      </c>
      <c r="BS152" s="3" t="s">
        <v>375</v>
      </c>
      <c r="BT152" s="3" t="s">
        <v>365</v>
      </c>
      <c r="BU152" s="3" t="s">
        <v>366</v>
      </c>
      <c r="BV152" s="3" t="s">
        <v>371</v>
      </c>
      <c r="BW152" s="3" t="s">
        <v>372</v>
      </c>
      <c r="BX152" s="3" t="s">
        <v>373</v>
      </c>
      <c r="BY152" s="3" t="s">
        <v>374</v>
      </c>
      <c r="BZ152" s="3" t="s">
        <v>375</v>
      </c>
      <c r="CA152" s="3" t="s">
        <v>365</v>
      </c>
      <c r="CB152" s="3" t="s">
        <v>366</v>
      </c>
      <c r="CC152" s="3" t="s">
        <v>371</v>
      </c>
      <c r="CD152" s="3" t="s">
        <v>372</v>
      </c>
      <c r="CE152" s="3" t="s">
        <v>373</v>
      </c>
      <c r="CF152" s="3" t="s">
        <v>374</v>
      </c>
      <c r="CG152" s="3" t="s">
        <v>375</v>
      </c>
      <c r="CH152" s="3" t="s">
        <v>365</v>
      </c>
      <c r="CI152" s="3" t="s">
        <v>366</v>
      </c>
      <c r="CJ152" s="3" t="s">
        <v>371</v>
      </c>
      <c r="CK152" s="3" t="s">
        <v>372</v>
      </c>
      <c r="CL152" s="3" t="s">
        <v>373</v>
      </c>
      <c r="CM152" s="3" t="s">
        <v>374</v>
      </c>
      <c r="CN152" s="3" t="s">
        <v>375</v>
      </c>
      <c r="CO152" s="3" t="s">
        <v>365</v>
      </c>
      <c r="CP152" s="3" t="s">
        <v>366</v>
      </c>
      <c r="CQ152" s="3" t="s">
        <v>371</v>
      </c>
      <c r="CR152" s="3" t="s">
        <v>372</v>
      </c>
      <c r="CS152" s="3" t="s">
        <v>373</v>
      </c>
      <c r="CT152" s="3" t="s">
        <v>374</v>
      </c>
      <c r="CU152" s="3" t="s">
        <v>375</v>
      </c>
      <c r="CV152" s="3" t="s">
        <v>365</v>
      </c>
      <c r="CW152" s="3" t="s">
        <v>378</v>
      </c>
      <c r="CX152">
        <v>2024</v>
      </c>
    </row>
    <row r="153" spans="1:102" x14ac:dyDescent="0.2">
      <c r="A153" s="84" t="str">
        <f t="shared" si="2"/>
        <v>Февраль 2024 График 5 Бригада 4</v>
      </c>
      <c r="B153" s="3"/>
      <c r="C153" s="87" t="s">
        <v>377</v>
      </c>
      <c r="D153" s="3" t="s">
        <v>412</v>
      </c>
      <c r="E153" s="3" t="s">
        <v>382</v>
      </c>
      <c r="F153" s="96">
        <v>4</v>
      </c>
      <c r="G153" s="3">
        <v>10.5</v>
      </c>
      <c r="H153" s="3">
        <v>10.5</v>
      </c>
      <c r="I153" s="3"/>
      <c r="J153" s="3"/>
      <c r="K153" s="3">
        <v>10.5</v>
      </c>
      <c r="L153" s="3">
        <v>10.5</v>
      </c>
      <c r="M153" s="3"/>
      <c r="N153" s="3"/>
      <c r="O153" s="3">
        <v>10.5</v>
      </c>
      <c r="P153" s="3">
        <v>10.5</v>
      </c>
      <c r="Q153" s="3"/>
      <c r="R153" s="3"/>
      <c r="S153" s="3">
        <v>10.5</v>
      </c>
      <c r="T153" s="3">
        <v>10.5</v>
      </c>
      <c r="U153" s="3"/>
      <c r="V153" s="3"/>
      <c r="W153" s="3">
        <v>10.5</v>
      </c>
      <c r="X153" s="3">
        <v>10.5</v>
      </c>
      <c r="Y153" s="3"/>
      <c r="Z153" s="3"/>
      <c r="AA153" s="3">
        <v>10.5</v>
      </c>
      <c r="AB153" s="3">
        <v>10.5</v>
      </c>
      <c r="AC153" s="3"/>
      <c r="AD153" s="3"/>
      <c r="AE153" s="3">
        <v>10.5</v>
      </c>
      <c r="AF153" s="3">
        <v>10.5</v>
      </c>
      <c r="AG153" s="3"/>
      <c r="AH153" s="3"/>
      <c r="AI153" s="3">
        <v>10.5</v>
      </c>
      <c r="AJ153" s="3" t="s">
        <v>385</v>
      </c>
      <c r="AK153" s="3" t="s">
        <v>385</v>
      </c>
      <c r="AL153" s="91">
        <v>157.5</v>
      </c>
      <c r="AM153" s="92">
        <v>1</v>
      </c>
      <c r="AN153" s="92">
        <v>2</v>
      </c>
      <c r="AO153" s="92">
        <v>3</v>
      </c>
      <c r="AP153" s="92">
        <v>4</v>
      </c>
      <c r="AQ153" s="92">
        <v>5</v>
      </c>
      <c r="AR153" s="92">
        <v>6</v>
      </c>
      <c r="AS153" s="92">
        <v>7</v>
      </c>
      <c r="AT153" s="92">
        <v>8</v>
      </c>
      <c r="AU153" s="92">
        <v>9</v>
      </c>
      <c r="AV153" s="92">
        <v>10</v>
      </c>
      <c r="AW153" s="92">
        <v>11</v>
      </c>
      <c r="AX153" s="92">
        <v>12</v>
      </c>
      <c r="AY153" s="92">
        <v>13</v>
      </c>
      <c r="AZ153" s="92">
        <v>14</v>
      </c>
      <c r="BA153" s="92">
        <v>15</v>
      </c>
      <c r="BB153" s="92">
        <v>16</v>
      </c>
      <c r="BC153" s="92">
        <v>17</v>
      </c>
      <c r="BD153" s="92">
        <v>18</v>
      </c>
      <c r="BE153" s="92">
        <v>19</v>
      </c>
      <c r="BF153" s="92">
        <v>20</v>
      </c>
      <c r="BG153" s="92">
        <v>21</v>
      </c>
      <c r="BH153" s="92">
        <v>22</v>
      </c>
      <c r="BI153" s="92">
        <v>23</v>
      </c>
      <c r="BJ153" s="92">
        <v>24</v>
      </c>
      <c r="BK153" s="92">
        <v>25</v>
      </c>
      <c r="BL153" s="92">
        <v>26</v>
      </c>
      <c r="BM153" s="92">
        <v>27</v>
      </c>
      <c r="BN153" s="92">
        <v>28</v>
      </c>
      <c r="BO153" s="92">
        <v>29</v>
      </c>
      <c r="BP153" s="92"/>
      <c r="BQ153" s="92"/>
      <c r="BR153" s="3" t="s">
        <v>374</v>
      </c>
      <c r="BS153" s="3" t="s">
        <v>375</v>
      </c>
      <c r="BT153" s="3" t="s">
        <v>365</v>
      </c>
      <c r="BU153" s="3" t="s">
        <v>366</v>
      </c>
      <c r="BV153" s="3" t="s">
        <v>371</v>
      </c>
      <c r="BW153" s="3" t="s">
        <v>372</v>
      </c>
      <c r="BX153" s="3" t="s">
        <v>373</v>
      </c>
      <c r="BY153" s="3" t="s">
        <v>374</v>
      </c>
      <c r="BZ153" s="3" t="s">
        <v>375</v>
      </c>
      <c r="CA153" s="3" t="s">
        <v>365</v>
      </c>
      <c r="CB153" s="3" t="s">
        <v>366</v>
      </c>
      <c r="CC153" s="3" t="s">
        <v>371</v>
      </c>
      <c r="CD153" s="3" t="s">
        <v>372</v>
      </c>
      <c r="CE153" s="3" t="s">
        <v>373</v>
      </c>
      <c r="CF153" s="3" t="s">
        <v>374</v>
      </c>
      <c r="CG153" s="3" t="s">
        <v>375</v>
      </c>
      <c r="CH153" s="3" t="s">
        <v>365</v>
      </c>
      <c r="CI153" s="3" t="s">
        <v>366</v>
      </c>
      <c r="CJ153" s="3" t="s">
        <v>371</v>
      </c>
      <c r="CK153" s="3" t="s">
        <v>372</v>
      </c>
      <c r="CL153" s="3" t="s">
        <v>373</v>
      </c>
      <c r="CM153" s="3" t="s">
        <v>374</v>
      </c>
      <c r="CN153" s="3" t="s">
        <v>375</v>
      </c>
      <c r="CO153" s="3" t="s">
        <v>365</v>
      </c>
      <c r="CP153" s="3" t="s">
        <v>366</v>
      </c>
      <c r="CQ153" s="3" t="s">
        <v>371</v>
      </c>
      <c r="CR153" s="3" t="s">
        <v>372</v>
      </c>
      <c r="CS153" s="3" t="s">
        <v>373</v>
      </c>
      <c r="CT153" s="3" t="s">
        <v>374</v>
      </c>
      <c r="CU153" s="3" t="s">
        <v>375</v>
      </c>
      <c r="CV153" s="3" t="s">
        <v>365</v>
      </c>
      <c r="CW153" s="3" t="s">
        <v>378</v>
      </c>
      <c r="CX153">
        <v>2024</v>
      </c>
    </row>
    <row r="154" spans="1:102" x14ac:dyDescent="0.2">
      <c r="A154" s="84" t="str">
        <f t="shared" si="2"/>
        <v>Март 2024 График 5 Бригада 1</v>
      </c>
      <c r="B154" s="3"/>
      <c r="C154" s="87" t="s">
        <v>380</v>
      </c>
      <c r="D154" s="3" t="s">
        <v>412</v>
      </c>
      <c r="E154" s="3" t="s">
        <v>369</v>
      </c>
      <c r="F154" s="96">
        <v>1</v>
      </c>
      <c r="G154" s="3">
        <v>10.5</v>
      </c>
      <c r="H154" s="3">
        <v>10.5</v>
      </c>
      <c r="I154" s="3"/>
      <c r="J154" s="3"/>
      <c r="K154" s="3">
        <v>10.5</v>
      </c>
      <c r="L154" s="3">
        <v>10.5</v>
      </c>
      <c r="M154" s="3"/>
      <c r="N154" s="3"/>
      <c r="O154" s="3">
        <v>10.5</v>
      </c>
      <c r="P154" s="3">
        <v>10.5</v>
      </c>
      <c r="Q154" s="3"/>
      <c r="R154" s="3"/>
      <c r="S154" s="3">
        <v>10.5</v>
      </c>
      <c r="T154" s="3">
        <v>10.5</v>
      </c>
      <c r="U154" s="3"/>
      <c r="V154" s="3"/>
      <c r="W154" s="3">
        <v>10.5</v>
      </c>
      <c r="X154" s="3">
        <v>10.5</v>
      </c>
      <c r="Y154" s="3"/>
      <c r="Z154" s="3"/>
      <c r="AA154" s="3">
        <v>10.5</v>
      </c>
      <c r="AB154" s="3">
        <v>10.5</v>
      </c>
      <c r="AC154" s="3"/>
      <c r="AD154" s="3"/>
      <c r="AE154" s="3">
        <v>10.5</v>
      </c>
      <c r="AF154" s="3">
        <v>10.5</v>
      </c>
      <c r="AG154" s="3"/>
      <c r="AH154" s="3"/>
      <c r="AI154" s="3">
        <v>10.5</v>
      </c>
      <c r="AJ154" s="3">
        <v>10.5</v>
      </c>
      <c r="AK154" s="3"/>
      <c r="AL154" s="91">
        <v>168</v>
      </c>
      <c r="AM154" s="92">
        <v>1</v>
      </c>
      <c r="AN154" s="92">
        <v>2</v>
      </c>
      <c r="AO154" s="92">
        <v>3</v>
      </c>
      <c r="AP154" s="92">
        <v>4</v>
      </c>
      <c r="AQ154" s="92">
        <v>5</v>
      </c>
      <c r="AR154" s="92">
        <v>6</v>
      </c>
      <c r="AS154" s="92">
        <v>7</v>
      </c>
      <c r="AT154" s="92">
        <v>8</v>
      </c>
      <c r="AU154" s="92">
        <v>9</v>
      </c>
      <c r="AV154" s="92">
        <v>10</v>
      </c>
      <c r="AW154" s="92">
        <v>11</v>
      </c>
      <c r="AX154" s="92">
        <v>12</v>
      </c>
      <c r="AY154" s="92">
        <v>13</v>
      </c>
      <c r="AZ154" s="92">
        <v>14</v>
      </c>
      <c r="BA154" s="92">
        <v>15</v>
      </c>
      <c r="BB154" s="92">
        <v>16</v>
      </c>
      <c r="BC154" s="92">
        <v>17</v>
      </c>
      <c r="BD154" s="92">
        <v>18</v>
      </c>
      <c r="BE154" s="92">
        <v>19</v>
      </c>
      <c r="BF154" s="92">
        <v>20</v>
      </c>
      <c r="BG154" s="92">
        <v>21</v>
      </c>
      <c r="BH154" s="92">
        <v>22</v>
      </c>
      <c r="BI154" s="92">
        <v>23</v>
      </c>
      <c r="BJ154" s="92">
        <v>24</v>
      </c>
      <c r="BK154" s="92">
        <v>25</v>
      </c>
      <c r="BL154" s="92">
        <v>26</v>
      </c>
      <c r="BM154" s="92">
        <v>27</v>
      </c>
      <c r="BN154" s="92">
        <v>28</v>
      </c>
      <c r="BO154" s="92">
        <v>29</v>
      </c>
      <c r="BP154" s="92">
        <v>30</v>
      </c>
      <c r="BQ154" s="92">
        <v>31</v>
      </c>
      <c r="BR154" s="3" t="s">
        <v>375</v>
      </c>
      <c r="BS154" s="3" t="s">
        <v>365</v>
      </c>
      <c r="BT154" s="3" t="s">
        <v>366</v>
      </c>
      <c r="BU154" s="3" t="s">
        <v>371</v>
      </c>
      <c r="BV154" s="3" t="s">
        <v>372</v>
      </c>
      <c r="BW154" s="3" t="s">
        <v>373</v>
      </c>
      <c r="BX154" s="3" t="s">
        <v>374</v>
      </c>
      <c r="BY154" s="3" t="s">
        <v>375</v>
      </c>
      <c r="BZ154" s="3" t="s">
        <v>365</v>
      </c>
      <c r="CA154" s="3" t="s">
        <v>366</v>
      </c>
      <c r="CB154" s="3" t="s">
        <v>371</v>
      </c>
      <c r="CC154" s="3" t="s">
        <v>372</v>
      </c>
      <c r="CD154" s="3" t="s">
        <v>373</v>
      </c>
      <c r="CE154" s="3" t="s">
        <v>374</v>
      </c>
      <c r="CF154" s="3" t="s">
        <v>375</v>
      </c>
      <c r="CG154" s="3" t="s">
        <v>365</v>
      </c>
      <c r="CH154" s="3" t="s">
        <v>366</v>
      </c>
      <c r="CI154" s="3" t="s">
        <v>371</v>
      </c>
      <c r="CJ154" s="3" t="s">
        <v>372</v>
      </c>
      <c r="CK154" s="3" t="s">
        <v>373</v>
      </c>
      <c r="CL154" s="3" t="s">
        <v>374</v>
      </c>
      <c r="CM154" s="3" t="s">
        <v>375</v>
      </c>
      <c r="CN154" s="3" t="s">
        <v>365</v>
      </c>
      <c r="CO154" s="3" t="s">
        <v>366</v>
      </c>
      <c r="CP154" s="3" t="s">
        <v>371</v>
      </c>
      <c r="CQ154" s="3" t="s">
        <v>372</v>
      </c>
      <c r="CR154" s="3" t="s">
        <v>373</v>
      </c>
      <c r="CS154" s="3" t="s">
        <v>374</v>
      </c>
      <c r="CT154" s="3" t="s">
        <v>375</v>
      </c>
      <c r="CU154" s="3" t="s">
        <v>365</v>
      </c>
      <c r="CV154" s="3" t="s">
        <v>366</v>
      </c>
      <c r="CW154" s="3" t="s">
        <v>381</v>
      </c>
      <c r="CX154">
        <v>2024</v>
      </c>
    </row>
    <row r="155" spans="1:102" x14ac:dyDescent="0.2">
      <c r="A155" s="84" t="str">
        <f t="shared" si="2"/>
        <v>Март 2024 График 5 Бригада 2</v>
      </c>
      <c r="B155" s="3"/>
      <c r="C155" s="87" t="s">
        <v>380</v>
      </c>
      <c r="D155" s="3" t="s">
        <v>412</v>
      </c>
      <c r="E155" s="3" t="s">
        <v>376</v>
      </c>
      <c r="F155" s="96">
        <v>2</v>
      </c>
      <c r="G155" s="3"/>
      <c r="H155" s="3">
        <v>10.5</v>
      </c>
      <c r="I155" s="3">
        <v>10.5</v>
      </c>
      <c r="J155" s="3"/>
      <c r="K155" s="3"/>
      <c r="L155" s="3">
        <v>10.5</v>
      </c>
      <c r="M155" s="3">
        <v>10.5</v>
      </c>
      <c r="N155" s="3"/>
      <c r="O155" s="3"/>
      <c r="P155" s="3">
        <v>10.5</v>
      </c>
      <c r="Q155" s="3">
        <v>10.5</v>
      </c>
      <c r="R155" s="3"/>
      <c r="S155" s="3"/>
      <c r="T155" s="3">
        <v>10.5</v>
      </c>
      <c r="U155" s="3">
        <v>10.5</v>
      </c>
      <c r="V155" s="3"/>
      <c r="W155" s="3"/>
      <c r="X155" s="3">
        <v>10.5</v>
      </c>
      <c r="Y155" s="3">
        <v>10.5</v>
      </c>
      <c r="Z155" s="3"/>
      <c r="AA155" s="3"/>
      <c r="AB155" s="3">
        <v>10.5</v>
      </c>
      <c r="AC155" s="3">
        <v>10.5</v>
      </c>
      <c r="AD155" s="3"/>
      <c r="AE155" s="3"/>
      <c r="AF155" s="3">
        <v>10.5</v>
      </c>
      <c r="AG155" s="3">
        <v>10.5</v>
      </c>
      <c r="AH155" s="3"/>
      <c r="AI155" s="3"/>
      <c r="AJ155" s="3">
        <v>10.5</v>
      </c>
      <c r="AK155" s="3">
        <v>10.5</v>
      </c>
      <c r="AL155" s="91">
        <v>168</v>
      </c>
      <c r="AM155" s="92">
        <v>1</v>
      </c>
      <c r="AN155" s="92">
        <v>2</v>
      </c>
      <c r="AO155" s="92">
        <v>3</v>
      </c>
      <c r="AP155" s="92">
        <v>4</v>
      </c>
      <c r="AQ155" s="92">
        <v>5</v>
      </c>
      <c r="AR155" s="92">
        <v>6</v>
      </c>
      <c r="AS155" s="92">
        <v>7</v>
      </c>
      <c r="AT155" s="92">
        <v>8</v>
      </c>
      <c r="AU155" s="92">
        <v>9</v>
      </c>
      <c r="AV155" s="92">
        <v>10</v>
      </c>
      <c r="AW155" s="92">
        <v>11</v>
      </c>
      <c r="AX155" s="92">
        <v>12</v>
      </c>
      <c r="AY155" s="92">
        <v>13</v>
      </c>
      <c r="AZ155" s="92">
        <v>14</v>
      </c>
      <c r="BA155" s="92">
        <v>15</v>
      </c>
      <c r="BB155" s="92">
        <v>16</v>
      </c>
      <c r="BC155" s="92">
        <v>17</v>
      </c>
      <c r="BD155" s="92">
        <v>18</v>
      </c>
      <c r="BE155" s="92">
        <v>19</v>
      </c>
      <c r="BF155" s="92">
        <v>20</v>
      </c>
      <c r="BG155" s="92">
        <v>21</v>
      </c>
      <c r="BH155" s="92">
        <v>22</v>
      </c>
      <c r="BI155" s="92">
        <v>23</v>
      </c>
      <c r="BJ155" s="92">
        <v>24</v>
      </c>
      <c r="BK155" s="92">
        <v>25</v>
      </c>
      <c r="BL155" s="92">
        <v>26</v>
      </c>
      <c r="BM155" s="92">
        <v>27</v>
      </c>
      <c r="BN155" s="92">
        <v>28</v>
      </c>
      <c r="BO155" s="92">
        <v>29</v>
      </c>
      <c r="BP155" s="92">
        <v>30</v>
      </c>
      <c r="BQ155" s="92">
        <v>31</v>
      </c>
      <c r="BR155" s="3" t="s">
        <v>375</v>
      </c>
      <c r="BS155" s="3" t="s">
        <v>365</v>
      </c>
      <c r="BT155" s="3" t="s">
        <v>366</v>
      </c>
      <c r="BU155" s="3" t="s">
        <v>371</v>
      </c>
      <c r="BV155" s="3" t="s">
        <v>372</v>
      </c>
      <c r="BW155" s="3" t="s">
        <v>373</v>
      </c>
      <c r="BX155" s="3" t="s">
        <v>374</v>
      </c>
      <c r="BY155" s="3" t="s">
        <v>375</v>
      </c>
      <c r="BZ155" s="3" t="s">
        <v>365</v>
      </c>
      <c r="CA155" s="3" t="s">
        <v>366</v>
      </c>
      <c r="CB155" s="3" t="s">
        <v>371</v>
      </c>
      <c r="CC155" s="3" t="s">
        <v>372</v>
      </c>
      <c r="CD155" s="3" t="s">
        <v>373</v>
      </c>
      <c r="CE155" s="3" t="s">
        <v>374</v>
      </c>
      <c r="CF155" s="3" t="s">
        <v>375</v>
      </c>
      <c r="CG155" s="3" t="s">
        <v>365</v>
      </c>
      <c r="CH155" s="3" t="s">
        <v>366</v>
      </c>
      <c r="CI155" s="3" t="s">
        <v>371</v>
      </c>
      <c r="CJ155" s="3" t="s">
        <v>372</v>
      </c>
      <c r="CK155" s="3" t="s">
        <v>373</v>
      </c>
      <c r="CL155" s="3" t="s">
        <v>374</v>
      </c>
      <c r="CM155" s="3" t="s">
        <v>375</v>
      </c>
      <c r="CN155" s="3" t="s">
        <v>365</v>
      </c>
      <c r="CO155" s="3" t="s">
        <v>366</v>
      </c>
      <c r="CP155" s="3" t="s">
        <v>371</v>
      </c>
      <c r="CQ155" s="3" t="s">
        <v>372</v>
      </c>
      <c r="CR155" s="3" t="s">
        <v>373</v>
      </c>
      <c r="CS155" s="3" t="s">
        <v>374</v>
      </c>
      <c r="CT155" s="3" t="s">
        <v>375</v>
      </c>
      <c r="CU155" s="3" t="s">
        <v>365</v>
      </c>
      <c r="CV155" s="3" t="s">
        <v>366</v>
      </c>
      <c r="CW155" s="3" t="s">
        <v>381</v>
      </c>
      <c r="CX155">
        <v>2024</v>
      </c>
    </row>
    <row r="156" spans="1:102" x14ac:dyDescent="0.2">
      <c r="A156" s="84" t="str">
        <f t="shared" si="2"/>
        <v>Март 2024 График 5 Бригада 3</v>
      </c>
      <c r="B156" s="3"/>
      <c r="C156" s="87" t="s">
        <v>380</v>
      </c>
      <c r="D156" s="3" t="s">
        <v>412</v>
      </c>
      <c r="E156" s="3" t="s">
        <v>379</v>
      </c>
      <c r="F156" s="96">
        <v>3</v>
      </c>
      <c r="G156" s="3"/>
      <c r="H156" s="3"/>
      <c r="I156" s="3">
        <v>10.5</v>
      </c>
      <c r="J156" s="3">
        <v>10.5</v>
      </c>
      <c r="K156" s="3"/>
      <c r="L156" s="3"/>
      <c r="M156" s="3">
        <v>10.5</v>
      </c>
      <c r="N156" s="3">
        <v>10.5</v>
      </c>
      <c r="O156" s="3"/>
      <c r="P156" s="3"/>
      <c r="Q156" s="3">
        <v>10.5</v>
      </c>
      <c r="R156" s="3">
        <v>10.5</v>
      </c>
      <c r="S156" s="3"/>
      <c r="T156" s="3"/>
      <c r="U156" s="3">
        <v>10.5</v>
      </c>
      <c r="V156" s="3">
        <v>10.5</v>
      </c>
      <c r="W156" s="3"/>
      <c r="X156" s="3"/>
      <c r="Y156" s="3">
        <v>10.5</v>
      </c>
      <c r="Z156" s="3">
        <v>10.5</v>
      </c>
      <c r="AA156" s="3"/>
      <c r="AB156" s="3"/>
      <c r="AC156" s="3">
        <v>10.5</v>
      </c>
      <c r="AD156" s="3">
        <v>10.5</v>
      </c>
      <c r="AE156" s="3"/>
      <c r="AF156" s="3"/>
      <c r="AG156" s="3">
        <v>10.5</v>
      </c>
      <c r="AH156" s="3">
        <v>10.5</v>
      </c>
      <c r="AI156" s="3"/>
      <c r="AJ156" s="3"/>
      <c r="AK156" s="3">
        <v>10.5</v>
      </c>
      <c r="AL156" s="91">
        <v>157.5</v>
      </c>
      <c r="AM156" s="92">
        <v>1</v>
      </c>
      <c r="AN156" s="92">
        <v>2</v>
      </c>
      <c r="AO156" s="92">
        <v>3</v>
      </c>
      <c r="AP156" s="92">
        <v>4</v>
      </c>
      <c r="AQ156" s="92">
        <v>5</v>
      </c>
      <c r="AR156" s="92">
        <v>6</v>
      </c>
      <c r="AS156" s="92">
        <v>7</v>
      </c>
      <c r="AT156" s="92">
        <v>8</v>
      </c>
      <c r="AU156" s="92">
        <v>9</v>
      </c>
      <c r="AV156" s="92">
        <v>10</v>
      </c>
      <c r="AW156" s="92">
        <v>11</v>
      </c>
      <c r="AX156" s="92">
        <v>12</v>
      </c>
      <c r="AY156" s="92">
        <v>13</v>
      </c>
      <c r="AZ156" s="92">
        <v>14</v>
      </c>
      <c r="BA156" s="92">
        <v>15</v>
      </c>
      <c r="BB156" s="92">
        <v>16</v>
      </c>
      <c r="BC156" s="92">
        <v>17</v>
      </c>
      <c r="BD156" s="92">
        <v>18</v>
      </c>
      <c r="BE156" s="92">
        <v>19</v>
      </c>
      <c r="BF156" s="92">
        <v>20</v>
      </c>
      <c r="BG156" s="92">
        <v>21</v>
      </c>
      <c r="BH156" s="92">
        <v>22</v>
      </c>
      <c r="BI156" s="92">
        <v>23</v>
      </c>
      <c r="BJ156" s="92">
        <v>24</v>
      </c>
      <c r="BK156" s="92">
        <v>25</v>
      </c>
      <c r="BL156" s="92">
        <v>26</v>
      </c>
      <c r="BM156" s="92">
        <v>27</v>
      </c>
      <c r="BN156" s="92">
        <v>28</v>
      </c>
      <c r="BO156" s="92">
        <v>29</v>
      </c>
      <c r="BP156" s="92">
        <v>30</v>
      </c>
      <c r="BQ156" s="92">
        <v>31</v>
      </c>
      <c r="BR156" s="3" t="s">
        <v>375</v>
      </c>
      <c r="BS156" s="3" t="s">
        <v>365</v>
      </c>
      <c r="BT156" s="3" t="s">
        <v>366</v>
      </c>
      <c r="BU156" s="3" t="s">
        <v>371</v>
      </c>
      <c r="BV156" s="3" t="s">
        <v>372</v>
      </c>
      <c r="BW156" s="3" t="s">
        <v>373</v>
      </c>
      <c r="BX156" s="3" t="s">
        <v>374</v>
      </c>
      <c r="BY156" s="3" t="s">
        <v>375</v>
      </c>
      <c r="BZ156" s="3" t="s">
        <v>365</v>
      </c>
      <c r="CA156" s="3" t="s">
        <v>366</v>
      </c>
      <c r="CB156" s="3" t="s">
        <v>371</v>
      </c>
      <c r="CC156" s="3" t="s">
        <v>372</v>
      </c>
      <c r="CD156" s="3" t="s">
        <v>373</v>
      </c>
      <c r="CE156" s="3" t="s">
        <v>374</v>
      </c>
      <c r="CF156" s="3" t="s">
        <v>375</v>
      </c>
      <c r="CG156" s="3" t="s">
        <v>365</v>
      </c>
      <c r="CH156" s="3" t="s">
        <v>366</v>
      </c>
      <c r="CI156" s="3" t="s">
        <v>371</v>
      </c>
      <c r="CJ156" s="3" t="s">
        <v>372</v>
      </c>
      <c r="CK156" s="3" t="s">
        <v>373</v>
      </c>
      <c r="CL156" s="3" t="s">
        <v>374</v>
      </c>
      <c r="CM156" s="3" t="s">
        <v>375</v>
      </c>
      <c r="CN156" s="3" t="s">
        <v>365</v>
      </c>
      <c r="CO156" s="3" t="s">
        <v>366</v>
      </c>
      <c r="CP156" s="3" t="s">
        <v>371</v>
      </c>
      <c r="CQ156" s="3" t="s">
        <v>372</v>
      </c>
      <c r="CR156" s="3" t="s">
        <v>373</v>
      </c>
      <c r="CS156" s="3" t="s">
        <v>374</v>
      </c>
      <c r="CT156" s="3" t="s">
        <v>375</v>
      </c>
      <c r="CU156" s="3" t="s">
        <v>365</v>
      </c>
      <c r="CV156" s="3" t="s">
        <v>366</v>
      </c>
      <c r="CW156" s="3" t="s">
        <v>381</v>
      </c>
      <c r="CX156">
        <v>2024</v>
      </c>
    </row>
    <row r="157" spans="1:102" x14ac:dyDescent="0.2">
      <c r="A157" s="84" t="str">
        <f t="shared" si="2"/>
        <v>Март 2024 График 5 Бригада 4</v>
      </c>
      <c r="B157" s="3"/>
      <c r="C157" s="87" t="s">
        <v>380</v>
      </c>
      <c r="D157" s="3" t="s">
        <v>412</v>
      </c>
      <c r="E157" s="3" t="s">
        <v>382</v>
      </c>
      <c r="F157" s="96">
        <v>4</v>
      </c>
      <c r="G157" s="3">
        <v>10.5</v>
      </c>
      <c r="H157" s="3"/>
      <c r="I157" s="3"/>
      <c r="J157" s="3">
        <v>10.5</v>
      </c>
      <c r="K157" s="3">
        <v>10.5</v>
      </c>
      <c r="L157" s="3"/>
      <c r="M157" s="3"/>
      <c r="N157" s="3">
        <v>10.5</v>
      </c>
      <c r="O157" s="3">
        <v>10.5</v>
      </c>
      <c r="P157" s="3"/>
      <c r="Q157" s="3"/>
      <c r="R157" s="3">
        <v>10.5</v>
      </c>
      <c r="S157" s="3">
        <v>10.5</v>
      </c>
      <c r="T157" s="3"/>
      <c r="U157" s="3"/>
      <c r="V157" s="3">
        <v>10.5</v>
      </c>
      <c r="W157" s="3">
        <v>10.5</v>
      </c>
      <c r="X157" s="3"/>
      <c r="Y157" s="3"/>
      <c r="Z157" s="3">
        <v>10.5</v>
      </c>
      <c r="AA157" s="3">
        <v>10.5</v>
      </c>
      <c r="AB157" s="3"/>
      <c r="AC157" s="3"/>
      <c r="AD157" s="3">
        <v>10.5</v>
      </c>
      <c r="AE157" s="3">
        <v>10.5</v>
      </c>
      <c r="AF157" s="3"/>
      <c r="AG157" s="3"/>
      <c r="AH157" s="3">
        <v>10.5</v>
      </c>
      <c r="AI157" s="3">
        <v>10.5</v>
      </c>
      <c r="AJ157" s="3"/>
      <c r="AK157" s="3"/>
      <c r="AL157" s="91">
        <v>157.5</v>
      </c>
      <c r="AM157" s="92">
        <v>1</v>
      </c>
      <c r="AN157" s="92">
        <v>2</v>
      </c>
      <c r="AO157" s="92">
        <v>3</v>
      </c>
      <c r="AP157" s="92">
        <v>4</v>
      </c>
      <c r="AQ157" s="92">
        <v>5</v>
      </c>
      <c r="AR157" s="92">
        <v>6</v>
      </c>
      <c r="AS157" s="92">
        <v>7</v>
      </c>
      <c r="AT157" s="92">
        <v>8</v>
      </c>
      <c r="AU157" s="92">
        <v>9</v>
      </c>
      <c r="AV157" s="92">
        <v>10</v>
      </c>
      <c r="AW157" s="92">
        <v>11</v>
      </c>
      <c r="AX157" s="92">
        <v>12</v>
      </c>
      <c r="AY157" s="92">
        <v>13</v>
      </c>
      <c r="AZ157" s="92">
        <v>14</v>
      </c>
      <c r="BA157" s="92">
        <v>15</v>
      </c>
      <c r="BB157" s="92">
        <v>16</v>
      </c>
      <c r="BC157" s="92">
        <v>17</v>
      </c>
      <c r="BD157" s="92">
        <v>18</v>
      </c>
      <c r="BE157" s="92">
        <v>19</v>
      </c>
      <c r="BF157" s="92">
        <v>20</v>
      </c>
      <c r="BG157" s="92">
        <v>21</v>
      </c>
      <c r="BH157" s="92">
        <v>22</v>
      </c>
      <c r="BI157" s="92">
        <v>23</v>
      </c>
      <c r="BJ157" s="92">
        <v>24</v>
      </c>
      <c r="BK157" s="92">
        <v>25</v>
      </c>
      <c r="BL157" s="92">
        <v>26</v>
      </c>
      <c r="BM157" s="92">
        <v>27</v>
      </c>
      <c r="BN157" s="92">
        <v>28</v>
      </c>
      <c r="BO157" s="92">
        <v>29</v>
      </c>
      <c r="BP157" s="92">
        <v>30</v>
      </c>
      <c r="BQ157" s="92">
        <v>31</v>
      </c>
      <c r="BR157" s="3" t="s">
        <v>375</v>
      </c>
      <c r="BS157" s="3" t="s">
        <v>365</v>
      </c>
      <c r="BT157" s="3" t="s">
        <v>366</v>
      </c>
      <c r="BU157" s="3" t="s">
        <v>371</v>
      </c>
      <c r="BV157" s="3" t="s">
        <v>372</v>
      </c>
      <c r="BW157" s="3" t="s">
        <v>373</v>
      </c>
      <c r="BX157" s="3" t="s">
        <v>374</v>
      </c>
      <c r="BY157" s="3" t="s">
        <v>375</v>
      </c>
      <c r="BZ157" s="3" t="s">
        <v>365</v>
      </c>
      <c r="CA157" s="3" t="s">
        <v>366</v>
      </c>
      <c r="CB157" s="3" t="s">
        <v>371</v>
      </c>
      <c r="CC157" s="3" t="s">
        <v>372</v>
      </c>
      <c r="CD157" s="3" t="s">
        <v>373</v>
      </c>
      <c r="CE157" s="3" t="s">
        <v>374</v>
      </c>
      <c r="CF157" s="3" t="s">
        <v>375</v>
      </c>
      <c r="CG157" s="3" t="s">
        <v>365</v>
      </c>
      <c r="CH157" s="3" t="s">
        <v>366</v>
      </c>
      <c r="CI157" s="3" t="s">
        <v>371</v>
      </c>
      <c r="CJ157" s="3" t="s">
        <v>372</v>
      </c>
      <c r="CK157" s="3" t="s">
        <v>373</v>
      </c>
      <c r="CL157" s="3" t="s">
        <v>374</v>
      </c>
      <c r="CM157" s="3" t="s">
        <v>375</v>
      </c>
      <c r="CN157" s="3" t="s">
        <v>365</v>
      </c>
      <c r="CO157" s="3" t="s">
        <v>366</v>
      </c>
      <c r="CP157" s="3" t="s">
        <v>371</v>
      </c>
      <c r="CQ157" s="3" t="s">
        <v>372</v>
      </c>
      <c r="CR157" s="3" t="s">
        <v>373</v>
      </c>
      <c r="CS157" s="3" t="s">
        <v>374</v>
      </c>
      <c r="CT157" s="3" t="s">
        <v>375</v>
      </c>
      <c r="CU157" s="3" t="s">
        <v>365</v>
      </c>
      <c r="CV157" s="3" t="s">
        <v>366</v>
      </c>
      <c r="CW157" s="3" t="s">
        <v>381</v>
      </c>
      <c r="CX157">
        <v>2024</v>
      </c>
    </row>
    <row r="158" spans="1:102" x14ac:dyDescent="0.2">
      <c r="A158" s="84" t="str">
        <f t="shared" si="2"/>
        <v>Апрель 2024 График 5 Бригада 1</v>
      </c>
      <c r="B158" s="3"/>
      <c r="C158" s="87" t="s">
        <v>383</v>
      </c>
      <c r="D158" s="3" t="s">
        <v>412</v>
      </c>
      <c r="E158" s="3" t="s">
        <v>369</v>
      </c>
      <c r="F158" s="96">
        <v>1</v>
      </c>
      <c r="G158" s="3"/>
      <c r="H158" s="3">
        <v>10.5</v>
      </c>
      <c r="I158" s="3">
        <v>10.5</v>
      </c>
      <c r="J158" s="3"/>
      <c r="K158" s="3"/>
      <c r="L158" s="3">
        <v>10.5</v>
      </c>
      <c r="M158" s="3">
        <v>10.5</v>
      </c>
      <c r="N158" s="3"/>
      <c r="O158" s="3"/>
      <c r="P158" s="3">
        <v>10.5</v>
      </c>
      <c r="Q158" s="3">
        <v>10.5</v>
      </c>
      <c r="R158" s="3"/>
      <c r="S158" s="3"/>
      <c r="T158" s="3">
        <v>10.5</v>
      </c>
      <c r="U158" s="3">
        <v>10.5</v>
      </c>
      <c r="V158" s="3"/>
      <c r="W158" s="3"/>
      <c r="X158" s="3">
        <v>10.5</v>
      </c>
      <c r="Y158" s="3">
        <v>10.5</v>
      </c>
      <c r="Z158" s="3"/>
      <c r="AA158" s="3"/>
      <c r="AB158" s="3">
        <v>10.5</v>
      </c>
      <c r="AC158" s="3">
        <v>10.5</v>
      </c>
      <c r="AD158" s="3"/>
      <c r="AE158" s="3"/>
      <c r="AF158" s="3">
        <v>10.5</v>
      </c>
      <c r="AG158" s="3">
        <v>10.5</v>
      </c>
      <c r="AH158" s="3"/>
      <c r="AI158" s="3"/>
      <c r="AJ158" s="3">
        <v>10.5</v>
      </c>
      <c r="AK158" s="3" t="s">
        <v>385</v>
      </c>
      <c r="AL158" s="91">
        <v>157.5</v>
      </c>
      <c r="AM158" s="92">
        <v>1</v>
      </c>
      <c r="AN158" s="92">
        <v>2</v>
      </c>
      <c r="AO158" s="92">
        <v>3</v>
      </c>
      <c r="AP158" s="92">
        <v>4</v>
      </c>
      <c r="AQ158" s="92">
        <v>5</v>
      </c>
      <c r="AR158" s="92">
        <v>6</v>
      </c>
      <c r="AS158" s="92">
        <v>7</v>
      </c>
      <c r="AT158" s="92">
        <v>8</v>
      </c>
      <c r="AU158" s="92">
        <v>9</v>
      </c>
      <c r="AV158" s="92">
        <v>10</v>
      </c>
      <c r="AW158" s="92">
        <v>11</v>
      </c>
      <c r="AX158" s="92">
        <v>12</v>
      </c>
      <c r="AY158" s="92">
        <v>13</v>
      </c>
      <c r="AZ158" s="92">
        <v>14</v>
      </c>
      <c r="BA158" s="92">
        <v>15</v>
      </c>
      <c r="BB158" s="92">
        <v>16</v>
      </c>
      <c r="BC158" s="92">
        <v>17</v>
      </c>
      <c r="BD158" s="92">
        <v>18</v>
      </c>
      <c r="BE158" s="92">
        <v>19</v>
      </c>
      <c r="BF158" s="92">
        <v>20</v>
      </c>
      <c r="BG158" s="92">
        <v>21</v>
      </c>
      <c r="BH158" s="92">
        <v>22</v>
      </c>
      <c r="BI158" s="92">
        <v>23</v>
      </c>
      <c r="BJ158" s="92">
        <v>24</v>
      </c>
      <c r="BK158" s="92">
        <v>25</v>
      </c>
      <c r="BL158" s="92">
        <v>26</v>
      </c>
      <c r="BM158" s="92">
        <v>27</v>
      </c>
      <c r="BN158" s="92">
        <v>28</v>
      </c>
      <c r="BO158" s="92">
        <v>29</v>
      </c>
      <c r="BP158" s="92">
        <v>30</v>
      </c>
      <c r="BQ158" s="92"/>
      <c r="BR158" s="3" t="s">
        <v>371</v>
      </c>
      <c r="BS158" s="3" t="s">
        <v>372</v>
      </c>
      <c r="BT158" s="3" t="s">
        <v>373</v>
      </c>
      <c r="BU158" s="3" t="s">
        <v>374</v>
      </c>
      <c r="BV158" s="3" t="s">
        <v>375</v>
      </c>
      <c r="BW158" s="3" t="s">
        <v>365</v>
      </c>
      <c r="BX158" s="3" t="s">
        <v>366</v>
      </c>
      <c r="BY158" s="3" t="s">
        <v>371</v>
      </c>
      <c r="BZ158" s="3" t="s">
        <v>372</v>
      </c>
      <c r="CA158" s="3" t="s">
        <v>373</v>
      </c>
      <c r="CB158" s="3" t="s">
        <v>374</v>
      </c>
      <c r="CC158" s="3" t="s">
        <v>375</v>
      </c>
      <c r="CD158" s="3" t="s">
        <v>365</v>
      </c>
      <c r="CE158" s="3" t="s">
        <v>366</v>
      </c>
      <c r="CF158" s="3" t="s">
        <v>371</v>
      </c>
      <c r="CG158" s="3" t="s">
        <v>372</v>
      </c>
      <c r="CH158" s="3" t="s">
        <v>373</v>
      </c>
      <c r="CI158" s="3" t="s">
        <v>374</v>
      </c>
      <c r="CJ158" s="3" t="s">
        <v>375</v>
      </c>
      <c r="CK158" s="3" t="s">
        <v>365</v>
      </c>
      <c r="CL158" s="3" t="s">
        <v>366</v>
      </c>
      <c r="CM158" s="3" t="s">
        <v>371</v>
      </c>
      <c r="CN158" s="3" t="s">
        <v>372</v>
      </c>
      <c r="CO158" s="3" t="s">
        <v>373</v>
      </c>
      <c r="CP158" s="3" t="s">
        <v>374</v>
      </c>
      <c r="CQ158" s="3" t="s">
        <v>375</v>
      </c>
      <c r="CR158" s="3" t="s">
        <v>365</v>
      </c>
      <c r="CS158" s="3" t="s">
        <v>366</v>
      </c>
      <c r="CT158" s="3" t="s">
        <v>371</v>
      </c>
      <c r="CU158" s="3" t="s">
        <v>372</v>
      </c>
      <c r="CV158" s="3" t="s">
        <v>373</v>
      </c>
      <c r="CW158" s="3" t="s">
        <v>384</v>
      </c>
      <c r="CX158">
        <v>2024</v>
      </c>
    </row>
    <row r="159" spans="1:102" x14ac:dyDescent="0.2">
      <c r="A159" s="84" t="str">
        <f t="shared" si="2"/>
        <v>Апрель 2024 График 5 Бригада 2</v>
      </c>
      <c r="B159" s="3"/>
      <c r="C159" s="87" t="s">
        <v>383</v>
      </c>
      <c r="D159" s="3" t="s">
        <v>412</v>
      </c>
      <c r="E159" s="3" t="s">
        <v>376</v>
      </c>
      <c r="F159" s="96">
        <v>2</v>
      </c>
      <c r="G159" s="3"/>
      <c r="H159" s="3"/>
      <c r="I159" s="3">
        <v>10.5</v>
      </c>
      <c r="J159" s="3">
        <v>10.5</v>
      </c>
      <c r="K159" s="3"/>
      <c r="L159" s="3"/>
      <c r="M159" s="3">
        <v>10.5</v>
      </c>
      <c r="N159" s="3">
        <v>10.5</v>
      </c>
      <c r="O159" s="3"/>
      <c r="P159" s="3"/>
      <c r="Q159" s="3">
        <v>10.5</v>
      </c>
      <c r="R159" s="3">
        <v>10.5</v>
      </c>
      <c r="S159" s="3"/>
      <c r="T159" s="3"/>
      <c r="U159" s="3">
        <v>10.5</v>
      </c>
      <c r="V159" s="3">
        <v>10.5</v>
      </c>
      <c r="W159" s="3"/>
      <c r="X159" s="3"/>
      <c r="Y159" s="3">
        <v>10.5</v>
      </c>
      <c r="Z159" s="3">
        <v>10.5</v>
      </c>
      <c r="AA159" s="3"/>
      <c r="AB159" s="3"/>
      <c r="AC159" s="3">
        <v>10.5</v>
      </c>
      <c r="AD159" s="3">
        <v>10.5</v>
      </c>
      <c r="AE159" s="3"/>
      <c r="AF159" s="3"/>
      <c r="AG159" s="3">
        <v>10.5</v>
      </c>
      <c r="AH159" s="3">
        <v>10.5</v>
      </c>
      <c r="AI159" s="3"/>
      <c r="AJ159" s="3"/>
      <c r="AK159" s="3" t="s">
        <v>385</v>
      </c>
      <c r="AL159" s="91">
        <v>147</v>
      </c>
      <c r="AM159" s="92">
        <v>1</v>
      </c>
      <c r="AN159" s="92">
        <v>2</v>
      </c>
      <c r="AO159" s="92">
        <v>3</v>
      </c>
      <c r="AP159" s="92">
        <v>4</v>
      </c>
      <c r="AQ159" s="92">
        <v>5</v>
      </c>
      <c r="AR159" s="92">
        <v>6</v>
      </c>
      <c r="AS159" s="92">
        <v>7</v>
      </c>
      <c r="AT159" s="92">
        <v>8</v>
      </c>
      <c r="AU159" s="92">
        <v>9</v>
      </c>
      <c r="AV159" s="92">
        <v>10</v>
      </c>
      <c r="AW159" s="92">
        <v>11</v>
      </c>
      <c r="AX159" s="92">
        <v>12</v>
      </c>
      <c r="AY159" s="92">
        <v>13</v>
      </c>
      <c r="AZ159" s="92">
        <v>14</v>
      </c>
      <c r="BA159" s="92">
        <v>15</v>
      </c>
      <c r="BB159" s="92">
        <v>16</v>
      </c>
      <c r="BC159" s="92">
        <v>17</v>
      </c>
      <c r="BD159" s="92">
        <v>18</v>
      </c>
      <c r="BE159" s="92">
        <v>19</v>
      </c>
      <c r="BF159" s="92">
        <v>20</v>
      </c>
      <c r="BG159" s="92">
        <v>21</v>
      </c>
      <c r="BH159" s="92">
        <v>22</v>
      </c>
      <c r="BI159" s="92">
        <v>23</v>
      </c>
      <c r="BJ159" s="92">
        <v>24</v>
      </c>
      <c r="BK159" s="92">
        <v>25</v>
      </c>
      <c r="BL159" s="92">
        <v>26</v>
      </c>
      <c r="BM159" s="92">
        <v>27</v>
      </c>
      <c r="BN159" s="92">
        <v>28</v>
      </c>
      <c r="BO159" s="92">
        <v>29</v>
      </c>
      <c r="BP159" s="92">
        <v>30</v>
      </c>
      <c r="BQ159" s="92"/>
      <c r="BR159" s="3" t="s">
        <v>371</v>
      </c>
      <c r="BS159" s="3" t="s">
        <v>372</v>
      </c>
      <c r="BT159" s="3" t="s">
        <v>373</v>
      </c>
      <c r="BU159" s="3" t="s">
        <v>374</v>
      </c>
      <c r="BV159" s="3" t="s">
        <v>375</v>
      </c>
      <c r="BW159" s="3" t="s">
        <v>365</v>
      </c>
      <c r="BX159" s="3" t="s">
        <v>366</v>
      </c>
      <c r="BY159" s="3" t="s">
        <v>371</v>
      </c>
      <c r="BZ159" s="3" t="s">
        <v>372</v>
      </c>
      <c r="CA159" s="3" t="s">
        <v>373</v>
      </c>
      <c r="CB159" s="3" t="s">
        <v>374</v>
      </c>
      <c r="CC159" s="3" t="s">
        <v>375</v>
      </c>
      <c r="CD159" s="3" t="s">
        <v>365</v>
      </c>
      <c r="CE159" s="3" t="s">
        <v>366</v>
      </c>
      <c r="CF159" s="3" t="s">
        <v>371</v>
      </c>
      <c r="CG159" s="3" t="s">
        <v>372</v>
      </c>
      <c r="CH159" s="3" t="s">
        <v>373</v>
      </c>
      <c r="CI159" s="3" t="s">
        <v>374</v>
      </c>
      <c r="CJ159" s="3" t="s">
        <v>375</v>
      </c>
      <c r="CK159" s="3" t="s">
        <v>365</v>
      </c>
      <c r="CL159" s="3" t="s">
        <v>366</v>
      </c>
      <c r="CM159" s="3" t="s">
        <v>371</v>
      </c>
      <c r="CN159" s="3" t="s">
        <v>372</v>
      </c>
      <c r="CO159" s="3" t="s">
        <v>373</v>
      </c>
      <c r="CP159" s="3" t="s">
        <v>374</v>
      </c>
      <c r="CQ159" s="3" t="s">
        <v>375</v>
      </c>
      <c r="CR159" s="3" t="s">
        <v>365</v>
      </c>
      <c r="CS159" s="3" t="s">
        <v>366</v>
      </c>
      <c r="CT159" s="3" t="s">
        <v>371</v>
      </c>
      <c r="CU159" s="3" t="s">
        <v>372</v>
      </c>
      <c r="CV159" s="3" t="s">
        <v>373</v>
      </c>
      <c r="CW159" s="3" t="s">
        <v>384</v>
      </c>
      <c r="CX159">
        <v>2024</v>
      </c>
    </row>
    <row r="160" spans="1:102" x14ac:dyDescent="0.2">
      <c r="A160" s="84" t="str">
        <f t="shared" si="2"/>
        <v>Апрель 2024 График 5 Бригада 3</v>
      </c>
      <c r="B160" s="3"/>
      <c r="C160" s="87" t="s">
        <v>383</v>
      </c>
      <c r="D160" s="3" t="s">
        <v>412</v>
      </c>
      <c r="E160" s="3" t="s">
        <v>379</v>
      </c>
      <c r="F160" s="96">
        <v>3</v>
      </c>
      <c r="G160" s="3">
        <v>10.5</v>
      </c>
      <c r="H160" s="3"/>
      <c r="I160" s="3"/>
      <c r="J160" s="3">
        <v>10.5</v>
      </c>
      <c r="K160" s="3">
        <v>10.5</v>
      </c>
      <c r="L160" s="3"/>
      <c r="M160" s="3"/>
      <c r="N160" s="3">
        <v>10.5</v>
      </c>
      <c r="O160" s="3">
        <v>10.5</v>
      </c>
      <c r="P160" s="3"/>
      <c r="Q160" s="3"/>
      <c r="R160" s="3">
        <v>10.5</v>
      </c>
      <c r="S160" s="3">
        <v>10.5</v>
      </c>
      <c r="T160" s="3"/>
      <c r="U160" s="3"/>
      <c r="V160" s="3">
        <v>10.5</v>
      </c>
      <c r="W160" s="3">
        <v>10.5</v>
      </c>
      <c r="X160" s="3"/>
      <c r="Y160" s="3"/>
      <c r="Z160" s="3">
        <v>10.5</v>
      </c>
      <c r="AA160" s="3">
        <v>10.5</v>
      </c>
      <c r="AB160" s="3"/>
      <c r="AC160" s="3"/>
      <c r="AD160" s="3">
        <v>10.5</v>
      </c>
      <c r="AE160" s="3">
        <v>10.5</v>
      </c>
      <c r="AF160" s="3"/>
      <c r="AG160" s="3"/>
      <c r="AH160" s="3">
        <v>10.5</v>
      </c>
      <c r="AI160" s="3">
        <v>10.5</v>
      </c>
      <c r="AJ160" s="3"/>
      <c r="AK160" s="3" t="s">
        <v>385</v>
      </c>
      <c r="AL160" s="91">
        <v>157.5</v>
      </c>
      <c r="AM160" s="92">
        <v>1</v>
      </c>
      <c r="AN160" s="92">
        <v>2</v>
      </c>
      <c r="AO160" s="92">
        <v>3</v>
      </c>
      <c r="AP160" s="92">
        <v>4</v>
      </c>
      <c r="AQ160" s="92">
        <v>5</v>
      </c>
      <c r="AR160" s="92">
        <v>6</v>
      </c>
      <c r="AS160" s="92">
        <v>7</v>
      </c>
      <c r="AT160" s="92">
        <v>8</v>
      </c>
      <c r="AU160" s="92">
        <v>9</v>
      </c>
      <c r="AV160" s="92">
        <v>10</v>
      </c>
      <c r="AW160" s="92">
        <v>11</v>
      </c>
      <c r="AX160" s="92">
        <v>12</v>
      </c>
      <c r="AY160" s="92">
        <v>13</v>
      </c>
      <c r="AZ160" s="92">
        <v>14</v>
      </c>
      <c r="BA160" s="92">
        <v>15</v>
      </c>
      <c r="BB160" s="92">
        <v>16</v>
      </c>
      <c r="BC160" s="92">
        <v>17</v>
      </c>
      <c r="BD160" s="92">
        <v>18</v>
      </c>
      <c r="BE160" s="92">
        <v>19</v>
      </c>
      <c r="BF160" s="92">
        <v>20</v>
      </c>
      <c r="BG160" s="92">
        <v>21</v>
      </c>
      <c r="BH160" s="92">
        <v>22</v>
      </c>
      <c r="BI160" s="92">
        <v>23</v>
      </c>
      <c r="BJ160" s="92">
        <v>24</v>
      </c>
      <c r="BK160" s="92">
        <v>25</v>
      </c>
      <c r="BL160" s="92">
        <v>26</v>
      </c>
      <c r="BM160" s="92">
        <v>27</v>
      </c>
      <c r="BN160" s="92">
        <v>28</v>
      </c>
      <c r="BO160" s="92">
        <v>29</v>
      </c>
      <c r="BP160" s="92">
        <v>30</v>
      </c>
      <c r="BQ160" s="92"/>
      <c r="BR160" s="3" t="s">
        <v>371</v>
      </c>
      <c r="BS160" s="3" t="s">
        <v>372</v>
      </c>
      <c r="BT160" s="3" t="s">
        <v>373</v>
      </c>
      <c r="BU160" s="3" t="s">
        <v>374</v>
      </c>
      <c r="BV160" s="3" t="s">
        <v>375</v>
      </c>
      <c r="BW160" s="3" t="s">
        <v>365</v>
      </c>
      <c r="BX160" s="3" t="s">
        <v>366</v>
      </c>
      <c r="BY160" s="3" t="s">
        <v>371</v>
      </c>
      <c r="BZ160" s="3" t="s">
        <v>372</v>
      </c>
      <c r="CA160" s="3" t="s">
        <v>373</v>
      </c>
      <c r="CB160" s="3" t="s">
        <v>374</v>
      </c>
      <c r="CC160" s="3" t="s">
        <v>375</v>
      </c>
      <c r="CD160" s="3" t="s">
        <v>365</v>
      </c>
      <c r="CE160" s="3" t="s">
        <v>366</v>
      </c>
      <c r="CF160" s="3" t="s">
        <v>371</v>
      </c>
      <c r="CG160" s="3" t="s">
        <v>372</v>
      </c>
      <c r="CH160" s="3" t="s">
        <v>373</v>
      </c>
      <c r="CI160" s="3" t="s">
        <v>374</v>
      </c>
      <c r="CJ160" s="3" t="s">
        <v>375</v>
      </c>
      <c r="CK160" s="3" t="s">
        <v>365</v>
      </c>
      <c r="CL160" s="3" t="s">
        <v>366</v>
      </c>
      <c r="CM160" s="3" t="s">
        <v>371</v>
      </c>
      <c r="CN160" s="3" t="s">
        <v>372</v>
      </c>
      <c r="CO160" s="3" t="s">
        <v>373</v>
      </c>
      <c r="CP160" s="3" t="s">
        <v>374</v>
      </c>
      <c r="CQ160" s="3" t="s">
        <v>375</v>
      </c>
      <c r="CR160" s="3" t="s">
        <v>365</v>
      </c>
      <c r="CS160" s="3" t="s">
        <v>366</v>
      </c>
      <c r="CT160" s="3" t="s">
        <v>371</v>
      </c>
      <c r="CU160" s="3" t="s">
        <v>372</v>
      </c>
      <c r="CV160" s="3" t="s">
        <v>373</v>
      </c>
      <c r="CW160" s="3" t="s">
        <v>384</v>
      </c>
      <c r="CX160">
        <v>2024</v>
      </c>
    </row>
    <row r="161" spans="1:102" x14ac:dyDescent="0.2">
      <c r="A161" s="84" t="str">
        <f t="shared" si="2"/>
        <v>Апрель 2024 График 5 Бригада 4</v>
      </c>
      <c r="B161" s="3"/>
      <c r="C161" s="87" t="s">
        <v>383</v>
      </c>
      <c r="D161" s="3" t="s">
        <v>412</v>
      </c>
      <c r="E161" s="3" t="s">
        <v>382</v>
      </c>
      <c r="F161" s="96">
        <v>4</v>
      </c>
      <c r="G161" s="3">
        <v>10.5</v>
      </c>
      <c r="H161" s="3">
        <v>10.5</v>
      </c>
      <c r="I161" s="3"/>
      <c r="J161" s="3"/>
      <c r="K161" s="3">
        <v>10.5</v>
      </c>
      <c r="L161" s="3">
        <v>10.5</v>
      </c>
      <c r="M161" s="3"/>
      <c r="N161" s="3"/>
      <c r="O161" s="3">
        <v>10.5</v>
      </c>
      <c r="P161" s="3">
        <v>10.5</v>
      </c>
      <c r="Q161" s="3"/>
      <c r="R161" s="3"/>
      <c r="S161" s="3">
        <v>10.5</v>
      </c>
      <c r="T161" s="3">
        <v>10.5</v>
      </c>
      <c r="U161" s="3"/>
      <c r="V161" s="3"/>
      <c r="W161" s="3">
        <v>10.5</v>
      </c>
      <c r="X161" s="3">
        <v>10.5</v>
      </c>
      <c r="Y161" s="3"/>
      <c r="Z161" s="3"/>
      <c r="AA161" s="3">
        <v>10.5</v>
      </c>
      <c r="AB161" s="3">
        <v>10.5</v>
      </c>
      <c r="AC161" s="3"/>
      <c r="AD161" s="3"/>
      <c r="AE161" s="3">
        <v>10.5</v>
      </c>
      <c r="AF161" s="3">
        <v>10.5</v>
      </c>
      <c r="AG161" s="3"/>
      <c r="AH161" s="3"/>
      <c r="AI161" s="3">
        <v>10.5</v>
      </c>
      <c r="AJ161" s="3">
        <v>10.5</v>
      </c>
      <c r="AK161" s="3" t="s">
        <v>385</v>
      </c>
      <c r="AL161" s="91">
        <v>168</v>
      </c>
      <c r="AM161" s="92">
        <v>1</v>
      </c>
      <c r="AN161" s="92">
        <v>2</v>
      </c>
      <c r="AO161" s="92">
        <v>3</v>
      </c>
      <c r="AP161" s="92">
        <v>4</v>
      </c>
      <c r="AQ161" s="92">
        <v>5</v>
      </c>
      <c r="AR161" s="92">
        <v>6</v>
      </c>
      <c r="AS161" s="92">
        <v>7</v>
      </c>
      <c r="AT161" s="92">
        <v>8</v>
      </c>
      <c r="AU161" s="92">
        <v>9</v>
      </c>
      <c r="AV161" s="92">
        <v>10</v>
      </c>
      <c r="AW161" s="92">
        <v>11</v>
      </c>
      <c r="AX161" s="92">
        <v>12</v>
      </c>
      <c r="AY161" s="92">
        <v>13</v>
      </c>
      <c r="AZ161" s="92">
        <v>14</v>
      </c>
      <c r="BA161" s="92">
        <v>15</v>
      </c>
      <c r="BB161" s="92">
        <v>16</v>
      </c>
      <c r="BC161" s="92">
        <v>17</v>
      </c>
      <c r="BD161" s="92">
        <v>18</v>
      </c>
      <c r="BE161" s="92">
        <v>19</v>
      </c>
      <c r="BF161" s="92">
        <v>20</v>
      </c>
      <c r="BG161" s="92">
        <v>21</v>
      </c>
      <c r="BH161" s="92">
        <v>22</v>
      </c>
      <c r="BI161" s="92">
        <v>23</v>
      </c>
      <c r="BJ161" s="92">
        <v>24</v>
      </c>
      <c r="BK161" s="92">
        <v>25</v>
      </c>
      <c r="BL161" s="92">
        <v>26</v>
      </c>
      <c r="BM161" s="92">
        <v>27</v>
      </c>
      <c r="BN161" s="92">
        <v>28</v>
      </c>
      <c r="BO161" s="92">
        <v>29</v>
      </c>
      <c r="BP161" s="92">
        <v>30</v>
      </c>
      <c r="BQ161" s="92"/>
      <c r="BR161" s="3" t="s">
        <v>371</v>
      </c>
      <c r="BS161" s="3" t="s">
        <v>372</v>
      </c>
      <c r="BT161" s="3" t="s">
        <v>373</v>
      </c>
      <c r="BU161" s="3" t="s">
        <v>374</v>
      </c>
      <c r="BV161" s="3" t="s">
        <v>375</v>
      </c>
      <c r="BW161" s="3" t="s">
        <v>365</v>
      </c>
      <c r="BX161" s="3" t="s">
        <v>366</v>
      </c>
      <c r="BY161" s="3" t="s">
        <v>371</v>
      </c>
      <c r="BZ161" s="3" t="s">
        <v>372</v>
      </c>
      <c r="CA161" s="3" t="s">
        <v>373</v>
      </c>
      <c r="CB161" s="3" t="s">
        <v>374</v>
      </c>
      <c r="CC161" s="3" t="s">
        <v>375</v>
      </c>
      <c r="CD161" s="3" t="s">
        <v>365</v>
      </c>
      <c r="CE161" s="3" t="s">
        <v>366</v>
      </c>
      <c r="CF161" s="3" t="s">
        <v>371</v>
      </c>
      <c r="CG161" s="3" t="s">
        <v>372</v>
      </c>
      <c r="CH161" s="3" t="s">
        <v>373</v>
      </c>
      <c r="CI161" s="3" t="s">
        <v>374</v>
      </c>
      <c r="CJ161" s="3" t="s">
        <v>375</v>
      </c>
      <c r="CK161" s="3" t="s">
        <v>365</v>
      </c>
      <c r="CL161" s="3" t="s">
        <v>366</v>
      </c>
      <c r="CM161" s="3" t="s">
        <v>371</v>
      </c>
      <c r="CN161" s="3" t="s">
        <v>372</v>
      </c>
      <c r="CO161" s="3" t="s">
        <v>373</v>
      </c>
      <c r="CP161" s="3" t="s">
        <v>374</v>
      </c>
      <c r="CQ161" s="3" t="s">
        <v>375</v>
      </c>
      <c r="CR161" s="3" t="s">
        <v>365</v>
      </c>
      <c r="CS161" s="3" t="s">
        <v>366</v>
      </c>
      <c r="CT161" s="3" t="s">
        <v>371</v>
      </c>
      <c r="CU161" s="3" t="s">
        <v>372</v>
      </c>
      <c r="CV161" s="3" t="s">
        <v>373</v>
      </c>
      <c r="CW161" s="3" t="s">
        <v>384</v>
      </c>
      <c r="CX161">
        <v>2024</v>
      </c>
    </row>
    <row r="162" spans="1:102" x14ac:dyDescent="0.2">
      <c r="A162" s="84" t="str">
        <f t="shared" si="2"/>
        <v>Май 2024 График 5 Бригада 1</v>
      </c>
      <c r="B162" s="3"/>
      <c r="C162" s="87" t="s">
        <v>386</v>
      </c>
      <c r="D162" s="3" t="s">
        <v>412</v>
      </c>
      <c r="E162" s="3" t="s">
        <v>369</v>
      </c>
      <c r="F162" s="96">
        <v>1</v>
      </c>
      <c r="G162" s="3">
        <v>10.5</v>
      </c>
      <c r="H162" s="3"/>
      <c r="I162" s="3"/>
      <c r="J162" s="3">
        <v>10.5</v>
      </c>
      <c r="K162" s="3">
        <v>10.5</v>
      </c>
      <c r="L162" s="3"/>
      <c r="M162" s="3"/>
      <c r="N162" s="3">
        <v>10.5</v>
      </c>
      <c r="O162" s="3">
        <v>10.5</v>
      </c>
      <c r="P162" s="3"/>
      <c r="Q162" s="3"/>
      <c r="R162" s="3">
        <v>10.5</v>
      </c>
      <c r="S162" s="3">
        <v>10.5</v>
      </c>
      <c r="T162" s="3"/>
      <c r="U162" s="3"/>
      <c r="V162" s="3">
        <v>10.5</v>
      </c>
      <c r="W162" s="3">
        <v>10.5</v>
      </c>
      <c r="X162" s="3"/>
      <c r="Y162" s="3"/>
      <c r="Z162" s="3">
        <v>10.5</v>
      </c>
      <c r="AA162" s="3">
        <v>10.5</v>
      </c>
      <c r="AB162" s="3"/>
      <c r="AC162" s="3"/>
      <c r="AD162" s="3">
        <v>10.5</v>
      </c>
      <c r="AE162" s="3">
        <v>10.5</v>
      </c>
      <c r="AF162" s="3"/>
      <c r="AG162" s="3"/>
      <c r="AH162" s="3">
        <v>10.5</v>
      </c>
      <c r="AI162" s="3">
        <v>10.5</v>
      </c>
      <c r="AJ162" s="3"/>
      <c r="AK162" s="3"/>
      <c r="AL162" s="91">
        <v>157.5</v>
      </c>
      <c r="AM162" s="92">
        <v>1</v>
      </c>
      <c r="AN162" s="92">
        <v>2</v>
      </c>
      <c r="AO162" s="92">
        <v>3</v>
      </c>
      <c r="AP162" s="92">
        <v>4</v>
      </c>
      <c r="AQ162" s="92">
        <v>5</v>
      </c>
      <c r="AR162" s="92">
        <v>6</v>
      </c>
      <c r="AS162" s="92">
        <v>7</v>
      </c>
      <c r="AT162" s="92">
        <v>8</v>
      </c>
      <c r="AU162" s="92">
        <v>9</v>
      </c>
      <c r="AV162" s="92">
        <v>10</v>
      </c>
      <c r="AW162" s="92">
        <v>11</v>
      </c>
      <c r="AX162" s="92">
        <v>12</v>
      </c>
      <c r="AY162" s="92">
        <v>13</v>
      </c>
      <c r="AZ162" s="92">
        <v>14</v>
      </c>
      <c r="BA162" s="92">
        <v>15</v>
      </c>
      <c r="BB162" s="92">
        <v>16</v>
      </c>
      <c r="BC162" s="92">
        <v>17</v>
      </c>
      <c r="BD162" s="92">
        <v>18</v>
      </c>
      <c r="BE162" s="92">
        <v>19</v>
      </c>
      <c r="BF162" s="92">
        <v>20</v>
      </c>
      <c r="BG162" s="92">
        <v>21</v>
      </c>
      <c r="BH162" s="92">
        <v>22</v>
      </c>
      <c r="BI162" s="92">
        <v>23</v>
      </c>
      <c r="BJ162" s="92">
        <v>24</v>
      </c>
      <c r="BK162" s="92">
        <v>25</v>
      </c>
      <c r="BL162" s="92">
        <v>26</v>
      </c>
      <c r="BM162" s="92">
        <v>27</v>
      </c>
      <c r="BN162" s="92">
        <v>28</v>
      </c>
      <c r="BO162" s="92">
        <v>29</v>
      </c>
      <c r="BP162" s="92">
        <v>30</v>
      </c>
      <c r="BQ162" s="92">
        <v>31</v>
      </c>
      <c r="BR162" s="3" t="s">
        <v>373</v>
      </c>
      <c r="BS162" s="3" t="s">
        <v>374</v>
      </c>
      <c r="BT162" s="3" t="s">
        <v>375</v>
      </c>
      <c r="BU162" s="3" t="s">
        <v>365</v>
      </c>
      <c r="BV162" s="3" t="s">
        <v>366</v>
      </c>
      <c r="BW162" s="3" t="s">
        <v>371</v>
      </c>
      <c r="BX162" s="3" t="s">
        <v>372</v>
      </c>
      <c r="BY162" s="3" t="s">
        <v>373</v>
      </c>
      <c r="BZ162" s="3" t="s">
        <v>374</v>
      </c>
      <c r="CA162" s="3" t="s">
        <v>375</v>
      </c>
      <c r="CB162" s="3" t="s">
        <v>365</v>
      </c>
      <c r="CC162" s="3" t="s">
        <v>366</v>
      </c>
      <c r="CD162" s="3" t="s">
        <v>371</v>
      </c>
      <c r="CE162" s="3" t="s">
        <v>372</v>
      </c>
      <c r="CF162" s="3" t="s">
        <v>373</v>
      </c>
      <c r="CG162" s="3" t="s">
        <v>374</v>
      </c>
      <c r="CH162" s="3" t="s">
        <v>375</v>
      </c>
      <c r="CI162" s="3" t="s">
        <v>365</v>
      </c>
      <c r="CJ162" s="3" t="s">
        <v>366</v>
      </c>
      <c r="CK162" s="3" t="s">
        <v>371</v>
      </c>
      <c r="CL162" s="3" t="s">
        <v>372</v>
      </c>
      <c r="CM162" s="3" t="s">
        <v>373</v>
      </c>
      <c r="CN162" s="3" t="s">
        <v>374</v>
      </c>
      <c r="CO162" s="3" t="s">
        <v>375</v>
      </c>
      <c r="CP162" s="3" t="s">
        <v>365</v>
      </c>
      <c r="CQ162" s="3" t="s">
        <v>366</v>
      </c>
      <c r="CR162" s="3" t="s">
        <v>371</v>
      </c>
      <c r="CS162" s="3" t="s">
        <v>372</v>
      </c>
      <c r="CT162" s="3" t="s">
        <v>373</v>
      </c>
      <c r="CU162" s="3" t="s">
        <v>374</v>
      </c>
      <c r="CV162" s="3" t="s">
        <v>375</v>
      </c>
      <c r="CW162" s="3" t="s">
        <v>387</v>
      </c>
      <c r="CX162">
        <v>2024</v>
      </c>
    </row>
    <row r="163" spans="1:102" x14ac:dyDescent="0.2">
      <c r="A163" s="84" t="str">
        <f t="shared" si="2"/>
        <v>Май 2024 График 5 Бригада 2</v>
      </c>
      <c r="B163" s="3"/>
      <c r="C163" s="87" t="s">
        <v>386</v>
      </c>
      <c r="D163" s="3" t="s">
        <v>412</v>
      </c>
      <c r="E163" s="3" t="s">
        <v>376</v>
      </c>
      <c r="F163" s="96">
        <v>2</v>
      </c>
      <c r="G163" s="3">
        <v>10.5</v>
      </c>
      <c r="H163" s="3">
        <v>10.5</v>
      </c>
      <c r="I163" s="3"/>
      <c r="J163" s="3"/>
      <c r="K163" s="3">
        <v>10.5</v>
      </c>
      <c r="L163" s="3">
        <v>10.5</v>
      </c>
      <c r="M163" s="3"/>
      <c r="N163" s="3"/>
      <c r="O163" s="3">
        <v>10.5</v>
      </c>
      <c r="P163" s="3">
        <v>10.5</v>
      </c>
      <c r="Q163" s="3"/>
      <c r="R163" s="3"/>
      <c r="S163" s="3">
        <v>10.5</v>
      </c>
      <c r="T163" s="3">
        <v>10.5</v>
      </c>
      <c r="U163" s="3"/>
      <c r="V163" s="3"/>
      <c r="W163" s="3">
        <v>10.5</v>
      </c>
      <c r="X163" s="3">
        <v>10.5</v>
      </c>
      <c r="Y163" s="3"/>
      <c r="Z163" s="3"/>
      <c r="AA163" s="3">
        <v>10.5</v>
      </c>
      <c r="AB163" s="3">
        <v>10.5</v>
      </c>
      <c r="AC163" s="3"/>
      <c r="AD163" s="3"/>
      <c r="AE163" s="3">
        <v>10.5</v>
      </c>
      <c r="AF163" s="3">
        <v>10.5</v>
      </c>
      <c r="AG163" s="3"/>
      <c r="AH163" s="3"/>
      <c r="AI163" s="3">
        <v>10.5</v>
      </c>
      <c r="AJ163" s="3">
        <v>10.5</v>
      </c>
      <c r="AK163" s="3"/>
      <c r="AL163" s="91">
        <v>168</v>
      </c>
      <c r="AM163" s="92">
        <v>1</v>
      </c>
      <c r="AN163" s="92">
        <v>2</v>
      </c>
      <c r="AO163" s="92">
        <v>3</v>
      </c>
      <c r="AP163" s="92">
        <v>4</v>
      </c>
      <c r="AQ163" s="92">
        <v>5</v>
      </c>
      <c r="AR163" s="92">
        <v>6</v>
      </c>
      <c r="AS163" s="92">
        <v>7</v>
      </c>
      <c r="AT163" s="92">
        <v>8</v>
      </c>
      <c r="AU163" s="92">
        <v>9</v>
      </c>
      <c r="AV163" s="92">
        <v>10</v>
      </c>
      <c r="AW163" s="92">
        <v>11</v>
      </c>
      <c r="AX163" s="92">
        <v>12</v>
      </c>
      <c r="AY163" s="92">
        <v>13</v>
      </c>
      <c r="AZ163" s="92">
        <v>14</v>
      </c>
      <c r="BA163" s="92">
        <v>15</v>
      </c>
      <c r="BB163" s="92">
        <v>16</v>
      </c>
      <c r="BC163" s="92">
        <v>17</v>
      </c>
      <c r="BD163" s="92">
        <v>18</v>
      </c>
      <c r="BE163" s="92">
        <v>19</v>
      </c>
      <c r="BF163" s="92">
        <v>20</v>
      </c>
      <c r="BG163" s="92">
        <v>21</v>
      </c>
      <c r="BH163" s="92">
        <v>22</v>
      </c>
      <c r="BI163" s="92">
        <v>23</v>
      </c>
      <c r="BJ163" s="92">
        <v>24</v>
      </c>
      <c r="BK163" s="92">
        <v>25</v>
      </c>
      <c r="BL163" s="92">
        <v>26</v>
      </c>
      <c r="BM163" s="92">
        <v>27</v>
      </c>
      <c r="BN163" s="92">
        <v>28</v>
      </c>
      <c r="BO163" s="92">
        <v>29</v>
      </c>
      <c r="BP163" s="92">
        <v>30</v>
      </c>
      <c r="BQ163" s="92">
        <v>31</v>
      </c>
      <c r="BR163" s="3" t="s">
        <v>373</v>
      </c>
      <c r="BS163" s="3" t="s">
        <v>374</v>
      </c>
      <c r="BT163" s="3" t="s">
        <v>375</v>
      </c>
      <c r="BU163" s="3" t="s">
        <v>365</v>
      </c>
      <c r="BV163" s="3" t="s">
        <v>366</v>
      </c>
      <c r="BW163" s="3" t="s">
        <v>371</v>
      </c>
      <c r="BX163" s="3" t="s">
        <v>372</v>
      </c>
      <c r="BY163" s="3" t="s">
        <v>373</v>
      </c>
      <c r="BZ163" s="3" t="s">
        <v>374</v>
      </c>
      <c r="CA163" s="3" t="s">
        <v>375</v>
      </c>
      <c r="CB163" s="3" t="s">
        <v>365</v>
      </c>
      <c r="CC163" s="3" t="s">
        <v>366</v>
      </c>
      <c r="CD163" s="3" t="s">
        <v>371</v>
      </c>
      <c r="CE163" s="3" t="s">
        <v>372</v>
      </c>
      <c r="CF163" s="3" t="s">
        <v>373</v>
      </c>
      <c r="CG163" s="3" t="s">
        <v>374</v>
      </c>
      <c r="CH163" s="3" t="s">
        <v>375</v>
      </c>
      <c r="CI163" s="3" t="s">
        <v>365</v>
      </c>
      <c r="CJ163" s="3" t="s">
        <v>366</v>
      </c>
      <c r="CK163" s="3" t="s">
        <v>371</v>
      </c>
      <c r="CL163" s="3" t="s">
        <v>372</v>
      </c>
      <c r="CM163" s="3" t="s">
        <v>373</v>
      </c>
      <c r="CN163" s="3" t="s">
        <v>374</v>
      </c>
      <c r="CO163" s="3" t="s">
        <v>375</v>
      </c>
      <c r="CP163" s="3" t="s">
        <v>365</v>
      </c>
      <c r="CQ163" s="3" t="s">
        <v>366</v>
      </c>
      <c r="CR163" s="3" t="s">
        <v>371</v>
      </c>
      <c r="CS163" s="3" t="s">
        <v>372</v>
      </c>
      <c r="CT163" s="3" t="s">
        <v>373</v>
      </c>
      <c r="CU163" s="3" t="s">
        <v>374</v>
      </c>
      <c r="CV163" s="3" t="s">
        <v>375</v>
      </c>
      <c r="CW163" s="3" t="s">
        <v>387</v>
      </c>
      <c r="CX163">
        <v>2024</v>
      </c>
    </row>
    <row r="164" spans="1:102" x14ac:dyDescent="0.2">
      <c r="A164" s="84" t="str">
        <f t="shared" si="2"/>
        <v>Май 2024 График 5 Бригада 3</v>
      </c>
      <c r="B164" s="3"/>
      <c r="C164" s="87" t="s">
        <v>386</v>
      </c>
      <c r="D164" s="3" t="s">
        <v>412</v>
      </c>
      <c r="E164" s="3" t="s">
        <v>379</v>
      </c>
      <c r="F164" s="96">
        <v>3</v>
      </c>
      <c r="G164" s="3"/>
      <c r="H164" s="3">
        <v>10.5</v>
      </c>
      <c r="I164" s="3">
        <v>10.5</v>
      </c>
      <c r="J164" s="3"/>
      <c r="K164" s="3"/>
      <c r="L164" s="3">
        <v>10.5</v>
      </c>
      <c r="M164" s="3">
        <v>10.5</v>
      </c>
      <c r="N164" s="3"/>
      <c r="O164" s="3"/>
      <c r="P164" s="3">
        <v>10.5</v>
      </c>
      <c r="Q164" s="3">
        <v>10.5</v>
      </c>
      <c r="R164" s="3"/>
      <c r="S164" s="3"/>
      <c r="T164" s="3">
        <v>10.5</v>
      </c>
      <c r="U164" s="3">
        <v>10.5</v>
      </c>
      <c r="V164" s="3"/>
      <c r="W164" s="3"/>
      <c r="X164" s="3">
        <v>10.5</v>
      </c>
      <c r="Y164" s="3">
        <v>10.5</v>
      </c>
      <c r="Z164" s="3"/>
      <c r="AA164" s="3"/>
      <c r="AB164" s="3">
        <v>10.5</v>
      </c>
      <c r="AC164" s="3">
        <v>10.5</v>
      </c>
      <c r="AD164" s="3"/>
      <c r="AE164" s="3"/>
      <c r="AF164" s="3">
        <v>10.5</v>
      </c>
      <c r="AG164" s="3">
        <v>10.5</v>
      </c>
      <c r="AH164" s="3"/>
      <c r="AI164" s="3"/>
      <c r="AJ164" s="3">
        <v>10.5</v>
      </c>
      <c r="AK164" s="3">
        <v>10.5</v>
      </c>
      <c r="AL164" s="91">
        <v>168</v>
      </c>
      <c r="AM164" s="92">
        <v>1</v>
      </c>
      <c r="AN164" s="92">
        <v>2</v>
      </c>
      <c r="AO164" s="92">
        <v>3</v>
      </c>
      <c r="AP164" s="92">
        <v>4</v>
      </c>
      <c r="AQ164" s="92">
        <v>5</v>
      </c>
      <c r="AR164" s="92">
        <v>6</v>
      </c>
      <c r="AS164" s="92">
        <v>7</v>
      </c>
      <c r="AT164" s="92">
        <v>8</v>
      </c>
      <c r="AU164" s="92">
        <v>9</v>
      </c>
      <c r="AV164" s="92">
        <v>10</v>
      </c>
      <c r="AW164" s="92">
        <v>11</v>
      </c>
      <c r="AX164" s="92">
        <v>12</v>
      </c>
      <c r="AY164" s="92">
        <v>13</v>
      </c>
      <c r="AZ164" s="92">
        <v>14</v>
      </c>
      <c r="BA164" s="92">
        <v>15</v>
      </c>
      <c r="BB164" s="92">
        <v>16</v>
      </c>
      <c r="BC164" s="92">
        <v>17</v>
      </c>
      <c r="BD164" s="92">
        <v>18</v>
      </c>
      <c r="BE164" s="92">
        <v>19</v>
      </c>
      <c r="BF164" s="92">
        <v>20</v>
      </c>
      <c r="BG164" s="92">
        <v>21</v>
      </c>
      <c r="BH164" s="92">
        <v>22</v>
      </c>
      <c r="BI164" s="92">
        <v>23</v>
      </c>
      <c r="BJ164" s="92">
        <v>24</v>
      </c>
      <c r="BK164" s="92">
        <v>25</v>
      </c>
      <c r="BL164" s="92">
        <v>26</v>
      </c>
      <c r="BM164" s="92">
        <v>27</v>
      </c>
      <c r="BN164" s="92">
        <v>28</v>
      </c>
      <c r="BO164" s="92">
        <v>29</v>
      </c>
      <c r="BP164" s="92">
        <v>30</v>
      </c>
      <c r="BQ164" s="92">
        <v>31</v>
      </c>
      <c r="BR164" s="3" t="s">
        <v>373</v>
      </c>
      <c r="BS164" s="3" t="s">
        <v>374</v>
      </c>
      <c r="BT164" s="3" t="s">
        <v>375</v>
      </c>
      <c r="BU164" s="3" t="s">
        <v>365</v>
      </c>
      <c r="BV164" s="3" t="s">
        <v>366</v>
      </c>
      <c r="BW164" s="3" t="s">
        <v>371</v>
      </c>
      <c r="BX164" s="3" t="s">
        <v>372</v>
      </c>
      <c r="BY164" s="3" t="s">
        <v>373</v>
      </c>
      <c r="BZ164" s="3" t="s">
        <v>374</v>
      </c>
      <c r="CA164" s="3" t="s">
        <v>375</v>
      </c>
      <c r="CB164" s="3" t="s">
        <v>365</v>
      </c>
      <c r="CC164" s="3" t="s">
        <v>366</v>
      </c>
      <c r="CD164" s="3" t="s">
        <v>371</v>
      </c>
      <c r="CE164" s="3" t="s">
        <v>372</v>
      </c>
      <c r="CF164" s="3" t="s">
        <v>373</v>
      </c>
      <c r="CG164" s="3" t="s">
        <v>374</v>
      </c>
      <c r="CH164" s="3" t="s">
        <v>375</v>
      </c>
      <c r="CI164" s="3" t="s">
        <v>365</v>
      </c>
      <c r="CJ164" s="3" t="s">
        <v>366</v>
      </c>
      <c r="CK164" s="3" t="s">
        <v>371</v>
      </c>
      <c r="CL164" s="3" t="s">
        <v>372</v>
      </c>
      <c r="CM164" s="3" t="s">
        <v>373</v>
      </c>
      <c r="CN164" s="3" t="s">
        <v>374</v>
      </c>
      <c r="CO164" s="3" t="s">
        <v>375</v>
      </c>
      <c r="CP164" s="3" t="s">
        <v>365</v>
      </c>
      <c r="CQ164" s="3" t="s">
        <v>366</v>
      </c>
      <c r="CR164" s="3" t="s">
        <v>371</v>
      </c>
      <c r="CS164" s="3" t="s">
        <v>372</v>
      </c>
      <c r="CT164" s="3" t="s">
        <v>373</v>
      </c>
      <c r="CU164" s="3" t="s">
        <v>374</v>
      </c>
      <c r="CV164" s="3" t="s">
        <v>375</v>
      </c>
      <c r="CW164" s="3" t="s">
        <v>387</v>
      </c>
      <c r="CX164">
        <v>2024</v>
      </c>
    </row>
    <row r="165" spans="1:102" x14ac:dyDescent="0.2">
      <c r="A165" s="84" t="str">
        <f t="shared" si="2"/>
        <v>Май 2024 График 5 Бригада 4</v>
      </c>
      <c r="B165" s="3"/>
      <c r="C165" s="87" t="s">
        <v>386</v>
      </c>
      <c r="D165" s="3" t="s">
        <v>412</v>
      </c>
      <c r="E165" s="3" t="s">
        <v>382</v>
      </c>
      <c r="F165" s="96">
        <v>4</v>
      </c>
      <c r="G165" s="3"/>
      <c r="H165" s="3"/>
      <c r="I165" s="3">
        <v>10.5</v>
      </c>
      <c r="J165" s="3">
        <v>10.5</v>
      </c>
      <c r="K165" s="3"/>
      <c r="L165" s="3"/>
      <c r="M165" s="3">
        <v>10.5</v>
      </c>
      <c r="N165" s="3">
        <v>10.5</v>
      </c>
      <c r="O165" s="3"/>
      <c r="P165" s="3"/>
      <c r="Q165" s="3">
        <v>10.5</v>
      </c>
      <c r="R165" s="3">
        <v>10.5</v>
      </c>
      <c r="S165" s="3"/>
      <c r="T165" s="3"/>
      <c r="U165" s="3">
        <v>10.5</v>
      </c>
      <c r="V165" s="3">
        <v>10.5</v>
      </c>
      <c r="W165" s="3"/>
      <c r="X165" s="3"/>
      <c r="Y165" s="3">
        <v>10.5</v>
      </c>
      <c r="Z165" s="3">
        <v>10.5</v>
      </c>
      <c r="AA165" s="3"/>
      <c r="AB165" s="3"/>
      <c r="AC165" s="3">
        <v>10.5</v>
      </c>
      <c r="AD165" s="3">
        <v>10.5</v>
      </c>
      <c r="AE165" s="3"/>
      <c r="AF165" s="3"/>
      <c r="AG165" s="3">
        <v>10.5</v>
      </c>
      <c r="AH165" s="3">
        <v>10.5</v>
      </c>
      <c r="AI165" s="3"/>
      <c r="AJ165" s="3"/>
      <c r="AK165" s="3">
        <v>10.5</v>
      </c>
      <c r="AL165" s="91">
        <v>157.5</v>
      </c>
      <c r="AM165" s="92">
        <v>1</v>
      </c>
      <c r="AN165" s="92">
        <v>2</v>
      </c>
      <c r="AO165" s="92">
        <v>3</v>
      </c>
      <c r="AP165" s="92">
        <v>4</v>
      </c>
      <c r="AQ165" s="92">
        <v>5</v>
      </c>
      <c r="AR165" s="92">
        <v>6</v>
      </c>
      <c r="AS165" s="92">
        <v>7</v>
      </c>
      <c r="AT165" s="92">
        <v>8</v>
      </c>
      <c r="AU165" s="92">
        <v>9</v>
      </c>
      <c r="AV165" s="92">
        <v>10</v>
      </c>
      <c r="AW165" s="92">
        <v>11</v>
      </c>
      <c r="AX165" s="92">
        <v>12</v>
      </c>
      <c r="AY165" s="92">
        <v>13</v>
      </c>
      <c r="AZ165" s="92">
        <v>14</v>
      </c>
      <c r="BA165" s="92">
        <v>15</v>
      </c>
      <c r="BB165" s="92">
        <v>16</v>
      </c>
      <c r="BC165" s="92">
        <v>17</v>
      </c>
      <c r="BD165" s="92">
        <v>18</v>
      </c>
      <c r="BE165" s="92">
        <v>19</v>
      </c>
      <c r="BF165" s="92">
        <v>20</v>
      </c>
      <c r="BG165" s="92">
        <v>21</v>
      </c>
      <c r="BH165" s="92">
        <v>22</v>
      </c>
      <c r="BI165" s="92">
        <v>23</v>
      </c>
      <c r="BJ165" s="92">
        <v>24</v>
      </c>
      <c r="BK165" s="92">
        <v>25</v>
      </c>
      <c r="BL165" s="92">
        <v>26</v>
      </c>
      <c r="BM165" s="92">
        <v>27</v>
      </c>
      <c r="BN165" s="92">
        <v>28</v>
      </c>
      <c r="BO165" s="92">
        <v>29</v>
      </c>
      <c r="BP165" s="92">
        <v>30</v>
      </c>
      <c r="BQ165" s="92">
        <v>31</v>
      </c>
      <c r="BR165" s="3" t="s">
        <v>373</v>
      </c>
      <c r="BS165" s="3" t="s">
        <v>374</v>
      </c>
      <c r="BT165" s="3" t="s">
        <v>375</v>
      </c>
      <c r="BU165" s="3" t="s">
        <v>365</v>
      </c>
      <c r="BV165" s="3" t="s">
        <v>366</v>
      </c>
      <c r="BW165" s="3" t="s">
        <v>371</v>
      </c>
      <c r="BX165" s="3" t="s">
        <v>372</v>
      </c>
      <c r="BY165" s="3" t="s">
        <v>373</v>
      </c>
      <c r="BZ165" s="3" t="s">
        <v>374</v>
      </c>
      <c r="CA165" s="3" t="s">
        <v>375</v>
      </c>
      <c r="CB165" s="3" t="s">
        <v>365</v>
      </c>
      <c r="CC165" s="3" t="s">
        <v>366</v>
      </c>
      <c r="CD165" s="3" t="s">
        <v>371</v>
      </c>
      <c r="CE165" s="3" t="s">
        <v>372</v>
      </c>
      <c r="CF165" s="3" t="s">
        <v>373</v>
      </c>
      <c r="CG165" s="3" t="s">
        <v>374</v>
      </c>
      <c r="CH165" s="3" t="s">
        <v>375</v>
      </c>
      <c r="CI165" s="3" t="s">
        <v>365</v>
      </c>
      <c r="CJ165" s="3" t="s">
        <v>366</v>
      </c>
      <c r="CK165" s="3" t="s">
        <v>371</v>
      </c>
      <c r="CL165" s="3" t="s">
        <v>372</v>
      </c>
      <c r="CM165" s="3" t="s">
        <v>373</v>
      </c>
      <c r="CN165" s="3" t="s">
        <v>374</v>
      </c>
      <c r="CO165" s="3" t="s">
        <v>375</v>
      </c>
      <c r="CP165" s="3" t="s">
        <v>365</v>
      </c>
      <c r="CQ165" s="3" t="s">
        <v>366</v>
      </c>
      <c r="CR165" s="3" t="s">
        <v>371</v>
      </c>
      <c r="CS165" s="3" t="s">
        <v>372</v>
      </c>
      <c r="CT165" s="3" t="s">
        <v>373</v>
      </c>
      <c r="CU165" s="3" t="s">
        <v>374</v>
      </c>
      <c r="CV165" s="3" t="s">
        <v>375</v>
      </c>
      <c r="CW165" s="3" t="s">
        <v>387</v>
      </c>
      <c r="CX165">
        <v>2024</v>
      </c>
    </row>
    <row r="166" spans="1:102" x14ac:dyDescent="0.2">
      <c r="A166" s="84" t="str">
        <f t="shared" si="2"/>
        <v>Июнь 2024 График 5 Бригада 1</v>
      </c>
      <c r="B166" s="3"/>
      <c r="C166" s="87" t="s">
        <v>388</v>
      </c>
      <c r="D166" s="3" t="s">
        <v>412</v>
      </c>
      <c r="E166" s="3" t="s">
        <v>369</v>
      </c>
      <c r="F166" s="96">
        <v>1</v>
      </c>
      <c r="G166" s="3">
        <v>10.5</v>
      </c>
      <c r="H166" s="3">
        <v>10.5</v>
      </c>
      <c r="I166" s="3"/>
      <c r="J166" s="3"/>
      <c r="K166" s="3">
        <v>10.5</v>
      </c>
      <c r="L166" s="3">
        <v>10.5</v>
      </c>
      <c r="M166" s="3"/>
      <c r="N166" s="3"/>
      <c r="O166" s="3">
        <v>10.5</v>
      </c>
      <c r="P166" s="3">
        <v>10.5</v>
      </c>
      <c r="Q166" s="3"/>
      <c r="R166" s="3"/>
      <c r="S166" s="3">
        <v>10.5</v>
      </c>
      <c r="T166" s="3">
        <v>10.5</v>
      </c>
      <c r="U166" s="3"/>
      <c r="V166" s="3"/>
      <c r="W166" s="3">
        <v>10.5</v>
      </c>
      <c r="X166" s="3">
        <v>10.5</v>
      </c>
      <c r="Y166" s="3"/>
      <c r="Z166" s="3"/>
      <c r="AA166" s="3">
        <v>10.5</v>
      </c>
      <c r="AB166" s="3">
        <v>10.5</v>
      </c>
      <c r="AC166" s="3"/>
      <c r="AD166" s="3"/>
      <c r="AE166" s="3">
        <v>10.5</v>
      </c>
      <c r="AF166" s="3">
        <v>10.5</v>
      </c>
      <c r="AG166" s="3"/>
      <c r="AH166" s="3"/>
      <c r="AI166" s="3">
        <v>10.5</v>
      </c>
      <c r="AJ166" s="3">
        <v>10.5</v>
      </c>
      <c r="AK166" s="3" t="s">
        <v>385</v>
      </c>
      <c r="AL166" s="91">
        <v>168</v>
      </c>
      <c r="AM166" s="92">
        <v>1</v>
      </c>
      <c r="AN166" s="92">
        <v>2</v>
      </c>
      <c r="AO166" s="92">
        <v>3</v>
      </c>
      <c r="AP166" s="92">
        <v>4</v>
      </c>
      <c r="AQ166" s="92">
        <v>5</v>
      </c>
      <c r="AR166" s="92">
        <v>6</v>
      </c>
      <c r="AS166" s="92">
        <v>7</v>
      </c>
      <c r="AT166" s="92">
        <v>8</v>
      </c>
      <c r="AU166" s="92">
        <v>9</v>
      </c>
      <c r="AV166" s="92">
        <v>10</v>
      </c>
      <c r="AW166" s="92">
        <v>11</v>
      </c>
      <c r="AX166" s="92">
        <v>12</v>
      </c>
      <c r="AY166" s="92">
        <v>13</v>
      </c>
      <c r="AZ166" s="92">
        <v>14</v>
      </c>
      <c r="BA166" s="92">
        <v>15</v>
      </c>
      <c r="BB166" s="92">
        <v>16</v>
      </c>
      <c r="BC166" s="92">
        <v>17</v>
      </c>
      <c r="BD166" s="92">
        <v>18</v>
      </c>
      <c r="BE166" s="92">
        <v>19</v>
      </c>
      <c r="BF166" s="92">
        <v>20</v>
      </c>
      <c r="BG166" s="92">
        <v>21</v>
      </c>
      <c r="BH166" s="92">
        <v>22</v>
      </c>
      <c r="BI166" s="92">
        <v>23</v>
      </c>
      <c r="BJ166" s="92">
        <v>24</v>
      </c>
      <c r="BK166" s="92">
        <v>25</v>
      </c>
      <c r="BL166" s="92">
        <v>26</v>
      </c>
      <c r="BM166" s="92">
        <v>27</v>
      </c>
      <c r="BN166" s="92">
        <v>28</v>
      </c>
      <c r="BO166" s="92">
        <v>29</v>
      </c>
      <c r="BP166" s="92">
        <v>30</v>
      </c>
      <c r="BQ166" s="92"/>
      <c r="BR166" s="3" t="s">
        <v>365</v>
      </c>
      <c r="BS166" s="3" t="s">
        <v>366</v>
      </c>
      <c r="BT166" s="3" t="s">
        <v>371</v>
      </c>
      <c r="BU166" s="3" t="s">
        <v>372</v>
      </c>
      <c r="BV166" s="3" t="s">
        <v>373</v>
      </c>
      <c r="BW166" s="3" t="s">
        <v>374</v>
      </c>
      <c r="BX166" s="3" t="s">
        <v>375</v>
      </c>
      <c r="BY166" s="3" t="s">
        <v>365</v>
      </c>
      <c r="BZ166" s="3" t="s">
        <v>366</v>
      </c>
      <c r="CA166" s="3" t="s">
        <v>371</v>
      </c>
      <c r="CB166" s="3" t="s">
        <v>372</v>
      </c>
      <c r="CC166" s="3" t="s">
        <v>373</v>
      </c>
      <c r="CD166" s="3" t="s">
        <v>374</v>
      </c>
      <c r="CE166" s="3" t="s">
        <v>375</v>
      </c>
      <c r="CF166" s="3" t="s">
        <v>365</v>
      </c>
      <c r="CG166" s="3" t="s">
        <v>366</v>
      </c>
      <c r="CH166" s="3" t="s">
        <v>371</v>
      </c>
      <c r="CI166" s="3" t="s">
        <v>372</v>
      </c>
      <c r="CJ166" s="3" t="s">
        <v>373</v>
      </c>
      <c r="CK166" s="3" t="s">
        <v>374</v>
      </c>
      <c r="CL166" s="3" t="s">
        <v>375</v>
      </c>
      <c r="CM166" s="3" t="s">
        <v>365</v>
      </c>
      <c r="CN166" s="3" t="s">
        <v>366</v>
      </c>
      <c r="CO166" s="3" t="s">
        <v>371</v>
      </c>
      <c r="CP166" s="3" t="s">
        <v>372</v>
      </c>
      <c r="CQ166" s="3" t="s">
        <v>373</v>
      </c>
      <c r="CR166" s="3" t="s">
        <v>374</v>
      </c>
      <c r="CS166" s="3" t="s">
        <v>375</v>
      </c>
      <c r="CT166" s="3" t="s">
        <v>365</v>
      </c>
      <c r="CU166" s="3" t="s">
        <v>366</v>
      </c>
      <c r="CV166" s="3" t="s">
        <v>371</v>
      </c>
      <c r="CW166" s="3" t="s">
        <v>389</v>
      </c>
      <c r="CX166">
        <v>2024</v>
      </c>
    </row>
    <row r="167" spans="1:102" x14ac:dyDescent="0.2">
      <c r="A167" s="84" t="str">
        <f t="shared" si="2"/>
        <v>Июнь 2024 График 5 Бригада 2</v>
      </c>
      <c r="B167" s="3"/>
      <c r="C167" s="87" t="s">
        <v>388</v>
      </c>
      <c r="D167" s="3" t="s">
        <v>412</v>
      </c>
      <c r="E167" s="3" t="s">
        <v>376</v>
      </c>
      <c r="F167" s="96">
        <v>2</v>
      </c>
      <c r="G167" s="3"/>
      <c r="H167" s="3">
        <v>10.5</v>
      </c>
      <c r="I167" s="3">
        <v>10.5</v>
      </c>
      <c r="J167" s="3"/>
      <c r="K167" s="3"/>
      <c r="L167" s="3">
        <v>10.5</v>
      </c>
      <c r="M167" s="3">
        <v>10.5</v>
      </c>
      <c r="N167" s="3"/>
      <c r="O167" s="3"/>
      <c r="P167" s="3">
        <v>10.5</v>
      </c>
      <c r="Q167" s="3">
        <v>10.5</v>
      </c>
      <c r="R167" s="3"/>
      <c r="S167" s="3"/>
      <c r="T167" s="3">
        <v>10.5</v>
      </c>
      <c r="U167" s="3">
        <v>10.5</v>
      </c>
      <c r="V167" s="3"/>
      <c r="W167" s="3"/>
      <c r="X167" s="3">
        <v>10.5</v>
      </c>
      <c r="Y167" s="3">
        <v>10.5</v>
      </c>
      <c r="Z167" s="3"/>
      <c r="AA167" s="3"/>
      <c r="AB167" s="3">
        <v>10.5</v>
      </c>
      <c r="AC167" s="3">
        <v>10.5</v>
      </c>
      <c r="AD167" s="3"/>
      <c r="AE167" s="3"/>
      <c r="AF167" s="3">
        <v>10.5</v>
      </c>
      <c r="AG167" s="3">
        <v>10.5</v>
      </c>
      <c r="AH167" s="3"/>
      <c r="AI167" s="3"/>
      <c r="AJ167" s="3">
        <v>10.5</v>
      </c>
      <c r="AK167" s="3" t="s">
        <v>385</v>
      </c>
      <c r="AL167" s="91">
        <v>157.5</v>
      </c>
      <c r="AM167" s="92">
        <v>1</v>
      </c>
      <c r="AN167" s="92">
        <v>2</v>
      </c>
      <c r="AO167" s="92">
        <v>3</v>
      </c>
      <c r="AP167" s="92">
        <v>4</v>
      </c>
      <c r="AQ167" s="92">
        <v>5</v>
      </c>
      <c r="AR167" s="92">
        <v>6</v>
      </c>
      <c r="AS167" s="92">
        <v>7</v>
      </c>
      <c r="AT167" s="92">
        <v>8</v>
      </c>
      <c r="AU167" s="92">
        <v>9</v>
      </c>
      <c r="AV167" s="92">
        <v>10</v>
      </c>
      <c r="AW167" s="92">
        <v>11</v>
      </c>
      <c r="AX167" s="92">
        <v>12</v>
      </c>
      <c r="AY167" s="92">
        <v>13</v>
      </c>
      <c r="AZ167" s="92">
        <v>14</v>
      </c>
      <c r="BA167" s="92">
        <v>15</v>
      </c>
      <c r="BB167" s="92">
        <v>16</v>
      </c>
      <c r="BC167" s="92">
        <v>17</v>
      </c>
      <c r="BD167" s="92">
        <v>18</v>
      </c>
      <c r="BE167" s="92">
        <v>19</v>
      </c>
      <c r="BF167" s="92">
        <v>20</v>
      </c>
      <c r="BG167" s="92">
        <v>21</v>
      </c>
      <c r="BH167" s="92">
        <v>22</v>
      </c>
      <c r="BI167" s="92">
        <v>23</v>
      </c>
      <c r="BJ167" s="92">
        <v>24</v>
      </c>
      <c r="BK167" s="92">
        <v>25</v>
      </c>
      <c r="BL167" s="92">
        <v>26</v>
      </c>
      <c r="BM167" s="92">
        <v>27</v>
      </c>
      <c r="BN167" s="92">
        <v>28</v>
      </c>
      <c r="BO167" s="92">
        <v>29</v>
      </c>
      <c r="BP167" s="92">
        <v>30</v>
      </c>
      <c r="BQ167" s="92"/>
      <c r="BR167" s="3" t="s">
        <v>365</v>
      </c>
      <c r="BS167" s="3" t="s">
        <v>366</v>
      </c>
      <c r="BT167" s="3" t="s">
        <v>371</v>
      </c>
      <c r="BU167" s="3" t="s">
        <v>372</v>
      </c>
      <c r="BV167" s="3" t="s">
        <v>373</v>
      </c>
      <c r="BW167" s="3" t="s">
        <v>374</v>
      </c>
      <c r="BX167" s="3" t="s">
        <v>375</v>
      </c>
      <c r="BY167" s="3" t="s">
        <v>365</v>
      </c>
      <c r="BZ167" s="3" t="s">
        <v>366</v>
      </c>
      <c r="CA167" s="3" t="s">
        <v>371</v>
      </c>
      <c r="CB167" s="3" t="s">
        <v>372</v>
      </c>
      <c r="CC167" s="3" t="s">
        <v>373</v>
      </c>
      <c r="CD167" s="3" t="s">
        <v>374</v>
      </c>
      <c r="CE167" s="3" t="s">
        <v>375</v>
      </c>
      <c r="CF167" s="3" t="s">
        <v>365</v>
      </c>
      <c r="CG167" s="3" t="s">
        <v>366</v>
      </c>
      <c r="CH167" s="3" t="s">
        <v>371</v>
      </c>
      <c r="CI167" s="3" t="s">
        <v>372</v>
      </c>
      <c r="CJ167" s="3" t="s">
        <v>373</v>
      </c>
      <c r="CK167" s="3" t="s">
        <v>374</v>
      </c>
      <c r="CL167" s="3" t="s">
        <v>375</v>
      </c>
      <c r="CM167" s="3" t="s">
        <v>365</v>
      </c>
      <c r="CN167" s="3" t="s">
        <v>366</v>
      </c>
      <c r="CO167" s="3" t="s">
        <v>371</v>
      </c>
      <c r="CP167" s="3" t="s">
        <v>372</v>
      </c>
      <c r="CQ167" s="3" t="s">
        <v>373</v>
      </c>
      <c r="CR167" s="3" t="s">
        <v>374</v>
      </c>
      <c r="CS167" s="3" t="s">
        <v>375</v>
      </c>
      <c r="CT167" s="3" t="s">
        <v>365</v>
      </c>
      <c r="CU167" s="3" t="s">
        <v>366</v>
      </c>
      <c r="CV167" s="3" t="s">
        <v>371</v>
      </c>
      <c r="CW167" s="3" t="s">
        <v>389</v>
      </c>
      <c r="CX167">
        <v>2024</v>
      </c>
    </row>
    <row r="168" spans="1:102" x14ac:dyDescent="0.2">
      <c r="A168" s="84" t="str">
        <f t="shared" si="2"/>
        <v>Июнь 2024 График 5 Бригада 3</v>
      </c>
      <c r="B168" s="3"/>
      <c r="C168" s="87" t="s">
        <v>388</v>
      </c>
      <c r="D168" s="3" t="s">
        <v>412</v>
      </c>
      <c r="E168" s="3" t="s">
        <v>379</v>
      </c>
      <c r="F168" s="96">
        <v>3</v>
      </c>
      <c r="G168" s="3"/>
      <c r="H168" s="3"/>
      <c r="I168" s="3">
        <v>10.5</v>
      </c>
      <c r="J168" s="3">
        <v>10.5</v>
      </c>
      <c r="K168" s="3"/>
      <c r="L168" s="3"/>
      <c r="M168" s="3">
        <v>10.5</v>
      </c>
      <c r="N168" s="3">
        <v>10.5</v>
      </c>
      <c r="O168" s="3"/>
      <c r="P168" s="3"/>
      <c r="Q168" s="3">
        <v>10.5</v>
      </c>
      <c r="R168" s="3">
        <v>10.5</v>
      </c>
      <c r="S168" s="3"/>
      <c r="T168" s="3"/>
      <c r="U168" s="3">
        <v>10.5</v>
      </c>
      <c r="V168" s="3">
        <v>10.5</v>
      </c>
      <c r="W168" s="3"/>
      <c r="X168" s="3"/>
      <c r="Y168" s="3">
        <v>10.5</v>
      </c>
      <c r="Z168" s="3">
        <v>10.5</v>
      </c>
      <c r="AA168" s="3"/>
      <c r="AB168" s="3"/>
      <c r="AC168" s="3">
        <v>10.5</v>
      </c>
      <c r="AD168" s="3">
        <v>10.5</v>
      </c>
      <c r="AE168" s="3"/>
      <c r="AF168" s="3"/>
      <c r="AG168" s="3">
        <v>10.5</v>
      </c>
      <c r="AH168" s="3">
        <v>10.5</v>
      </c>
      <c r="AI168" s="3"/>
      <c r="AJ168" s="3"/>
      <c r="AK168" s="3" t="s">
        <v>385</v>
      </c>
      <c r="AL168" s="91">
        <v>147</v>
      </c>
      <c r="AM168" s="92">
        <v>1</v>
      </c>
      <c r="AN168" s="92">
        <v>2</v>
      </c>
      <c r="AO168" s="92">
        <v>3</v>
      </c>
      <c r="AP168" s="92">
        <v>4</v>
      </c>
      <c r="AQ168" s="92">
        <v>5</v>
      </c>
      <c r="AR168" s="92">
        <v>6</v>
      </c>
      <c r="AS168" s="92">
        <v>7</v>
      </c>
      <c r="AT168" s="92">
        <v>8</v>
      </c>
      <c r="AU168" s="92">
        <v>9</v>
      </c>
      <c r="AV168" s="92">
        <v>10</v>
      </c>
      <c r="AW168" s="92">
        <v>11</v>
      </c>
      <c r="AX168" s="92">
        <v>12</v>
      </c>
      <c r="AY168" s="92">
        <v>13</v>
      </c>
      <c r="AZ168" s="92">
        <v>14</v>
      </c>
      <c r="BA168" s="92">
        <v>15</v>
      </c>
      <c r="BB168" s="92">
        <v>16</v>
      </c>
      <c r="BC168" s="92">
        <v>17</v>
      </c>
      <c r="BD168" s="92">
        <v>18</v>
      </c>
      <c r="BE168" s="92">
        <v>19</v>
      </c>
      <c r="BF168" s="92">
        <v>20</v>
      </c>
      <c r="BG168" s="92">
        <v>21</v>
      </c>
      <c r="BH168" s="92">
        <v>22</v>
      </c>
      <c r="BI168" s="92">
        <v>23</v>
      </c>
      <c r="BJ168" s="92">
        <v>24</v>
      </c>
      <c r="BK168" s="92">
        <v>25</v>
      </c>
      <c r="BL168" s="92">
        <v>26</v>
      </c>
      <c r="BM168" s="92">
        <v>27</v>
      </c>
      <c r="BN168" s="92">
        <v>28</v>
      </c>
      <c r="BO168" s="92">
        <v>29</v>
      </c>
      <c r="BP168" s="92">
        <v>30</v>
      </c>
      <c r="BQ168" s="92"/>
      <c r="BR168" s="3" t="s">
        <v>365</v>
      </c>
      <c r="BS168" s="3" t="s">
        <v>366</v>
      </c>
      <c r="BT168" s="3" t="s">
        <v>371</v>
      </c>
      <c r="BU168" s="3" t="s">
        <v>372</v>
      </c>
      <c r="BV168" s="3" t="s">
        <v>373</v>
      </c>
      <c r="BW168" s="3" t="s">
        <v>374</v>
      </c>
      <c r="BX168" s="3" t="s">
        <v>375</v>
      </c>
      <c r="BY168" s="3" t="s">
        <v>365</v>
      </c>
      <c r="BZ168" s="3" t="s">
        <v>366</v>
      </c>
      <c r="CA168" s="3" t="s">
        <v>371</v>
      </c>
      <c r="CB168" s="3" t="s">
        <v>372</v>
      </c>
      <c r="CC168" s="3" t="s">
        <v>373</v>
      </c>
      <c r="CD168" s="3" t="s">
        <v>374</v>
      </c>
      <c r="CE168" s="3" t="s">
        <v>375</v>
      </c>
      <c r="CF168" s="3" t="s">
        <v>365</v>
      </c>
      <c r="CG168" s="3" t="s">
        <v>366</v>
      </c>
      <c r="CH168" s="3" t="s">
        <v>371</v>
      </c>
      <c r="CI168" s="3" t="s">
        <v>372</v>
      </c>
      <c r="CJ168" s="3" t="s">
        <v>373</v>
      </c>
      <c r="CK168" s="3" t="s">
        <v>374</v>
      </c>
      <c r="CL168" s="3" t="s">
        <v>375</v>
      </c>
      <c r="CM168" s="3" t="s">
        <v>365</v>
      </c>
      <c r="CN168" s="3" t="s">
        <v>366</v>
      </c>
      <c r="CO168" s="3" t="s">
        <v>371</v>
      </c>
      <c r="CP168" s="3" t="s">
        <v>372</v>
      </c>
      <c r="CQ168" s="3" t="s">
        <v>373</v>
      </c>
      <c r="CR168" s="3" t="s">
        <v>374</v>
      </c>
      <c r="CS168" s="3" t="s">
        <v>375</v>
      </c>
      <c r="CT168" s="3" t="s">
        <v>365</v>
      </c>
      <c r="CU168" s="3" t="s">
        <v>366</v>
      </c>
      <c r="CV168" s="3" t="s">
        <v>371</v>
      </c>
      <c r="CW168" s="3" t="s">
        <v>389</v>
      </c>
      <c r="CX168">
        <v>2024</v>
      </c>
    </row>
    <row r="169" spans="1:102" x14ac:dyDescent="0.2">
      <c r="A169" s="84" t="str">
        <f t="shared" si="2"/>
        <v>Июнь 2024 График 5 Бригада 4</v>
      </c>
      <c r="B169" s="3"/>
      <c r="C169" s="87" t="s">
        <v>388</v>
      </c>
      <c r="D169" s="3" t="s">
        <v>412</v>
      </c>
      <c r="E169" s="3" t="s">
        <v>382</v>
      </c>
      <c r="F169" s="96">
        <v>4</v>
      </c>
      <c r="G169" s="3">
        <v>10.5</v>
      </c>
      <c r="H169" s="3"/>
      <c r="I169" s="3"/>
      <c r="J169" s="3">
        <v>10.5</v>
      </c>
      <c r="K169" s="3">
        <v>10.5</v>
      </c>
      <c r="L169" s="3"/>
      <c r="M169" s="3"/>
      <c r="N169" s="3">
        <v>10.5</v>
      </c>
      <c r="O169" s="3">
        <v>10.5</v>
      </c>
      <c r="P169" s="3"/>
      <c r="Q169" s="3"/>
      <c r="R169" s="3">
        <v>10.5</v>
      </c>
      <c r="S169" s="3">
        <v>10.5</v>
      </c>
      <c r="T169" s="3"/>
      <c r="U169" s="3"/>
      <c r="V169" s="3">
        <v>10.5</v>
      </c>
      <c r="W169" s="3">
        <v>10.5</v>
      </c>
      <c r="X169" s="3"/>
      <c r="Y169" s="3"/>
      <c r="Z169" s="3">
        <v>10.5</v>
      </c>
      <c r="AA169" s="3">
        <v>10.5</v>
      </c>
      <c r="AB169" s="3"/>
      <c r="AC169" s="3"/>
      <c r="AD169" s="3">
        <v>10.5</v>
      </c>
      <c r="AE169" s="3">
        <v>10.5</v>
      </c>
      <c r="AF169" s="3"/>
      <c r="AG169" s="3"/>
      <c r="AH169" s="3">
        <v>10.5</v>
      </c>
      <c r="AI169" s="3">
        <v>10.5</v>
      </c>
      <c r="AJ169" s="3"/>
      <c r="AK169" s="3" t="s">
        <v>385</v>
      </c>
      <c r="AL169" s="91">
        <v>157.5</v>
      </c>
      <c r="AM169" s="92">
        <v>1</v>
      </c>
      <c r="AN169" s="92">
        <v>2</v>
      </c>
      <c r="AO169" s="92">
        <v>3</v>
      </c>
      <c r="AP169" s="92">
        <v>4</v>
      </c>
      <c r="AQ169" s="92">
        <v>5</v>
      </c>
      <c r="AR169" s="92">
        <v>6</v>
      </c>
      <c r="AS169" s="92">
        <v>7</v>
      </c>
      <c r="AT169" s="92">
        <v>8</v>
      </c>
      <c r="AU169" s="92">
        <v>9</v>
      </c>
      <c r="AV169" s="92">
        <v>10</v>
      </c>
      <c r="AW169" s="92">
        <v>11</v>
      </c>
      <c r="AX169" s="92">
        <v>12</v>
      </c>
      <c r="AY169" s="92">
        <v>13</v>
      </c>
      <c r="AZ169" s="92">
        <v>14</v>
      </c>
      <c r="BA169" s="92">
        <v>15</v>
      </c>
      <c r="BB169" s="92">
        <v>16</v>
      </c>
      <c r="BC169" s="92">
        <v>17</v>
      </c>
      <c r="BD169" s="92">
        <v>18</v>
      </c>
      <c r="BE169" s="92">
        <v>19</v>
      </c>
      <c r="BF169" s="92">
        <v>20</v>
      </c>
      <c r="BG169" s="92">
        <v>21</v>
      </c>
      <c r="BH169" s="92">
        <v>22</v>
      </c>
      <c r="BI169" s="92">
        <v>23</v>
      </c>
      <c r="BJ169" s="92">
        <v>24</v>
      </c>
      <c r="BK169" s="92">
        <v>25</v>
      </c>
      <c r="BL169" s="92">
        <v>26</v>
      </c>
      <c r="BM169" s="92">
        <v>27</v>
      </c>
      <c r="BN169" s="92">
        <v>28</v>
      </c>
      <c r="BO169" s="92">
        <v>29</v>
      </c>
      <c r="BP169" s="92">
        <v>30</v>
      </c>
      <c r="BQ169" s="92"/>
      <c r="BR169" s="3" t="s">
        <v>365</v>
      </c>
      <c r="BS169" s="3" t="s">
        <v>366</v>
      </c>
      <c r="BT169" s="3" t="s">
        <v>371</v>
      </c>
      <c r="BU169" s="3" t="s">
        <v>372</v>
      </c>
      <c r="BV169" s="3" t="s">
        <v>373</v>
      </c>
      <c r="BW169" s="3" t="s">
        <v>374</v>
      </c>
      <c r="BX169" s="3" t="s">
        <v>375</v>
      </c>
      <c r="BY169" s="3" t="s">
        <v>365</v>
      </c>
      <c r="BZ169" s="3" t="s">
        <v>366</v>
      </c>
      <c r="CA169" s="3" t="s">
        <v>371</v>
      </c>
      <c r="CB169" s="3" t="s">
        <v>372</v>
      </c>
      <c r="CC169" s="3" t="s">
        <v>373</v>
      </c>
      <c r="CD169" s="3" t="s">
        <v>374</v>
      </c>
      <c r="CE169" s="3" t="s">
        <v>375</v>
      </c>
      <c r="CF169" s="3" t="s">
        <v>365</v>
      </c>
      <c r="CG169" s="3" t="s">
        <v>366</v>
      </c>
      <c r="CH169" s="3" t="s">
        <v>371</v>
      </c>
      <c r="CI169" s="3" t="s">
        <v>372</v>
      </c>
      <c r="CJ169" s="3" t="s">
        <v>373</v>
      </c>
      <c r="CK169" s="3" t="s">
        <v>374</v>
      </c>
      <c r="CL169" s="3" t="s">
        <v>375</v>
      </c>
      <c r="CM169" s="3" t="s">
        <v>365</v>
      </c>
      <c r="CN169" s="3" t="s">
        <v>366</v>
      </c>
      <c r="CO169" s="3" t="s">
        <v>371</v>
      </c>
      <c r="CP169" s="3" t="s">
        <v>372</v>
      </c>
      <c r="CQ169" s="3" t="s">
        <v>373</v>
      </c>
      <c r="CR169" s="3" t="s">
        <v>374</v>
      </c>
      <c r="CS169" s="3" t="s">
        <v>375</v>
      </c>
      <c r="CT169" s="3" t="s">
        <v>365</v>
      </c>
      <c r="CU169" s="3" t="s">
        <v>366</v>
      </c>
      <c r="CV169" s="3" t="s">
        <v>371</v>
      </c>
      <c r="CW169" s="3" t="s">
        <v>389</v>
      </c>
      <c r="CX169">
        <v>2024</v>
      </c>
    </row>
    <row r="170" spans="1:102" x14ac:dyDescent="0.2">
      <c r="A170" s="84" t="str">
        <f t="shared" si="2"/>
        <v>Июль 2024 График 5 Бригада 1</v>
      </c>
      <c r="B170" s="3"/>
      <c r="C170" s="87" t="s">
        <v>390</v>
      </c>
      <c r="D170" s="3" t="s">
        <v>412</v>
      </c>
      <c r="E170" s="3" t="s">
        <v>369</v>
      </c>
      <c r="F170" s="96">
        <v>1</v>
      </c>
      <c r="G170" s="3"/>
      <c r="H170" s="3"/>
      <c r="I170" s="3">
        <v>10.5</v>
      </c>
      <c r="J170" s="3">
        <v>10.5</v>
      </c>
      <c r="K170" s="3"/>
      <c r="L170" s="3"/>
      <c r="M170" s="3">
        <v>10.5</v>
      </c>
      <c r="N170" s="3">
        <v>10.5</v>
      </c>
      <c r="O170" s="3"/>
      <c r="P170" s="3"/>
      <c r="Q170" s="3">
        <v>10.5</v>
      </c>
      <c r="R170" s="3">
        <v>10.5</v>
      </c>
      <c r="S170" s="3"/>
      <c r="T170" s="3"/>
      <c r="U170" s="3">
        <v>10.5</v>
      </c>
      <c r="V170" s="3">
        <v>10.5</v>
      </c>
      <c r="W170" s="3"/>
      <c r="X170" s="3"/>
      <c r="Y170" s="3">
        <v>10.5</v>
      </c>
      <c r="Z170" s="3">
        <v>10.5</v>
      </c>
      <c r="AA170" s="3"/>
      <c r="AB170" s="3"/>
      <c r="AC170" s="3">
        <v>10.5</v>
      </c>
      <c r="AD170" s="3">
        <v>10.5</v>
      </c>
      <c r="AE170" s="3"/>
      <c r="AF170" s="3"/>
      <c r="AG170" s="3">
        <v>10.5</v>
      </c>
      <c r="AH170" s="3">
        <v>10.5</v>
      </c>
      <c r="AI170" s="3"/>
      <c r="AJ170" s="3"/>
      <c r="AK170" s="3">
        <v>10.5</v>
      </c>
      <c r="AL170" s="91">
        <v>157.5</v>
      </c>
      <c r="AM170" s="92">
        <v>1</v>
      </c>
      <c r="AN170" s="92">
        <v>2</v>
      </c>
      <c r="AO170" s="92">
        <v>3</v>
      </c>
      <c r="AP170" s="92">
        <v>4</v>
      </c>
      <c r="AQ170" s="92">
        <v>5</v>
      </c>
      <c r="AR170" s="92">
        <v>6</v>
      </c>
      <c r="AS170" s="92">
        <v>7</v>
      </c>
      <c r="AT170" s="92">
        <v>8</v>
      </c>
      <c r="AU170" s="92">
        <v>9</v>
      </c>
      <c r="AV170" s="92">
        <v>10</v>
      </c>
      <c r="AW170" s="92">
        <v>11</v>
      </c>
      <c r="AX170" s="92">
        <v>12</v>
      </c>
      <c r="AY170" s="92">
        <v>13</v>
      </c>
      <c r="AZ170" s="92">
        <v>14</v>
      </c>
      <c r="BA170" s="92">
        <v>15</v>
      </c>
      <c r="BB170" s="92">
        <v>16</v>
      </c>
      <c r="BC170" s="92">
        <v>17</v>
      </c>
      <c r="BD170" s="92">
        <v>18</v>
      </c>
      <c r="BE170" s="92">
        <v>19</v>
      </c>
      <c r="BF170" s="92">
        <v>20</v>
      </c>
      <c r="BG170" s="92">
        <v>21</v>
      </c>
      <c r="BH170" s="92">
        <v>22</v>
      </c>
      <c r="BI170" s="92">
        <v>23</v>
      </c>
      <c r="BJ170" s="92">
        <v>24</v>
      </c>
      <c r="BK170" s="92">
        <v>25</v>
      </c>
      <c r="BL170" s="92">
        <v>26</v>
      </c>
      <c r="BM170" s="92">
        <v>27</v>
      </c>
      <c r="BN170" s="92">
        <v>28</v>
      </c>
      <c r="BO170" s="92">
        <v>29</v>
      </c>
      <c r="BP170" s="92">
        <v>30</v>
      </c>
      <c r="BQ170" s="92">
        <v>31</v>
      </c>
      <c r="BR170" s="3" t="s">
        <v>371</v>
      </c>
      <c r="BS170" s="3" t="s">
        <v>372</v>
      </c>
      <c r="BT170" s="3" t="s">
        <v>373</v>
      </c>
      <c r="BU170" s="3" t="s">
        <v>374</v>
      </c>
      <c r="BV170" s="3" t="s">
        <v>375</v>
      </c>
      <c r="BW170" s="3" t="s">
        <v>365</v>
      </c>
      <c r="BX170" s="3" t="s">
        <v>366</v>
      </c>
      <c r="BY170" s="3" t="s">
        <v>371</v>
      </c>
      <c r="BZ170" s="3" t="s">
        <v>372</v>
      </c>
      <c r="CA170" s="3" t="s">
        <v>373</v>
      </c>
      <c r="CB170" s="3" t="s">
        <v>374</v>
      </c>
      <c r="CC170" s="3" t="s">
        <v>375</v>
      </c>
      <c r="CD170" s="3" t="s">
        <v>365</v>
      </c>
      <c r="CE170" s="3" t="s">
        <v>366</v>
      </c>
      <c r="CF170" s="3" t="s">
        <v>371</v>
      </c>
      <c r="CG170" s="3" t="s">
        <v>372</v>
      </c>
      <c r="CH170" s="3" t="s">
        <v>373</v>
      </c>
      <c r="CI170" s="3" t="s">
        <v>374</v>
      </c>
      <c r="CJ170" s="3" t="s">
        <v>375</v>
      </c>
      <c r="CK170" s="3" t="s">
        <v>365</v>
      </c>
      <c r="CL170" s="3" t="s">
        <v>366</v>
      </c>
      <c r="CM170" s="3" t="s">
        <v>371</v>
      </c>
      <c r="CN170" s="3" t="s">
        <v>372</v>
      </c>
      <c r="CO170" s="3" t="s">
        <v>373</v>
      </c>
      <c r="CP170" s="3" t="s">
        <v>374</v>
      </c>
      <c r="CQ170" s="3" t="s">
        <v>375</v>
      </c>
      <c r="CR170" s="3" t="s">
        <v>365</v>
      </c>
      <c r="CS170" s="3" t="s">
        <v>366</v>
      </c>
      <c r="CT170" s="3" t="s">
        <v>371</v>
      </c>
      <c r="CU170" s="3" t="s">
        <v>372</v>
      </c>
      <c r="CV170" s="3" t="s">
        <v>373</v>
      </c>
      <c r="CW170" s="3" t="s">
        <v>391</v>
      </c>
      <c r="CX170">
        <v>2024</v>
      </c>
    </row>
    <row r="171" spans="1:102" x14ac:dyDescent="0.2">
      <c r="A171" s="84" t="str">
        <f t="shared" si="2"/>
        <v>Июль 2024 График 5 Бригада 2</v>
      </c>
      <c r="B171" s="3"/>
      <c r="C171" s="87" t="s">
        <v>390</v>
      </c>
      <c r="D171" s="3" t="s">
        <v>412</v>
      </c>
      <c r="E171" s="3" t="s">
        <v>376</v>
      </c>
      <c r="F171" s="96">
        <v>2</v>
      </c>
      <c r="G171" s="3">
        <v>10.5</v>
      </c>
      <c r="H171" s="3"/>
      <c r="I171" s="3"/>
      <c r="J171" s="3">
        <v>10.5</v>
      </c>
      <c r="K171" s="3">
        <v>10.5</v>
      </c>
      <c r="L171" s="3"/>
      <c r="M171" s="3"/>
      <c r="N171" s="3">
        <v>10.5</v>
      </c>
      <c r="O171" s="3">
        <v>10.5</v>
      </c>
      <c r="P171" s="3"/>
      <c r="Q171" s="3"/>
      <c r="R171" s="3">
        <v>10.5</v>
      </c>
      <c r="S171" s="3">
        <v>10.5</v>
      </c>
      <c r="T171" s="3"/>
      <c r="U171" s="3"/>
      <c r="V171" s="3">
        <v>10.5</v>
      </c>
      <c r="W171" s="3">
        <v>10.5</v>
      </c>
      <c r="X171" s="3"/>
      <c r="Y171" s="3"/>
      <c r="Z171" s="3">
        <v>10.5</v>
      </c>
      <c r="AA171" s="3">
        <v>10.5</v>
      </c>
      <c r="AB171" s="3"/>
      <c r="AC171" s="3"/>
      <c r="AD171" s="3">
        <v>10.5</v>
      </c>
      <c r="AE171" s="3">
        <v>10.5</v>
      </c>
      <c r="AF171" s="3"/>
      <c r="AG171" s="3"/>
      <c r="AH171" s="3">
        <v>10.5</v>
      </c>
      <c r="AI171" s="3">
        <v>10.5</v>
      </c>
      <c r="AJ171" s="3"/>
      <c r="AK171" s="3"/>
      <c r="AL171" s="91">
        <v>157.5</v>
      </c>
      <c r="AM171" s="92">
        <v>1</v>
      </c>
      <c r="AN171" s="92">
        <v>2</v>
      </c>
      <c r="AO171" s="92">
        <v>3</v>
      </c>
      <c r="AP171" s="92">
        <v>4</v>
      </c>
      <c r="AQ171" s="92">
        <v>5</v>
      </c>
      <c r="AR171" s="92">
        <v>6</v>
      </c>
      <c r="AS171" s="92">
        <v>7</v>
      </c>
      <c r="AT171" s="92">
        <v>8</v>
      </c>
      <c r="AU171" s="92">
        <v>9</v>
      </c>
      <c r="AV171" s="92">
        <v>10</v>
      </c>
      <c r="AW171" s="92">
        <v>11</v>
      </c>
      <c r="AX171" s="92">
        <v>12</v>
      </c>
      <c r="AY171" s="92">
        <v>13</v>
      </c>
      <c r="AZ171" s="92">
        <v>14</v>
      </c>
      <c r="BA171" s="92">
        <v>15</v>
      </c>
      <c r="BB171" s="92">
        <v>16</v>
      </c>
      <c r="BC171" s="92">
        <v>17</v>
      </c>
      <c r="BD171" s="92">
        <v>18</v>
      </c>
      <c r="BE171" s="92">
        <v>19</v>
      </c>
      <c r="BF171" s="92">
        <v>20</v>
      </c>
      <c r="BG171" s="92">
        <v>21</v>
      </c>
      <c r="BH171" s="92">
        <v>22</v>
      </c>
      <c r="BI171" s="92">
        <v>23</v>
      </c>
      <c r="BJ171" s="92">
        <v>24</v>
      </c>
      <c r="BK171" s="92">
        <v>25</v>
      </c>
      <c r="BL171" s="92">
        <v>26</v>
      </c>
      <c r="BM171" s="92">
        <v>27</v>
      </c>
      <c r="BN171" s="92">
        <v>28</v>
      </c>
      <c r="BO171" s="92">
        <v>29</v>
      </c>
      <c r="BP171" s="92">
        <v>30</v>
      </c>
      <c r="BQ171" s="92">
        <v>31</v>
      </c>
      <c r="BR171" s="3" t="s">
        <v>371</v>
      </c>
      <c r="BS171" s="3" t="s">
        <v>372</v>
      </c>
      <c r="BT171" s="3" t="s">
        <v>373</v>
      </c>
      <c r="BU171" s="3" t="s">
        <v>374</v>
      </c>
      <c r="BV171" s="3" t="s">
        <v>375</v>
      </c>
      <c r="BW171" s="3" t="s">
        <v>365</v>
      </c>
      <c r="BX171" s="3" t="s">
        <v>366</v>
      </c>
      <c r="BY171" s="3" t="s">
        <v>371</v>
      </c>
      <c r="BZ171" s="3" t="s">
        <v>372</v>
      </c>
      <c r="CA171" s="3" t="s">
        <v>373</v>
      </c>
      <c r="CB171" s="3" t="s">
        <v>374</v>
      </c>
      <c r="CC171" s="3" t="s">
        <v>375</v>
      </c>
      <c r="CD171" s="3" t="s">
        <v>365</v>
      </c>
      <c r="CE171" s="3" t="s">
        <v>366</v>
      </c>
      <c r="CF171" s="3" t="s">
        <v>371</v>
      </c>
      <c r="CG171" s="3" t="s">
        <v>372</v>
      </c>
      <c r="CH171" s="3" t="s">
        <v>373</v>
      </c>
      <c r="CI171" s="3" t="s">
        <v>374</v>
      </c>
      <c r="CJ171" s="3" t="s">
        <v>375</v>
      </c>
      <c r="CK171" s="3" t="s">
        <v>365</v>
      </c>
      <c r="CL171" s="3" t="s">
        <v>366</v>
      </c>
      <c r="CM171" s="3" t="s">
        <v>371</v>
      </c>
      <c r="CN171" s="3" t="s">
        <v>372</v>
      </c>
      <c r="CO171" s="3" t="s">
        <v>373</v>
      </c>
      <c r="CP171" s="3" t="s">
        <v>374</v>
      </c>
      <c r="CQ171" s="3" t="s">
        <v>375</v>
      </c>
      <c r="CR171" s="3" t="s">
        <v>365</v>
      </c>
      <c r="CS171" s="3" t="s">
        <v>366</v>
      </c>
      <c r="CT171" s="3" t="s">
        <v>371</v>
      </c>
      <c r="CU171" s="3" t="s">
        <v>372</v>
      </c>
      <c r="CV171" s="3" t="s">
        <v>373</v>
      </c>
      <c r="CW171" s="3" t="s">
        <v>391</v>
      </c>
      <c r="CX171">
        <v>2024</v>
      </c>
    </row>
    <row r="172" spans="1:102" x14ac:dyDescent="0.2">
      <c r="A172" s="84" t="str">
        <f t="shared" si="2"/>
        <v>Июль 2024 График 5 Бригада 3</v>
      </c>
      <c r="B172" s="3"/>
      <c r="C172" s="87" t="s">
        <v>390</v>
      </c>
      <c r="D172" s="3" t="s">
        <v>412</v>
      </c>
      <c r="E172" s="3" t="s">
        <v>379</v>
      </c>
      <c r="F172" s="96">
        <v>3</v>
      </c>
      <c r="G172" s="3">
        <v>10.5</v>
      </c>
      <c r="H172" s="3">
        <v>10.5</v>
      </c>
      <c r="I172" s="3"/>
      <c r="J172" s="3"/>
      <c r="K172" s="3">
        <v>10.5</v>
      </c>
      <c r="L172" s="3">
        <v>10.5</v>
      </c>
      <c r="M172" s="3"/>
      <c r="N172" s="3"/>
      <c r="O172" s="3">
        <v>10.5</v>
      </c>
      <c r="P172" s="3">
        <v>10.5</v>
      </c>
      <c r="Q172" s="3"/>
      <c r="R172" s="3"/>
      <c r="S172" s="3">
        <v>10.5</v>
      </c>
      <c r="T172" s="3">
        <v>10.5</v>
      </c>
      <c r="U172" s="3"/>
      <c r="V172" s="3"/>
      <c r="W172" s="3">
        <v>10.5</v>
      </c>
      <c r="X172" s="3">
        <v>10.5</v>
      </c>
      <c r="Y172" s="3"/>
      <c r="Z172" s="3"/>
      <c r="AA172" s="3">
        <v>10.5</v>
      </c>
      <c r="AB172" s="3">
        <v>10.5</v>
      </c>
      <c r="AC172" s="3"/>
      <c r="AD172" s="3"/>
      <c r="AE172" s="3">
        <v>10.5</v>
      </c>
      <c r="AF172" s="3">
        <v>10.5</v>
      </c>
      <c r="AG172" s="3"/>
      <c r="AH172" s="3"/>
      <c r="AI172" s="3">
        <v>10.5</v>
      </c>
      <c r="AJ172" s="3">
        <v>10.5</v>
      </c>
      <c r="AK172" s="3"/>
      <c r="AL172" s="91">
        <v>168</v>
      </c>
      <c r="AM172" s="92">
        <v>1</v>
      </c>
      <c r="AN172" s="92">
        <v>2</v>
      </c>
      <c r="AO172" s="92">
        <v>3</v>
      </c>
      <c r="AP172" s="92">
        <v>4</v>
      </c>
      <c r="AQ172" s="92">
        <v>5</v>
      </c>
      <c r="AR172" s="92">
        <v>6</v>
      </c>
      <c r="AS172" s="92">
        <v>7</v>
      </c>
      <c r="AT172" s="92">
        <v>8</v>
      </c>
      <c r="AU172" s="92">
        <v>9</v>
      </c>
      <c r="AV172" s="92">
        <v>10</v>
      </c>
      <c r="AW172" s="92">
        <v>11</v>
      </c>
      <c r="AX172" s="92">
        <v>12</v>
      </c>
      <c r="AY172" s="92">
        <v>13</v>
      </c>
      <c r="AZ172" s="92">
        <v>14</v>
      </c>
      <c r="BA172" s="92">
        <v>15</v>
      </c>
      <c r="BB172" s="92">
        <v>16</v>
      </c>
      <c r="BC172" s="92">
        <v>17</v>
      </c>
      <c r="BD172" s="92">
        <v>18</v>
      </c>
      <c r="BE172" s="92">
        <v>19</v>
      </c>
      <c r="BF172" s="92">
        <v>20</v>
      </c>
      <c r="BG172" s="92">
        <v>21</v>
      </c>
      <c r="BH172" s="92">
        <v>22</v>
      </c>
      <c r="BI172" s="92">
        <v>23</v>
      </c>
      <c r="BJ172" s="92">
        <v>24</v>
      </c>
      <c r="BK172" s="92">
        <v>25</v>
      </c>
      <c r="BL172" s="92">
        <v>26</v>
      </c>
      <c r="BM172" s="92">
        <v>27</v>
      </c>
      <c r="BN172" s="92">
        <v>28</v>
      </c>
      <c r="BO172" s="92">
        <v>29</v>
      </c>
      <c r="BP172" s="92">
        <v>30</v>
      </c>
      <c r="BQ172" s="92">
        <v>31</v>
      </c>
      <c r="BR172" s="3" t="s">
        <v>371</v>
      </c>
      <c r="BS172" s="3" t="s">
        <v>372</v>
      </c>
      <c r="BT172" s="3" t="s">
        <v>373</v>
      </c>
      <c r="BU172" s="3" t="s">
        <v>374</v>
      </c>
      <c r="BV172" s="3" t="s">
        <v>375</v>
      </c>
      <c r="BW172" s="3" t="s">
        <v>365</v>
      </c>
      <c r="BX172" s="3" t="s">
        <v>366</v>
      </c>
      <c r="BY172" s="3" t="s">
        <v>371</v>
      </c>
      <c r="BZ172" s="3" t="s">
        <v>372</v>
      </c>
      <c r="CA172" s="3" t="s">
        <v>373</v>
      </c>
      <c r="CB172" s="3" t="s">
        <v>374</v>
      </c>
      <c r="CC172" s="3" t="s">
        <v>375</v>
      </c>
      <c r="CD172" s="3" t="s">
        <v>365</v>
      </c>
      <c r="CE172" s="3" t="s">
        <v>366</v>
      </c>
      <c r="CF172" s="3" t="s">
        <v>371</v>
      </c>
      <c r="CG172" s="3" t="s">
        <v>372</v>
      </c>
      <c r="CH172" s="3" t="s">
        <v>373</v>
      </c>
      <c r="CI172" s="3" t="s">
        <v>374</v>
      </c>
      <c r="CJ172" s="3" t="s">
        <v>375</v>
      </c>
      <c r="CK172" s="3" t="s">
        <v>365</v>
      </c>
      <c r="CL172" s="3" t="s">
        <v>366</v>
      </c>
      <c r="CM172" s="3" t="s">
        <v>371</v>
      </c>
      <c r="CN172" s="3" t="s">
        <v>372</v>
      </c>
      <c r="CO172" s="3" t="s">
        <v>373</v>
      </c>
      <c r="CP172" s="3" t="s">
        <v>374</v>
      </c>
      <c r="CQ172" s="3" t="s">
        <v>375</v>
      </c>
      <c r="CR172" s="3" t="s">
        <v>365</v>
      </c>
      <c r="CS172" s="3" t="s">
        <v>366</v>
      </c>
      <c r="CT172" s="3" t="s">
        <v>371</v>
      </c>
      <c r="CU172" s="3" t="s">
        <v>372</v>
      </c>
      <c r="CV172" s="3" t="s">
        <v>373</v>
      </c>
      <c r="CW172" s="3" t="s">
        <v>391</v>
      </c>
      <c r="CX172">
        <v>2024</v>
      </c>
    </row>
    <row r="173" spans="1:102" x14ac:dyDescent="0.2">
      <c r="A173" s="84" t="str">
        <f t="shared" si="2"/>
        <v>Июль 2024 График 5 Бригада 4</v>
      </c>
      <c r="B173" s="3"/>
      <c r="C173" s="87" t="s">
        <v>390</v>
      </c>
      <c r="D173" s="3" t="s">
        <v>412</v>
      </c>
      <c r="E173" s="3" t="s">
        <v>382</v>
      </c>
      <c r="F173" s="96">
        <v>4</v>
      </c>
      <c r="G173" s="3"/>
      <c r="H173" s="3">
        <v>10.5</v>
      </c>
      <c r="I173" s="3">
        <v>10.5</v>
      </c>
      <c r="J173" s="3"/>
      <c r="K173" s="3"/>
      <c r="L173" s="3">
        <v>10.5</v>
      </c>
      <c r="M173" s="3">
        <v>10.5</v>
      </c>
      <c r="N173" s="3"/>
      <c r="O173" s="3"/>
      <c r="P173" s="3">
        <v>10.5</v>
      </c>
      <c r="Q173" s="3">
        <v>10.5</v>
      </c>
      <c r="R173" s="3"/>
      <c r="S173" s="3"/>
      <c r="T173" s="3">
        <v>10.5</v>
      </c>
      <c r="U173" s="3">
        <v>10.5</v>
      </c>
      <c r="V173" s="3"/>
      <c r="W173" s="3"/>
      <c r="X173" s="3">
        <v>10.5</v>
      </c>
      <c r="Y173" s="3">
        <v>10.5</v>
      </c>
      <c r="Z173" s="3"/>
      <c r="AA173" s="3"/>
      <c r="AB173" s="3">
        <v>10.5</v>
      </c>
      <c r="AC173" s="3">
        <v>10.5</v>
      </c>
      <c r="AD173" s="3"/>
      <c r="AE173" s="3"/>
      <c r="AF173" s="3">
        <v>10.5</v>
      </c>
      <c r="AG173" s="3">
        <v>10.5</v>
      </c>
      <c r="AH173" s="3"/>
      <c r="AI173" s="3"/>
      <c r="AJ173" s="3">
        <v>10.5</v>
      </c>
      <c r="AK173" s="3">
        <v>10.5</v>
      </c>
      <c r="AL173" s="91">
        <v>168</v>
      </c>
      <c r="AM173" s="92">
        <v>1</v>
      </c>
      <c r="AN173" s="92">
        <v>2</v>
      </c>
      <c r="AO173" s="92">
        <v>3</v>
      </c>
      <c r="AP173" s="92">
        <v>4</v>
      </c>
      <c r="AQ173" s="92">
        <v>5</v>
      </c>
      <c r="AR173" s="92">
        <v>6</v>
      </c>
      <c r="AS173" s="92">
        <v>7</v>
      </c>
      <c r="AT173" s="92">
        <v>8</v>
      </c>
      <c r="AU173" s="92">
        <v>9</v>
      </c>
      <c r="AV173" s="92">
        <v>10</v>
      </c>
      <c r="AW173" s="92">
        <v>11</v>
      </c>
      <c r="AX173" s="92">
        <v>12</v>
      </c>
      <c r="AY173" s="92">
        <v>13</v>
      </c>
      <c r="AZ173" s="92">
        <v>14</v>
      </c>
      <c r="BA173" s="92">
        <v>15</v>
      </c>
      <c r="BB173" s="92">
        <v>16</v>
      </c>
      <c r="BC173" s="92">
        <v>17</v>
      </c>
      <c r="BD173" s="92">
        <v>18</v>
      </c>
      <c r="BE173" s="92">
        <v>19</v>
      </c>
      <c r="BF173" s="92">
        <v>20</v>
      </c>
      <c r="BG173" s="92">
        <v>21</v>
      </c>
      <c r="BH173" s="92">
        <v>22</v>
      </c>
      <c r="BI173" s="92">
        <v>23</v>
      </c>
      <c r="BJ173" s="92">
        <v>24</v>
      </c>
      <c r="BK173" s="92">
        <v>25</v>
      </c>
      <c r="BL173" s="92">
        <v>26</v>
      </c>
      <c r="BM173" s="92">
        <v>27</v>
      </c>
      <c r="BN173" s="92">
        <v>28</v>
      </c>
      <c r="BO173" s="92">
        <v>29</v>
      </c>
      <c r="BP173" s="92">
        <v>30</v>
      </c>
      <c r="BQ173" s="92">
        <v>31</v>
      </c>
      <c r="BR173" s="3" t="s">
        <v>371</v>
      </c>
      <c r="BS173" s="3" t="s">
        <v>372</v>
      </c>
      <c r="BT173" s="3" t="s">
        <v>373</v>
      </c>
      <c r="BU173" s="3" t="s">
        <v>374</v>
      </c>
      <c r="BV173" s="3" t="s">
        <v>375</v>
      </c>
      <c r="BW173" s="3" t="s">
        <v>365</v>
      </c>
      <c r="BX173" s="3" t="s">
        <v>366</v>
      </c>
      <c r="BY173" s="3" t="s">
        <v>371</v>
      </c>
      <c r="BZ173" s="3" t="s">
        <v>372</v>
      </c>
      <c r="CA173" s="3" t="s">
        <v>373</v>
      </c>
      <c r="CB173" s="3" t="s">
        <v>374</v>
      </c>
      <c r="CC173" s="3" t="s">
        <v>375</v>
      </c>
      <c r="CD173" s="3" t="s">
        <v>365</v>
      </c>
      <c r="CE173" s="3" t="s">
        <v>366</v>
      </c>
      <c r="CF173" s="3" t="s">
        <v>371</v>
      </c>
      <c r="CG173" s="3" t="s">
        <v>372</v>
      </c>
      <c r="CH173" s="3" t="s">
        <v>373</v>
      </c>
      <c r="CI173" s="3" t="s">
        <v>374</v>
      </c>
      <c r="CJ173" s="3" t="s">
        <v>375</v>
      </c>
      <c r="CK173" s="3" t="s">
        <v>365</v>
      </c>
      <c r="CL173" s="3" t="s">
        <v>366</v>
      </c>
      <c r="CM173" s="3" t="s">
        <v>371</v>
      </c>
      <c r="CN173" s="3" t="s">
        <v>372</v>
      </c>
      <c r="CO173" s="3" t="s">
        <v>373</v>
      </c>
      <c r="CP173" s="3" t="s">
        <v>374</v>
      </c>
      <c r="CQ173" s="3" t="s">
        <v>375</v>
      </c>
      <c r="CR173" s="3" t="s">
        <v>365</v>
      </c>
      <c r="CS173" s="3" t="s">
        <v>366</v>
      </c>
      <c r="CT173" s="3" t="s">
        <v>371</v>
      </c>
      <c r="CU173" s="3" t="s">
        <v>372</v>
      </c>
      <c r="CV173" s="3" t="s">
        <v>373</v>
      </c>
      <c r="CW173" s="3" t="s">
        <v>391</v>
      </c>
      <c r="CX173">
        <v>2024</v>
      </c>
    </row>
    <row r="174" spans="1:102" x14ac:dyDescent="0.2">
      <c r="A174" s="84" t="str">
        <f t="shared" si="2"/>
        <v>Август 2024 График 5 Бригада 1</v>
      </c>
      <c r="B174" s="3"/>
      <c r="C174" s="87" t="s">
        <v>392</v>
      </c>
      <c r="D174" s="3" t="s">
        <v>412</v>
      </c>
      <c r="E174" s="3" t="s">
        <v>369</v>
      </c>
      <c r="F174" s="96">
        <v>1</v>
      </c>
      <c r="G174" s="3">
        <v>10.5</v>
      </c>
      <c r="H174" s="3"/>
      <c r="I174" s="3"/>
      <c r="J174" s="3">
        <v>10.5</v>
      </c>
      <c r="K174" s="3">
        <v>10.5</v>
      </c>
      <c r="L174" s="3"/>
      <c r="M174" s="3"/>
      <c r="N174" s="3">
        <v>10.5</v>
      </c>
      <c r="O174" s="3">
        <v>10.5</v>
      </c>
      <c r="P174" s="3"/>
      <c r="Q174" s="3"/>
      <c r="R174" s="3">
        <v>10.5</v>
      </c>
      <c r="S174" s="3">
        <v>10.5</v>
      </c>
      <c r="T174" s="3"/>
      <c r="U174" s="3"/>
      <c r="V174" s="3">
        <v>10.5</v>
      </c>
      <c r="W174" s="3">
        <v>10.5</v>
      </c>
      <c r="X174" s="3"/>
      <c r="Y174" s="3"/>
      <c r="Z174" s="3">
        <v>10.5</v>
      </c>
      <c r="AA174" s="3">
        <v>10.5</v>
      </c>
      <c r="AB174" s="3"/>
      <c r="AC174" s="3"/>
      <c r="AD174" s="3">
        <v>10.5</v>
      </c>
      <c r="AE174" s="3">
        <v>10.5</v>
      </c>
      <c r="AF174" s="3"/>
      <c r="AG174" s="3"/>
      <c r="AH174" s="3">
        <v>10.5</v>
      </c>
      <c r="AI174" s="3">
        <v>10.5</v>
      </c>
      <c r="AJ174" s="3"/>
      <c r="AK174" s="3"/>
      <c r="AL174" s="91">
        <v>157.5</v>
      </c>
      <c r="AM174" s="92">
        <v>1</v>
      </c>
      <c r="AN174" s="92">
        <v>2</v>
      </c>
      <c r="AO174" s="92">
        <v>3</v>
      </c>
      <c r="AP174" s="92">
        <v>4</v>
      </c>
      <c r="AQ174" s="92">
        <v>5</v>
      </c>
      <c r="AR174" s="92">
        <v>6</v>
      </c>
      <c r="AS174" s="92">
        <v>7</v>
      </c>
      <c r="AT174" s="92">
        <v>8</v>
      </c>
      <c r="AU174" s="92">
        <v>9</v>
      </c>
      <c r="AV174" s="92">
        <v>10</v>
      </c>
      <c r="AW174" s="92">
        <v>11</v>
      </c>
      <c r="AX174" s="92">
        <v>12</v>
      </c>
      <c r="AY174" s="92">
        <v>13</v>
      </c>
      <c r="AZ174" s="92">
        <v>14</v>
      </c>
      <c r="BA174" s="92">
        <v>15</v>
      </c>
      <c r="BB174" s="92">
        <v>16</v>
      </c>
      <c r="BC174" s="92">
        <v>17</v>
      </c>
      <c r="BD174" s="92">
        <v>18</v>
      </c>
      <c r="BE174" s="92">
        <v>19</v>
      </c>
      <c r="BF174" s="92">
        <v>20</v>
      </c>
      <c r="BG174" s="92">
        <v>21</v>
      </c>
      <c r="BH174" s="92">
        <v>22</v>
      </c>
      <c r="BI174" s="92">
        <v>23</v>
      </c>
      <c r="BJ174" s="92">
        <v>24</v>
      </c>
      <c r="BK174" s="92">
        <v>25</v>
      </c>
      <c r="BL174" s="92">
        <v>26</v>
      </c>
      <c r="BM174" s="92">
        <v>27</v>
      </c>
      <c r="BN174" s="92">
        <v>28</v>
      </c>
      <c r="BO174" s="92">
        <v>29</v>
      </c>
      <c r="BP174" s="92">
        <v>30</v>
      </c>
      <c r="BQ174" s="92">
        <v>31</v>
      </c>
      <c r="BR174" s="3" t="s">
        <v>374</v>
      </c>
      <c r="BS174" s="3" t="s">
        <v>375</v>
      </c>
      <c r="BT174" s="3" t="s">
        <v>365</v>
      </c>
      <c r="BU174" s="3" t="s">
        <v>366</v>
      </c>
      <c r="BV174" s="3" t="s">
        <v>371</v>
      </c>
      <c r="BW174" s="3" t="s">
        <v>372</v>
      </c>
      <c r="BX174" s="3" t="s">
        <v>373</v>
      </c>
      <c r="BY174" s="3" t="s">
        <v>374</v>
      </c>
      <c r="BZ174" s="3" t="s">
        <v>375</v>
      </c>
      <c r="CA174" s="3" t="s">
        <v>365</v>
      </c>
      <c r="CB174" s="3" t="s">
        <v>366</v>
      </c>
      <c r="CC174" s="3" t="s">
        <v>371</v>
      </c>
      <c r="CD174" s="3" t="s">
        <v>372</v>
      </c>
      <c r="CE174" s="3" t="s">
        <v>373</v>
      </c>
      <c r="CF174" s="3" t="s">
        <v>374</v>
      </c>
      <c r="CG174" s="3" t="s">
        <v>375</v>
      </c>
      <c r="CH174" s="3" t="s">
        <v>365</v>
      </c>
      <c r="CI174" s="3" t="s">
        <v>366</v>
      </c>
      <c r="CJ174" s="3" t="s">
        <v>371</v>
      </c>
      <c r="CK174" s="3" t="s">
        <v>372</v>
      </c>
      <c r="CL174" s="3" t="s">
        <v>373</v>
      </c>
      <c r="CM174" s="3" t="s">
        <v>374</v>
      </c>
      <c r="CN174" s="3" t="s">
        <v>375</v>
      </c>
      <c r="CO174" s="3" t="s">
        <v>365</v>
      </c>
      <c r="CP174" s="3" t="s">
        <v>366</v>
      </c>
      <c r="CQ174" s="3" t="s">
        <v>371</v>
      </c>
      <c r="CR174" s="3" t="s">
        <v>372</v>
      </c>
      <c r="CS174" s="3" t="s">
        <v>373</v>
      </c>
      <c r="CT174" s="3" t="s">
        <v>374</v>
      </c>
      <c r="CU174" s="3" t="s">
        <v>375</v>
      </c>
      <c r="CV174" s="3" t="s">
        <v>365</v>
      </c>
      <c r="CW174" s="3" t="s">
        <v>393</v>
      </c>
      <c r="CX174">
        <v>2024</v>
      </c>
    </row>
    <row r="175" spans="1:102" x14ac:dyDescent="0.2">
      <c r="A175" s="84" t="str">
        <f t="shared" si="2"/>
        <v>Август 2024 График 5 Бригада 2</v>
      </c>
      <c r="B175" s="3"/>
      <c r="C175" s="87" t="s">
        <v>392</v>
      </c>
      <c r="D175" s="3" t="s">
        <v>412</v>
      </c>
      <c r="E175" s="3" t="s">
        <v>376</v>
      </c>
      <c r="F175" s="96">
        <v>2</v>
      </c>
      <c r="G175" s="3">
        <v>10.5</v>
      </c>
      <c r="H175" s="3">
        <v>10.5</v>
      </c>
      <c r="I175" s="3"/>
      <c r="J175" s="3"/>
      <c r="K175" s="3">
        <v>10.5</v>
      </c>
      <c r="L175" s="3">
        <v>10.5</v>
      </c>
      <c r="M175" s="3"/>
      <c r="N175" s="3"/>
      <c r="O175" s="3">
        <v>10.5</v>
      </c>
      <c r="P175" s="3">
        <v>10.5</v>
      </c>
      <c r="Q175" s="3"/>
      <c r="R175" s="3"/>
      <c r="S175" s="3">
        <v>10.5</v>
      </c>
      <c r="T175" s="3">
        <v>10.5</v>
      </c>
      <c r="U175" s="3"/>
      <c r="V175" s="3"/>
      <c r="W175" s="3">
        <v>10.5</v>
      </c>
      <c r="X175" s="3">
        <v>10.5</v>
      </c>
      <c r="Y175" s="3"/>
      <c r="Z175" s="3"/>
      <c r="AA175" s="3">
        <v>10.5</v>
      </c>
      <c r="AB175" s="3">
        <v>10.5</v>
      </c>
      <c r="AC175" s="3"/>
      <c r="AD175" s="3"/>
      <c r="AE175" s="3">
        <v>10.5</v>
      </c>
      <c r="AF175" s="3">
        <v>10.5</v>
      </c>
      <c r="AG175" s="3"/>
      <c r="AH175" s="3"/>
      <c r="AI175" s="3">
        <v>10.5</v>
      </c>
      <c r="AJ175" s="3">
        <v>10.5</v>
      </c>
      <c r="AK175" s="3"/>
      <c r="AL175" s="91">
        <v>168</v>
      </c>
      <c r="AM175" s="92">
        <v>1</v>
      </c>
      <c r="AN175" s="92">
        <v>2</v>
      </c>
      <c r="AO175" s="92">
        <v>3</v>
      </c>
      <c r="AP175" s="92">
        <v>4</v>
      </c>
      <c r="AQ175" s="92">
        <v>5</v>
      </c>
      <c r="AR175" s="92">
        <v>6</v>
      </c>
      <c r="AS175" s="92">
        <v>7</v>
      </c>
      <c r="AT175" s="92">
        <v>8</v>
      </c>
      <c r="AU175" s="92">
        <v>9</v>
      </c>
      <c r="AV175" s="92">
        <v>10</v>
      </c>
      <c r="AW175" s="92">
        <v>11</v>
      </c>
      <c r="AX175" s="92">
        <v>12</v>
      </c>
      <c r="AY175" s="92">
        <v>13</v>
      </c>
      <c r="AZ175" s="92">
        <v>14</v>
      </c>
      <c r="BA175" s="92">
        <v>15</v>
      </c>
      <c r="BB175" s="92">
        <v>16</v>
      </c>
      <c r="BC175" s="92">
        <v>17</v>
      </c>
      <c r="BD175" s="92">
        <v>18</v>
      </c>
      <c r="BE175" s="92">
        <v>19</v>
      </c>
      <c r="BF175" s="92">
        <v>20</v>
      </c>
      <c r="BG175" s="92">
        <v>21</v>
      </c>
      <c r="BH175" s="92">
        <v>22</v>
      </c>
      <c r="BI175" s="92">
        <v>23</v>
      </c>
      <c r="BJ175" s="92">
        <v>24</v>
      </c>
      <c r="BK175" s="92">
        <v>25</v>
      </c>
      <c r="BL175" s="92">
        <v>26</v>
      </c>
      <c r="BM175" s="92">
        <v>27</v>
      </c>
      <c r="BN175" s="92">
        <v>28</v>
      </c>
      <c r="BO175" s="92">
        <v>29</v>
      </c>
      <c r="BP175" s="92">
        <v>30</v>
      </c>
      <c r="BQ175" s="92">
        <v>31</v>
      </c>
      <c r="BR175" s="3" t="s">
        <v>374</v>
      </c>
      <c r="BS175" s="3" t="s">
        <v>375</v>
      </c>
      <c r="BT175" s="3" t="s">
        <v>365</v>
      </c>
      <c r="BU175" s="3" t="s">
        <v>366</v>
      </c>
      <c r="BV175" s="3" t="s">
        <v>371</v>
      </c>
      <c r="BW175" s="3" t="s">
        <v>372</v>
      </c>
      <c r="BX175" s="3" t="s">
        <v>373</v>
      </c>
      <c r="BY175" s="3" t="s">
        <v>374</v>
      </c>
      <c r="BZ175" s="3" t="s">
        <v>375</v>
      </c>
      <c r="CA175" s="3" t="s">
        <v>365</v>
      </c>
      <c r="CB175" s="3" t="s">
        <v>366</v>
      </c>
      <c r="CC175" s="3" t="s">
        <v>371</v>
      </c>
      <c r="CD175" s="3" t="s">
        <v>372</v>
      </c>
      <c r="CE175" s="3" t="s">
        <v>373</v>
      </c>
      <c r="CF175" s="3" t="s">
        <v>374</v>
      </c>
      <c r="CG175" s="3" t="s">
        <v>375</v>
      </c>
      <c r="CH175" s="3" t="s">
        <v>365</v>
      </c>
      <c r="CI175" s="3" t="s">
        <v>366</v>
      </c>
      <c r="CJ175" s="3" t="s">
        <v>371</v>
      </c>
      <c r="CK175" s="3" t="s">
        <v>372</v>
      </c>
      <c r="CL175" s="3" t="s">
        <v>373</v>
      </c>
      <c r="CM175" s="3" t="s">
        <v>374</v>
      </c>
      <c r="CN175" s="3" t="s">
        <v>375</v>
      </c>
      <c r="CO175" s="3" t="s">
        <v>365</v>
      </c>
      <c r="CP175" s="3" t="s">
        <v>366</v>
      </c>
      <c r="CQ175" s="3" t="s">
        <v>371</v>
      </c>
      <c r="CR175" s="3" t="s">
        <v>372</v>
      </c>
      <c r="CS175" s="3" t="s">
        <v>373</v>
      </c>
      <c r="CT175" s="3" t="s">
        <v>374</v>
      </c>
      <c r="CU175" s="3" t="s">
        <v>375</v>
      </c>
      <c r="CV175" s="3" t="s">
        <v>365</v>
      </c>
      <c r="CW175" s="3" t="s">
        <v>393</v>
      </c>
      <c r="CX175">
        <v>2024</v>
      </c>
    </row>
    <row r="176" spans="1:102" x14ac:dyDescent="0.2">
      <c r="A176" s="84" t="str">
        <f t="shared" si="2"/>
        <v>Август 2024 График 5 Бригада 3</v>
      </c>
      <c r="B176" s="3"/>
      <c r="C176" s="87" t="s">
        <v>392</v>
      </c>
      <c r="D176" s="3" t="s">
        <v>412</v>
      </c>
      <c r="E176" s="3" t="s">
        <v>379</v>
      </c>
      <c r="F176" s="96">
        <v>3</v>
      </c>
      <c r="G176" s="3"/>
      <c r="H176" s="3">
        <v>10.5</v>
      </c>
      <c r="I176" s="3">
        <v>10.5</v>
      </c>
      <c r="J176" s="3"/>
      <c r="K176" s="3"/>
      <c r="L176" s="3">
        <v>10.5</v>
      </c>
      <c r="M176" s="3">
        <v>10.5</v>
      </c>
      <c r="N176" s="3"/>
      <c r="O176" s="3"/>
      <c r="P176" s="3">
        <v>10.5</v>
      </c>
      <c r="Q176" s="3">
        <v>10.5</v>
      </c>
      <c r="R176" s="3"/>
      <c r="S176" s="3"/>
      <c r="T176" s="3">
        <v>10.5</v>
      </c>
      <c r="U176" s="3">
        <v>10.5</v>
      </c>
      <c r="V176" s="3"/>
      <c r="W176" s="3"/>
      <c r="X176" s="3">
        <v>10.5</v>
      </c>
      <c r="Y176" s="3">
        <v>10.5</v>
      </c>
      <c r="Z176" s="3"/>
      <c r="AA176" s="3"/>
      <c r="AB176" s="3">
        <v>10.5</v>
      </c>
      <c r="AC176" s="3">
        <v>10.5</v>
      </c>
      <c r="AD176" s="3"/>
      <c r="AE176" s="3"/>
      <c r="AF176" s="3">
        <v>10.5</v>
      </c>
      <c r="AG176" s="3">
        <v>10.5</v>
      </c>
      <c r="AH176" s="3"/>
      <c r="AI176" s="3"/>
      <c r="AJ176" s="3">
        <v>10.5</v>
      </c>
      <c r="AK176" s="3">
        <v>10.5</v>
      </c>
      <c r="AL176" s="91">
        <v>168</v>
      </c>
      <c r="AM176" s="92">
        <v>1</v>
      </c>
      <c r="AN176" s="92">
        <v>2</v>
      </c>
      <c r="AO176" s="92">
        <v>3</v>
      </c>
      <c r="AP176" s="92">
        <v>4</v>
      </c>
      <c r="AQ176" s="92">
        <v>5</v>
      </c>
      <c r="AR176" s="92">
        <v>6</v>
      </c>
      <c r="AS176" s="92">
        <v>7</v>
      </c>
      <c r="AT176" s="92">
        <v>8</v>
      </c>
      <c r="AU176" s="92">
        <v>9</v>
      </c>
      <c r="AV176" s="92">
        <v>10</v>
      </c>
      <c r="AW176" s="92">
        <v>11</v>
      </c>
      <c r="AX176" s="92">
        <v>12</v>
      </c>
      <c r="AY176" s="92">
        <v>13</v>
      </c>
      <c r="AZ176" s="92">
        <v>14</v>
      </c>
      <c r="BA176" s="92">
        <v>15</v>
      </c>
      <c r="BB176" s="92">
        <v>16</v>
      </c>
      <c r="BC176" s="92">
        <v>17</v>
      </c>
      <c r="BD176" s="92">
        <v>18</v>
      </c>
      <c r="BE176" s="92">
        <v>19</v>
      </c>
      <c r="BF176" s="92">
        <v>20</v>
      </c>
      <c r="BG176" s="92">
        <v>21</v>
      </c>
      <c r="BH176" s="92">
        <v>22</v>
      </c>
      <c r="BI176" s="92">
        <v>23</v>
      </c>
      <c r="BJ176" s="92">
        <v>24</v>
      </c>
      <c r="BK176" s="92">
        <v>25</v>
      </c>
      <c r="BL176" s="92">
        <v>26</v>
      </c>
      <c r="BM176" s="92">
        <v>27</v>
      </c>
      <c r="BN176" s="92">
        <v>28</v>
      </c>
      <c r="BO176" s="92">
        <v>29</v>
      </c>
      <c r="BP176" s="92">
        <v>30</v>
      </c>
      <c r="BQ176" s="92">
        <v>31</v>
      </c>
      <c r="BR176" s="3" t="s">
        <v>374</v>
      </c>
      <c r="BS176" s="3" t="s">
        <v>375</v>
      </c>
      <c r="BT176" s="3" t="s">
        <v>365</v>
      </c>
      <c r="BU176" s="3" t="s">
        <v>366</v>
      </c>
      <c r="BV176" s="3" t="s">
        <v>371</v>
      </c>
      <c r="BW176" s="3" t="s">
        <v>372</v>
      </c>
      <c r="BX176" s="3" t="s">
        <v>373</v>
      </c>
      <c r="BY176" s="3" t="s">
        <v>374</v>
      </c>
      <c r="BZ176" s="3" t="s">
        <v>375</v>
      </c>
      <c r="CA176" s="3" t="s">
        <v>365</v>
      </c>
      <c r="CB176" s="3" t="s">
        <v>366</v>
      </c>
      <c r="CC176" s="3" t="s">
        <v>371</v>
      </c>
      <c r="CD176" s="3" t="s">
        <v>372</v>
      </c>
      <c r="CE176" s="3" t="s">
        <v>373</v>
      </c>
      <c r="CF176" s="3" t="s">
        <v>374</v>
      </c>
      <c r="CG176" s="3" t="s">
        <v>375</v>
      </c>
      <c r="CH176" s="3" t="s">
        <v>365</v>
      </c>
      <c r="CI176" s="3" t="s">
        <v>366</v>
      </c>
      <c r="CJ176" s="3" t="s">
        <v>371</v>
      </c>
      <c r="CK176" s="3" t="s">
        <v>372</v>
      </c>
      <c r="CL176" s="3" t="s">
        <v>373</v>
      </c>
      <c r="CM176" s="3" t="s">
        <v>374</v>
      </c>
      <c r="CN176" s="3" t="s">
        <v>375</v>
      </c>
      <c r="CO176" s="3" t="s">
        <v>365</v>
      </c>
      <c r="CP176" s="3" t="s">
        <v>366</v>
      </c>
      <c r="CQ176" s="3" t="s">
        <v>371</v>
      </c>
      <c r="CR176" s="3" t="s">
        <v>372</v>
      </c>
      <c r="CS176" s="3" t="s">
        <v>373</v>
      </c>
      <c r="CT176" s="3" t="s">
        <v>374</v>
      </c>
      <c r="CU176" s="3" t="s">
        <v>375</v>
      </c>
      <c r="CV176" s="3" t="s">
        <v>365</v>
      </c>
      <c r="CW176" s="3" t="s">
        <v>393</v>
      </c>
      <c r="CX176">
        <v>2024</v>
      </c>
    </row>
    <row r="177" spans="1:102" x14ac:dyDescent="0.2">
      <c r="A177" s="84" t="str">
        <f t="shared" si="2"/>
        <v>Август 2024 График 5 Бригада 4</v>
      </c>
      <c r="B177" s="3"/>
      <c r="C177" s="87" t="s">
        <v>392</v>
      </c>
      <c r="D177" s="3" t="s">
        <v>412</v>
      </c>
      <c r="E177" s="3" t="s">
        <v>382</v>
      </c>
      <c r="F177" s="96">
        <v>4</v>
      </c>
      <c r="G177" s="3"/>
      <c r="H177" s="3"/>
      <c r="I177" s="3">
        <v>10.5</v>
      </c>
      <c r="J177" s="3">
        <v>10.5</v>
      </c>
      <c r="K177" s="3"/>
      <c r="L177" s="3"/>
      <c r="M177" s="3">
        <v>10.5</v>
      </c>
      <c r="N177" s="3">
        <v>10.5</v>
      </c>
      <c r="O177" s="3"/>
      <c r="P177" s="3"/>
      <c r="Q177" s="3">
        <v>10.5</v>
      </c>
      <c r="R177" s="3">
        <v>10.5</v>
      </c>
      <c r="S177" s="3"/>
      <c r="T177" s="3"/>
      <c r="U177" s="3">
        <v>10.5</v>
      </c>
      <c r="V177" s="3">
        <v>10.5</v>
      </c>
      <c r="W177" s="3"/>
      <c r="X177" s="3"/>
      <c r="Y177" s="3">
        <v>10.5</v>
      </c>
      <c r="Z177" s="3">
        <v>10.5</v>
      </c>
      <c r="AA177" s="3"/>
      <c r="AB177" s="3"/>
      <c r="AC177" s="3">
        <v>10.5</v>
      </c>
      <c r="AD177" s="3">
        <v>10.5</v>
      </c>
      <c r="AE177" s="3"/>
      <c r="AF177" s="3"/>
      <c r="AG177" s="3">
        <v>10.5</v>
      </c>
      <c r="AH177" s="3">
        <v>10.5</v>
      </c>
      <c r="AI177" s="3"/>
      <c r="AJ177" s="3"/>
      <c r="AK177" s="3">
        <v>10.5</v>
      </c>
      <c r="AL177" s="91">
        <v>157.5</v>
      </c>
      <c r="AM177" s="92">
        <v>1</v>
      </c>
      <c r="AN177" s="92">
        <v>2</v>
      </c>
      <c r="AO177" s="92">
        <v>3</v>
      </c>
      <c r="AP177" s="92">
        <v>4</v>
      </c>
      <c r="AQ177" s="92">
        <v>5</v>
      </c>
      <c r="AR177" s="92">
        <v>6</v>
      </c>
      <c r="AS177" s="92">
        <v>7</v>
      </c>
      <c r="AT177" s="92">
        <v>8</v>
      </c>
      <c r="AU177" s="92">
        <v>9</v>
      </c>
      <c r="AV177" s="92">
        <v>10</v>
      </c>
      <c r="AW177" s="92">
        <v>11</v>
      </c>
      <c r="AX177" s="92">
        <v>12</v>
      </c>
      <c r="AY177" s="92">
        <v>13</v>
      </c>
      <c r="AZ177" s="92">
        <v>14</v>
      </c>
      <c r="BA177" s="92">
        <v>15</v>
      </c>
      <c r="BB177" s="92">
        <v>16</v>
      </c>
      <c r="BC177" s="92">
        <v>17</v>
      </c>
      <c r="BD177" s="92">
        <v>18</v>
      </c>
      <c r="BE177" s="92">
        <v>19</v>
      </c>
      <c r="BF177" s="92">
        <v>20</v>
      </c>
      <c r="BG177" s="92">
        <v>21</v>
      </c>
      <c r="BH177" s="92">
        <v>22</v>
      </c>
      <c r="BI177" s="92">
        <v>23</v>
      </c>
      <c r="BJ177" s="92">
        <v>24</v>
      </c>
      <c r="BK177" s="92">
        <v>25</v>
      </c>
      <c r="BL177" s="92">
        <v>26</v>
      </c>
      <c r="BM177" s="92">
        <v>27</v>
      </c>
      <c r="BN177" s="92">
        <v>28</v>
      </c>
      <c r="BO177" s="92">
        <v>29</v>
      </c>
      <c r="BP177" s="92">
        <v>30</v>
      </c>
      <c r="BQ177" s="92">
        <v>31</v>
      </c>
      <c r="BR177" s="3" t="s">
        <v>374</v>
      </c>
      <c r="BS177" s="3" t="s">
        <v>375</v>
      </c>
      <c r="BT177" s="3" t="s">
        <v>365</v>
      </c>
      <c r="BU177" s="3" t="s">
        <v>366</v>
      </c>
      <c r="BV177" s="3" t="s">
        <v>371</v>
      </c>
      <c r="BW177" s="3" t="s">
        <v>372</v>
      </c>
      <c r="BX177" s="3" t="s">
        <v>373</v>
      </c>
      <c r="BY177" s="3" t="s">
        <v>374</v>
      </c>
      <c r="BZ177" s="3" t="s">
        <v>375</v>
      </c>
      <c r="CA177" s="3" t="s">
        <v>365</v>
      </c>
      <c r="CB177" s="3" t="s">
        <v>366</v>
      </c>
      <c r="CC177" s="3" t="s">
        <v>371</v>
      </c>
      <c r="CD177" s="3" t="s">
        <v>372</v>
      </c>
      <c r="CE177" s="3" t="s">
        <v>373</v>
      </c>
      <c r="CF177" s="3" t="s">
        <v>374</v>
      </c>
      <c r="CG177" s="3" t="s">
        <v>375</v>
      </c>
      <c r="CH177" s="3" t="s">
        <v>365</v>
      </c>
      <c r="CI177" s="3" t="s">
        <v>366</v>
      </c>
      <c r="CJ177" s="3" t="s">
        <v>371</v>
      </c>
      <c r="CK177" s="3" t="s">
        <v>372</v>
      </c>
      <c r="CL177" s="3" t="s">
        <v>373</v>
      </c>
      <c r="CM177" s="3" t="s">
        <v>374</v>
      </c>
      <c r="CN177" s="3" t="s">
        <v>375</v>
      </c>
      <c r="CO177" s="3" t="s">
        <v>365</v>
      </c>
      <c r="CP177" s="3" t="s">
        <v>366</v>
      </c>
      <c r="CQ177" s="3" t="s">
        <v>371</v>
      </c>
      <c r="CR177" s="3" t="s">
        <v>372</v>
      </c>
      <c r="CS177" s="3" t="s">
        <v>373</v>
      </c>
      <c r="CT177" s="3" t="s">
        <v>374</v>
      </c>
      <c r="CU177" s="3" t="s">
        <v>375</v>
      </c>
      <c r="CV177" s="3" t="s">
        <v>365</v>
      </c>
      <c r="CW177" s="3" t="s">
        <v>393</v>
      </c>
      <c r="CX177">
        <v>2024</v>
      </c>
    </row>
    <row r="178" spans="1:102" x14ac:dyDescent="0.2">
      <c r="A178" s="84" t="str">
        <f t="shared" si="2"/>
        <v>Сентябрь 2024 График 5 Бригада 1</v>
      </c>
      <c r="B178" s="3"/>
      <c r="C178" s="87" t="s">
        <v>394</v>
      </c>
      <c r="D178" s="3" t="s">
        <v>412</v>
      </c>
      <c r="E178" s="3" t="s">
        <v>369</v>
      </c>
      <c r="F178" s="96">
        <v>1</v>
      </c>
      <c r="G178" s="3">
        <v>10.5</v>
      </c>
      <c r="H178" s="3">
        <v>10.5</v>
      </c>
      <c r="I178" s="3"/>
      <c r="J178" s="3"/>
      <c r="K178" s="3">
        <v>10.5</v>
      </c>
      <c r="L178" s="3">
        <v>10.5</v>
      </c>
      <c r="M178" s="3"/>
      <c r="N178" s="3"/>
      <c r="O178" s="3">
        <v>10.5</v>
      </c>
      <c r="P178" s="3">
        <v>10.5</v>
      </c>
      <c r="Q178" s="3"/>
      <c r="R178" s="3"/>
      <c r="S178" s="3">
        <v>10.5</v>
      </c>
      <c r="T178" s="3">
        <v>10.5</v>
      </c>
      <c r="U178" s="3"/>
      <c r="V178" s="3"/>
      <c r="W178" s="3">
        <v>10.5</v>
      </c>
      <c r="X178" s="3">
        <v>10.5</v>
      </c>
      <c r="Y178" s="3"/>
      <c r="Z178" s="3"/>
      <c r="AA178" s="3">
        <v>10.5</v>
      </c>
      <c r="AB178" s="3">
        <v>10.5</v>
      </c>
      <c r="AC178" s="3"/>
      <c r="AD178" s="3"/>
      <c r="AE178" s="3">
        <v>10.5</v>
      </c>
      <c r="AF178" s="3">
        <v>10.5</v>
      </c>
      <c r="AG178" s="3"/>
      <c r="AH178" s="3"/>
      <c r="AI178" s="3">
        <v>10.5</v>
      </c>
      <c r="AJ178" s="3">
        <v>10.5</v>
      </c>
      <c r="AK178" s="3" t="s">
        <v>385</v>
      </c>
      <c r="AL178" s="91">
        <v>168</v>
      </c>
      <c r="AM178" s="92">
        <v>1</v>
      </c>
      <c r="AN178" s="92">
        <v>2</v>
      </c>
      <c r="AO178" s="92">
        <v>3</v>
      </c>
      <c r="AP178" s="92">
        <v>4</v>
      </c>
      <c r="AQ178" s="92">
        <v>5</v>
      </c>
      <c r="AR178" s="92">
        <v>6</v>
      </c>
      <c r="AS178" s="92">
        <v>7</v>
      </c>
      <c r="AT178" s="92">
        <v>8</v>
      </c>
      <c r="AU178" s="92">
        <v>9</v>
      </c>
      <c r="AV178" s="92">
        <v>10</v>
      </c>
      <c r="AW178" s="92">
        <v>11</v>
      </c>
      <c r="AX178" s="92">
        <v>12</v>
      </c>
      <c r="AY178" s="92">
        <v>13</v>
      </c>
      <c r="AZ178" s="92">
        <v>14</v>
      </c>
      <c r="BA178" s="92">
        <v>15</v>
      </c>
      <c r="BB178" s="92">
        <v>16</v>
      </c>
      <c r="BC178" s="92">
        <v>17</v>
      </c>
      <c r="BD178" s="92">
        <v>18</v>
      </c>
      <c r="BE178" s="92">
        <v>19</v>
      </c>
      <c r="BF178" s="92">
        <v>20</v>
      </c>
      <c r="BG178" s="92">
        <v>21</v>
      </c>
      <c r="BH178" s="92">
        <v>22</v>
      </c>
      <c r="BI178" s="92">
        <v>23</v>
      </c>
      <c r="BJ178" s="92">
        <v>24</v>
      </c>
      <c r="BK178" s="92">
        <v>25</v>
      </c>
      <c r="BL178" s="92">
        <v>26</v>
      </c>
      <c r="BM178" s="92">
        <v>27</v>
      </c>
      <c r="BN178" s="92">
        <v>28</v>
      </c>
      <c r="BO178" s="92">
        <v>29</v>
      </c>
      <c r="BP178" s="92">
        <v>30</v>
      </c>
      <c r="BQ178" s="92"/>
      <c r="BR178" s="3" t="s">
        <v>366</v>
      </c>
      <c r="BS178" s="3" t="s">
        <v>371</v>
      </c>
      <c r="BT178" s="3" t="s">
        <v>372</v>
      </c>
      <c r="BU178" s="3" t="s">
        <v>373</v>
      </c>
      <c r="BV178" s="3" t="s">
        <v>374</v>
      </c>
      <c r="BW178" s="3" t="s">
        <v>375</v>
      </c>
      <c r="BX178" s="3" t="s">
        <v>365</v>
      </c>
      <c r="BY178" s="3" t="s">
        <v>366</v>
      </c>
      <c r="BZ178" s="3" t="s">
        <v>371</v>
      </c>
      <c r="CA178" s="3" t="s">
        <v>372</v>
      </c>
      <c r="CB178" s="3" t="s">
        <v>373</v>
      </c>
      <c r="CC178" s="3" t="s">
        <v>374</v>
      </c>
      <c r="CD178" s="3" t="s">
        <v>375</v>
      </c>
      <c r="CE178" s="3" t="s">
        <v>365</v>
      </c>
      <c r="CF178" s="3" t="s">
        <v>366</v>
      </c>
      <c r="CG178" s="3" t="s">
        <v>371</v>
      </c>
      <c r="CH178" s="3" t="s">
        <v>372</v>
      </c>
      <c r="CI178" s="3" t="s">
        <v>373</v>
      </c>
      <c r="CJ178" s="3" t="s">
        <v>374</v>
      </c>
      <c r="CK178" s="3" t="s">
        <v>375</v>
      </c>
      <c r="CL178" s="3" t="s">
        <v>365</v>
      </c>
      <c r="CM178" s="3" t="s">
        <v>366</v>
      </c>
      <c r="CN178" s="3" t="s">
        <v>371</v>
      </c>
      <c r="CO178" s="3" t="s">
        <v>372</v>
      </c>
      <c r="CP178" s="3" t="s">
        <v>373</v>
      </c>
      <c r="CQ178" s="3" t="s">
        <v>374</v>
      </c>
      <c r="CR178" s="3" t="s">
        <v>375</v>
      </c>
      <c r="CS178" s="3" t="s">
        <v>365</v>
      </c>
      <c r="CT178" s="3" t="s">
        <v>366</v>
      </c>
      <c r="CU178" s="3" t="s">
        <v>371</v>
      </c>
      <c r="CV178" s="3" t="s">
        <v>372</v>
      </c>
      <c r="CW178" s="3" t="s">
        <v>395</v>
      </c>
      <c r="CX178">
        <v>2024</v>
      </c>
    </row>
    <row r="179" spans="1:102" x14ac:dyDescent="0.2">
      <c r="A179" s="84" t="str">
        <f t="shared" si="2"/>
        <v>Сентябрь 2024 График 5 Бригада 2</v>
      </c>
      <c r="B179" s="3"/>
      <c r="C179" s="87" t="s">
        <v>394</v>
      </c>
      <c r="D179" s="3" t="s">
        <v>412</v>
      </c>
      <c r="E179" s="3" t="s">
        <v>376</v>
      </c>
      <c r="F179" s="96">
        <v>2</v>
      </c>
      <c r="G179" s="3"/>
      <c r="H179" s="3">
        <v>10.5</v>
      </c>
      <c r="I179" s="3">
        <v>10.5</v>
      </c>
      <c r="J179" s="3"/>
      <c r="K179" s="3"/>
      <c r="L179" s="3">
        <v>10.5</v>
      </c>
      <c r="M179" s="3">
        <v>10.5</v>
      </c>
      <c r="N179" s="3"/>
      <c r="O179" s="3"/>
      <c r="P179" s="3">
        <v>10.5</v>
      </c>
      <c r="Q179" s="3">
        <v>10.5</v>
      </c>
      <c r="R179" s="3"/>
      <c r="S179" s="3"/>
      <c r="T179" s="3">
        <v>10.5</v>
      </c>
      <c r="U179" s="3">
        <v>10.5</v>
      </c>
      <c r="V179" s="3"/>
      <c r="W179" s="3"/>
      <c r="X179" s="3">
        <v>10.5</v>
      </c>
      <c r="Y179" s="3">
        <v>10.5</v>
      </c>
      <c r="Z179" s="3"/>
      <c r="AA179" s="3"/>
      <c r="AB179" s="3">
        <v>10.5</v>
      </c>
      <c r="AC179" s="3">
        <v>10.5</v>
      </c>
      <c r="AD179" s="3"/>
      <c r="AE179" s="3"/>
      <c r="AF179" s="3">
        <v>10.5</v>
      </c>
      <c r="AG179" s="3">
        <v>10.5</v>
      </c>
      <c r="AH179" s="3"/>
      <c r="AI179" s="3"/>
      <c r="AJ179" s="3">
        <v>10.5</v>
      </c>
      <c r="AK179" s="3" t="s">
        <v>385</v>
      </c>
      <c r="AL179" s="91">
        <v>157.5</v>
      </c>
      <c r="AM179" s="92">
        <v>1</v>
      </c>
      <c r="AN179" s="92">
        <v>2</v>
      </c>
      <c r="AO179" s="92">
        <v>3</v>
      </c>
      <c r="AP179" s="92">
        <v>4</v>
      </c>
      <c r="AQ179" s="92">
        <v>5</v>
      </c>
      <c r="AR179" s="92">
        <v>6</v>
      </c>
      <c r="AS179" s="92">
        <v>7</v>
      </c>
      <c r="AT179" s="92">
        <v>8</v>
      </c>
      <c r="AU179" s="92">
        <v>9</v>
      </c>
      <c r="AV179" s="92">
        <v>10</v>
      </c>
      <c r="AW179" s="92">
        <v>11</v>
      </c>
      <c r="AX179" s="92">
        <v>12</v>
      </c>
      <c r="AY179" s="92">
        <v>13</v>
      </c>
      <c r="AZ179" s="92">
        <v>14</v>
      </c>
      <c r="BA179" s="92">
        <v>15</v>
      </c>
      <c r="BB179" s="92">
        <v>16</v>
      </c>
      <c r="BC179" s="92">
        <v>17</v>
      </c>
      <c r="BD179" s="92">
        <v>18</v>
      </c>
      <c r="BE179" s="92">
        <v>19</v>
      </c>
      <c r="BF179" s="92">
        <v>20</v>
      </c>
      <c r="BG179" s="92">
        <v>21</v>
      </c>
      <c r="BH179" s="92">
        <v>22</v>
      </c>
      <c r="BI179" s="92">
        <v>23</v>
      </c>
      <c r="BJ179" s="92">
        <v>24</v>
      </c>
      <c r="BK179" s="92">
        <v>25</v>
      </c>
      <c r="BL179" s="92">
        <v>26</v>
      </c>
      <c r="BM179" s="92">
        <v>27</v>
      </c>
      <c r="BN179" s="92">
        <v>28</v>
      </c>
      <c r="BO179" s="92">
        <v>29</v>
      </c>
      <c r="BP179" s="92">
        <v>30</v>
      </c>
      <c r="BQ179" s="92"/>
      <c r="BR179" s="3" t="s">
        <v>366</v>
      </c>
      <c r="BS179" s="3" t="s">
        <v>371</v>
      </c>
      <c r="BT179" s="3" t="s">
        <v>372</v>
      </c>
      <c r="BU179" s="3" t="s">
        <v>373</v>
      </c>
      <c r="BV179" s="3" t="s">
        <v>374</v>
      </c>
      <c r="BW179" s="3" t="s">
        <v>375</v>
      </c>
      <c r="BX179" s="3" t="s">
        <v>365</v>
      </c>
      <c r="BY179" s="3" t="s">
        <v>366</v>
      </c>
      <c r="BZ179" s="3" t="s">
        <v>371</v>
      </c>
      <c r="CA179" s="3" t="s">
        <v>372</v>
      </c>
      <c r="CB179" s="3" t="s">
        <v>373</v>
      </c>
      <c r="CC179" s="3" t="s">
        <v>374</v>
      </c>
      <c r="CD179" s="3" t="s">
        <v>375</v>
      </c>
      <c r="CE179" s="3" t="s">
        <v>365</v>
      </c>
      <c r="CF179" s="3" t="s">
        <v>366</v>
      </c>
      <c r="CG179" s="3" t="s">
        <v>371</v>
      </c>
      <c r="CH179" s="3" t="s">
        <v>372</v>
      </c>
      <c r="CI179" s="3" t="s">
        <v>373</v>
      </c>
      <c r="CJ179" s="3" t="s">
        <v>374</v>
      </c>
      <c r="CK179" s="3" t="s">
        <v>375</v>
      </c>
      <c r="CL179" s="3" t="s">
        <v>365</v>
      </c>
      <c r="CM179" s="3" t="s">
        <v>366</v>
      </c>
      <c r="CN179" s="3" t="s">
        <v>371</v>
      </c>
      <c r="CO179" s="3" t="s">
        <v>372</v>
      </c>
      <c r="CP179" s="3" t="s">
        <v>373</v>
      </c>
      <c r="CQ179" s="3" t="s">
        <v>374</v>
      </c>
      <c r="CR179" s="3" t="s">
        <v>375</v>
      </c>
      <c r="CS179" s="3" t="s">
        <v>365</v>
      </c>
      <c r="CT179" s="3" t="s">
        <v>366</v>
      </c>
      <c r="CU179" s="3" t="s">
        <v>371</v>
      </c>
      <c r="CV179" s="3" t="s">
        <v>372</v>
      </c>
      <c r="CW179" s="3" t="s">
        <v>395</v>
      </c>
      <c r="CX179">
        <v>2024</v>
      </c>
    </row>
    <row r="180" spans="1:102" x14ac:dyDescent="0.2">
      <c r="A180" s="84" t="str">
        <f t="shared" si="2"/>
        <v>Сентябрь 2024 График 5 Бригада 3</v>
      </c>
      <c r="B180" s="3"/>
      <c r="C180" s="87" t="s">
        <v>394</v>
      </c>
      <c r="D180" s="3" t="s">
        <v>412</v>
      </c>
      <c r="E180" s="3" t="s">
        <v>379</v>
      </c>
      <c r="F180" s="96">
        <v>3</v>
      </c>
      <c r="G180" s="3"/>
      <c r="H180" s="3"/>
      <c r="I180" s="3">
        <v>10.5</v>
      </c>
      <c r="J180" s="3">
        <v>10.5</v>
      </c>
      <c r="K180" s="3"/>
      <c r="L180" s="3"/>
      <c r="M180" s="3">
        <v>10.5</v>
      </c>
      <c r="N180" s="3">
        <v>10.5</v>
      </c>
      <c r="O180" s="3"/>
      <c r="P180" s="3"/>
      <c r="Q180" s="3">
        <v>10.5</v>
      </c>
      <c r="R180" s="3">
        <v>10.5</v>
      </c>
      <c r="S180" s="3"/>
      <c r="T180" s="3"/>
      <c r="U180" s="3">
        <v>10.5</v>
      </c>
      <c r="V180" s="3">
        <v>10.5</v>
      </c>
      <c r="W180" s="3"/>
      <c r="X180" s="3"/>
      <c r="Y180" s="3">
        <v>10.5</v>
      </c>
      <c r="Z180" s="3">
        <v>10.5</v>
      </c>
      <c r="AA180" s="3"/>
      <c r="AB180" s="3"/>
      <c r="AC180" s="3">
        <v>10.5</v>
      </c>
      <c r="AD180" s="3">
        <v>10.5</v>
      </c>
      <c r="AE180" s="3"/>
      <c r="AF180" s="3"/>
      <c r="AG180" s="3">
        <v>10.5</v>
      </c>
      <c r="AH180" s="3">
        <v>10.5</v>
      </c>
      <c r="AI180" s="3"/>
      <c r="AJ180" s="3"/>
      <c r="AK180" s="3" t="s">
        <v>385</v>
      </c>
      <c r="AL180" s="91">
        <v>147</v>
      </c>
      <c r="AM180" s="92">
        <v>1</v>
      </c>
      <c r="AN180" s="92">
        <v>2</v>
      </c>
      <c r="AO180" s="92">
        <v>3</v>
      </c>
      <c r="AP180" s="92">
        <v>4</v>
      </c>
      <c r="AQ180" s="92">
        <v>5</v>
      </c>
      <c r="AR180" s="92">
        <v>6</v>
      </c>
      <c r="AS180" s="92">
        <v>7</v>
      </c>
      <c r="AT180" s="92">
        <v>8</v>
      </c>
      <c r="AU180" s="92">
        <v>9</v>
      </c>
      <c r="AV180" s="92">
        <v>10</v>
      </c>
      <c r="AW180" s="92">
        <v>11</v>
      </c>
      <c r="AX180" s="92">
        <v>12</v>
      </c>
      <c r="AY180" s="92">
        <v>13</v>
      </c>
      <c r="AZ180" s="92">
        <v>14</v>
      </c>
      <c r="BA180" s="92">
        <v>15</v>
      </c>
      <c r="BB180" s="92">
        <v>16</v>
      </c>
      <c r="BC180" s="92">
        <v>17</v>
      </c>
      <c r="BD180" s="92">
        <v>18</v>
      </c>
      <c r="BE180" s="92">
        <v>19</v>
      </c>
      <c r="BF180" s="92">
        <v>20</v>
      </c>
      <c r="BG180" s="92">
        <v>21</v>
      </c>
      <c r="BH180" s="92">
        <v>22</v>
      </c>
      <c r="BI180" s="92">
        <v>23</v>
      </c>
      <c r="BJ180" s="92">
        <v>24</v>
      </c>
      <c r="BK180" s="92">
        <v>25</v>
      </c>
      <c r="BL180" s="92">
        <v>26</v>
      </c>
      <c r="BM180" s="92">
        <v>27</v>
      </c>
      <c r="BN180" s="92">
        <v>28</v>
      </c>
      <c r="BO180" s="92">
        <v>29</v>
      </c>
      <c r="BP180" s="92">
        <v>30</v>
      </c>
      <c r="BQ180" s="92"/>
      <c r="BR180" s="3" t="s">
        <v>366</v>
      </c>
      <c r="BS180" s="3" t="s">
        <v>371</v>
      </c>
      <c r="BT180" s="3" t="s">
        <v>372</v>
      </c>
      <c r="BU180" s="3" t="s">
        <v>373</v>
      </c>
      <c r="BV180" s="3" t="s">
        <v>374</v>
      </c>
      <c r="BW180" s="3" t="s">
        <v>375</v>
      </c>
      <c r="BX180" s="3" t="s">
        <v>365</v>
      </c>
      <c r="BY180" s="3" t="s">
        <v>366</v>
      </c>
      <c r="BZ180" s="3" t="s">
        <v>371</v>
      </c>
      <c r="CA180" s="3" t="s">
        <v>372</v>
      </c>
      <c r="CB180" s="3" t="s">
        <v>373</v>
      </c>
      <c r="CC180" s="3" t="s">
        <v>374</v>
      </c>
      <c r="CD180" s="3" t="s">
        <v>375</v>
      </c>
      <c r="CE180" s="3" t="s">
        <v>365</v>
      </c>
      <c r="CF180" s="3" t="s">
        <v>366</v>
      </c>
      <c r="CG180" s="3" t="s">
        <v>371</v>
      </c>
      <c r="CH180" s="3" t="s">
        <v>372</v>
      </c>
      <c r="CI180" s="3" t="s">
        <v>373</v>
      </c>
      <c r="CJ180" s="3" t="s">
        <v>374</v>
      </c>
      <c r="CK180" s="3" t="s">
        <v>375</v>
      </c>
      <c r="CL180" s="3" t="s">
        <v>365</v>
      </c>
      <c r="CM180" s="3" t="s">
        <v>366</v>
      </c>
      <c r="CN180" s="3" t="s">
        <v>371</v>
      </c>
      <c r="CO180" s="3" t="s">
        <v>372</v>
      </c>
      <c r="CP180" s="3" t="s">
        <v>373</v>
      </c>
      <c r="CQ180" s="3" t="s">
        <v>374</v>
      </c>
      <c r="CR180" s="3" t="s">
        <v>375</v>
      </c>
      <c r="CS180" s="3" t="s">
        <v>365</v>
      </c>
      <c r="CT180" s="3" t="s">
        <v>366</v>
      </c>
      <c r="CU180" s="3" t="s">
        <v>371</v>
      </c>
      <c r="CV180" s="3" t="s">
        <v>372</v>
      </c>
      <c r="CW180" s="3" t="s">
        <v>395</v>
      </c>
      <c r="CX180">
        <v>2024</v>
      </c>
    </row>
    <row r="181" spans="1:102" x14ac:dyDescent="0.2">
      <c r="A181" s="84" t="str">
        <f t="shared" si="2"/>
        <v>Сентябрь 2024 График 5 Бригада 4</v>
      </c>
      <c r="B181" s="3"/>
      <c r="C181" s="87" t="s">
        <v>394</v>
      </c>
      <c r="D181" s="3" t="s">
        <v>412</v>
      </c>
      <c r="E181" s="3" t="s">
        <v>382</v>
      </c>
      <c r="F181" s="96">
        <v>4</v>
      </c>
      <c r="G181" s="3">
        <v>10.5</v>
      </c>
      <c r="H181" s="3"/>
      <c r="I181" s="3"/>
      <c r="J181" s="3">
        <v>10.5</v>
      </c>
      <c r="K181" s="3">
        <v>10.5</v>
      </c>
      <c r="L181" s="3"/>
      <c r="M181" s="3"/>
      <c r="N181" s="3">
        <v>10.5</v>
      </c>
      <c r="O181" s="3">
        <v>10.5</v>
      </c>
      <c r="P181" s="3"/>
      <c r="Q181" s="3"/>
      <c r="R181" s="3">
        <v>10.5</v>
      </c>
      <c r="S181" s="3">
        <v>10.5</v>
      </c>
      <c r="T181" s="3"/>
      <c r="U181" s="3"/>
      <c r="V181" s="3">
        <v>10.5</v>
      </c>
      <c r="W181" s="3">
        <v>10.5</v>
      </c>
      <c r="X181" s="3"/>
      <c r="Y181" s="3"/>
      <c r="Z181" s="3">
        <v>10.5</v>
      </c>
      <c r="AA181" s="3">
        <v>10.5</v>
      </c>
      <c r="AB181" s="3"/>
      <c r="AC181" s="3"/>
      <c r="AD181" s="3">
        <v>10.5</v>
      </c>
      <c r="AE181" s="3">
        <v>10.5</v>
      </c>
      <c r="AF181" s="3"/>
      <c r="AG181" s="3"/>
      <c r="AH181" s="3">
        <v>10.5</v>
      </c>
      <c r="AI181" s="3">
        <v>10.5</v>
      </c>
      <c r="AJ181" s="3"/>
      <c r="AK181" s="3" t="s">
        <v>385</v>
      </c>
      <c r="AL181" s="91">
        <v>157.5</v>
      </c>
      <c r="AM181" s="92">
        <v>1</v>
      </c>
      <c r="AN181" s="92">
        <v>2</v>
      </c>
      <c r="AO181" s="92">
        <v>3</v>
      </c>
      <c r="AP181" s="92">
        <v>4</v>
      </c>
      <c r="AQ181" s="92">
        <v>5</v>
      </c>
      <c r="AR181" s="92">
        <v>6</v>
      </c>
      <c r="AS181" s="92">
        <v>7</v>
      </c>
      <c r="AT181" s="92">
        <v>8</v>
      </c>
      <c r="AU181" s="92">
        <v>9</v>
      </c>
      <c r="AV181" s="92">
        <v>10</v>
      </c>
      <c r="AW181" s="92">
        <v>11</v>
      </c>
      <c r="AX181" s="92">
        <v>12</v>
      </c>
      <c r="AY181" s="92">
        <v>13</v>
      </c>
      <c r="AZ181" s="92">
        <v>14</v>
      </c>
      <c r="BA181" s="92">
        <v>15</v>
      </c>
      <c r="BB181" s="92">
        <v>16</v>
      </c>
      <c r="BC181" s="92">
        <v>17</v>
      </c>
      <c r="BD181" s="92">
        <v>18</v>
      </c>
      <c r="BE181" s="92">
        <v>19</v>
      </c>
      <c r="BF181" s="92">
        <v>20</v>
      </c>
      <c r="BG181" s="92">
        <v>21</v>
      </c>
      <c r="BH181" s="92">
        <v>22</v>
      </c>
      <c r="BI181" s="92">
        <v>23</v>
      </c>
      <c r="BJ181" s="92">
        <v>24</v>
      </c>
      <c r="BK181" s="92">
        <v>25</v>
      </c>
      <c r="BL181" s="92">
        <v>26</v>
      </c>
      <c r="BM181" s="92">
        <v>27</v>
      </c>
      <c r="BN181" s="92">
        <v>28</v>
      </c>
      <c r="BO181" s="92">
        <v>29</v>
      </c>
      <c r="BP181" s="92">
        <v>30</v>
      </c>
      <c r="BQ181" s="92"/>
      <c r="BR181" s="3" t="s">
        <v>366</v>
      </c>
      <c r="BS181" s="3" t="s">
        <v>371</v>
      </c>
      <c r="BT181" s="3" t="s">
        <v>372</v>
      </c>
      <c r="BU181" s="3" t="s">
        <v>373</v>
      </c>
      <c r="BV181" s="3" t="s">
        <v>374</v>
      </c>
      <c r="BW181" s="3" t="s">
        <v>375</v>
      </c>
      <c r="BX181" s="3" t="s">
        <v>365</v>
      </c>
      <c r="BY181" s="3" t="s">
        <v>366</v>
      </c>
      <c r="BZ181" s="3" t="s">
        <v>371</v>
      </c>
      <c r="CA181" s="3" t="s">
        <v>372</v>
      </c>
      <c r="CB181" s="3" t="s">
        <v>373</v>
      </c>
      <c r="CC181" s="3" t="s">
        <v>374</v>
      </c>
      <c r="CD181" s="3" t="s">
        <v>375</v>
      </c>
      <c r="CE181" s="3" t="s">
        <v>365</v>
      </c>
      <c r="CF181" s="3" t="s">
        <v>366</v>
      </c>
      <c r="CG181" s="3" t="s">
        <v>371</v>
      </c>
      <c r="CH181" s="3" t="s">
        <v>372</v>
      </c>
      <c r="CI181" s="3" t="s">
        <v>373</v>
      </c>
      <c r="CJ181" s="3" t="s">
        <v>374</v>
      </c>
      <c r="CK181" s="3" t="s">
        <v>375</v>
      </c>
      <c r="CL181" s="3" t="s">
        <v>365</v>
      </c>
      <c r="CM181" s="3" t="s">
        <v>366</v>
      </c>
      <c r="CN181" s="3" t="s">
        <v>371</v>
      </c>
      <c r="CO181" s="3" t="s">
        <v>372</v>
      </c>
      <c r="CP181" s="3" t="s">
        <v>373</v>
      </c>
      <c r="CQ181" s="3" t="s">
        <v>374</v>
      </c>
      <c r="CR181" s="3" t="s">
        <v>375</v>
      </c>
      <c r="CS181" s="3" t="s">
        <v>365</v>
      </c>
      <c r="CT181" s="3" t="s">
        <v>366</v>
      </c>
      <c r="CU181" s="3" t="s">
        <v>371</v>
      </c>
      <c r="CV181" s="3" t="s">
        <v>372</v>
      </c>
      <c r="CW181" s="3" t="s">
        <v>395</v>
      </c>
      <c r="CX181">
        <v>2024</v>
      </c>
    </row>
    <row r="182" spans="1:102" x14ac:dyDescent="0.2">
      <c r="A182" s="84" t="str">
        <f t="shared" si="2"/>
        <v>Октябрь 2024 График 5 Бригада 1</v>
      </c>
      <c r="B182" s="3"/>
      <c r="C182" s="87" t="s">
        <v>396</v>
      </c>
      <c r="D182" s="3" t="s">
        <v>412</v>
      </c>
      <c r="E182" s="3" t="s">
        <v>369</v>
      </c>
      <c r="F182" s="96">
        <v>1</v>
      </c>
      <c r="G182" s="3"/>
      <c r="H182" s="3"/>
      <c r="I182" s="3">
        <v>10.5</v>
      </c>
      <c r="J182" s="3">
        <v>10.5</v>
      </c>
      <c r="K182" s="3"/>
      <c r="L182" s="3"/>
      <c r="M182" s="3">
        <v>10.5</v>
      </c>
      <c r="N182" s="3">
        <v>10.5</v>
      </c>
      <c r="O182" s="3"/>
      <c r="P182" s="3"/>
      <c r="Q182" s="3">
        <v>10.5</v>
      </c>
      <c r="R182" s="3">
        <v>10.5</v>
      </c>
      <c r="S182" s="3"/>
      <c r="T182" s="3"/>
      <c r="U182" s="3">
        <v>10.5</v>
      </c>
      <c r="V182" s="3">
        <v>10.5</v>
      </c>
      <c r="W182" s="3"/>
      <c r="X182" s="3"/>
      <c r="Y182" s="3">
        <v>10.5</v>
      </c>
      <c r="Z182" s="3">
        <v>10.5</v>
      </c>
      <c r="AA182" s="3"/>
      <c r="AB182" s="3"/>
      <c r="AC182" s="3">
        <v>10.5</v>
      </c>
      <c r="AD182" s="3">
        <v>10.5</v>
      </c>
      <c r="AE182" s="3"/>
      <c r="AF182" s="3"/>
      <c r="AG182" s="3">
        <v>10.5</v>
      </c>
      <c r="AH182" s="3">
        <v>10.5</v>
      </c>
      <c r="AI182" s="3"/>
      <c r="AJ182" s="3"/>
      <c r="AK182" s="3">
        <v>10.5</v>
      </c>
      <c r="AL182" s="91">
        <v>157.5</v>
      </c>
      <c r="AM182" s="92">
        <v>1</v>
      </c>
      <c r="AN182" s="92">
        <v>2</v>
      </c>
      <c r="AO182" s="92">
        <v>3</v>
      </c>
      <c r="AP182" s="92">
        <v>4</v>
      </c>
      <c r="AQ182" s="92">
        <v>5</v>
      </c>
      <c r="AR182" s="92">
        <v>6</v>
      </c>
      <c r="AS182" s="92">
        <v>7</v>
      </c>
      <c r="AT182" s="92">
        <v>8</v>
      </c>
      <c r="AU182" s="92">
        <v>9</v>
      </c>
      <c r="AV182" s="92">
        <v>10</v>
      </c>
      <c r="AW182" s="92">
        <v>11</v>
      </c>
      <c r="AX182" s="92">
        <v>12</v>
      </c>
      <c r="AY182" s="92">
        <v>13</v>
      </c>
      <c r="AZ182" s="92">
        <v>14</v>
      </c>
      <c r="BA182" s="92">
        <v>15</v>
      </c>
      <c r="BB182" s="92">
        <v>16</v>
      </c>
      <c r="BC182" s="92">
        <v>17</v>
      </c>
      <c r="BD182" s="92">
        <v>18</v>
      </c>
      <c r="BE182" s="92">
        <v>19</v>
      </c>
      <c r="BF182" s="92">
        <v>20</v>
      </c>
      <c r="BG182" s="92">
        <v>21</v>
      </c>
      <c r="BH182" s="92">
        <v>22</v>
      </c>
      <c r="BI182" s="92">
        <v>23</v>
      </c>
      <c r="BJ182" s="92">
        <v>24</v>
      </c>
      <c r="BK182" s="92">
        <v>25</v>
      </c>
      <c r="BL182" s="92">
        <v>26</v>
      </c>
      <c r="BM182" s="92">
        <v>27</v>
      </c>
      <c r="BN182" s="92">
        <v>28</v>
      </c>
      <c r="BO182" s="92">
        <v>29</v>
      </c>
      <c r="BP182" s="92">
        <v>30</v>
      </c>
      <c r="BQ182" s="92">
        <v>31</v>
      </c>
      <c r="BR182" s="3" t="s">
        <v>372</v>
      </c>
      <c r="BS182" s="3" t="s">
        <v>373</v>
      </c>
      <c r="BT182" s="3" t="s">
        <v>374</v>
      </c>
      <c r="BU182" s="3" t="s">
        <v>375</v>
      </c>
      <c r="BV182" s="3" t="s">
        <v>365</v>
      </c>
      <c r="BW182" s="3" t="s">
        <v>366</v>
      </c>
      <c r="BX182" s="3" t="s">
        <v>371</v>
      </c>
      <c r="BY182" s="3" t="s">
        <v>372</v>
      </c>
      <c r="BZ182" s="3" t="s">
        <v>373</v>
      </c>
      <c r="CA182" s="3" t="s">
        <v>374</v>
      </c>
      <c r="CB182" s="3" t="s">
        <v>375</v>
      </c>
      <c r="CC182" s="3" t="s">
        <v>365</v>
      </c>
      <c r="CD182" s="3" t="s">
        <v>366</v>
      </c>
      <c r="CE182" s="3" t="s">
        <v>371</v>
      </c>
      <c r="CF182" s="3" t="s">
        <v>372</v>
      </c>
      <c r="CG182" s="3" t="s">
        <v>373</v>
      </c>
      <c r="CH182" s="3" t="s">
        <v>374</v>
      </c>
      <c r="CI182" s="3" t="s">
        <v>375</v>
      </c>
      <c r="CJ182" s="3" t="s">
        <v>365</v>
      </c>
      <c r="CK182" s="3" t="s">
        <v>366</v>
      </c>
      <c r="CL182" s="3" t="s">
        <v>371</v>
      </c>
      <c r="CM182" s="3" t="s">
        <v>372</v>
      </c>
      <c r="CN182" s="3" t="s">
        <v>373</v>
      </c>
      <c r="CO182" s="3" t="s">
        <v>374</v>
      </c>
      <c r="CP182" s="3" t="s">
        <v>375</v>
      </c>
      <c r="CQ182" s="3" t="s">
        <v>365</v>
      </c>
      <c r="CR182" s="3" t="s">
        <v>366</v>
      </c>
      <c r="CS182" s="3" t="s">
        <v>371</v>
      </c>
      <c r="CT182" s="3" t="s">
        <v>372</v>
      </c>
      <c r="CU182" s="3" t="s">
        <v>373</v>
      </c>
      <c r="CV182" s="3" t="s">
        <v>374</v>
      </c>
      <c r="CW182" s="3" t="s">
        <v>397</v>
      </c>
      <c r="CX182">
        <v>2024</v>
      </c>
    </row>
    <row r="183" spans="1:102" x14ac:dyDescent="0.2">
      <c r="A183" s="84" t="str">
        <f t="shared" si="2"/>
        <v>Октябрь 2024 График 5 Бригада 2</v>
      </c>
      <c r="B183" s="3"/>
      <c r="C183" s="87" t="s">
        <v>396</v>
      </c>
      <c r="D183" s="3" t="s">
        <v>412</v>
      </c>
      <c r="E183" s="3" t="s">
        <v>376</v>
      </c>
      <c r="F183" s="96">
        <v>2</v>
      </c>
      <c r="G183" s="3">
        <v>10.5</v>
      </c>
      <c r="H183" s="3"/>
      <c r="I183" s="3"/>
      <c r="J183" s="3">
        <v>10.5</v>
      </c>
      <c r="K183" s="3">
        <v>10.5</v>
      </c>
      <c r="L183" s="3"/>
      <c r="M183" s="3"/>
      <c r="N183" s="3">
        <v>10.5</v>
      </c>
      <c r="O183" s="3">
        <v>10.5</v>
      </c>
      <c r="P183" s="3"/>
      <c r="Q183" s="3"/>
      <c r="R183" s="3">
        <v>10.5</v>
      </c>
      <c r="S183" s="3">
        <v>10.5</v>
      </c>
      <c r="T183" s="3"/>
      <c r="U183" s="3"/>
      <c r="V183" s="3">
        <v>10.5</v>
      </c>
      <c r="W183" s="3">
        <v>10.5</v>
      </c>
      <c r="X183" s="3"/>
      <c r="Y183" s="3"/>
      <c r="Z183" s="3">
        <v>10.5</v>
      </c>
      <c r="AA183" s="3">
        <v>10.5</v>
      </c>
      <c r="AB183" s="3"/>
      <c r="AC183" s="3"/>
      <c r="AD183" s="3">
        <v>10.5</v>
      </c>
      <c r="AE183" s="3">
        <v>10.5</v>
      </c>
      <c r="AF183" s="3"/>
      <c r="AG183" s="3"/>
      <c r="AH183" s="3">
        <v>10.5</v>
      </c>
      <c r="AI183" s="3">
        <v>10.5</v>
      </c>
      <c r="AJ183" s="3"/>
      <c r="AK183" s="3"/>
      <c r="AL183" s="91">
        <v>157.5</v>
      </c>
      <c r="AM183" s="92">
        <v>1</v>
      </c>
      <c r="AN183" s="92">
        <v>2</v>
      </c>
      <c r="AO183" s="92">
        <v>3</v>
      </c>
      <c r="AP183" s="92">
        <v>4</v>
      </c>
      <c r="AQ183" s="92">
        <v>5</v>
      </c>
      <c r="AR183" s="92">
        <v>6</v>
      </c>
      <c r="AS183" s="92">
        <v>7</v>
      </c>
      <c r="AT183" s="92">
        <v>8</v>
      </c>
      <c r="AU183" s="92">
        <v>9</v>
      </c>
      <c r="AV183" s="92">
        <v>10</v>
      </c>
      <c r="AW183" s="92">
        <v>11</v>
      </c>
      <c r="AX183" s="92">
        <v>12</v>
      </c>
      <c r="AY183" s="92">
        <v>13</v>
      </c>
      <c r="AZ183" s="92">
        <v>14</v>
      </c>
      <c r="BA183" s="92">
        <v>15</v>
      </c>
      <c r="BB183" s="92">
        <v>16</v>
      </c>
      <c r="BC183" s="92">
        <v>17</v>
      </c>
      <c r="BD183" s="92">
        <v>18</v>
      </c>
      <c r="BE183" s="92">
        <v>19</v>
      </c>
      <c r="BF183" s="92">
        <v>20</v>
      </c>
      <c r="BG183" s="92">
        <v>21</v>
      </c>
      <c r="BH183" s="92">
        <v>22</v>
      </c>
      <c r="BI183" s="92">
        <v>23</v>
      </c>
      <c r="BJ183" s="92">
        <v>24</v>
      </c>
      <c r="BK183" s="92">
        <v>25</v>
      </c>
      <c r="BL183" s="92">
        <v>26</v>
      </c>
      <c r="BM183" s="92">
        <v>27</v>
      </c>
      <c r="BN183" s="92">
        <v>28</v>
      </c>
      <c r="BO183" s="92">
        <v>29</v>
      </c>
      <c r="BP183" s="92">
        <v>30</v>
      </c>
      <c r="BQ183" s="92">
        <v>31</v>
      </c>
      <c r="BR183" s="3" t="s">
        <v>372</v>
      </c>
      <c r="BS183" s="3" t="s">
        <v>373</v>
      </c>
      <c r="BT183" s="3" t="s">
        <v>374</v>
      </c>
      <c r="BU183" s="3" t="s">
        <v>375</v>
      </c>
      <c r="BV183" s="3" t="s">
        <v>365</v>
      </c>
      <c r="BW183" s="3" t="s">
        <v>366</v>
      </c>
      <c r="BX183" s="3" t="s">
        <v>371</v>
      </c>
      <c r="BY183" s="3" t="s">
        <v>372</v>
      </c>
      <c r="BZ183" s="3" t="s">
        <v>373</v>
      </c>
      <c r="CA183" s="3" t="s">
        <v>374</v>
      </c>
      <c r="CB183" s="3" t="s">
        <v>375</v>
      </c>
      <c r="CC183" s="3" t="s">
        <v>365</v>
      </c>
      <c r="CD183" s="3" t="s">
        <v>366</v>
      </c>
      <c r="CE183" s="3" t="s">
        <v>371</v>
      </c>
      <c r="CF183" s="3" t="s">
        <v>372</v>
      </c>
      <c r="CG183" s="3" t="s">
        <v>373</v>
      </c>
      <c r="CH183" s="3" t="s">
        <v>374</v>
      </c>
      <c r="CI183" s="3" t="s">
        <v>375</v>
      </c>
      <c r="CJ183" s="3" t="s">
        <v>365</v>
      </c>
      <c r="CK183" s="3" t="s">
        <v>366</v>
      </c>
      <c r="CL183" s="3" t="s">
        <v>371</v>
      </c>
      <c r="CM183" s="3" t="s">
        <v>372</v>
      </c>
      <c r="CN183" s="3" t="s">
        <v>373</v>
      </c>
      <c r="CO183" s="3" t="s">
        <v>374</v>
      </c>
      <c r="CP183" s="3" t="s">
        <v>375</v>
      </c>
      <c r="CQ183" s="3" t="s">
        <v>365</v>
      </c>
      <c r="CR183" s="3" t="s">
        <v>366</v>
      </c>
      <c r="CS183" s="3" t="s">
        <v>371</v>
      </c>
      <c r="CT183" s="3" t="s">
        <v>372</v>
      </c>
      <c r="CU183" s="3" t="s">
        <v>373</v>
      </c>
      <c r="CV183" s="3" t="s">
        <v>374</v>
      </c>
      <c r="CW183" s="3" t="s">
        <v>397</v>
      </c>
      <c r="CX183">
        <v>2024</v>
      </c>
    </row>
    <row r="184" spans="1:102" x14ac:dyDescent="0.2">
      <c r="A184" s="84" t="str">
        <f t="shared" si="2"/>
        <v>Октябрь 2024 График 5 Бригада 3</v>
      </c>
      <c r="B184" s="3"/>
      <c r="C184" s="87" t="s">
        <v>396</v>
      </c>
      <c r="D184" s="3" t="s">
        <v>412</v>
      </c>
      <c r="E184" s="3" t="s">
        <v>379</v>
      </c>
      <c r="F184" s="96">
        <v>3</v>
      </c>
      <c r="G184" s="3">
        <v>10.5</v>
      </c>
      <c r="H184" s="3">
        <v>10.5</v>
      </c>
      <c r="I184" s="3"/>
      <c r="J184" s="3"/>
      <c r="K184" s="3">
        <v>10.5</v>
      </c>
      <c r="L184" s="3">
        <v>10.5</v>
      </c>
      <c r="M184" s="3"/>
      <c r="N184" s="3"/>
      <c r="O184" s="3">
        <v>10.5</v>
      </c>
      <c r="P184" s="3">
        <v>10.5</v>
      </c>
      <c r="Q184" s="3"/>
      <c r="R184" s="3"/>
      <c r="S184" s="3">
        <v>10.5</v>
      </c>
      <c r="T184" s="3">
        <v>10.5</v>
      </c>
      <c r="U184" s="3"/>
      <c r="V184" s="3"/>
      <c r="W184" s="3">
        <v>10.5</v>
      </c>
      <c r="X184" s="3">
        <v>10.5</v>
      </c>
      <c r="Y184" s="3"/>
      <c r="Z184" s="3"/>
      <c r="AA184" s="3">
        <v>10.5</v>
      </c>
      <c r="AB184" s="3">
        <v>10.5</v>
      </c>
      <c r="AC184" s="3"/>
      <c r="AD184" s="3"/>
      <c r="AE184" s="3">
        <v>10.5</v>
      </c>
      <c r="AF184" s="3">
        <v>10.5</v>
      </c>
      <c r="AG184" s="3"/>
      <c r="AH184" s="3"/>
      <c r="AI184" s="3">
        <v>10.5</v>
      </c>
      <c r="AJ184" s="3">
        <v>10.5</v>
      </c>
      <c r="AK184" s="3"/>
      <c r="AL184" s="91">
        <v>168</v>
      </c>
      <c r="AM184" s="92">
        <v>1</v>
      </c>
      <c r="AN184" s="92">
        <v>2</v>
      </c>
      <c r="AO184" s="92">
        <v>3</v>
      </c>
      <c r="AP184" s="92">
        <v>4</v>
      </c>
      <c r="AQ184" s="92">
        <v>5</v>
      </c>
      <c r="AR184" s="92">
        <v>6</v>
      </c>
      <c r="AS184" s="92">
        <v>7</v>
      </c>
      <c r="AT184" s="92">
        <v>8</v>
      </c>
      <c r="AU184" s="92">
        <v>9</v>
      </c>
      <c r="AV184" s="92">
        <v>10</v>
      </c>
      <c r="AW184" s="92">
        <v>11</v>
      </c>
      <c r="AX184" s="92">
        <v>12</v>
      </c>
      <c r="AY184" s="92">
        <v>13</v>
      </c>
      <c r="AZ184" s="92">
        <v>14</v>
      </c>
      <c r="BA184" s="92">
        <v>15</v>
      </c>
      <c r="BB184" s="92">
        <v>16</v>
      </c>
      <c r="BC184" s="92">
        <v>17</v>
      </c>
      <c r="BD184" s="92">
        <v>18</v>
      </c>
      <c r="BE184" s="92">
        <v>19</v>
      </c>
      <c r="BF184" s="92">
        <v>20</v>
      </c>
      <c r="BG184" s="92">
        <v>21</v>
      </c>
      <c r="BH184" s="92">
        <v>22</v>
      </c>
      <c r="BI184" s="92">
        <v>23</v>
      </c>
      <c r="BJ184" s="92">
        <v>24</v>
      </c>
      <c r="BK184" s="92">
        <v>25</v>
      </c>
      <c r="BL184" s="92">
        <v>26</v>
      </c>
      <c r="BM184" s="92">
        <v>27</v>
      </c>
      <c r="BN184" s="92">
        <v>28</v>
      </c>
      <c r="BO184" s="92">
        <v>29</v>
      </c>
      <c r="BP184" s="92">
        <v>30</v>
      </c>
      <c r="BQ184" s="92">
        <v>31</v>
      </c>
      <c r="BR184" s="3" t="s">
        <v>372</v>
      </c>
      <c r="BS184" s="3" t="s">
        <v>373</v>
      </c>
      <c r="BT184" s="3" t="s">
        <v>374</v>
      </c>
      <c r="BU184" s="3" t="s">
        <v>375</v>
      </c>
      <c r="BV184" s="3" t="s">
        <v>365</v>
      </c>
      <c r="BW184" s="3" t="s">
        <v>366</v>
      </c>
      <c r="BX184" s="3" t="s">
        <v>371</v>
      </c>
      <c r="BY184" s="3" t="s">
        <v>372</v>
      </c>
      <c r="BZ184" s="3" t="s">
        <v>373</v>
      </c>
      <c r="CA184" s="3" t="s">
        <v>374</v>
      </c>
      <c r="CB184" s="3" t="s">
        <v>375</v>
      </c>
      <c r="CC184" s="3" t="s">
        <v>365</v>
      </c>
      <c r="CD184" s="3" t="s">
        <v>366</v>
      </c>
      <c r="CE184" s="3" t="s">
        <v>371</v>
      </c>
      <c r="CF184" s="3" t="s">
        <v>372</v>
      </c>
      <c r="CG184" s="3" t="s">
        <v>373</v>
      </c>
      <c r="CH184" s="3" t="s">
        <v>374</v>
      </c>
      <c r="CI184" s="3" t="s">
        <v>375</v>
      </c>
      <c r="CJ184" s="3" t="s">
        <v>365</v>
      </c>
      <c r="CK184" s="3" t="s">
        <v>366</v>
      </c>
      <c r="CL184" s="3" t="s">
        <v>371</v>
      </c>
      <c r="CM184" s="3" t="s">
        <v>372</v>
      </c>
      <c r="CN184" s="3" t="s">
        <v>373</v>
      </c>
      <c r="CO184" s="3" t="s">
        <v>374</v>
      </c>
      <c r="CP184" s="3" t="s">
        <v>375</v>
      </c>
      <c r="CQ184" s="3" t="s">
        <v>365</v>
      </c>
      <c r="CR184" s="3" t="s">
        <v>366</v>
      </c>
      <c r="CS184" s="3" t="s">
        <v>371</v>
      </c>
      <c r="CT184" s="3" t="s">
        <v>372</v>
      </c>
      <c r="CU184" s="3" t="s">
        <v>373</v>
      </c>
      <c r="CV184" s="3" t="s">
        <v>374</v>
      </c>
      <c r="CW184" s="3" t="s">
        <v>397</v>
      </c>
      <c r="CX184">
        <v>2024</v>
      </c>
    </row>
    <row r="185" spans="1:102" x14ac:dyDescent="0.2">
      <c r="A185" s="84" t="str">
        <f t="shared" si="2"/>
        <v>Октябрь 2024 График 5 Бригада 4</v>
      </c>
      <c r="B185" s="3"/>
      <c r="C185" s="87" t="s">
        <v>396</v>
      </c>
      <c r="D185" s="3" t="s">
        <v>412</v>
      </c>
      <c r="E185" s="3" t="s">
        <v>382</v>
      </c>
      <c r="F185" s="96">
        <v>4</v>
      </c>
      <c r="G185" s="3"/>
      <c r="H185" s="3">
        <v>10.5</v>
      </c>
      <c r="I185" s="3">
        <v>10.5</v>
      </c>
      <c r="J185" s="3"/>
      <c r="K185" s="3"/>
      <c r="L185" s="3">
        <v>10.5</v>
      </c>
      <c r="M185" s="3">
        <v>10.5</v>
      </c>
      <c r="N185" s="3"/>
      <c r="O185" s="3"/>
      <c r="P185" s="3">
        <v>10.5</v>
      </c>
      <c r="Q185" s="3">
        <v>10.5</v>
      </c>
      <c r="R185" s="3"/>
      <c r="S185" s="3"/>
      <c r="T185" s="3">
        <v>10.5</v>
      </c>
      <c r="U185" s="3">
        <v>10.5</v>
      </c>
      <c r="V185" s="3"/>
      <c r="W185" s="3"/>
      <c r="X185" s="3">
        <v>10.5</v>
      </c>
      <c r="Y185" s="3">
        <v>10.5</v>
      </c>
      <c r="Z185" s="3"/>
      <c r="AA185" s="3"/>
      <c r="AB185" s="3">
        <v>10.5</v>
      </c>
      <c r="AC185" s="3">
        <v>10.5</v>
      </c>
      <c r="AD185" s="3"/>
      <c r="AE185" s="3"/>
      <c r="AF185" s="3">
        <v>10.5</v>
      </c>
      <c r="AG185" s="3">
        <v>10.5</v>
      </c>
      <c r="AH185" s="3"/>
      <c r="AI185" s="3"/>
      <c r="AJ185" s="3">
        <v>10.5</v>
      </c>
      <c r="AK185" s="3">
        <v>10.5</v>
      </c>
      <c r="AL185" s="91">
        <v>168</v>
      </c>
      <c r="AM185" s="92">
        <v>1</v>
      </c>
      <c r="AN185" s="92">
        <v>2</v>
      </c>
      <c r="AO185" s="92">
        <v>3</v>
      </c>
      <c r="AP185" s="92">
        <v>4</v>
      </c>
      <c r="AQ185" s="92">
        <v>5</v>
      </c>
      <c r="AR185" s="92">
        <v>6</v>
      </c>
      <c r="AS185" s="92">
        <v>7</v>
      </c>
      <c r="AT185" s="92">
        <v>8</v>
      </c>
      <c r="AU185" s="92">
        <v>9</v>
      </c>
      <c r="AV185" s="92">
        <v>10</v>
      </c>
      <c r="AW185" s="92">
        <v>11</v>
      </c>
      <c r="AX185" s="92">
        <v>12</v>
      </c>
      <c r="AY185" s="92">
        <v>13</v>
      </c>
      <c r="AZ185" s="92">
        <v>14</v>
      </c>
      <c r="BA185" s="92">
        <v>15</v>
      </c>
      <c r="BB185" s="92">
        <v>16</v>
      </c>
      <c r="BC185" s="92">
        <v>17</v>
      </c>
      <c r="BD185" s="92">
        <v>18</v>
      </c>
      <c r="BE185" s="92">
        <v>19</v>
      </c>
      <c r="BF185" s="92">
        <v>20</v>
      </c>
      <c r="BG185" s="92">
        <v>21</v>
      </c>
      <c r="BH185" s="92">
        <v>22</v>
      </c>
      <c r="BI185" s="92">
        <v>23</v>
      </c>
      <c r="BJ185" s="92">
        <v>24</v>
      </c>
      <c r="BK185" s="92">
        <v>25</v>
      </c>
      <c r="BL185" s="92">
        <v>26</v>
      </c>
      <c r="BM185" s="92">
        <v>27</v>
      </c>
      <c r="BN185" s="92">
        <v>28</v>
      </c>
      <c r="BO185" s="92">
        <v>29</v>
      </c>
      <c r="BP185" s="92">
        <v>30</v>
      </c>
      <c r="BQ185" s="92">
        <v>31</v>
      </c>
      <c r="BR185" s="3" t="s">
        <v>372</v>
      </c>
      <c r="BS185" s="3" t="s">
        <v>373</v>
      </c>
      <c r="BT185" s="3" t="s">
        <v>374</v>
      </c>
      <c r="BU185" s="3" t="s">
        <v>375</v>
      </c>
      <c r="BV185" s="3" t="s">
        <v>365</v>
      </c>
      <c r="BW185" s="3" t="s">
        <v>366</v>
      </c>
      <c r="BX185" s="3" t="s">
        <v>371</v>
      </c>
      <c r="BY185" s="3" t="s">
        <v>372</v>
      </c>
      <c r="BZ185" s="3" t="s">
        <v>373</v>
      </c>
      <c r="CA185" s="3" t="s">
        <v>374</v>
      </c>
      <c r="CB185" s="3" t="s">
        <v>375</v>
      </c>
      <c r="CC185" s="3" t="s">
        <v>365</v>
      </c>
      <c r="CD185" s="3" t="s">
        <v>366</v>
      </c>
      <c r="CE185" s="3" t="s">
        <v>371</v>
      </c>
      <c r="CF185" s="3" t="s">
        <v>372</v>
      </c>
      <c r="CG185" s="3" t="s">
        <v>373</v>
      </c>
      <c r="CH185" s="3" t="s">
        <v>374</v>
      </c>
      <c r="CI185" s="3" t="s">
        <v>375</v>
      </c>
      <c r="CJ185" s="3" t="s">
        <v>365</v>
      </c>
      <c r="CK185" s="3" t="s">
        <v>366</v>
      </c>
      <c r="CL185" s="3" t="s">
        <v>371</v>
      </c>
      <c r="CM185" s="3" t="s">
        <v>372</v>
      </c>
      <c r="CN185" s="3" t="s">
        <v>373</v>
      </c>
      <c r="CO185" s="3" t="s">
        <v>374</v>
      </c>
      <c r="CP185" s="3" t="s">
        <v>375</v>
      </c>
      <c r="CQ185" s="3" t="s">
        <v>365</v>
      </c>
      <c r="CR185" s="3" t="s">
        <v>366</v>
      </c>
      <c r="CS185" s="3" t="s">
        <v>371</v>
      </c>
      <c r="CT185" s="3" t="s">
        <v>372</v>
      </c>
      <c r="CU185" s="3" t="s">
        <v>373</v>
      </c>
      <c r="CV185" s="3" t="s">
        <v>374</v>
      </c>
      <c r="CW185" s="3" t="s">
        <v>397</v>
      </c>
      <c r="CX185">
        <v>2024</v>
      </c>
    </row>
    <row r="186" spans="1:102" x14ac:dyDescent="0.2">
      <c r="A186" s="84" t="str">
        <f t="shared" si="2"/>
        <v>Ноябрь 2024 График 5 Бригада 1</v>
      </c>
      <c r="B186" s="3"/>
      <c r="C186" s="87" t="s">
        <v>398</v>
      </c>
      <c r="D186" s="3" t="s">
        <v>412</v>
      </c>
      <c r="E186" s="3" t="s">
        <v>369</v>
      </c>
      <c r="F186" s="96">
        <v>1</v>
      </c>
      <c r="G186" s="3">
        <v>10.5</v>
      </c>
      <c r="H186" s="3"/>
      <c r="I186" s="3"/>
      <c r="J186" s="3">
        <v>10.5</v>
      </c>
      <c r="K186" s="3">
        <v>10.5</v>
      </c>
      <c r="L186" s="3"/>
      <c r="M186" s="3"/>
      <c r="N186" s="3">
        <v>10.5</v>
      </c>
      <c r="O186" s="3">
        <v>10.5</v>
      </c>
      <c r="P186" s="3"/>
      <c r="Q186" s="3"/>
      <c r="R186" s="3">
        <v>10.5</v>
      </c>
      <c r="S186" s="3">
        <v>10.5</v>
      </c>
      <c r="T186" s="3"/>
      <c r="U186" s="3"/>
      <c r="V186" s="3">
        <v>10.5</v>
      </c>
      <c r="W186" s="3">
        <v>10.5</v>
      </c>
      <c r="X186" s="3"/>
      <c r="Y186" s="3"/>
      <c r="Z186" s="3">
        <v>10.5</v>
      </c>
      <c r="AA186" s="3">
        <v>10.5</v>
      </c>
      <c r="AB186" s="3"/>
      <c r="AC186" s="3"/>
      <c r="AD186" s="3">
        <v>10.5</v>
      </c>
      <c r="AE186" s="3">
        <v>10.5</v>
      </c>
      <c r="AF186" s="3"/>
      <c r="AG186" s="3"/>
      <c r="AH186" s="3">
        <v>10.5</v>
      </c>
      <c r="AI186" s="3">
        <v>10.5</v>
      </c>
      <c r="AJ186" s="3"/>
      <c r="AK186" s="3" t="s">
        <v>385</v>
      </c>
      <c r="AL186" s="91">
        <v>157.5</v>
      </c>
      <c r="AM186" s="92">
        <v>1</v>
      </c>
      <c r="AN186" s="92">
        <v>2</v>
      </c>
      <c r="AO186" s="92">
        <v>3</v>
      </c>
      <c r="AP186" s="92">
        <v>4</v>
      </c>
      <c r="AQ186" s="92">
        <v>5</v>
      </c>
      <c r="AR186" s="92">
        <v>6</v>
      </c>
      <c r="AS186" s="92">
        <v>7</v>
      </c>
      <c r="AT186" s="92">
        <v>8</v>
      </c>
      <c r="AU186" s="92">
        <v>9</v>
      </c>
      <c r="AV186" s="92">
        <v>10</v>
      </c>
      <c r="AW186" s="92">
        <v>11</v>
      </c>
      <c r="AX186" s="92">
        <v>12</v>
      </c>
      <c r="AY186" s="92">
        <v>13</v>
      </c>
      <c r="AZ186" s="92">
        <v>14</v>
      </c>
      <c r="BA186" s="92">
        <v>15</v>
      </c>
      <c r="BB186" s="92">
        <v>16</v>
      </c>
      <c r="BC186" s="92">
        <v>17</v>
      </c>
      <c r="BD186" s="92">
        <v>18</v>
      </c>
      <c r="BE186" s="92">
        <v>19</v>
      </c>
      <c r="BF186" s="92">
        <v>20</v>
      </c>
      <c r="BG186" s="92">
        <v>21</v>
      </c>
      <c r="BH186" s="92">
        <v>22</v>
      </c>
      <c r="BI186" s="92">
        <v>23</v>
      </c>
      <c r="BJ186" s="92">
        <v>24</v>
      </c>
      <c r="BK186" s="92">
        <v>25</v>
      </c>
      <c r="BL186" s="92">
        <v>26</v>
      </c>
      <c r="BM186" s="92">
        <v>27</v>
      </c>
      <c r="BN186" s="92">
        <v>28</v>
      </c>
      <c r="BO186" s="92">
        <v>29</v>
      </c>
      <c r="BP186" s="92">
        <v>30</v>
      </c>
      <c r="BQ186" s="92"/>
      <c r="BR186" s="3" t="s">
        <v>375</v>
      </c>
      <c r="BS186" s="3" t="s">
        <v>365</v>
      </c>
      <c r="BT186" s="3" t="s">
        <v>366</v>
      </c>
      <c r="BU186" s="3" t="s">
        <v>371</v>
      </c>
      <c r="BV186" s="3" t="s">
        <v>372</v>
      </c>
      <c r="BW186" s="3" t="s">
        <v>373</v>
      </c>
      <c r="BX186" s="3" t="s">
        <v>374</v>
      </c>
      <c r="BY186" s="3" t="s">
        <v>375</v>
      </c>
      <c r="BZ186" s="3" t="s">
        <v>365</v>
      </c>
      <c r="CA186" s="3" t="s">
        <v>366</v>
      </c>
      <c r="CB186" s="3" t="s">
        <v>371</v>
      </c>
      <c r="CC186" s="3" t="s">
        <v>372</v>
      </c>
      <c r="CD186" s="3" t="s">
        <v>373</v>
      </c>
      <c r="CE186" s="3" t="s">
        <v>374</v>
      </c>
      <c r="CF186" s="3" t="s">
        <v>375</v>
      </c>
      <c r="CG186" s="3" t="s">
        <v>365</v>
      </c>
      <c r="CH186" s="3" t="s">
        <v>366</v>
      </c>
      <c r="CI186" s="3" t="s">
        <v>371</v>
      </c>
      <c r="CJ186" s="3" t="s">
        <v>372</v>
      </c>
      <c r="CK186" s="3" t="s">
        <v>373</v>
      </c>
      <c r="CL186" s="3" t="s">
        <v>374</v>
      </c>
      <c r="CM186" s="3" t="s">
        <v>375</v>
      </c>
      <c r="CN186" s="3" t="s">
        <v>365</v>
      </c>
      <c r="CO186" s="3" t="s">
        <v>366</v>
      </c>
      <c r="CP186" s="3" t="s">
        <v>371</v>
      </c>
      <c r="CQ186" s="3" t="s">
        <v>372</v>
      </c>
      <c r="CR186" s="3" t="s">
        <v>373</v>
      </c>
      <c r="CS186" s="3" t="s">
        <v>374</v>
      </c>
      <c r="CT186" s="3" t="s">
        <v>375</v>
      </c>
      <c r="CU186" s="3" t="s">
        <v>365</v>
      </c>
      <c r="CV186" s="3" t="s">
        <v>366</v>
      </c>
      <c r="CW186" s="3" t="s">
        <v>399</v>
      </c>
      <c r="CX186">
        <v>2024</v>
      </c>
    </row>
    <row r="187" spans="1:102" x14ac:dyDescent="0.2">
      <c r="A187" s="84" t="str">
        <f t="shared" si="2"/>
        <v>Ноябрь 2024 График 5 Бригада 2</v>
      </c>
      <c r="B187" s="3"/>
      <c r="C187" s="87" t="s">
        <v>398</v>
      </c>
      <c r="D187" s="3" t="s">
        <v>412</v>
      </c>
      <c r="E187" s="3" t="s">
        <v>376</v>
      </c>
      <c r="F187" s="96">
        <v>2</v>
      </c>
      <c r="G187" s="3">
        <v>10.5</v>
      </c>
      <c r="H187" s="3">
        <v>10.5</v>
      </c>
      <c r="I187" s="3"/>
      <c r="J187" s="3"/>
      <c r="K187" s="3">
        <v>10.5</v>
      </c>
      <c r="L187" s="3">
        <v>10.5</v>
      </c>
      <c r="M187" s="3"/>
      <c r="N187" s="3"/>
      <c r="O187" s="3">
        <v>10.5</v>
      </c>
      <c r="P187" s="3">
        <v>10.5</v>
      </c>
      <c r="Q187" s="3"/>
      <c r="R187" s="3"/>
      <c r="S187" s="3">
        <v>10.5</v>
      </c>
      <c r="T187" s="3">
        <v>10.5</v>
      </c>
      <c r="U187" s="3"/>
      <c r="V187" s="3"/>
      <c r="W187" s="3">
        <v>10.5</v>
      </c>
      <c r="X187" s="3">
        <v>10.5</v>
      </c>
      <c r="Y187" s="3"/>
      <c r="Z187" s="3"/>
      <c r="AA187" s="3">
        <v>10.5</v>
      </c>
      <c r="AB187" s="3">
        <v>10.5</v>
      </c>
      <c r="AC187" s="3"/>
      <c r="AD187" s="3"/>
      <c r="AE187" s="3">
        <v>10.5</v>
      </c>
      <c r="AF187" s="3">
        <v>10.5</v>
      </c>
      <c r="AG187" s="3"/>
      <c r="AH187" s="3"/>
      <c r="AI187" s="3">
        <v>10.5</v>
      </c>
      <c r="AJ187" s="3">
        <v>10.5</v>
      </c>
      <c r="AK187" s="3" t="s">
        <v>385</v>
      </c>
      <c r="AL187" s="91">
        <v>168</v>
      </c>
      <c r="AM187" s="92">
        <v>1</v>
      </c>
      <c r="AN187" s="92">
        <v>2</v>
      </c>
      <c r="AO187" s="92">
        <v>3</v>
      </c>
      <c r="AP187" s="92">
        <v>4</v>
      </c>
      <c r="AQ187" s="92">
        <v>5</v>
      </c>
      <c r="AR187" s="92">
        <v>6</v>
      </c>
      <c r="AS187" s="92">
        <v>7</v>
      </c>
      <c r="AT187" s="92">
        <v>8</v>
      </c>
      <c r="AU187" s="92">
        <v>9</v>
      </c>
      <c r="AV187" s="92">
        <v>10</v>
      </c>
      <c r="AW187" s="92">
        <v>11</v>
      </c>
      <c r="AX187" s="92">
        <v>12</v>
      </c>
      <c r="AY187" s="92">
        <v>13</v>
      </c>
      <c r="AZ187" s="92">
        <v>14</v>
      </c>
      <c r="BA187" s="92">
        <v>15</v>
      </c>
      <c r="BB187" s="92">
        <v>16</v>
      </c>
      <c r="BC187" s="92">
        <v>17</v>
      </c>
      <c r="BD187" s="92">
        <v>18</v>
      </c>
      <c r="BE187" s="92">
        <v>19</v>
      </c>
      <c r="BF187" s="92">
        <v>20</v>
      </c>
      <c r="BG187" s="92">
        <v>21</v>
      </c>
      <c r="BH187" s="92">
        <v>22</v>
      </c>
      <c r="BI187" s="92">
        <v>23</v>
      </c>
      <c r="BJ187" s="92">
        <v>24</v>
      </c>
      <c r="BK187" s="92">
        <v>25</v>
      </c>
      <c r="BL187" s="92">
        <v>26</v>
      </c>
      <c r="BM187" s="92">
        <v>27</v>
      </c>
      <c r="BN187" s="92">
        <v>28</v>
      </c>
      <c r="BO187" s="92">
        <v>29</v>
      </c>
      <c r="BP187" s="92">
        <v>30</v>
      </c>
      <c r="BQ187" s="92"/>
      <c r="BR187" s="3" t="s">
        <v>375</v>
      </c>
      <c r="BS187" s="3" t="s">
        <v>365</v>
      </c>
      <c r="BT187" s="3" t="s">
        <v>366</v>
      </c>
      <c r="BU187" s="3" t="s">
        <v>371</v>
      </c>
      <c r="BV187" s="3" t="s">
        <v>372</v>
      </c>
      <c r="BW187" s="3" t="s">
        <v>373</v>
      </c>
      <c r="BX187" s="3" t="s">
        <v>374</v>
      </c>
      <c r="BY187" s="3" t="s">
        <v>375</v>
      </c>
      <c r="BZ187" s="3" t="s">
        <v>365</v>
      </c>
      <c r="CA187" s="3" t="s">
        <v>366</v>
      </c>
      <c r="CB187" s="3" t="s">
        <v>371</v>
      </c>
      <c r="CC187" s="3" t="s">
        <v>372</v>
      </c>
      <c r="CD187" s="3" t="s">
        <v>373</v>
      </c>
      <c r="CE187" s="3" t="s">
        <v>374</v>
      </c>
      <c r="CF187" s="3" t="s">
        <v>375</v>
      </c>
      <c r="CG187" s="3" t="s">
        <v>365</v>
      </c>
      <c r="CH187" s="3" t="s">
        <v>366</v>
      </c>
      <c r="CI187" s="3" t="s">
        <v>371</v>
      </c>
      <c r="CJ187" s="3" t="s">
        <v>372</v>
      </c>
      <c r="CK187" s="3" t="s">
        <v>373</v>
      </c>
      <c r="CL187" s="3" t="s">
        <v>374</v>
      </c>
      <c r="CM187" s="3" t="s">
        <v>375</v>
      </c>
      <c r="CN187" s="3" t="s">
        <v>365</v>
      </c>
      <c r="CO187" s="3" t="s">
        <v>366</v>
      </c>
      <c r="CP187" s="3" t="s">
        <v>371</v>
      </c>
      <c r="CQ187" s="3" t="s">
        <v>372</v>
      </c>
      <c r="CR187" s="3" t="s">
        <v>373</v>
      </c>
      <c r="CS187" s="3" t="s">
        <v>374</v>
      </c>
      <c r="CT187" s="3" t="s">
        <v>375</v>
      </c>
      <c r="CU187" s="3" t="s">
        <v>365</v>
      </c>
      <c r="CV187" s="3" t="s">
        <v>366</v>
      </c>
      <c r="CW187" s="3" t="s">
        <v>399</v>
      </c>
      <c r="CX187">
        <v>2024</v>
      </c>
    </row>
    <row r="188" spans="1:102" x14ac:dyDescent="0.2">
      <c r="A188" s="84" t="str">
        <f t="shared" si="2"/>
        <v>Ноябрь 2024 График 5 Бригада 3</v>
      </c>
      <c r="B188" s="3"/>
      <c r="C188" s="87" t="s">
        <v>398</v>
      </c>
      <c r="D188" s="3" t="s">
        <v>412</v>
      </c>
      <c r="E188" s="3" t="s">
        <v>379</v>
      </c>
      <c r="F188" s="96">
        <v>3</v>
      </c>
      <c r="G188" s="3"/>
      <c r="H188" s="3">
        <v>10.5</v>
      </c>
      <c r="I188" s="3">
        <v>10.5</v>
      </c>
      <c r="J188" s="3"/>
      <c r="K188" s="3"/>
      <c r="L188" s="3">
        <v>10.5</v>
      </c>
      <c r="M188" s="3">
        <v>10.5</v>
      </c>
      <c r="N188" s="3"/>
      <c r="O188" s="3"/>
      <c r="P188" s="3">
        <v>10.5</v>
      </c>
      <c r="Q188" s="3">
        <v>10.5</v>
      </c>
      <c r="R188" s="3"/>
      <c r="S188" s="3"/>
      <c r="T188" s="3">
        <v>10.5</v>
      </c>
      <c r="U188" s="3">
        <v>10.5</v>
      </c>
      <c r="V188" s="3"/>
      <c r="W188" s="3"/>
      <c r="X188" s="3">
        <v>10.5</v>
      </c>
      <c r="Y188" s="3">
        <v>10.5</v>
      </c>
      <c r="Z188" s="3"/>
      <c r="AA188" s="3"/>
      <c r="AB188" s="3">
        <v>10.5</v>
      </c>
      <c r="AC188" s="3">
        <v>10.5</v>
      </c>
      <c r="AD188" s="3"/>
      <c r="AE188" s="3"/>
      <c r="AF188" s="3">
        <v>10.5</v>
      </c>
      <c r="AG188" s="3">
        <v>10.5</v>
      </c>
      <c r="AH188" s="3"/>
      <c r="AI188" s="3"/>
      <c r="AJ188" s="3">
        <v>10.5</v>
      </c>
      <c r="AK188" s="3" t="s">
        <v>385</v>
      </c>
      <c r="AL188" s="91">
        <v>157.5</v>
      </c>
      <c r="AM188" s="92">
        <v>1</v>
      </c>
      <c r="AN188" s="92">
        <v>2</v>
      </c>
      <c r="AO188" s="92">
        <v>3</v>
      </c>
      <c r="AP188" s="92">
        <v>4</v>
      </c>
      <c r="AQ188" s="92">
        <v>5</v>
      </c>
      <c r="AR188" s="92">
        <v>6</v>
      </c>
      <c r="AS188" s="92">
        <v>7</v>
      </c>
      <c r="AT188" s="92">
        <v>8</v>
      </c>
      <c r="AU188" s="92">
        <v>9</v>
      </c>
      <c r="AV188" s="92">
        <v>10</v>
      </c>
      <c r="AW188" s="92">
        <v>11</v>
      </c>
      <c r="AX188" s="92">
        <v>12</v>
      </c>
      <c r="AY188" s="92">
        <v>13</v>
      </c>
      <c r="AZ188" s="92">
        <v>14</v>
      </c>
      <c r="BA188" s="92">
        <v>15</v>
      </c>
      <c r="BB188" s="92">
        <v>16</v>
      </c>
      <c r="BC188" s="92">
        <v>17</v>
      </c>
      <c r="BD188" s="92">
        <v>18</v>
      </c>
      <c r="BE188" s="92">
        <v>19</v>
      </c>
      <c r="BF188" s="92">
        <v>20</v>
      </c>
      <c r="BG188" s="92">
        <v>21</v>
      </c>
      <c r="BH188" s="92">
        <v>22</v>
      </c>
      <c r="BI188" s="92">
        <v>23</v>
      </c>
      <c r="BJ188" s="92">
        <v>24</v>
      </c>
      <c r="BK188" s="92">
        <v>25</v>
      </c>
      <c r="BL188" s="92">
        <v>26</v>
      </c>
      <c r="BM188" s="92">
        <v>27</v>
      </c>
      <c r="BN188" s="92">
        <v>28</v>
      </c>
      <c r="BO188" s="92">
        <v>29</v>
      </c>
      <c r="BP188" s="92">
        <v>30</v>
      </c>
      <c r="BQ188" s="92"/>
      <c r="BR188" s="3" t="s">
        <v>375</v>
      </c>
      <c r="BS188" s="3" t="s">
        <v>365</v>
      </c>
      <c r="BT188" s="3" t="s">
        <v>366</v>
      </c>
      <c r="BU188" s="3" t="s">
        <v>371</v>
      </c>
      <c r="BV188" s="3" t="s">
        <v>372</v>
      </c>
      <c r="BW188" s="3" t="s">
        <v>373</v>
      </c>
      <c r="BX188" s="3" t="s">
        <v>374</v>
      </c>
      <c r="BY188" s="3" t="s">
        <v>375</v>
      </c>
      <c r="BZ188" s="3" t="s">
        <v>365</v>
      </c>
      <c r="CA188" s="3" t="s">
        <v>366</v>
      </c>
      <c r="CB188" s="3" t="s">
        <v>371</v>
      </c>
      <c r="CC188" s="3" t="s">
        <v>372</v>
      </c>
      <c r="CD188" s="3" t="s">
        <v>373</v>
      </c>
      <c r="CE188" s="3" t="s">
        <v>374</v>
      </c>
      <c r="CF188" s="3" t="s">
        <v>375</v>
      </c>
      <c r="CG188" s="3" t="s">
        <v>365</v>
      </c>
      <c r="CH188" s="3" t="s">
        <v>366</v>
      </c>
      <c r="CI188" s="3" t="s">
        <v>371</v>
      </c>
      <c r="CJ188" s="3" t="s">
        <v>372</v>
      </c>
      <c r="CK188" s="3" t="s">
        <v>373</v>
      </c>
      <c r="CL188" s="3" t="s">
        <v>374</v>
      </c>
      <c r="CM188" s="3" t="s">
        <v>375</v>
      </c>
      <c r="CN188" s="3" t="s">
        <v>365</v>
      </c>
      <c r="CO188" s="3" t="s">
        <v>366</v>
      </c>
      <c r="CP188" s="3" t="s">
        <v>371</v>
      </c>
      <c r="CQ188" s="3" t="s">
        <v>372</v>
      </c>
      <c r="CR188" s="3" t="s">
        <v>373</v>
      </c>
      <c r="CS188" s="3" t="s">
        <v>374</v>
      </c>
      <c r="CT188" s="3" t="s">
        <v>375</v>
      </c>
      <c r="CU188" s="3" t="s">
        <v>365</v>
      </c>
      <c r="CV188" s="3" t="s">
        <v>366</v>
      </c>
      <c r="CW188" s="3" t="s">
        <v>399</v>
      </c>
      <c r="CX188">
        <v>2024</v>
      </c>
    </row>
    <row r="189" spans="1:102" x14ac:dyDescent="0.2">
      <c r="A189" s="84" t="str">
        <f t="shared" si="2"/>
        <v>Ноябрь 2024 График 5 Бригада 4</v>
      </c>
      <c r="B189" s="3"/>
      <c r="C189" s="87" t="s">
        <v>398</v>
      </c>
      <c r="D189" s="3" t="s">
        <v>412</v>
      </c>
      <c r="E189" s="3" t="s">
        <v>382</v>
      </c>
      <c r="F189" s="96">
        <v>4</v>
      </c>
      <c r="G189" s="3"/>
      <c r="H189" s="3"/>
      <c r="I189" s="3">
        <v>10.5</v>
      </c>
      <c r="J189" s="3">
        <v>10.5</v>
      </c>
      <c r="K189" s="3"/>
      <c r="L189" s="3"/>
      <c r="M189" s="3">
        <v>10.5</v>
      </c>
      <c r="N189" s="3">
        <v>10.5</v>
      </c>
      <c r="O189" s="3"/>
      <c r="P189" s="3"/>
      <c r="Q189" s="3">
        <v>10.5</v>
      </c>
      <c r="R189" s="3">
        <v>10.5</v>
      </c>
      <c r="S189" s="3"/>
      <c r="T189" s="3"/>
      <c r="U189" s="3">
        <v>10.5</v>
      </c>
      <c r="V189" s="3">
        <v>10.5</v>
      </c>
      <c r="W189" s="3"/>
      <c r="X189" s="3"/>
      <c r="Y189" s="3">
        <v>10.5</v>
      </c>
      <c r="Z189" s="3">
        <v>10.5</v>
      </c>
      <c r="AA189" s="3"/>
      <c r="AB189" s="3"/>
      <c r="AC189" s="3">
        <v>10.5</v>
      </c>
      <c r="AD189" s="3">
        <v>10.5</v>
      </c>
      <c r="AE189" s="3"/>
      <c r="AF189" s="3"/>
      <c r="AG189" s="3">
        <v>10.5</v>
      </c>
      <c r="AH189" s="3">
        <v>10.5</v>
      </c>
      <c r="AI189" s="3"/>
      <c r="AJ189" s="3"/>
      <c r="AK189" s="3" t="s">
        <v>385</v>
      </c>
      <c r="AL189" s="91">
        <v>147</v>
      </c>
      <c r="AM189" s="92">
        <v>1</v>
      </c>
      <c r="AN189" s="92">
        <v>2</v>
      </c>
      <c r="AO189" s="92">
        <v>3</v>
      </c>
      <c r="AP189" s="92">
        <v>4</v>
      </c>
      <c r="AQ189" s="92">
        <v>5</v>
      </c>
      <c r="AR189" s="92">
        <v>6</v>
      </c>
      <c r="AS189" s="92">
        <v>7</v>
      </c>
      <c r="AT189" s="92">
        <v>8</v>
      </c>
      <c r="AU189" s="92">
        <v>9</v>
      </c>
      <c r="AV189" s="92">
        <v>10</v>
      </c>
      <c r="AW189" s="92">
        <v>11</v>
      </c>
      <c r="AX189" s="92">
        <v>12</v>
      </c>
      <c r="AY189" s="92">
        <v>13</v>
      </c>
      <c r="AZ189" s="92">
        <v>14</v>
      </c>
      <c r="BA189" s="92">
        <v>15</v>
      </c>
      <c r="BB189" s="92">
        <v>16</v>
      </c>
      <c r="BC189" s="92">
        <v>17</v>
      </c>
      <c r="BD189" s="92">
        <v>18</v>
      </c>
      <c r="BE189" s="92">
        <v>19</v>
      </c>
      <c r="BF189" s="92">
        <v>20</v>
      </c>
      <c r="BG189" s="92">
        <v>21</v>
      </c>
      <c r="BH189" s="92">
        <v>22</v>
      </c>
      <c r="BI189" s="92">
        <v>23</v>
      </c>
      <c r="BJ189" s="92">
        <v>24</v>
      </c>
      <c r="BK189" s="92">
        <v>25</v>
      </c>
      <c r="BL189" s="92">
        <v>26</v>
      </c>
      <c r="BM189" s="92">
        <v>27</v>
      </c>
      <c r="BN189" s="92">
        <v>28</v>
      </c>
      <c r="BO189" s="92">
        <v>29</v>
      </c>
      <c r="BP189" s="92">
        <v>30</v>
      </c>
      <c r="BQ189" s="92"/>
      <c r="BR189" s="3" t="s">
        <v>375</v>
      </c>
      <c r="BS189" s="3" t="s">
        <v>365</v>
      </c>
      <c r="BT189" s="3" t="s">
        <v>366</v>
      </c>
      <c r="BU189" s="3" t="s">
        <v>371</v>
      </c>
      <c r="BV189" s="3" t="s">
        <v>372</v>
      </c>
      <c r="BW189" s="3" t="s">
        <v>373</v>
      </c>
      <c r="BX189" s="3" t="s">
        <v>374</v>
      </c>
      <c r="BY189" s="3" t="s">
        <v>375</v>
      </c>
      <c r="BZ189" s="3" t="s">
        <v>365</v>
      </c>
      <c r="CA189" s="3" t="s">
        <v>366</v>
      </c>
      <c r="CB189" s="3" t="s">
        <v>371</v>
      </c>
      <c r="CC189" s="3" t="s">
        <v>372</v>
      </c>
      <c r="CD189" s="3" t="s">
        <v>373</v>
      </c>
      <c r="CE189" s="3" t="s">
        <v>374</v>
      </c>
      <c r="CF189" s="3" t="s">
        <v>375</v>
      </c>
      <c r="CG189" s="3" t="s">
        <v>365</v>
      </c>
      <c r="CH189" s="3" t="s">
        <v>366</v>
      </c>
      <c r="CI189" s="3" t="s">
        <v>371</v>
      </c>
      <c r="CJ189" s="3" t="s">
        <v>372</v>
      </c>
      <c r="CK189" s="3" t="s">
        <v>373</v>
      </c>
      <c r="CL189" s="3" t="s">
        <v>374</v>
      </c>
      <c r="CM189" s="3" t="s">
        <v>375</v>
      </c>
      <c r="CN189" s="3" t="s">
        <v>365</v>
      </c>
      <c r="CO189" s="3" t="s">
        <v>366</v>
      </c>
      <c r="CP189" s="3" t="s">
        <v>371</v>
      </c>
      <c r="CQ189" s="3" t="s">
        <v>372</v>
      </c>
      <c r="CR189" s="3" t="s">
        <v>373</v>
      </c>
      <c r="CS189" s="3" t="s">
        <v>374</v>
      </c>
      <c r="CT189" s="3" t="s">
        <v>375</v>
      </c>
      <c r="CU189" s="3" t="s">
        <v>365</v>
      </c>
      <c r="CV189" s="3" t="s">
        <v>366</v>
      </c>
      <c r="CW189" s="3" t="s">
        <v>399</v>
      </c>
      <c r="CX189">
        <v>2024</v>
      </c>
    </row>
    <row r="190" spans="1:102" x14ac:dyDescent="0.2">
      <c r="A190" s="84" t="str">
        <f t="shared" si="2"/>
        <v>Декабрь 2024 График 5 Бригада 1</v>
      </c>
      <c r="B190" s="3"/>
      <c r="C190" s="87" t="s">
        <v>400</v>
      </c>
      <c r="D190" s="3" t="s">
        <v>412</v>
      </c>
      <c r="E190" s="3" t="s">
        <v>369</v>
      </c>
      <c r="F190" s="96">
        <v>1</v>
      </c>
      <c r="G190" s="3"/>
      <c r="H190" s="3">
        <v>10.5</v>
      </c>
      <c r="I190" s="3">
        <v>10.5</v>
      </c>
      <c r="J190" s="3"/>
      <c r="K190" s="3"/>
      <c r="L190" s="3">
        <v>10.5</v>
      </c>
      <c r="M190" s="3">
        <v>10.5</v>
      </c>
      <c r="N190" s="3"/>
      <c r="O190" s="3"/>
      <c r="P190" s="3">
        <v>10.5</v>
      </c>
      <c r="Q190" s="3">
        <v>10.5</v>
      </c>
      <c r="R190" s="3"/>
      <c r="S190" s="3"/>
      <c r="T190" s="3">
        <v>10.5</v>
      </c>
      <c r="U190" s="3">
        <v>10.5</v>
      </c>
      <c r="V190" s="3"/>
      <c r="W190" s="3"/>
      <c r="X190" s="3">
        <v>10.5</v>
      </c>
      <c r="Y190" s="3">
        <v>10.5</v>
      </c>
      <c r="Z190" s="3"/>
      <c r="AA190" s="3"/>
      <c r="AB190" s="3">
        <v>10.5</v>
      </c>
      <c r="AC190" s="3">
        <v>10.5</v>
      </c>
      <c r="AD190" s="3"/>
      <c r="AE190" s="3"/>
      <c r="AF190" s="3">
        <v>10.5</v>
      </c>
      <c r="AG190" s="3">
        <v>10.5</v>
      </c>
      <c r="AH190" s="3"/>
      <c r="AI190" s="3"/>
      <c r="AJ190" s="3">
        <v>10.5</v>
      </c>
      <c r="AK190" s="3">
        <v>10.5</v>
      </c>
      <c r="AL190" s="91">
        <v>168</v>
      </c>
      <c r="AM190" s="92">
        <v>1</v>
      </c>
      <c r="AN190" s="92">
        <v>2</v>
      </c>
      <c r="AO190" s="92">
        <v>3</v>
      </c>
      <c r="AP190" s="92">
        <v>4</v>
      </c>
      <c r="AQ190" s="92">
        <v>5</v>
      </c>
      <c r="AR190" s="92">
        <v>6</v>
      </c>
      <c r="AS190" s="92">
        <v>7</v>
      </c>
      <c r="AT190" s="92">
        <v>8</v>
      </c>
      <c r="AU190" s="92">
        <v>9</v>
      </c>
      <c r="AV190" s="92">
        <v>10</v>
      </c>
      <c r="AW190" s="92">
        <v>11</v>
      </c>
      <c r="AX190" s="92">
        <v>12</v>
      </c>
      <c r="AY190" s="92">
        <v>13</v>
      </c>
      <c r="AZ190" s="92">
        <v>14</v>
      </c>
      <c r="BA190" s="92">
        <v>15</v>
      </c>
      <c r="BB190" s="92">
        <v>16</v>
      </c>
      <c r="BC190" s="92">
        <v>17</v>
      </c>
      <c r="BD190" s="92">
        <v>18</v>
      </c>
      <c r="BE190" s="92">
        <v>19</v>
      </c>
      <c r="BF190" s="92">
        <v>20</v>
      </c>
      <c r="BG190" s="92">
        <v>21</v>
      </c>
      <c r="BH190" s="92">
        <v>22</v>
      </c>
      <c r="BI190" s="92">
        <v>23</v>
      </c>
      <c r="BJ190" s="92">
        <v>24</v>
      </c>
      <c r="BK190" s="92">
        <v>25</v>
      </c>
      <c r="BL190" s="92">
        <v>26</v>
      </c>
      <c r="BM190" s="92">
        <v>27</v>
      </c>
      <c r="BN190" s="92">
        <v>28</v>
      </c>
      <c r="BO190" s="92">
        <v>29</v>
      </c>
      <c r="BP190" s="92">
        <v>30</v>
      </c>
      <c r="BQ190" s="92">
        <v>31</v>
      </c>
      <c r="BR190" s="3" t="s">
        <v>366</v>
      </c>
      <c r="BS190" s="3" t="s">
        <v>371</v>
      </c>
      <c r="BT190" s="3" t="s">
        <v>372</v>
      </c>
      <c r="BU190" s="3" t="s">
        <v>373</v>
      </c>
      <c r="BV190" s="3" t="s">
        <v>374</v>
      </c>
      <c r="BW190" s="3" t="s">
        <v>375</v>
      </c>
      <c r="BX190" s="3" t="s">
        <v>365</v>
      </c>
      <c r="BY190" s="3" t="s">
        <v>366</v>
      </c>
      <c r="BZ190" s="3" t="s">
        <v>371</v>
      </c>
      <c r="CA190" s="3" t="s">
        <v>372</v>
      </c>
      <c r="CB190" s="3" t="s">
        <v>373</v>
      </c>
      <c r="CC190" s="3" t="s">
        <v>374</v>
      </c>
      <c r="CD190" s="3" t="s">
        <v>375</v>
      </c>
      <c r="CE190" s="3" t="s">
        <v>365</v>
      </c>
      <c r="CF190" s="3" t="s">
        <v>366</v>
      </c>
      <c r="CG190" s="3" t="s">
        <v>371</v>
      </c>
      <c r="CH190" s="3" t="s">
        <v>372</v>
      </c>
      <c r="CI190" s="3" t="s">
        <v>373</v>
      </c>
      <c r="CJ190" s="3" t="s">
        <v>374</v>
      </c>
      <c r="CK190" s="3" t="s">
        <v>375</v>
      </c>
      <c r="CL190" s="3" t="s">
        <v>365</v>
      </c>
      <c r="CM190" s="3" t="s">
        <v>366</v>
      </c>
      <c r="CN190" s="3" t="s">
        <v>371</v>
      </c>
      <c r="CO190" s="3" t="s">
        <v>372</v>
      </c>
      <c r="CP190" s="3" t="s">
        <v>373</v>
      </c>
      <c r="CQ190" s="3" t="s">
        <v>374</v>
      </c>
      <c r="CR190" s="3" t="s">
        <v>375</v>
      </c>
      <c r="CS190" s="3" t="s">
        <v>365</v>
      </c>
      <c r="CT190" s="3" t="s">
        <v>366</v>
      </c>
      <c r="CU190" s="3" t="s">
        <v>371</v>
      </c>
      <c r="CV190" s="3" t="s">
        <v>372</v>
      </c>
      <c r="CW190" s="3" t="s">
        <v>401</v>
      </c>
      <c r="CX190">
        <v>2024</v>
      </c>
    </row>
    <row r="191" spans="1:102" x14ac:dyDescent="0.2">
      <c r="A191" s="84" t="str">
        <f t="shared" si="2"/>
        <v>Декабрь 2024 График 5 Бригада 2</v>
      </c>
      <c r="B191" s="3"/>
      <c r="C191" s="87" t="s">
        <v>400</v>
      </c>
      <c r="D191" s="3" t="s">
        <v>412</v>
      </c>
      <c r="E191" s="3" t="s">
        <v>376</v>
      </c>
      <c r="F191" s="96">
        <v>2</v>
      </c>
      <c r="G191" s="3"/>
      <c r="H191" s="3"/>
      <c r="I191" s="3">
        <v>10.5</v>
      </c>
      <c r="J191" s="3">
        <v>10.5</v>
      </c>
      <c r="K191" s="3"/>
      <c r="L191" s="3"/>
      <c r="M191" s="3">
        <v>10.5</v>
      </c>
      <c r="N191" s="3">
        <v>10.5</v>
      </c>
      <c r="O191" s="3"/>
      <c r="P191" s="3"/>
      <c r="Q191" s="3">
        <v>10.5</v>
      </c>
      <c r="R191" s="3">
        <v>10.5</v>
      </c>
      <c r="S191" s="3"/>
      <c r="T191" s="3"/>
      <c r="U191" s="3">
        <v>10.5</v>
      </c>
      <c r="V191" s="3">
        <v>10.5</v>
      </c>
      <c r="W191" s="3"/>
      <c r="X191" s="3"/>
      <c r="Y191" s="3">
        <v>10.5</v>
      </c>
      <c r="Z191" s="3">
        <v>10.5</v>
      </c>
      <c r="AA191" s="3"/>
      <c r="AB191" s="3"/>
      <c r="AC191" s="3">
        <v>10.5</v>
      </c>
      <c r="AD191" s="3">
        <v>10.5</v>
      </c>
      <c r="AE191" s="3"/>
      <c r="AF191" s="3"/>
      <c r="AG191" s="3">
        <v>10.5</v>
      </c>
      <c r="AH191" s="3">
        <v>10.5</v>
      </c>
      <c r="AI191" s="3"/>
      <c r="AJ191" s="3"/>
      <c r="AK191" s="3">
        <v>10.5</v>
      </c>
      <c r="AL191" s="91">
        <v>157.5</v>
      </c>
      <c r="AM191" s="92">
        <v>1</v>
      </c>
      <c r="AN191" s="92">
        <v>2</v>
      </c>
      <c r="AO191" s="92">
        <v>3</v>
      </c>
      <c r="AP191" s="92">
        <v>4</v>
      </c>
      <c r="AQ191" s="92">
        <v>5</v>
      </c>
      <c r="AR191" s="92">
        <v>6</v>
      </c>
      <c r="AS191" s="92">
        <v>7</v>
      </c>
      <c r="AT191" s="92">
        <v>8</v>
      </c>
      <c r="AU191" s="92">
        <v>9</v>
      </c>
      <c r="AV191" s="92">
        <v>10</v>
      </c>
      <c r="AW191" s="92">
        <v>11</v>
      </c>
      <c r="AX191" s="92">
        <v>12</v>
      </c>
      <c r="AY191" s="92">
        <v>13</v>
      </c>
      <c r="AZ191" s="92">
        <v>14</v>
      </c>
      <c r="BA191" s="92">
        <v>15</v>
      </c>
      <c r="BB191" s="92">
        <v>16</v>
      </c>
      <c r="BC191" s="92">
        <v>17</v>
      </c>
      <c r="BD191" s="92">
        <v>18</v>
      </c>
      <c r="BE191" s="92">
        <v>19</v>
      </c>
      <c r="BF191" s="92">
        <v>20</v>
      </c>
      <c r="BG191" s="92">
        <v>21</v>
      </c>
      <c r="BH191" s="92">
        <v>22</v>
      </c>
      <c r="BI191" s="92">
        <v>23</v>
      </c>
      <c r="BJ191" s="92">
        <v>24</v>
      </c>
      <c r="BK191" s="92">
        <v>25</v>
      </c>
      <c r="BL191" s="92">
        <v>26</v>
      </c>
      <c r="BM191" s="92">
        <v>27</v>
      </c>
      <c r="BN191" s="92">
        <v>28</v>
      </c>
      <c r="BO191" s="92">
        <v>29</v>
      </c>
      <c r="BP191" s="92">
        <v>30</v>
      </c>
      <c r="BQ191" s="92">
        <v>31</v>
      </c>
      <c r="BR191" s="3" t="s">
        <v>366</v>
      </c>
      <c r="BS191" s="3" t="s">
        <v>371</v>
      </c>
      <c r="BT191" s="3" t="s">
        <v>372</v>
      </c>
      <c r="BU191" s="3" t="s">
        <v>373</v>
      </c>
      <c r="BV191" s="3" t="s">
        <v>374</v>
      </c>
      <c r="BW191" s="3" t="s">
        <v>375</v>
      </c>
      <c r="BX191" s="3" t="s">
        <v>365</v>
      </c>
      <c r="BY191" s="3" t="s">
        <v>366</v>
      </c>
      <c r="BZ191" s="3" t="s">
        <v>371</v>
      </c>
      <c r="CA191" s="3" t="s">
        <v>372</v>
      </c>
      <c r="CB191" s="3" t="s">
        <v>373</v>
      </c>
      <c r="CC191" s="3" t="s">
        <v>374</v>
      </c>
      <c r="CD191" s="3" t="s">
        <v>375</v>
      </c>
      <c r="CE191" s="3" t="s">
        <v>365</v>
      </c>
      <c r="CF191" s="3" t="s">
        <v>366</v>
      </c>
      <c r="CG191" s="3" t="s">
        <v>371</v>
      </c>
      <c r="CH191" s="3" t="s">
        <v>372</v>
      </c>
      <c r="CI191" s="3" t="s">
        <v>373</v>
      </c>
      <c r="CJ191" s="3" t="s">
        <v>374</v>
      </c>
      <c r="CK191" s="3" t="s">
        <v>375</v>
      </c>
      <c r="CL191" s="3" t="s">
        <v>365</v>
      </c>
      <c r="CM191" s="3" t="s">
        <v>366</v>
      </c>
      <c r="CN191" s="3" t="s">
        <v>371</v>
      </c>
      <c r="CO191" s="3" t="s">
        <v>372</v>
      </c>
      <c r="CP191" s="3" t="s">
        <v>373</v>
      </c>
      <c r="CQ191" s="3" t="s">
        <v>374</v>
      </c>
      <c r="CR191" s="3" t="s">
        <v>375</v>
      </c>
      <c r="CS191" s="3" t="s">
        <v>365</v>
      </c>
      <c r="CT191" s="3" t="s">
        <v>366</v>
      </c>
      <c r="CU191" s="3" t="s">
        <v>371</v>
      </c>
      <c r="CV191" s="3" t="s">
        <v>372</v>
      </c>
      <c r="CW191" s="3" t="s">
        <v>401</v>
      </c>
      <c r="CX191">
        <v>2024</v>
      </c>
    </row>
    <row r="192" spans="1:102" x14ac:dyDescent="0.2">
      <c r="A192" s="84" t="str">
        <f t="shared" si="2"/>
        <v>Декабрь 2024 График 5 Бригада 3</v>
      </c>
      <c r="B192" s="3"/>
      <c r="C192" s="87" t="s">
        <v>400</v>
      </c>
      <c r="D192" s="3" t="s">
        <v>412</v>
      </c>
      <c r="E192" s="3" t="s">
        <v>379</v>
      </c>
      <c r="F192" s="96">
        <v>3</v>
      </c>
      <c r="G192" s="3">
        <v>10.5</v>
      </c>
      <c r="H192" s="3"/>
      <c r="I192" s="3"/>
      <c r="J192" s="3">
        <v>10.5</v>
      </c>
      <c r="K192" s="3">
        <v>10.5</v>
      </c>
      <c r="L192" s="3"/>
      <c r="M192" s="3"/>
      <c r="N192" s="3">
        <v>10.5</v>
      </c>
      <c r="O192" s="3">
        <v>10.5</v>
      </c>
      <c r="P192" s="3"/>
      <c r="Q192" s="3"/>
      <c r="R192" s="3">
        <v>10.5</v>
      </c>
      <c r="S192" s="3">
        <v>10.5</v>
      </c>
      <c r="T192" s="3"/>
      <c r="U192" s="3"/>
      <c r="V192" s="3">
        <v>10.5</v>
      </c>
      <c r="W192" s="3">
        <v>10.5</v>
      </c>
      <c r="X192" s="3"/>
      <c r="Y192" s="3"/>
      <c r="Z192" s="3">
        <v>10.5</v>
      </c>
      <c r="AA192" s="3">
        <v>10.5</v>
      </c>
      <c r="AB192" s="3"/>
      <c r="AC192" s="3"/>
      <c r="AD192" s="3">
        <v>10.5</v>
      </c>
      <c r="AE192" s="3">
        <v>10.5</v>
      </c>
      <c r="AF192" s="3"/>
      <c r="AG192" s="3"/>
      <c r="AH192" s="3">
        <v>10.5</v>
      </c>
      <c r="AI192" s="3">
        <v>10.5</v>
      </c>
      <c r="AJ192" s="3"/>
      <c r="AK192" s="3"/>
      <c r="AL192" s="91">
        <v>157.5</v>
      </c>
      <c r="AM192" s="92">
        <v>1</v>
      </c>
      <c r="AN192" s="92">
        <v>2</v>
      </c>
      <c r="AO192" s="92">
        <v>3</v>
      </c>
      <c r="AP192" s="92">
        <v>4</v>
      </c>
      <c r="AQ192" s="92">
        <v>5</v>
      </c>
      <c r="AR192" s="92">
        <v>6</v>
      </c>
      <c r="AS192" s="92">
        <v>7</v>
      </c>
      <c r="AT192" s="92">
        <v>8</v>
      </c>
      <c r="AU192" s="92">
        <v>9</v>
      </c>
      <c r="AV192" s="92">
        <v>10</v>
      </c>
      <c r="AW192" s="92">
        <v>11</v>
      </c>
      <c r="AX192" s="92">
        <v>12</v>
      </c>
      <c r="AY192" s="92">
        <v>13</v>
      </c>
      <c r="AZ192" s="92">
        <v>14</v>
      </c>
      <c r="BA192" s="92">
        <v>15</v>
      </c>
      <c r="BB192" s="92">
        <v>16</v>
      </c>
      <c r="BC192" s="92">
        <v>17</v>
      </c>
      <c r="BD192" s="92">
        <v>18</v>
      </c>
      <c r="BE192" s="92">
        <v>19</v>
      </c>
      <c r="BF192" s="92">
        <v>20</v>
      </c>
      <c r="BG192" s="92">
        <v>21</v>
      </c>
      <c r="BH192" s="92">
        <v>22</v>
      </c>
      <c r="BI192" s="92">
        <v>23</v>
      </c>
      <c r="BJ192" s="92">
        <v>24</v>
      </c>
      <c r="BK192" s="92">
        <v>25</v>
      </c>
      <c r="BL192" s="92">
        <v>26</v>
      </c>
      <c r="BM192" s="92">
        <v>27</v>
      </c>
      <c r="BN192" s="92">
        <v>28</v>
      </c>
      <c r="BO192" s="92">
        <v>29</v>
      </c>
      <c r="BP192" s="92">
        <v>30</v>
      </c>
      <c r="BQ192" s="92">
        <v>31</v>
      </c>
      <c r="BR192" s="3" t="s">
        <v>366</v>
      </c>
      <c r="BS192" s="3" t="s">
        <v>371</v>
      </c>
      <c r="BT192" s="3" t="s">
        <v>372</v>
      </c>
      <c r="BU192" s="3" t="s">
        <v>373</v>
      </c>
      <c r="BV192" s="3" t="s">
        <v>374</v>
      </c>
      <c r="BW192" s="3" t="s">
        <v>375</v>
      </c>
      <c r="BX192" s="3" t="s">
        <v>365</v>
      </c>
      <c r="BY192" s="3" t="s">
        <v>366</v>
      </c>
      <c r="BZ192" s="3" t="s">
        <v>371</v>
      </c>
      <c r="CA192" s="3" t="s">
        <v>372</v>
      </c>
      <c r="CB192" s="3" t="s">
        <v>373</v>
      </c>
      <c r="CC192" s="3" t="s">
        <v>374</v>
      </c>
      <c r="CD192" s="3" t="s">
        <v>375</v>
      </c>
      <c r="CE192" s="3" t="s">
        <v>365</v>
      </c>
      <c r="CF192" s="3" t="s">
        <v>366</v>
      </c>
      <c r="CG192" s="3" t="s">
        <v>371</v>
      </c>
      <c r="CH192" s="3" t="s">
        <v>372</v>
      </c>
      <c r="CI192" s="3" t="s">
        <v>373</v>
      </c>
      <c r="CJ192" s="3" t="s">
        <v>374</v>
      </c>
      <c r="CK192" s="3" t="s">
        <v>375</v>
      </c>
      <c r="CL192" s="3" t="s">
        <v>365</v>
      </c>
      <c r="CM192" s="3" t="s">
        <v>366</v>
      </c>
      <c r="CN192" s="3" t="s">
        <v>371</v>
      </c>
      <c r="CO192" s="3" t="s">
        <v>372</v>
      </c>
      <c r="CP192" s="3" t="s">
        <v>373</v>
      </c>
      <c r="CQ192" s="3" t="s">
        <v>374</v>
      </c>
      <c r="CR192" s="3" t="s">
        <v>375</v>
      </c>
      <c r="CS192" s="3" t="s">
        <v>365</v>
      </c>
      <c r="CT192" s="3" t="s">
        <v>366</v>
      </c>
      <c r="CU192" s="3" t="s">
        <v>371</v>
      </c>
      <c r="CV192" s="3" t="s">
        <v>372</v>
      </c>
      <c r="CW192" s="3" t="s">
        <v>401</v>
      </c>
      <c r="CX192">
        <v>2024</v>
      </c>
    </row>
    <row r="193" spans="1:102" x14ac:dyDescent="0.2">
      <c r="A193" s="84" t="str">
        <f t="shared" si="2"/>
        <v>Декабрь 2024 График 5 Бригада 4</v>
      </c>
      <c r="B193" s="3"/>
      <c r="C193" s="87" t="s">
        <v>400</v>
      </c>
      <c r="D193" s="3" t="s">
        <v>412</v>
      </c>
      <c r="E193" s="3" t="s">
        <v>382</v>
      </c>
      <c r="F193" s="96">
        <v>4</v>
      </c>
      <c r="G193" s="3">
        <v>10.5</v>
      </c>
      <c r="H193" s="3">
        <v>10.5</v>
      </c>
      <c r="I193" s="3"/>
      <c r="J193" s="3"/>
      <c r="K193" s="3">
        <v>10.5</v>
      </c>
      <c r="L193" s="3">
        <v>10.5</v>
      </c>
      <c r="M193" s="3"/>
      <c r="N193" s="3"/>
      <c r="O193" s="3">
        <v>10.5</v>
      </c>
      <c r="P193" s="3">
        <v>10.5</v>
      </c>
      <c r="Q193" s="3"/>
      <c r="R193" s="3"/>
      <c r="S193" s="3">
        <v>10.5</v>
      </c>
      <c r="T193" s="3">
        <v>10.5</v>
      </c>
      <c r="U193" s="3"/>
      <c r="V193" s="3"/>
      <c r="W193" s="3">
        <v>10.5</v>
      </c>
      <c r="X193" s="3">
        <v>10.5</v>
      </c>
      <c r="Y193" s="3"/>
      <c r="Z193" s="3"/>
      <c r="AA193" s="3">
        <v>10.5</v>
      </c>
      <c r="AB193" s="3">
        <v>10.5</v>
      </c>
      <c r="AC193" s="3"/>
      <c r="AD193" s="3"/>
      <c r="AE193" s="3">
        <v>10.5</v>
      </c>
      <c r="AF193" s="3">
        <v>10.5</v>
      </c>
      <c r="AG193" s="3"/>
      <c r="AH193" s="3"/>
      <c r="AI193" s="3">
        <v>10.5</v>
      </c>
      <c r="AJ193" s="3">
        <v>10.5</v>
      </c>
      <c r="AK193" s="3"/>
      <c r="AL193" s="91">
        <v>168</v>
      </c>
      <c r="AM193" s="92">
        <v>1</v>
      </c>
      <c r="AN193" s="92">
        <v>2</v>
      </c>
      <c r="AO193" s="92">
        <v>3</v>
      </c>
      <c r="AP193" s="92">
        <v>4</v>
      </c>
      <c r="AQ193" s="92">
        <v>5</v>
      </c>
      <c r="AR193" s="92">
        <v>6</v>
      </c>
      <c r="AS193" s="92">
        <v>7</v>
      </c>
      <c r="AT193" s="92">
        <v>8</v>
      </c>
      <c r="AU193" s="92">
        <v>9</v>
      </c>
      <c r="AV193" s="92">
        <v>10</v>
      </c>
      <c r="AW193" s="92">
        <v>11</v>
      </c>
      <c r="AX193" s="92">
        <v>12</v>
      </c>
      <c r="AY193" s="92">
        <v>13</v>
      </c>
      <c r="AZ193" s="92">
        <v>14</v>
      </c>
      <c r="BA193" s="92">
        <v>15</v>
      </c>
      <c r="BB193" s="92">
        <v>16</v>
      </c>
      <c r="BC193" s="92">
        <v>17</v>
      </c>
      <c r="BD193" s="92">
        <v>18</v>
      </c>
      <c r="BE193" s="92">
        <v>19</v>
      </c>
      <c r="BF193" s="92">
        <v>20</v>
      </c>
      <c r="BG193" s="92">
        <v>21</v>
      </c>
      <c r="BH193" s="92">
        <v>22</v>
      </c>
      <c r="BI193" s="92">
        <v>23</v>
      </c>
      <c r="BJ193" s="92">
        <v>24</v>
      </c>
      <c r="BK193" s="92">
        <v>25</v>
      </c>
      <c r="BL193" s="92">
        <v>26</v>
      </c>
      <c r="BM193" s="92">
        <v>27</v>
      </c>
      <c r="BN193" s="92">
        <v>28</v>
      </c>
      <c r="BO193" s="92">
        <v>29</v>
      </c>
      <c r="BP193" s="92">
        <v>30</v>
      </c>
      <c r="BQ193" s="92">
        <v>31</v>
      </c>
      <c r="BR193" s="3" t="s">
        <v>366</v>
      </c>
      <c r="BS193" s="3" t="s">
        <v>371</v>
      </c>
      <c r="BT193" s="3" t="s">
        <v>372</v>
      </c>
      <c r="BU193" s="3" t="s">
        <v>373</v>
      </c>
      <c r="BV193" s="3" t="s">
        <v>374</v>
      </c>
      <c r="BW193" s="3" t="s">
        <v>375</v>
      </c>
      <c r="BX193" s="3" t="s">
        <v>365</v>
      </c>
      <c r="BY193" s="3" t="s">
        <v>366</v>
      </c>
      <c r="BZ193" s="3" t="s">
        <v>371</v>
      </c>
      <c r="CA193" s="3" t="s">
        <v>372</v>
      </c>
      <c r="CB193" s="3" t="s">
        <v>373</v>
      </c>
      <c r="CC193" s="3" t="s">
        <v>374</v>
      </c>
      <c r="CD193" s="3" t="s">
        <v>375</v>
      </c>
      <c r="CE193" s="3" t="s">
        <v>365</v>
      </c>
      <c r="CF193" s="3" t="s">
        <v>366</v>
      </c>
      <c r="CG193" s="3" t="s">
        <v>371</v>
      </c>
      <c r="CH193" s="3" t="s">
        <v>372</v>
      </c>
      <c r="CI193" s="3" t="s">
        <v>373</v>
      </c>
      <c r="CJ193" s="3" t="s">
        <v>374</v>
      </c>
      <c r="CK193" s="3" t="s">
        <v>375</v>
      </c>
      <c r="CL193" s="3" t="s">
        <v>365</v>
      </c>
      <c r="CM193" s="3" t="s">
        <v>366</v>
      </c>
      <c r="CN193" s="3" t="s">
        <v>371</v>
      </c>
      <c r="CO193" s="3" t="s">
        <v>372</v>
      </c>
      <c r="CP193" s="3" t="s">
        <v>373</v>
      </c>
      <c r="CQ193" s="3" t="s">
        <v>374</v>
      </c>
      <c r="CR193" s="3" t="s">
        <v>375</v>
      </c>
      <c r="CS193" s="3" t="s">
        <v>365</v>
      </c>
      <c r="CT193" s="3" t="s">
        <v>366</v>
      </c>
      <c r="CU193" s="3" t="s">
        <v>371</v>
      </c>
      <c r="CV193" s="3" t="s">
        <v>372</v>
      </c>
      <c r="CW193" s="3" t="s">
        <v>401</v>
      </c>
      <c r="CX193">
        <v>2024</v>
      </c>
    </row>
    <row r="194" spans="1:102" x14ac:dyDescent="0.2">
      <c r="A194" s="84" t="str">
        <f t="shared" ref="A194:A241" si="3">C194&amp;" "&amp;D194&amp;" "&amp;E194</f>
        <v>Январь 2024 График 97 Бригада 1</v>
      </c>
      <c r="B194" s="3"/>
      <c r="C194" s="87" t="s">
        <v>367</v>
      </c>
      <c r="D194" s="3" t="s">
        <v>413</v>
      </c>
      <c r="E194" s="3" t="s">
        <v>369</v>
      </c>
      <c r="F194" s="3">
        <v>1</v>
      </c>
      <c r="G194" s="100"/>
      <c r="H194" s="100"/>
      <c r="I194" s="100">
        <v>7.2</v>
      </c>
      <c r="J194" s="100">
        <v>7.2</v>
      </c>
      <c r="K194" s="100">
        <v>7.2</v>
      </c>
      <c r="L194" s="100"/>
      <c r="M194" s="100"/>
      <c r="N194" s="100">
        <v>7.2</v>
      </c>
      <c r="O194" s="100">
        <v>7.2</v>
      </c>
      <c r="P194" s="100">
        <v>7.2</v>
      </c>
      <c r="Q194" s="100">
        <v>7.2</v>
      </c>
      <c r="R194" s="100">
        <v>7.2</v>
      </c>
      <c r="S194" s="100"/>
      <c r="T194" s="100"/>
      <c r="U194" s="100">
        <v>7.2</v>
      </c>
      <c r="V194" s="100">
        <v>7.2</v>
      </c>
      <c r="W194" s="100">
        <v>7.2</v>
      </c>
      <c r="X194" s="100">
        <v>7.2</v>
      </c>
      <c r="Y194" s="100">
        <v>7.2</v>
      </c>
      <c r="Z194" s="100"/>
      <c r="AA194" s="100"/>
      <c r="AB194" s="100">
        <v>7.2</v>
      </c>
      <c r="AC194" s="100">
        <v>7.2</v>
      </c>
      <c r="AD194" s="100">
        <v>7.2</v>
      </c>
      <c r="AE194" s="100">
        <v>7.2</v>
      </c>
      <c r="AF194" s="100">
        <v>7.2</v>
      </c>
      <c r="AG194" s="100"/>
      <c r="AH194" s="100"/>
      <c r="AI194" s="100">
        <v>7.2</v>
      </c>
      <c r="AJ194" s="100">
        <v>7.2</v>
      </c>
      <c r="AK194" s="100">
        <v>7.2</v>
      </c>
      <c r="AL194" s="91">
        <v>151.19999999999999</v>
      </c>
      <c r="AM194" s="92">
        <v>1</v>
      </c>
      <c r="AN194" s="92">
        <v>2</v>
      </c>
      <c r="AO194" s="92">
        <v>3</v>
      </c>
      <c r="AP194" s="92">
        <v>4</v>
      </c>
      <c r="AQ194" s="92">
        <v>5</v>
      </c>
      <c r="AR194" s="92">
        <v>6</v>
      </c>
      <c r="AS194" s="92">
        <v>7</v>
      </c>
      <c r="AT194" s="92">
        <v>8</v>
      </c>
      <c r="AU194" s="92">
        <v>9</v>
      </c>
      <c r="AV194" s="92">
        <v>10</v>
      </c>
      <c r="AW194" s="92">
        <v>11</v>
      </c>
      <c r="AX194" s="92">
        <v>12</v>
      </c>
      <c r="AY194" s="92">
        <v>13</v>
      </c>
      <c r="AZ194" s="92">
        <v>14</v>
      </c>
      <c r="BA194" s="92">
        <v>15</v>
      </c>
      <c r="BB194" s="92">
        <v>16</v>
      </c>
      <c r="BC194" s="92">
        <v>17</v>
      </c>
      <c r="BD194" s="92">
        <v>18</v>
      </c>
      <c r="BE194" s="92">
        <v>19</v>
      </c>
      <c r="BF194" s="92">
        <v>20</v>
      </c>
      <c r="BG194" s="92">
        <v>21</v>
      </c>
      <c r="BH194" s="92">
        <v>22</v>
      </c>
      <c r="BI194" s="92">
        <v>23</v>
      </c>
      <c r="BJ194" s="92">
        <v>24</v>
      </c>
      <c r="BK194" s="92">
        <v>25</v>
      </c>
      <c r="BL194" s="92">
        <v>26</v>
      </c>
      <c r="BM194" s="92">
        <v>27</v>
      </c>
      <c r="BN194" s="92">
        <v>28</v>
      </c>
      <c r="BO194" s="92">
        <v>29</v>
      </c>
      <c r="BP194" s="92">
        <v>30</v>
      </c>
      <c r="BQ194" s="92">
        <v>31</v>
      </c>
      <c r="BR194" s="3" t="s">
        <v>371</v>
      </c>
      <c r="BS194" s="3" t="s">
        <v>372</v>
      </c>
      <c r="BT194" s="3" t="s">
        <v>373</v>
      </c>
      <c r="BU194" s="3" t="s">
        <v>374</v>
      </c>
      <c r="BV194" s="3" t="s">
        <v>375</v>
      </c>
      <c r="BW194" s="3" t="s">
        <v>365</v>
      </c>
      <c r="BX194" s="3" t="s">
        <v>366</v>
      </c>
      <c r="BY194" s="3" t="s">
        <v>371</v>
      </c>
      <c r="BZ194" s="3" t="s">
        <v>372</v>
      </c>
      <c r="CA194" s="3" t="s">
        <v>373</v>
      </c>
      <c r="CB194" s="3" t="s">
        <v>374</v>
      </c>
      <c r="CC194" s="3" t="s">
        <v>375</v>
      </c>
      <c r="CD194" s="3" t="s">
        <v>365</v>
      </c>
      <c r="CE194" s="3" t="s">
        <v>366</v>
      </c>
      <c r="CF194" s="3" t="s">
        <v>371</v>
      </c>
      <c r="CG194" s="3" t="s">
        <v>372</v>
      </c>
      <c r="CH194" s="3" t="s">
        <v>373</v>
      </c>
      <c r="CI194" s="3" t="s">
        <v>374</v>
      </c>
      <c r="CJ194" s="3" t="s">
        <v>375</v>
      </c>
      <c r="CK194" s="3" t="s">
        <v>365</v>
      </c>
      <c r="CL194" s="3" t="s">
        <v>366</v>
      </c>
      <c r="CM194" s="3" t="s">
        <v>371</v>
      </c>
      <c r="CN194" s="3" t="s">
        <v>372</v>
      </c>
      <c r="CO194" s="3" t="s">
        <v>373</v>
      </c>
      <c r="CP194" s="3" t="s">
        <v>374</v>
      </c>
      <c r="CQ194" s="3" t="s">
        <v>375</v>
      </c>
      <c r="CR194" s="3" t="s">
        <v>365</v>
      </c>
      <c r="CS194" s="3" t="s">
        <v>366</v>
      </c>
      <c r="CT194" s="3" t="s">
        <v>371</v>
      </c>
      <c r="CU194" s="3" t="s">
        <v>372</v>
      </c>
      <c r="CV194" s="3" t="s">
        <v>373</v>
      </c>
      <c r="CW194" s="3" t="s">
        <v>2</v>
      </c>
      <c r="CX194">
        <v>2024</v>
      </c>
    </row>
    <row r="195" spans="1:102" x14ac:dyDescent="0.2">
      <c r="A195" s="84" t="str">
        <f t="shared" si="3"/>
        <v>Февраль 2024 График 97 Бригада 1</v>
      </c>
      <c r="B195" s="3"/>
      <c r="C195" s="87" t="s">
        <v>377</v>
      </c>
      <c r="D195" s="3" t="s">
        <v>413</v>
      </c>
      <c r="E195" s="3" t="s">
        <v>369</v>
      </c>
      <c r="F195" s="3">
        <v>1</v>
      </c>
      <c r="G195" s="100">
        <v>7.2</v>
      </c>
      <c r="H195" s="100">
        <v>7.2</v>
      </c>
      <c r="I195" s="100"/>
      <c r="J195" s="100"/>
      <c r="K195" s="100">
        <v>7.2</v>
      </c>
      <c r="L195" s="100">
        <v>7.2</v>
      </c>
      <c r="M195" s="100">
        <v>7.2</v>
      </c>
      <c r="N195" s="100">
        <v>7.2</v>
      </c>
      <c r="O195" s="100">
        <v>7.2</v>
      </c>
      <c r="P195" s="100"/>
      <c r="Q195" s="100"/>
      <c r="R195" s="100">
        <v>7.2</v>
      </c>
      <c r="S195" s="100">
        <v>7.2</v>
      </c>
      <c r="T195" s="100">
        <v>7.2</v>
      </c>
      <c r="U195" s="100">
        <v>7.2</v>
      </c>
      <c r="V195" s="100">
        <v>7.2</v>
      </c>
      <c r="W195" s="100"/>
      <c r="X195" s="100"/>
      <c r="Y195" s="100">
        <v>7.2</v>
      </c>
      <c r="Z195" s="100">
        <v>7.2</v>
      </c>
      <c r="AA195" s="100">
        <v>7.2</v>
      </c>
      <c r="AB195" s="100">
        <v>7.2</v>
      </c>
      <c r="AC195" s="100">
        <v>7.2</v>
      </c>
      <c r="AD195" s="100"/>
      <c r="AE195" s="100"/>
      <c r="AF195" s="100">
        <v>7.2</v>
      </c>
      <c r="AG195" s="100">
        <v>7.2</v>
      </c>
      <c r="AH195" s="100">
        <v>7.2</v>
      </c>
      <c r="AI195" s="100">
        <v>7.2</v>
      </c>
      <c r="AJ195" s="100" t="s">
        <v>385</v>
      </c>
      <c r="AK195" s="100" t="s">
        <v>385</v>
      </c>
      <c r="AL195" s="91">
        <v>151.19999999999999</v>
      </c>
      <c r="AM195" s="92">
        <v>1</v>
      </c>
      <c r="AN195" s="92">
        <v>2</v>
      </c>
      <c r="AO195" s="92">
        <v>3</v>
      </c>
      <c r="AP195" s="92">
        <v>4</v>
      </c>
      <c r="AQ195" s="92">
        <v>5</v>
      </c>
      <c r="AR195" s="92">
        <v>6</v>
      </c>
      <c r="AS195" s="92">
        <v>7</v>
      </c>
      <c r="AT195" s="92">
        <v>8</v>
      </c>
      <c r="AU195" s="92">
        <v>9</v>
      </c>
      <c r="AV195" s="92">
        <v>10</v>
      </c>
      <c r="AW195" s="92">
        <v>11</v>
      </c>
      <c r="AX195" s="92">
        <v>12</v>
      </c>
      <c r="AY195" s="92">
        <v>13</v>
      </c>
      <c r="AZ195" s="92">
        <v>14</v>
      </c>
      <c r="BA195" s="92">
        <v>15</v>
      </c>
      <c r="BB195" s="92">
        <v>16</v>
      </c>
      <c r="BC195" s="92">
        <v>17</v>
      </c>
      <c r="BD195" s="92">
        <v>18</v>
      </c>
      <c r="BE195" s="92">
        <v>19</v>
      </c>
      <c r="BF195" s="92">
        <v>20</v>
      </c>
      <c r="BG195" s="92">
        <v>21</v>
      </c>
      <c r="BH195" s="92">
        <v>22</v>
      </c>
      <c r="BI195" s="92">
        <v>23</v>
      </c>
      <c r="BJ195" s="92">
        <v>24</v>
      </c>
      <c r="BK195" s="92">
        <v>25</v>
      </c>
      <c r="BL195" s="92">
        <v>26</v>
      </c>
      <c r="BM195" s="92">
        <v>27</v>
      </c>
      <c r="BN195" s="92">
        <v>28</v>
      </c>
      <c r="BO195" s="92">
        <v>29</v>
      </c>
      <c r="BP195" s="92"/>
      <c r="BQ195" s="92"/>
      <c r="BR195" s="3" t="s">
        <v>374</v>
      </c>
      <c r="BS195" s="3" t="s">
        <v>375</v>
      </c>
      <c r="BT195" s="3" t="s">
        <v>365</v>
      </c>
      <c r="BU195" s="3" t="s">
        <v>366</v>
      </c>
      <c r="BV195" s="3" t="s">
        <v>371</v>
      </c>
      <c r="BW195" s="3" t="s">
        <v>372</v>
      </c>
      <c r="BX195" s="3" t="s">
        <v>373</v>
      </c>
      <c r="BY195" s="3" t="s">
        <v>374</v>
      </c>
      <c r="BZ195" s="3" t="s">
        <v>375</v>
      </c>
      <c r="CA195" s="3" t="s">
        <v>365</v>
      </c>
      <c r="CB195" s="3" t="s">
        <v>366</v>
      </c>
      <c r="CC195" s="3" t="s">
        <v>371</v>
      </c>
      <c r="CD195" s="3" t="s">
        <v>372</v>
      </c>
      <c r="CE195" s="3" t="s">
        <v>373</v>
      </c>
      <c r="CF195" s="3" t="s">
        <v>374</v>
      </c>
      <c r="CG195" s="3" t="s">
        <v>375</v>
      </c>
      <c r="CH195" s="3" t="s">
        <v>365</v>
      </c>
      <c r="CI195" s="3" t="s">
        <v>366</v>
      </c>
      <c r="CJ195" s="3" t="s">
        <v>371</v>
      </c>
      <c r="CK195" s="3" t="s">
        <v>372</v>
      </c>
      <c r="CL195" s="3" t="s">
        <v>373</v>
      </c>
      <c r="CM195" s="3" t="s">
        <v>374</v>
      </c>
      <c r="CN195" s="3" t="s">
        <v>375</v>
      </c>
      <c r="CO195" s="3" t="s">
        <v>365</v>
      </c>
      <c r="CP195" s="3" t="s">
        <v>366</v>
      </c>
      <c r="CQ195" s="3" t="s">
        <v>371</v>
      </c>
      <c r="CR195" s="3" t="s">
        <v>372</v>
      </c>
      <c r="CS195" s="3" t="s">
        <v>373</v>
      </c>
      <c r="CT195" s="3" t="s">
        <v>374</v>
      </c>
      <c r="CU195" s="3" t="s">
        <v>375</v>
      </c>
      <c r="CV195" s="3" t="s">
        <v>365</v>
      </c>
      <c r="CW195" s="3" t="s">
        <v>378</v>
      </c>
      <c r="CX195">
        <v>2024</v>
      </c>
    </row>
    <row r="196" spans="1:102" x14ac:dyDescent="0.2">
      <c r="A196" s="84" t="str">
        <f t="shared" si="3"/>
        <v>Март 2024 График 97 Бригада 1</v>
      </c>
      <c r="B196" s="3"/>
      <c r="C196" s="87" t="s">
        <v>380</v>
      </c>
      <c r="D196" s="3" t="s">
        <v>413</v>
      </c>
      <c r="E196" s="3" t="s">
        <v>369</v>
      </c>
      <c r="F196" s="3">
        <v>1</v>
      </c>
      <c r="G196" s="100">
        <v>7.2</v>
      </c>
      <c r="H196" s="100"/>
      <c r="I196" s="100"/>
      <c r="J196" s="100">
        <v>7.2</v>
      </c>
      <c r="K196" s="100">
        <v>7.2</v>
      </c>
      <c r="L196" s="100">
        <v>7.2</v>
      </c>
      <c r="M196" s="100">
        <v>7.2</v>
      </c>
      <c r="N196" s="100"/>
      <c r="O196" s="100"/>
      <c r="P196" s="100"/>
      <c r="Q196" s="100">
        <v>7.2</v>
      </c>
      <c r="R196" s="100">
        <v>7.2</v>
      </c>
      <c r="S196" s="100">
        <v>7.2</v>
      </c>
      <c r="T196" s="100">
        <v>7.2</v>
      </c>
      <c r="U196" s="100">
        <v>7.2</v>
      </c>
      <c r="V196" s="100"/>
      <c r="W196" s="100"/>
      <c r="X196" s="100">
        <v>7.2</v>
      </c>
      <c r="Y196" s="100">
        <v>7.2</v>
      </c>
      <c r="Z196" s="100">
        <v>7.2</v>
      </c>
      <c r="AA196" s="100"/>
      <c r="AB196" s="100"/>
      <c r="AC196" s="100"/>
      <c r="AD196" s="100"/>
      <c r="AE196" s="100"/>
      <c r="AF196" s="100">
        <v>7.2</v>
      </c>
      <c r="AG196" s="100">
        <v>7.2</v>
      </c>
      <c r="AH196" s="100">
        <v>7.2</v>
      </c>
      <c r="AI196" s="100">
        <v>7.2</v>
      </c>
      <c r="AJ196" s="100"/>
      <c r="AK196" s="100"/>
      <c r="AL196" s="91">
        <v>122.4</v>
      </c>
      <c r="AM196" s="92">
        <v>1</v>
      </c>
      <c r="AN196" s="92">
        <v>2</v>
      </c>
      <c r="AO196" s="92">
        <v>3</v>
      </c>
      <c r="AP196" s="92">
        <v>4</v>
      </c>
      <c r="AQ196" s="92">
        <v>5</v>
      </c>
      <c r="AR196" s="92">
        <v>6</v>
      </c>
      <c r="AS196" s="92">
        <v>7</v>
      </c>
      <c r="AT196" s="92">
        <v>8</v>
      </c>
      <c r="AU196" s="92">
        <v>9</v>
      </c>
      <c r="AV196" s="92">
        <v>10</v>
      </c>
      <c r="AW196" s="92">
        <v>11</v>
      </c>
      <c r="AX196" s="92">
        <v>12</v>
      </c>
      <c r="AY196" s="92">
        <v>13</v>
      </c>
      <c r="AZ196" s="92">
        <v>14</v>
      </c>
      <c r="BA196" s="92">
        <v>15</v>
      </c>
      <c r="BB196" s="92">
        <v>16</v>
      </c>
      <c r="BC196" s="92">
        <v>17</v>
      </c>
      <c r="BD196" s="92">
        <v>18</v>
      </c>
      <c r="BE196" s="92">
        <v>19</v>
      </c>
      <c r="BF196" s="92">
        <v>20</v>
      </c>
      <c r="BG196" s="92">
        <v>21</v>
      </c>
      <c r="BH196" s="92">
        <v>22</v>
      </c>
      <c r="BI196" s="92">
        <v>23</v>
      </c>
      <c r="BJ196" s="92">
        <v>24</v>
      </c>
      <c r="BK196" s="92">
        <v>25</v>
      </c>
      <c r="BL196" s="92">
        <v>26</v>
      </c>
      <c r="BM196" s="92">
        <v>27</v>
      </c>
      <c r="BN196" s="92">
        <v>28</v>
      </c>
      <c r="BO196" s="92">
        <v>29</v>
      </c>
      <c r="BP196" s="92">
        <v>30</v>
      </c>
      <c r="BQ196" s="92">
        <v>31</v>
      </c>
      <c r="BR196" s="3" t="s">
        <v>375</v>
      </c>
      <c r="BS196" s="3" t="s">
        <v>365</v>
      </c>
      <c r="BT196" s="3" t="s">
        <v>366</v>
      </c>
      <c r="BU196" s="3" t="s">
        <v>371</v>
      </c>
      <c r="BV196" s="3" t="s">
        <v>372</v>
      </c>
      <c r="BW196" s="3" t="s">
        <v>373</v>
      </c>
      <c r="BX196" s="3" t="s">
        <v>374</v>
      </c>
      <c r="BY196" s="3" t="s">
        <v>375</v>
      </c>
      <c r="BZ196" s="3" t="s">
        <v>365</v>
      </c>
      <c r="CA196" s="3" t="s">
        <v>366</v>
      </c>
      <c r="CB196" s="3" t="s">
        <v>371</v>
      </c>
      <c r="CC196" s="3" t="s">
        <v>372</v>
      </c>
      <c r="CD196" s="3" t="s">
        <v>373</v>
      </c>
      <c r="CE196" s="3" t="s">
        <v>374</v>
      </c>
      <c r="CF196" s="3" t="s">
        <v>375</v>
      </c>
      <c r="CG196" s="3" t="s">
        <v>365</v>
      </c>
      <c r="CH196" s="3" t="s">
        <v>366</v>
      </c>
      <c r="CI196" s="3" t="s">
        <v>371</v>
      </c>
      <c r="CJ196" s="3" t="s">
        <v>372</v>
      </c>
      <c r="CK196" s="3" t="s">
        <v>373</v>
      </c>
      <c r="CL196" s="3" t="s">
        <v>374</v>
      </c>
      <c r="CM196" s="3" t="s">
        <v>375</v>
      </c>
      <c r="CN196" s="3" t="s">
        <v>365</v>
      </c>
      <c r="CO196" s="3" t="s">
        <v>366</v>
      </c>
      <c r="CP196" s="3" t="s">
        <v>371</v>
      </c>
      <c r="CQ196" s="3" t="s">
        <v>372</v>
      </c>
      <c r="CR196" s="3" t="s">
        <v>373</v>
      </c>
      <c r="CS196" s="3" t="s">
        <v>374</v>
      </c>
      <c r="CT196" s="3" t="s">
        <v>375</v>
      </c>
      <c r="CU196" s="3" t="s">
        <v>365</v>
      </c>
      <c r="CV196" s="3" t="s">
        <v>366</v>
      </c>
      <c r="CW196" s="3" t="s">
        <v>381</v>
      </c>
      <c r="CX196">
        <v>2024</v>
      </c>
    </row>
    <row r="197" spans="1:102" x14ac:dyDescent="0.2">
      <c r="A197" s="84" t="str">
        <f t="shared" si="3"/>
        <v>Апрель 2024 График 97 Бригада 1</v>
      </c>
      <c r="B197" s="3"/>
      <c r="C197" s="87" t="s">
        <v>383</v>
      </c>
      <c r="D197" s="3" t="s">
        <v>413</v>
      </c>
      <c r="E197" s="3" t="s">
        <v>369</v>
      </c>
      <c r="F197" s="3">
        <v>1</v>
      </c>
      <c r="G197" s="100">
        <v>7.2</v>
      </c>
      <c r="H197" s="100">
        <v>7.2</v>
      </c>
      <c r="I197" s="100">
        <v>7.2</v>
      </c>
      <c r="J197" s="100">
        <v>7.2</v>
      </c>
      <c r="K197" s="100">
        <v>7.2</v>
      </c>
      <c r="L197" s="100"/>
      <c r="M197" s="100"/>
      <c r="N197" s="100">
        <v>7.2</v>
      </c>
      <c r="O197" s="100">
        <v>7.2</v>
      </c>
      <c r="P197" s="100">
        <v>7.2</v>
      </c>
      <c r="Q197" s="100">
        <v>7.2</v>
      </c>
      <c r="R197" s="100">
        <v>7.2</v>
      </c>
      <c r="S197" s="100"/>
      <c r="T197" s="100"/>
      <c r="U197" s="100">
        <v>7.2</v>
      </c>
      <c r="V197" s="100">
        <v>7.2</v>
      </c>
      <c r="W197" s="100">
        <v>7.2</v>
      </c>
      <c r="X197" s="100">
        <v>7.2</v>
      </c>
      <c r="Y197" s="100">
        <v>7.2</v>
      </c>
      <c r="Z197" s="100"/>
      <c r="AA197" s="100"/>
      <c r="AB197" s="100">
        <v>7.2</v>
      </c>
      <c r="AC197" s="100">
        <v>7.2</v>
      </c>
      <c r="AD197" s="100">
        <v>7.2</v>
      </c>
      <c r="AE197" s="100">
        <v>7.2</v>
      </c>
      <c r="AF197" s="100">
        <v>7.2</v>
      </c>
      <c r="AG197" s="100"/>
      <c r="AH197" s="100"/>
      <c r="AI197" s="100">
        <v>7.2</v>
      </c>
      <c r="AJ197" s="100">
        <v>7.2</v>
      </c>
      <c r="AK197" s="100" t="s">
        <v>385</v>
      </c>
      <c r="AL197" s="91">
        <v>158.4</v>
      </c>
      <c r="AM197" s="92">
        <v>1</v>
      </c>
      <c r="AN197" s="92">
        <v>2</v>
      </c>
      <c r="AO197" s="92">
        <v>3</v>
      </c>
      <c r="AP197" s="92">
        <v>4</v>
      </c>
      <c r="AQ197" s="92">
        <v>5</v>
      </c>
      <c r="AR197" s="92">
        <v>6</v>
      </c>
      <c r="AS197" s="92">
        <v>7</v>
      </c>
      <c r="AT197" s="92">
        <v>8</v>
      </c>
      <c r="AU197" s="92">
        <v>9</v>
      </c>
      <c r="AV197" s="92">
        <v>10</v>
      </c>
      <c r="AW197" s="92">
        <v>11</v>
      </c>
      <c r="AX197" s="92">
        <v>12</v>
      </c>
      <c r="AY197" s="92">
        <v>13</v>
      </c>
      <c r="AZ197" s="92">
        <v>14</v>
      </c>
      <c r="BA197" s="92">
        <v>15</v>
      </c>
      <c r="BB197" s="92">
        <v>16</v>
      </c>
      <c r="BC197" s="92">
        <v>17</v>
      </c>
      <c r="BD197" s="92">
        <v>18</v>
      </c>
      <c r="BE197" s="92">
        <v>19</v>
      </c>
      <c r="BF197" s="92">
        <v>20</v>
      </c>
      <c r="BG197" s="92">
        <v>21</v>
      </c>
      <c r="BH197" s="92">
        <v>22</v>
      </c>
      <c r="BI197" s="92">
        <v>23</v>
      </c>
      <c r="BJ197" s="92">
        <v>24</v>
      </c>
      <c r="BK197" s="92">
        <v>25</v>
      </c>
      <c r="BL197" s="92">
        <v>26</v>
      </c>
      <c r="BM197" s="92">
        <v>27</v>
      </c>
      <c r="BN197" s="92">
        <v>28</v>
      </c>
      <c r="BO197" s="92">
        <v>29</v>
      </c>
      <c r="BP197" s="92">
        <v>30</v>
      </c>
      <c r="BQ197" s="92"/>
      <c r="BR197" s="3" t="s">
        <v>371</v>
      </c>
      <c r="BS197" s="3" t="s">
        <v>372</v>
      </c>
      <c r="BT197" s="3" t="s">
        <v>373</v>
      </c>
      <c r="BU197" s="3" t="s">
        <v>374</v>
      </c>
      <c r="BV197" s="3" t="s">
        <v>375</v>
      </c>
      <c r="BW197" s="3" t="s">
        <v>365</v>
      </c>
      <c r="BX197" s="3" t="s">
        <v>366</v>
      </c>
      <c r="BY197" s="3" t="s">
        <v>371</v>
      </c>
      <c r="BZ197" s="3" t="s">
        <v>372</v>
      </c>
      <c r="CA197" s="3" t="s">
        <v>373</v>
      </c>
      <c r="CB197" s="3" t="s">
        <v>374</v>
      </c>
      <c r="CC197" s="3" t="s">
        <v>375</v>
      </c>
      <c r="CD197" s="3" t="s">
        <v>365</v>
      </c>
      <c r="CE197" s="3" t="s">
        <v>366</v>
      </c>
      <c r="CF197" s="3" t="s">
        <v>371</v>
      </c>
      <c r="CG197" s="3" t="s">
        <v>372</v>
      </c>
      <c r="CH197" s="3" t="s">
        <v>373</v>
      </c>
      <c r="CI197" s="3" t="s">
        <v>374</v>
      </c>
      <c r="CJ197" s="3" t="s">
        <v>375</v>
      </c>
      <c r="CK197" s="3" t="s">
        <v>365</v>
      </c>
      <c r="CL197" s="3" t="s">
        <v>366</v>
      </c>
      <c r="CM197" s="3" t="s">
        <v>371</v>
      </c>
      <c r="CN197" s="3" t="s">
        <v>372</v>
      </c>
      <c r="CO197" s="3" t="s">
        <v>373</v>
      </c>
      <c r="CP197" s="3" t="s">
        <v>374</v>
      </c>
      <c r="CQ197" s="3" t="s">
        <v>375</v>
      </c>
      <c r="CR197" s="3" t="s">
        <v>365</v>
      </c>
      <c r="CS197" s="3" t="s">
        <v>366</v>
      </c>
      <c r="CT197" s="3" t="s">
        <v>371</v>
      </c>
      <c r="CU197" s="3" t="s">
        <v>372</v>
      </c>
      <c r="CV197" s="3" t="s">
        <v>373</v>
      </c>
      <c r="CW197" s="3" t="s">
        <v>384</v>
      </c>
      <c r="CX197">
        <v>2024</v>
      </c>
    </row>
    <row r="198" spans="1:102" x14ac:dyDescent="0.2">
      <c r="A198" s="84" t="str">
        <f t="shared" si="3"/>
        <v>Май 2024 График 97 Бригада 1</v>
      </c>
      <c r="B198" s="3"/>
      <c r="C198" s="87" t="s">
        <v>386</v>
      </c>
      <c r="D198" s="3" t="s">
        <v>413</v>
      </c>
      <c r="E198" s="3" t="s">
        <v>369</v>
      </c>
      <c r="F198" s="3">
        <v>1</v>
      </c>
      <c r="G198" s="100"/>
      <c r="H198" s="100">
        <v>7.2</v>
      </c>
      <c r="I198" s="100">
        <v>7.2</v>
      </c>
      <c r="J198" s="100"/>
      <c r="K198" s="100"/>
      <c r="L198" s="100">
        <v>7.2</v>
      </c>
      <c r="M198" s="100"/>
      <c r="N198" s="100">
        <v>7.2</v>
      </c>
      <c r="O198" s="100"/>
      <c r="P198" s="100">
        <v>7.2</v>
      </c>
      <c r="Q198" s="100"/>
      <c r="R198" s="100"/>
      <c r="S198" s="100">
        <v>7.2</v>
      </c>
      <c r="T198" s="100">
        <v>7.2</v>
      </c>
      <c r="U198" s="100">
        <v>7.2</v>
      </c>
      <c r="V198" s="100">
        <v>7.2</v>
      </c>
      <c r="W198" s="100">
        <v>7.2</v>
      </c>
      <c r="X198" s="100"/>
      <c r="Y198" s="100"/>
      <c r="Z198" s="100">
        <v>7.2</v>
      </c>
      <c r="AA198" s="100">
        <v>7.2</v>
      </c>
      <c r="AB198" s="100">
        <v>7.2</v>
      </c>
      <c r="AC198" s="100">
        <v>7.2</v>
      </c>
      <c r="AD198" s="100">
        <v>7.2</v>
      </c>
      <c r="AE198" s="100"/>
      <c r="AF198" s="100"/>
      <c r="AG198" s="100">
        <v>7.2</v>
      </c>
      <c r="AH198" s="100">
        <v>7.2</v>
      </c>
      <c r="AI198" s="100">
        <v>7.2</v>
      </c>
      <c r="AJ198" s="100">
        <v>7.2</v>
      </c>
      <c r="AK198" s="100">
        <v>7.2</v>
      </c>
      <c r="AL198" s="91">
        <v>144</v>
      </c>
      <c r="AM198" s="92">
        <v>1</v>
      </c>
      <c r="AN198" s="92">
        <v>2</v>
      </c>
      <c r="AO198" s="92">
        <v>3</v>
      </c>
      <c r="AP198" s="92">
        <v>4</v>
      </c>
      <c r="AQ198" s="92">
        <v>5</v>
      </c>
      <c r="AR198" s="92">
        <v>6</v>
      </c>
      <c r="AS198" s="92">
        <v>7</v>
      </c>
      <c r="AT198" s="92">
        <v>8</v>
      </c>
      <c r="AU198" s="92">
        <v>9</v>
      </c>
      <c r="AV198" s="92">
        <v>10</v>
      </c>
      <c r="AW198" s="92">
        <v>11</v>
      </c>
      <c r="AX198" s="92">
        <v>12</v>
      </c>
      <c r="AY198" s="92">
        <v>13</v>
      </c>
      <c r="AZ198" s="92">
        <v>14</v>
      </c>
      <c r="BA198" s="92">
        <v>15</v>
      </c>
      <c r="BB198" s="92">
        <v>16</v>
      </c>
      <c r="BC198" s="92">
        <v>17</v>
      </c>
      <c r="BD198" s="92">
        <v>18</v>
      </c>
      <c r="BE198" s="92">
        <v>19</v>
      </c>
      <c r="BF198" s="92">
        <v>20</v>
      </c>
      <c r="BG198" s="92">
        <v>21</v>
      </c>
      <c r="BH198" s="92">
        <v>22</v>
      </c>
      <c r="BI198" s="92">
        <v>23</v>
      </c>
      <c r="BJ198" s="92">
        <v>24</v>
      </c>
      <c r="BK198" s="92">
        <v>25</v>
      </c>
      <c r="BL198" s="92">
        <v>26</v>
      </c>
      <c r="BM198" s="92">
        <v>27</v>
      </c>
      <c r="BN198" s="92">
        <v>28</v>
      </c>
      <c r="BO198" s="92">
        <v>29</v>
      </c>
      <c r="BP198" s="92">
        <v>30</v>
      </c>
      <c r="BQ198" s="92">
        <v>31</v>
      </c>
      <c r="BR198" s="3" t="s">
        <v>373</v>
      </c>
      <c r="BS198" s="3" t="s">
        <v>374</v>
      </c>
      <c r="BT198" s="3" t="s">
        <v>375</v>
      </c>
      <c r="BU198" s="3" t="s">
        <v>365</v>
      </c>
      <c r="BV198" s="3" t="s">
        <v>366</v>
      </c>
      <c r="BW198" s="3" t="s">
        <v>371</v>
      </c>
      <c r="BX198" s="3" t="s">
        <v>372</v>
      </c>
      <c r="BY198" s="3" t="s">
        <v>373</v>
      </c>
      <c r="BZ198" s="3" t="s">
        <v>374</v>
      </c>
      <c r="CA198" s="3" t="s">
        <v>375</v>
      </c>
      <c r="CB198" s="3" t="s">
        <v>365</v>
      </c>
      <c r="CC198" s="3" t="s">
        <v>366</v>
      </c>
      <c r="CD198" s="3" t="s">
        <v>371</v>
      </c>
      <c r="CE198" s="3" t="s">
        <v>372</v>
      </c>
      <c r="CF198" s="3" t="s">
        <v>373</v>
      </c>
      <c r="CG198" s="3" t="s">
        <v>374</v>
      </c>
      <c r="CH198" s="3" t="s">
        <v>375</v>
      </c>
      <c r="CI198" s="3" t="s">
        <v>365</v>
      </c>
      <c r="CJ198" s="3" t="s">
        <v>366</v>
      </c>
      <c r="CK198" s="3" t="s">
        <v>371</v>
      </c>
      <c r="CL198" s="3" t="s">
        <v>372</v>
      </c>
      <c r="CM198" s="3" t="s">
        <v>373</v>
      </c>
      <c r="CN198" s="3" t="s">
        <v>374</v>
      </c>
      <c r="CO198" s="3" t="s">
        <v>375</v>
      </c>
      <c r="CP198" s="3" t="s">
        <v>365</v>
      </c>
      <c r="CQ198" s="3" t="s">
        <v>366</v>
      </c>
      <c r="CR198" s="3" t="s">
        <v>371</v>
      </c>
      <c r="CS198" s="3" t="s">
        <v>372</v>
      </c>
      <c r="CT198" s="3" t="s">
        <v>373</v>
      </c>
      <c r="CU198" s="3" t="s">
        <v>374</v>
      </c>
      <c r="CV198" s="3" t="s">
        <v>375</v>
      </c>
      <c r="CW198" s="3" t="s">
        <v>387</v>
      </c>
      <c r="CX198">
        <v>2024</v>
      </c>
    </row>
    <row r="199" spans="1:102" x14ac:dyDescent="0.2">
      <c r="A199" s="84" t="str">
        <f t="shared" si="3"/>
        <v>Июнь 2024 График 97 Бригада 1</v>
      </c>
      <c r="B199" s="3"/>
      <c r="C199" s="87" t="s">
        <v>388</v>
      </c>
      <c r="D199" s="3" t="s">
        <v>413</v>
      </c>
      <c r="E199" s="3" t="s">
        <v>369</v>
      </c>
      <c r="F199" s="3">
        <v>1</v>
      </c>
      <c r="G199" s="100"/>
      <c r="H199" s="100"/>
      <c r="I199" s="100">
        <v>7.2</v>
      </c>
      <c r="J199" s="100">
        <v>7.2</v>
      </c>
      <c r="K199" s="100">
        <v>7.2</v>
      </c>
      <c r="L199" s="100">
        <v>7.2</v>
      </c>
      <c r="M199" s="100">
        <v>7.2</v>
      </c>
      <c r="N199" s="100"/>
      <c r="O199" s="100"/>
      <c r="P199" s="100">
        <v>7.2</v>
      </c>
      <c r="Q199" s="100">
        <v>7.2</v>
      </c>
      <c r="R199" s="100">
        <v>7.2</v>
      </c>
      <c r="S199" s="100">
        <v>7.2</v>
      </c>
      <c r="T199" s="100">
        <v>7.2</v>
      </c>
      <c r="U199" s="100"/>
      <c r="V199" s="100"/>
      <c r="W199" s="100">
        <v>7.2</v>
      </c>
      <c r="X199" s="100">
        <v>7.2</v>
      </c>
      <c r="Y199" s="100">
        <v>7.2</v>
      </c>
      <c r="Z199" s="100">
        <v>7.2</v>
      </c>
      <c r="AA199" s="100">
        <v>7.2</v>
      </c>
      <c r="AB199" s="100"/>
      <c r="AC199" s="100"/>
      <c r="AD199" s="100">
        <v>7.2</v>
      </c>
      <c r="AE199" s="100">
        <v>7.2</v>
      </c>
      <c r="AF199" s="100">
        <v>7.2</v>
      </c>
      <c r="AG199" s="100">
        <v>7.2</v>
      </c>
      <c r="AH199" s="100">
        <v>7.2</v>
      </c>
      <c r="AI199" s="100"/>
      <c r="AJ199" s="100"/>
      <c r="AK199" s="100" t="s">
        <v>385</v>
      </c>
      <c r="AL199" s="91">
        <v>144</v>
      </c>
      <c r="AM199" s="92">
        <v>1</v>
      </c>
      <c r="AN199" s="92">
        <v>2</v>
      </c>
      <c r="AO199" s="92">
        <v>3</v>
      </c>
      <c r="AP199" s="92">
        <v>4</v>
      </c>
      <c r="AQ199" s="92">
        <v>5</v>
      </c>
      <c r="AR199" s="92">
        <v>6</v>
      </c>
      <c r="AS199" s="92">
        <v>7</v>
      </c>
      <c r="AT199" s="92">
        <v>8</v>
      </c>
      <c r="AU199" s="92">
        <v>9</v>
      </c>
      <c r="AV199" s="92">
        <v>10</v>
      </c>
      <c r="AW199" s="92">
        <v>11</v>
      </c>
      <c r="AX199" s="92">
        <v>12</v>
      </c>
      <c r="AY199" s="92">
        <v>13</v>
      </c>
      <c r="AZ199" s="92">
        <v>14</v>
      </c>
      <c r="BA199" s="92">
        <v>15</v>
      </c>
      <c r="BB199" s="92">
        <v>16</v>
      </c>
      <c r="BC199" s="92">
        <v>17</v>
      </c>
      <c r="BD199" s="92">
        <v>18</v>
      </c>
      <c r="BE199" s="92">
        <v>19</v>
      </c>
      <c r="BF199" s="92">
        <v>20</v>
      </c>
      <c r="BG199" s="92">
        <v>21</v>
      </c>
      <c r="BH199" s="92">
        <v>22</v>
      </c>
      <c r="BI199" s="92">
        <v>23</v>
      </c>
      <c r="BJ199" s="92">
        <v>24</v>
      </c>
      <c r="BK199" s="92">
        <v>25</v>
      </c>
      <c r="BL199" s="92">
        <v>26</v>
      </c>
      <c r="BM199" s="92">
        <v>27</v>
      </c>
      <c r="BN199" s="92">
        <v>28</v>
      </c>
      <c r="BO199" s="92">
        <v>29</v>
      </c>
      <c r="BP199" s="92">
        <v>30</v>
      </c>
      <c r="BQ199" s="92"/>
      <c r="BR199" s="3" t="s">
        <v>365</v>
      </c>
      <c r="BS199" s="3" t="s">
        <v>366</v>
      </c>
      <c r="BT199" s="3" t="s">
        <v>371</v>
      </c>
      <c r="BU199" s="3" t="s">
        <v>372</v>
      </c>
      <c r="BV199" s="3" t="s">
        <v>373</v>
      </c>
      <c r="BW199" s="3" t="s">
        <v>374</v>
      </c>
      <c r="BX199" s="3" t="s">
        <v>375</v>
      </c>
      <c r="BY199" s="3" t="s">
        <v>365</v>
      </c>
      <c r="BZ199" s="3" t="s">
        <v>366</v>
      </c>
      <c r="CA199" s="3" t="s">
        <v>371</v>
      </c>
      <c r="CB199" s="3" t="s">
        <v>372</v>
      </c>
      <c r="CC199" s="3" t="s">
        <v>373</v>
      </c>
      <c r="CD199" s="3" t="s">
        <v>374</v>
      </c>
      <c r="CE199" s="3" t="s">
        <v>375</v>
      </c>
      <c r="CF199" s="3" t="s">
        <v>365</v>
      </c>
      <c r="CG199" s="3" t="s">
        <v>366</v>
      </c>
      <c r="CH199" s="3" t="s">
        <v>371</v>
      </c>
      <c r="CI199" s="3" t="s">
        <v>372</v>
      </c>
      <c r="CJ199" s="3" t="s">
        <v>373</v>
      </c>
      <c r="CK199" s="3" t="s">
        <v>374</v>
      </c>
      <c r="CL199" s="3" t="s">
        <v>375</v>
      </c>
      <c r="CM199" s="3" t="s">
        <v>365</v>
      </c>
      <c r="CN199" s="3" t="s">
        <v>366</v>
      </c>
      <c r="CO199" s="3" t="s">
        <v>371</v>
      </c>
      <c r="CP199" s="3" t="s">
        <v>372</v>
      </c>
      <c r="CQ199" s="3" t="s">
        <v>373</v>
      </c>
      <c r="CR199" s="3" t="s">
        <v>374</v>
      </c>
      <c r="CS199" s="3" t="s">
        <v>375</v>
      </c>
      <c r="CT199" s="3" t="s">
        <v>365</v>
      </c>
      <c r="CU199" s="3" t="s">
        <v>366</v>
      </c>
      <c r="CV199" s="3" t="s">
        <v>371</v>
      </c>
      <c r="CW199" s="3" t="s">
        <v>389</v>
      </c>
      <c r="CX199">
        <v>2024</v>
      </c>
    </row>
    <row r="200" spans="1:102" x14ac:dyDescent="0.2">
      <c r="A200" s="84" t="str">
        <f t="shared" si="3"/>
        <v>Июль 2024 График 97 Бригада 1</v>
      </c>
      <c r="B200" s="3"/>
      <c r="C200" s="87" t="s">
        <v>390</v>
      </c>
      <c r="D200" s="3" t="s">
        <v>413</v>
      </c>
      <c r="E200" s="3" t="s">
        <v>369</v>
      </c>
      <c r="F200" s="3">
        <v>1</v>
      </c>
      <c r="G200" s="100">
        <v>7.2</v>
      </c>
      <c r="H200" s="100">
        <v>7.2</v>
      </c>
      <c r="I200" s="100">
        <v>7.2</v>
      </c>
      <c r="J200" s="100">
        <v>7.2</v>
      </c>
      <c r="K200" s="100">
        <v>7.2</v>
      </c>
      <c r="L200" s="100"/>
      <c r="M200" s="100"/>
      <c r="N200" s="100"/>
      <c r="O200" s="100">
        <v>7.2</v>
      </c>
      <c r="P200" s="100">
        <v>7.2</v>
      </c>
      <c r="Q200" s="100">
        <v>7.2</v>
      </c>
      <c r="R200" s="100">
        <v>7.2</v>
      </c>
      <c r="S200" s="100"/>
      <c r="T200" s="100"/>
      <c r="U200" s="100">
        <v>7.2</v>
      </c>
      <c r="V200" s="100">
        <v>7.2</v>
      </c>
      <c r="W200" s="100">
        <v>7.2</v>
      </c>
      <c r="X200" s="100">
        <v>7.2</v>
      </c>
      <c r="Y200" s="100">
        <v>7.2</v>
      </c>
      <c r="Z200" s="100"/>
      <c r="AA200" s="100"/>
      <c r="AB200" s="100">
        <v>7.2</v>
      </c>
      <c r="AC200" s="100">
        <v>7.2</v>
      </c>
      <c r="AD200" s="100">
        <v>7.2</v>
      </c>
      <c r="AE200" s="100">
        <v>7.2</v>
      </c>
      <c r="AF200" s="100">
        <v>7.2</v>
      </c>
      <c r="AG200" s="100"/>
      <c r="AH200" s="100"/>
      <c r="AI200" s="100">
        <v>7.2</v>
      </c>
      <c r="AJ200" s="100">
        <v>7.2</v>
      </c>
      <c r="AK200" s="100">
        <v>7.2</v>
      </c>
      <c r="AL200" s="91">
        <v>158.4</v>
      </c>
      <c r="AM200" s="92">
        <v>1</v>
      </c>
      <c r="AN200" s="92">
        <v>2</v>
      </c>
      <c r="AO200" s="92">
        <v>3</v>
      </c>
      <c r="AP200" s="92">
        <v>4</v>
      </c>
      <c r="AQ200" s="92">
        <v>5</v>
      </c>
      <c r="AR200" s="92">
        <v>6</v>
      </c>
      <c r="AS200" s="92">
        <v>7</v>
      </c>
      <c r="AT200" s="92">
        <v>8</v>
      </c>
      <c r="AU200" s="92">
        <v>9</v>
      </c>
      <c r="AV200" s="92">
        <v>10</v>
      </c>
      <c r="AW200" s="92">
        <v>11</v>
      </c>
      <c r="AX200" s="92">
        <v>12</v>
      </c>
      <c r="AY200" s="92">
        <v>13</v>
      </c>
      <c r="AZ200" s="92">
        <v>14</v>
      </c>
      <c r="BA200" s="92">
        <v>15</v>
      </c>
      <c r="BB200" s="92">
        <v>16</v>
      </c>
      <c r="BC200" s="92">
        <v>17</v>
      </c>
      <c r="BD200" s="92">
        <v>18</v>
      </c>
      <c r="BE200" s="92">
        <v>19</v>
      </c>
      <c r="BF200" s="92">
        <v>20</v>
      </c>
      <c r="BG200" s="92">
        <v>21</v>
      </c>
      <c r="BH200" s="92">
        <v>22</v>
      </c>
      <c r="BI200" s="92">
        <v>23</v>
      </c>
      <c r="BJ200" s="92">
        <v>24</v>
      </c>
      <c r="BK200" s="92">
        <v>25</v>
      </c>
      <c r="BL200" s="92">
        <v>26</v>
      </c>
      <c r="BM200" s="92">
        <v>27</v>
      </c>
      <c r="BN200" s="92">
        <v>28</v>
      </c>
      <c r="BO200" s="92">
        <v>29</v>
      </c>
      <c r="BP200" s="92">
        <v>30</v>
      </c>
      <c r="BQ200" s="92">
        <v>31</v>
      </c>
      <c r="BR200" s="3" t="s">
        <v>371</v>
      </c>
      <c r="BS200" s="3" t="s">
        <v>372</v>
      </c>
      <c r="BT200" s="3" t="s">
        <v>373</v>
      </c>
      <c r="BU200" s="3" t="s">
        <v>374</v>
      </c>
      <c r="BV200" s="3" t="s">
        <v>375</v>
      </c>
      <c r="BW200" s="3" t="s">
        <v>365</v>
      </c>
      <c r="BX200" s="3" t="s">
        <v>366</v>
      </c>
      <c r="BY200" s="3" t="s">
        <v>371</v>
      </c>
      <c r="BZ200" s="3" t="s">
        <v>372</v>
      </c>
      <c r="CA200" s="3" t="s">
        <v>373</v>
      </c>
      <c r="CB200" s="3" t="s">
        <v>374</v>
      </c>
      <c r="CC200" s="3" t="s">
        <v>375</v>
      </c>
      <c r="CD200" s="3" t="s">
        <v>365</v>
      </c>
      <c r="CE200" s="3" t="s">
        <v>366</v>
      </c>
      <c r="CF200" s="3" t="s">
        <v>371</v>
      </c>
      <c r="CG200" s="3" t="s">
        <v>372</v>
      </c>
      <c r="CH200" s="3" t="s">
        <v>373</v>
      </c>
      <c r="CI200" s="3" t="s">
        <v>374</v>
      </c>
      <c r="CJ200" s="3" t="s">
        <v>375</v>
      </c>
      <c r="CK200" s="3" t="s">
        <v>365</v>
      </c>
      <c r="CL200" s="3" t="s">
        <v>366</v>
      </c>
      <c r="CM200" s="3" t="s">
        <v>371</v>
      </c>
      <c r="CN200" s="3" t="s">
        <v>372</v>
      </c>
      <c r="CO200" s="3" t="s">
        <v>373</v>
      </c>
      <c r="CP200" s="3" t="s">
        <v>374</v>
      </c>
      <c r="CQ200" s="3" t="s">
        <v>375</v>
      </c>
      <c r="CR200" s="3" t="s">
        <v>365</v>
      </c>
      <c r="CS200" s="3" t="s">
        <v>366</v>
      </c>
      <c r="CT200" s="3" t="s">
        <v>371</v>
      </c>
      <c r="CU200" s="3" t="s">
        <v>372</v>
      </c>
      <c r="CV200" s="3" t="s">
        <v>373</v>
      </c>
      <c r="CW200" s="3" t="s">
        <v>391</v>
      </c>
      <c r="CX200">
        <v>2024</v>
      </c>
    </row>
    <row r="201" spans="1:102" x14ac:dyDescent="0.2">
      <c r="A201" s="84" t="str">
        <f t="shared" si="3"/>
        <v>Август 2024 График 97 Бригада 1</v>
      </c>
      <c r="B201" s="3"/>
      <c r="C201" s="87" t="s">
        <v>392</v>
      </c>
      <c r="D201" s="3" t="s">
        <v>413</v>
      </c>
      <c r="E201" s="3" t="s">
        <v>369</v>
      </c>
      <c r="F201" s="3">
        <v>1</v>
      </c>
      <c r="G201" s="100">
        <v>7.2</v>
      </c>
      <c r="H201" s="100">
        <v>7.2</v>
      </c>
      <c r="I201" s="100"/>
      <c r="J201" s="100"/>
      <c r="K201" s="100">
        <v>7.2</v>
      </c>
      <c r="L201" s="100">
        <v>7.2</v>
      </c>
      <c r="M201" s="100">
        <v>7.2</v>
      </c>
      <c r="N201" s="100">
        <v>7.2</v>
      </c>
      <c r="O201" s="100">
        <v>7.2</v>
      </c>
      <c r="P201" s="100"/>
      <c r="Q201" s="100"/>
      <c r="R201" s="100">
        <v>7.2</v>
      </c>
      <c r="S201" s="100">
        <v>7.2</v>
      </c>
      <c r="T201" s="100">
        <v>7.2</v>
      </c>
      <c r="U201" s="100">
        <v>7.2</v>
      </c>
      <c r="V201" s="100">
        <v>7.2</v>
      </c>
      <c r="W201" s="100"/>
      <c r="X201" s="100"/>
      <c r="Y201" s="100">
        <v>7.2</v>
      </c>
      <c r="Z201" s="100">
        <v>7.2</v>
      </c>
      <c r="AA201" s="100">
        <v>7.2</v>
      </c>
      <c r="AB201" s="100">
        <v>7.2</v>
      </c>
      <c r="AC201" s="100">
        <v>7.2</v>
      </c>
      <c r="AD201" s="100"/>
      <c r="AE201" s="100"/>
      <c r="AF201" s="100">
        <v>7.2</v>
      </c>
      <c r="AG201" s="100">
        <v>7.2</v>
      </c>
      <c r="AH201" s="100">
        <v>7.2</v>
      </c>
      <c r="AI201" s="100">
        <v>7.2</v>
      </c>
      <c r="AJ201" s="100"/>
      <c r="AK201" s="100"/>
      <c r="AL201" s="91">
        <v>151.19999999999999</v>
      </c>
      <c r="AM201" s="92">
        <v>1</v>
      </c>
      <c r="AN201" s="92">
        <v>2</v>
      </c>
      <c r="AO201" s="92">
        <v>3</v>
      </c>
      <c r="AP201" s="92">
        <v>4</v>
      </c>
      <c r="AQ201" s="92">
        <v>5</v>
      </c>
      <c r="AR201" s="92">
        <v>6</v>
      </c>
      <c r="AS201" s="92">
        <v>7</v>
      </c>
      <c r="AT201" s="92">
        <v>8</v>
      </c>
      <c r="AU201" s="92">
        <v>9</v>
      </c>
      <c r="AV201" s="92">
        <v>10</v>
      </c>
      <c r="AW201" s="92">
        <v>11</v>
      </c>
      <c r="AX201" s="92">
        <v>12</v>
      </c>
      <c r="AY201" s="92">
        <v>13</v>
      </c>
      <c r="AZ201" s="92">
        <v>14</v>
      </c>
      <c r="BA201" s="92">
        <v>15</v>
      </c>
      <c r="BB201" s="92">
        <v>16</v>
      </c>
      <c r="BC201" s="92">
        <v>17</v>
      </c>
      <c r="BD201" s="92">
        <v>18</v>
      </c>
      <c r="BE201" s="92">
        <v>19</v>
      </c>
      <c r="BF201" s="92">
        <v>20</v>
      </c>
      <c r="BG201" s="92">
        <v>21</v>
      </c>
      <c r="BH201" s="92">
        <v>22</v>
      </c>
      <c r="BI201" s="92">
        <v>23</v>
      </c>
      <c r="BJ201" s="92">
        <v>24</v>
      </c>
      <c r="BK201" s="92">
        <v>25</v>
      </c>
      <c r="BL201" s="92">
        <v>26</v>
      </c>
      <c r="BM201" s="92">
        <v>27</v>
      </c>
      <c r="BN201" s="92">
        <v>28</v>
      </c>
      <c r="BO201" s="92">
        <v>29</v>
      </c>
      <c r="BP201" s="92">
        <v>30</v>
      </c>
      <c r="BQ201" s="92">
        <v>31</v>
      </c>
      <c r="BR201" s="3" t="s">
        <v>374</v>
      </c>
      <c r="BS201" s="3" t="s">
        <v>375</v>
      </c>
      <c r="BT201" s="3" t="s">
        <v>365</v>
      </c>
      <c r="BU201" s="3" t="s">
        <v>366</v>
      </c>
      <c r="BV201" s="3" t="s">
        <v>371</v>
      </c>
      <c r="BW201" s="3" t="s">
        <v>372</v>
      </c>
      <c r="BX201" s="3" t="s">
        <v>373</v>
      </c>
      <c r="BY201" s="3" t="s">
        <v>374</v>
      </c>
      <c r="BZ201" s="3" t="s">
        <v>375</v>
      </c>
      <c r="CA201" s="3" t="s">
        <v>365</v>
      </c>
      <c r="CB201" s="3" t="s">
        <v>366</v>
      </c>
      <c r="CC201" s="3" t="s">
        <v>371</v>
      </c>
      <c r="CD201" s="3" t="s">
        <v>372</v>
      </c>
      <c r="CE201" s="3" t="s">
        <v>373</v>
      </c>
      <c r="CF201" s="3" t="s">
        <v>374</v>
      </c>
      <c r="CG201" s="3" t="s">
        <v>375</v>
      </c>
      <c r="CH201" s="3" t="s">
        <v>365</v>
      </c>
      <c r="CI201" s="3" t="s">
        <v>366</v>
      </c>
      <c r="CJ201" s="3" t="s">
        <v>371</v>
      </c>
      <c r="CK201" s="3" t="s">
        <v>372</v>
      </c>
      <c r="CL201" s="3" t="s">
        <v>373</v>
      </c>
      <c r="CM201" s="3" t="s">
        <v>374</v>
      </c>
      <c r="CN201" s="3" t="s">
        <v>375</v>
      </c>
      <c r="CO201" s="3" t="s">
        <v>365</v>
      </c>
      <c r="CP201" s="3" t="s">
        <v>366</v>
      </c>
      <c r="CQ201" s="3" t="s">
        <v>371</v>
      </c>
      <c r="CR201" s="3" t="s">
        <v>372</v>
      </c>
      <c r="CS201" s="3" t="s">
        <v>373</v>
      </c>
      <c r="CT201" s="3" t="s">
        <v>374</v>
      </c>
      <c r="CU201" s="3" t="s">
        <v>375</v>
      </c>
      <c r="CV201" s="3" t="s">
        <v>365</v>
      </c>
      <c r="CW201" s="3" t="s">
        <v>393</v>
      </c>
      <c r="CX201">
        <v>2024</v>
      </c>
    </row>
    <row r="202" spans="1:102" x14ac:dyDescent="0.2">
      <c r="A202" s="84" t="str">
        <f t="shared" si="3"/>
        <v>Сентябрь 2024 График 97 Бригада 1</v>
      </c>
      <c r="B202" s="3"/>
      <c r="C202" s="87" t="s">
        <v>394</v>
      </c>
      <c r="D202" s="3" t="s">
        <v>413</v>
      </c>
      <c r="E202" s="3" t="s">
        <v>369</v>
      </c>
      <c r="F202" s="3">
        <v>1</v>
      </c>
      <c r="G202" s="100"/>
      <c r="H202" s="100">
        <v>7.2</v>
      </c>
      <c r="I202" s="100">
        <v>7.2</v>
      </c>
      <c r="J202" s="100">
        <v>7.2</v>
      </c>
      <c r="K202" s="100">
        <v>7.2</v>
      </c>
      <c r="L202" s="100">
        <v>7.2</v>
      </c>
      <c r="M202" s="100"/>
      <c r="N202" s="100"/>
      <c r="O202" s="100">
        <v>7.2</v>
      </c>
      <c r="P202" s="100">
        <v>7.2</v>
      </c>
      <c r="Q202" s="100">
        <v>7.2</v>
      </c>
      <c r="R202" s="100">
        <v>7.2</v>
      </c>
      <c r="S202" s="100">
        <v>7.2</v>
      </c>
      <c r="T202" s="100"/>
      <c r="U202" s="100"/>
      <c r="V202" s="100">
        <v>7.2</v>
      </c>
      <c r="W202" s="100">
        <v>7.2</v>
      </c>
      <c r="X202" s="100">
        <v>7.2</v>
      </c>
      <c r="Y202" s="100">
        <v>7.2</v>
      </c>
      <c r="Z202" s="100">
        <v>7.2</v>
      </c>
      <c r="AA202" s="100"/>
      <c r="AB202" s="100"/>
      <c r="AC202" s="100">
        <v>7.2</v>
      </c>
      <c r="AD202" s="100">
        <v>7.2</v>
      </c>
      <c r="AE202" s="100">
        <v>7.2</v>
      </c>
      <c r="AF202" s="100">
        <v>7.2</v>
      </c>
      <c r="AG202" s="100">
        <v>7.2</v>
      </c>
      <c r="AH202" s="100"/>
      <c r="AI202" s="100"/>
      <c r="AJ202" s="100">
        <v>7.2</v>
      </c>
      <c r="AK202" s="100" t="s">
        <v>385</v>
      </c>
      <c r="AL202" s="91">
        <v>151.19999999999999</v>
      </c>
      <c r="AM202" s="92">
        <v>1</v>
      </c>
      <c r="AN202" s="92">
        <v>2</v>
      </c>
      <c r="AO202" s="92">
        <v>3</v>
      </c>
      <c r="AP202" s="92">
        <v>4</v>
      </c>
      <c r="AQ202" s="92">
        <v>5</v>
      </c>
      <c r="AR202" s="92">
        <v>6</v>
      </c>
      <c r="AS202" s="92">
        <v>7</v>
      </c>
      <c r="AT202" s="92">
        <v>8</v>
      </c>
      <c r="AU202" s="92">
        <v>9</v>
      </c>
      <c r="AV202" s="92">
        <v>10</v>
      </c>
      <c r="AW202" s="92">
        <v>11</v>
      </c>
      <c r="AX202" s="92">
        <v>12</v>
      </c>
      <c r="AY202" s="92">
        <v>13</v>
      </c>
      <c r="AZ202" s="92">
        <v>14</v>
      </c>
      <c r="BA202" s="92">
        <v>15</v>
      </c>
      <c r="BB202" s="92">
        <v>16</v>
      </c>
      <c r="BC202" s="92">
        <v>17</v>
      </c>
      <c r="BD202" s="92">
        <v>18</v>
      </c>
      <c r="BE202" s="92">
        <v>19</v>
      </c>
      <c r="BF202" s="92">
        <v>20</v>
      </c>
      <c r="BG202" s="92">
        <v>21</v>
      </c>
      <c r="BH202" s="92">
        <v>22</v>
      </c>
      <c r="BI202" s="92">
        <v>23</v>
      </c>
      <c r="BJ202" s="92">
        <v>24</v>
      </c>
      <c r="BK202" s="92">
        <v>25</v>
      </c>
      <c r="BL202" s="92">
        <v>26</v>
      </c>
      <c r="BM202" s="92">
        <v>27</v>
      </c>
      <c r="BN202" s="92">
        <v>28</v>
      </c>
      <c r="BO202" s="92">
        <v>29</v>
      </c>
      <c r="BP202" s="92">
        <v>30</v>
      </c>
      <c r="BQ202" s="92"/>
      <c r="BR202" s="3" t="s">
        <v>366</v>
      </c>
      <c r="BS202" s="3" t="s">
        <v>371</v>
      </c>
      <c r="BT202" s="3" t="s">
        <v>372</v>
      </c>
      <c r="BU202" s="3" t="s">
        <v>373</v>
      </c>
      <c r="BV202" s="3" t="s">
        <v>374</v>
      </c>
      <c r="BW202" s="3" t="s">
        <v>375</v>
      </c>
      <c r="BX202" s="3" t="s">
        <v>365</v>
      </c>
      <c r="BY202" s="3" t="s">
        <v>366</v>
      </c>
      <c r="BZ202" s="3" t="s">
        <v>371</v>
      </c>
      <c r="CA202" s="3" t="s">
        <v>372</v>
      </c>
      <c r="CB202" s="3" t="s">
        <v>373</v>
      </c>
      <c r="CC202" s="3" t="s">
        <v>374</v>
      </c>
      <c r="CD202" s="3" t="s">
        <v>375</v>
      </c>
      <c r="CE202" s="3" t="s">
        <v>365</v>
      </c>
      <c r="CF202" s="3" t="s">
        <v>366</v>
      </c>
      <c r="CG202" s="3" t="s">
        <v>371</v>
      </c>
      <c r="CH202" s="3" t="s">
        <v>372</v>
      </c>
      <c r="CI202" s="3" t="s">
        <v>373</v>
      </c>
      <c r="CJ202" s="3" t="s">
        <v>374</v>
      </c>
      <c r="CK202" s="3" t="s">
        <v>375</v>
      </c>
      <c r="CL202" s="3" t="s">
        <v>365</v>
      </c>
      <c r="CM202" s="3" t="s">
        <v>366</v>
      </c>
      <c r="CN202" s="3" t="s">
        <v>371</v>
      </c>
      <c r="CO202" s="3" t="s">
        <v>372</v>
      </c>
      <c r="CP202" s="3" t="s">
        <v>373</v>
      </c>
      <c r="CQ202" s="3" t="s">
        <v>374</v>
      </c>
      <c r="CR202" s="3" t="s">
        <v>375</v>
      </c>
      <c r="CS202" s="3" t="s">
        <v>365</v>
      </c>
      <c r="CT202" s="3" t="s">
        <v>366</v>
      </c>
      <c r="CU202" s="3" t="s">
        <v>371</v>
      </c>
      <c r="CV202" s="3" t="s">
        <v>372</v>
      </c>
      <c r="CW202" s="3" t="s">
        <v>395</v>
      </c>
      <c r="CX202">
        <v>2024</v>
      </c>
    </row>
    <row r="203" spans="1:102" x14ac:dyDescent="0.2">
      <c r="A203" s="84" t="str">
        <f t="shared" si="3"/>
        <v>Октябрь 2024 График 97 Бригада 1</v>
      </c>
      <c r="B203" s="3"/>
      <c r="C203" s="87" t="s">
        <v>396</v>
      </c>
      <c r="D203" s="3" t="s">
        <v>413</v>
      </c>
      <c r="E203" s="3" t="s">
        <v>369</v>
      </c>
      <c r="F203" s="3">
        <v>1</v>
      </c>
      <c r="G203" s="100">
        <v>7.2</v>
      </c>
      <c r="H203" s="100">
        <v>7.2</v>
      </c>
      <c r="I203" s="100">
        <v>7.2</v>
      </c>
      <c r="J203" s="100">
        <v>7.2</v>
      </c>
      <c r="K203" s="100"/>
      <c r="L203" s="100"/>
      <c r="M203" s="100">
        <v>7.2</v>
      </c>
      <c r="N203" s="100">
        <v>7.2</v>
      </c>
      <c r="O203" s="100">
        <v>7.2</v>
      </c>
      <c r="P203" s="100">
        <v>7.2</v>
      </c>
      <c r="Q203" s="100">
        <v>7.2</v>
      </c>
      <c r="R203" s="100"/>
      <c r="S203" s="100"/>
      <c r="T203" s="100">
        <v>7.2</v>
      </c>
      <c r="U203" s="100">
        <v>7.2</v>
      </c>
      <c r="V203" s="100">
        <v>7.2</v>
      </c>
      <c r="W203" s="100">
        <v>7.2</v>
      </c>
      <c r="X203" s="100">
        <v>7.2</v>
      </c>
      <c r="Y203" s="100"/>
      <c r="Z203" s="100"/>
      <c r="AA203" s="100">
        <v>7.2</v>
      </c>
      <c r="AB203" s="100">
        <v>7.2</v>
      </c>
      <c r="AC203" s="100">
        <v>7.2</v>
      </c>
      <c r="AD203" s="100">
        <v>7.2</v>
      </c>
      <c r="AE203" s="100"/>
      <c r="AF203" s="100"/>
      <c r="AG203" s="100"/>
      <c r="AH203" s="100">
        <v>7.2</v>
      </c>
      <c r="AI203" s="100">
        <v>7.2</v>
      </c>
      <c r="AJ203" s="100">
        <v>7.2</v>
      </c>
      <c r="AK203" s="100">
        <v>7.2</v>
      </c>
      <c r="AL203" s="91">
        <v>158.4</v>
      </c>
      <c r="AM203" s="92">
        <v>1</v>
      </c>
      <c r="AN203" s="92">
        <v>2</v>
      </c>
      <c r="AO203" s="92">
        <v>3</v>
      </c>
      <c r="AP203" s="92">
        <v>4</v>
      </c>
      <c r="AQ203" s="92">
        <v>5</v>
      </c>
      <c r="AR203" s="92">
        <v>6</v>
      </c>
      <c r="AS203" s="92">
        <v>7</v>
      </c>
      <c r="AT203" s="92">
        <v>8</v>
      </c>
      <c r="AU203" s="92">
        <v>9</v>
      </c>
      <c r="AV203" s="92">
        <v>10</v>
      </c>
      <c r="AW203" s="92">
        <v>11</v>
      </c>
      <c r="AX203" s="92">
        <v>12</v>
      </c>
      <c r="AY203" s="92">
        <v>13</v>
      </c>
      <c r="AZ203" s="92">
        <v>14</v>
      </c>
      <c r="BA203" s="92">
        <v>15</v>
      </c>
      <c r="BB203" s="92">
        <v>16</v>
      </c>
      <c r="BC203" s="92">
        <v>17</v>
      </c>
      <c r="BD203" s="92">
        <v>18</v>
      </c>
      <c r="BE203" s="92">
        <v>19</v>
      </c>
      <c r="BF203" s="92">
        <v>20</v>
      </c>
      <c r="BG203" s="92">
        <v>21</v>
      </c>
      <c r="BH203" s="92">
        <v>22</v>
      </c>
      <c r="BI203" s="92">
        <v>23</v>
      </c>
      <c r="BJ203" s="92">
        <v>24</v>
      </c>
      <c r="BK203" s="92">
        <v>25</v>
      </c>
      <c r="BL203" s="92">
        <v>26</v>
      </c>
      <c r="BM203" s="92">
        <v>27</v>
      </c>
      <c r="BN203" s="92">
        <v>28</v>
      </c>
      <c r="BO203" s="92">
        <v>29</v>
      </c>
      <c r="BP203" s="92">
        <v>30</v>
      </c>
      <c r="BQ203" s="92">
        <v>31</v>
      </c>
      <c r="BR203" s="3" t="s">
        <v>372</v>
      </c>
      <c r="BS203" s="3" t="s">
        <v>373</v>
      </c>
      <c r="BT203" s="3" t="s">
        <v>374</v>
      </c>
      <c r="BU203" s="3" t="s">
        <v>375</v>
      </c>
      <c r="BV203" s="3" t="s">
        <v>365</v>
      </c>
      <c r="BW203" s="3" t="s">
        <v>366</v>
      </c>
      <c r="BX203" s="3" t="s">
        <v>371</v>
      </c>
      <c r="BY203" s="3" t="s">
        <v>372</v>
      </c>
      <c r="BZ203" s="3" t="s">
        <v>373</v>
      </c>
      <c r="CA203" s="3" t="s">
        <v>374</v>
      </c>
      <c r="CB203" s="3" t="s">
        <v>375</v>
      </c>
      <c r="CC203" s="3" t="s">
        <v>365</v>
      </c>
      <c r="CD203" s="3" t="s">
        <v>366</v>
      </c>
      <c r="CE203" s="3" t="s">
        <v>371</v>
      </c>
      <c r="CF203" s="3" t="s">
        <v>372</v>
      </c>
      <c r="CG203" s="3" t="s">
        <v>373</v>
      </c>
      <c r="CH203" s="3" t="s">
        <v>374</v>
      </c>
      <c r="CI203" s="3" t="s">
        <v>375</v>
      </c>
      <c r="CJ203" s="3" t="s">
        <v>365</v>
      </c>
      <c r="CK203" s="3" t="s">
        <v>366</v>
      </c>
      <c r="CL203" s="3" t="s">
        <v>371</v>
      </c>
      <c r="CM203" s="3" t="s">
        <v>372</v>
      </c>
      <c r="CN203" s="3" t="s">
        <v>373</v>
      </c>
      <c r="CO203" s="3" t="s">
        <v>374</v>
      </c>
      <c r="CP203" s="3" t="s">
        <v>375</v>
      </c>
      <c r="CQ203" s="3" t="s">
        <v>365</v>
      </c>
      <c r="CR203" s="3" t="s">
        <v>366</v>
      </c>
      <c r="CS203" s="3" t="s">
        <v>371</v>
      </c>
      <c r="CT203" s="3" t="s">
        <v>372</v>
      </c>
      <c r="CU203" s="3" t="s">
        <v>373</v>
      </c>
      <c r="CV203" s="3" t="s">
        <v>374</v>
      </c>
      <c r="CW203" s="3" t="s">
        <v>397</v>
      </c>
      <c r="CX203">
        <v>2024</v>
      </c>
    </row>
    <row r="204" spans="1:102" x14ac:dyDescent="0.2">
      <c r="A204" s="84" t="str">
        <f t="shared" si="3"/>
        <v>Ноябрь 2024 График 97 Бригада 1</v>
      </c>
      <c r="B204" s="3"/>
      <c r="C204" s="87" t="s">
        <v>398</v>
      </c>
      <c r="D204" s="3" t="s">
        <v>413</v>
      </c>
      <c r="E204" s="3" t="s">
        <v>369</v>
      </c>
      <c r="F204" s="3">
        <v>1</v>
      </c>
      <c r="G204" s="100">
        <v>7.2</v>
      </c>
      <c r="H204" s="100"/>
      <c r="I204" s="100"/>
      <c r="J204" s="100">
        <v>7.2</v>
      </c>
      <c r="K204" s="100">
        <v>7.2</v>
      </c>
      <c r="L204" s="100">
        <v>7.2</v>
      </c>
      <c r="M204" s="100">
        <v>7.2</v>
      </c>
      <c r="N204" s="100">
        <v>7.2</v>
      </c>
      <c r="O204" s="100"/>
      <c r="P204" s="100"/>
      <c r="Q204" s="100">
        <v>7.2</v>
      </c>
      <c r="R204" s="100">
        <v>7.2</v>
      </c>
      <c r="S204" s="100">
        <v>7.2</v>
      </c>
      <c r="T204" s="100">
        <v>7.2</v>
      </c>
      <c r="U204" s="100">
        <v>7.2</v>
      </c>
      <c r="V204" s="100"/>
      <c r="W204" s="100"/>
      <c r="X204" s="100">
        <v>7.2</v>
      </c>
      <c r="Y204" s="100">
        <v>7.2</v>
      </c>
      <c r="Z204" s="100">
        <v>7.2</v>
      </c>
      <c r="AA204" s="100">
        <v>7.2</v>
      </c>
      <c r="AB204" s="100">
        <v>7.2</v>
      </c>
      <c r="AC204" s="100"/>
      <c r="AD204" s="100"/>
      <c r="AE204" s="100">
        <v>7.2</v>
      </c>
      <c r="AF204" s="100">
        <v>7.2</v>
      </c>
      <c r="AG204" s="100">
        <v>7.2</v>
      </c>
      <c r="AH204" s="100">
        <v>7.2</v>
      </c>
      <c r="AI204" s="100">
        <v>7.2</v>
      </c>
      <c r="AJ204" s="100"/>
      <c r="AK204" s="100" t="s">
        <v>385</v>
      </c>
      <c r="AL204" s="91">
        <v>151.19999999999999</v>
      </c>
      <c r="AM204" s="92">
        <v>1</v>
      </c>
      <c r="AN204" s="92">
        <v>2</v>
      </c>
      <c r="AO204" s="92">
        <v>3</v>
      </c>
      <c r="AP204" s="92">
        <v>4</v>
      </c>
      <c r="AQ204" s="92">
        <v>5</v>
      </c>
      <c r="AR204" s="92">
        <v>6</v>
      </c>
      <c r="AS204" s="92">
        <v>7</v>
      </c>
      <c r="AT204" s="92">
        <v>8</v>
      </c>
      <c r="AU204" s="92">
        <v>9</v>
      </c>
      <c r="AV204" s="92">
        <v>10</v>
      </c>
      <c r="AW204" s="92">
        <v>11</v>
      </c>
      <c r="AX204" s="92">
        <v>12</v>
      </c>
      <c r="AY204" s="92">
        <v>13</v>
      </c>
      <c r="AZ204" s="92">
        <v>14</v>
      </c>
      <c r="BA204" s="92">
        <v>15</v>
      </c>
      <c r="BB204" s="92">
        <v>16</v>
      </c>
      <c r="BC204" s="92">
        <v>17</v>
      </c>
      <c r="BD204" s="92">
        <v>18</v>
      </c>
      <c r="BE204" s="92">
        <v>19</v>
      </c>
      <c r="BF204" s="92">
        <v>20</v>
      </c>
      <c r="BG204" s="92">
        <v>21</v>
      </c>
      <c r="BH204" s="92">
        <v>22</v>
      </c>
      <c r="BI204" s="92">
        <v>23</v>
      </c>
      <c r="BJ204" s="92">
        <v>24</v>
      </c>
      <c r="BK204" s="92">
        <v>25</v>
      </c>
      <c r="BL204" s="92">
        <v>26</v>
      </c>
      <c r="BM204" s="92">
        <v>27</v>
      </c>
      <c r="BN204" s="92">
        <v>28</v>
      </c>
      <c r="BO204" s="92">
        <v>29</v>
      </c>
      <c r="BP204" s="92">
        <v>30</v>
      </c>
      <c r="BQ204" s="92"/>
      <c r="BR204" s="3" t="s">
        <v>375</v>
      </c>
      <c r="BS204" s="3" t="s">
        <v>365</v>
      </c>
      <c r="BT204" s="3" t="s">
        <v>366</v>
      </c>
      <c r="BU204" s="3" t="s">
        <v>371</v>
      </c>
      <c r="BV204" s="3" t="s">
        <v>372</v>
      </c>
      <c r="BW204" s="3" t="s">
        <v>373</v>
      </c>
      <c r="BX204" s="3" t="s">
        <v>374</v>
      </c>
      <c r="BY204" s="3" t="s">
        <v>375</v>
      </c>
      <c r="BZ204" s="3" t="s">
        <v>365</v>
      </c>
      <c r="CA204" s="3" t="s">
        <v>366</v>
      </c>
      <c r="CB204" s="3" t="s">
        <v>371</v>
      </c>
      <c r="CC204" s="3" t="s">
        <v>372</v>
      </c>
      <c r="CD204" s="3" t="s">
        <v>373</v>
      </c>
      <c r="CE204" s="3" t="s">
        <v>374</v>
      </c>
      <c r="CF204" s="3" t="s">
        <v>375</v>
      </c>
      <c r="CG204" s="3" t="s">
        <v>365</v>
      </c>
      <c r="CH204" s="3" t="s">
        <v>366</v>
      </c>
      <c r="CI204" s="3" t="s">
        <v>371</v>
      </c>
      <c r="CJ204" s="3" t="s">
        <v>372</v>
      </c>
      <c r="CK204" s="3" t="s">
        <v>373</v>
      </c>
      <c r="CL204" s="3" t="s">
        <v>374</v>
      </c>
      <c r="CM204" s="3" t="s">
        <v>375</v>
      </c>
      <c r="CN204" s="3" t="s">
        <v>365</v>
      </c>
      <c r="CO204" s="3" t="s">
        <v>366</v>
      </c>
      <c r="CP204" s="3" t="s">
        <v>371</v>
      </c>
      <c r="CQ204" s="3" t="s">
        <v>372</v>
      </c>
      <c r="CR204" s="3" t="s">
        <v>373</v>
      </c>
      <c r="CS204" s="3" t="s">
        <v>374</v>
      </c>
      <c r="CT204" s="3" t="s">
        <v>375</v>
      </c>
      <c r="CU204" s="3" t="s">
        <v>365</v>
      </c>
      <c r="CV204" s="3" t="s">
        <v>366</v>
      </c>
      <c r="CW204" s="3" t="s">
        <v>399</v>
      </c>
      <c r="CX204">
        <v>2024</v>
      </c>
    </row>
    <row r="205" spans="1:102" x14ac:dyDescent="0.2">
      <c r="A205" s="84" t="str">
        <f t="shared" si="3"/>
        <v>Декабрь 2024 График 97 Бригада 1</v>
      </c>
      <c r="B205" s="3"/>
      <c r="C205" s="87" t="s">
        <v>400</v>
      </c>
      <c r="D205" s="3" t="s">
        <v>413</v>
      </c>
      <c r="E205" s="3" t="s">
        <v>369</v>
      </c>
      <c r="F205" s="3">
        <v>1</v>
      </c>
      <c r="G205" s="100"/>
      <c r="H205" s="100">
        <v>7.2</v>
      </c>
      <c r="I205" s="100">
        <v>7.2</v>
      </c>
      <c r="J205" s="100">
        <v>7.2</v>
      </c>
      <c r="K205" s="100">
        <v>7.2</v>
      </c>
      <c r="L205" s="100">
        <v>7.2</v>
      </c>
      <c r="M205" s="100"/>
      <c r="N205" s="100"/>
      <c r="O205" s="100">
        <v>7.2</v>
      </c>
      <c r="P205" s="100">
        <v>7.2</v>
      </c>
      <c r="Q205" s="100">
        <v>7.2</v>
      </c>
      <c r="R205" s="100">
        <v>7.2</v>
      </c>
      <c r="S205" s="100">
        <v>7.2</v>
      </c>
      <c r="T205" s="100"/>
      <c r="U205" s="100"/>
      <c r="V205" s="100"/>
      <c r="W205" s="100">
        <v>7.2</v>
      </c>
      <c r="X205" s="100">
        <v>7.2</v>
      </c>
      <c r="Y205" s="100">
        <v>7.2</v>
      </c>
      <c r="Z205" s="100">
        <v>7.2</v>
      </c>
      <c r="AA205" s="100"/>
      <c r="AB205" s="100"/>
      <c r="AC205" s="100">
        <v>7.2</v>
      </c>
      <c r="AD205" s="100">
        <v>7.2</v>
      </c>
      <c r="AE205" s="100">
        <v>7.2</v>
      </c>
      <c r="AF205" s="100">
        <v>7.2</v>
      </c>
      <c r="AG205" s="100">
        <v>7.2</v>
      </c>
      <c r="AH205" s="100"/>
      <c r="AI205" s="100"/>
      <c r="AJ205" s="100">
        <v>7.2</v>
      </c>
      <c r="AK205" s="100">
        <v>7.2</v>
      </c>
      <c r="AL205" s="91">
        <v>151.19999999999999</v>
      </c>
      <c r="AM205" s="92">
        <v>1</v>
      </c>
      <c r="AN205" s="92">
        <v>2</v>
      </c>
      <c r="AO205" s="92">
        <v>3</v>
      </c>
      <c r="AP205" s="92">
        <v>4</v>
      </c>
      <c r="AQ205" s="92">
        <v>5</v>
      </c>
      <c r="AR205" s="92">
        <v>6</v>
      </c>
      <c r="AS205" s="92">
        <v>7</v>
      </c>
      <c r="AT205" s="92">
        <v>8</v>
      </c>
      <c r="AU205" s="92">
        <v>9</v>
      </c>
      <c r="AV205" s="92">
        <v>10</v>
      </c>
      <c r="AW205" s="92">
        <v>11</v>
      </c>
      <c r="AX205" s="92">
        <v>12</v>
      </c>
      <c r="AY205" s="92">
        <v>13</v>
      </c>
      <c r="AZ205" s="92">
        <v>14</v>
      </c>
      <c r="BA205" s="92">
        <v>15</v>
      </c>
      <c r="BB205" s="92">
        <v>16</v>
      </c>
      <c r="BC205" s="92">
        <v>17</v>
      </c>
      <c r="BD205" s="92">
        <v>18</v>
      </c>
      <c r="BE205" s="92">
        <v>19</v>
      </c>
      <c r="BF205" s="92">
        <v>20</v>
      </c>
      <c r="BG205" s="92">
        <v>21</v>
      </c>
      <c r="BH205" s="92">
        <v>22</v>
      </c>
      <c r="BI205" s="92">
        <v>23</v>
      </c>
      <c r="BJ205" s="92">
        <v>24</v>
      </c>
      <c r="BK205" s="92">
        <v>25</v>
      </c>
      <c r="BL205" s="92">
        <v>26</v>
      </c>
      <c r="BM205" s="92">
        <v>27</v>
      </c>
      <c r="BN205" s="92">
        <v>28</v>
      </c>
      <c r="BO205" s="92">
        <v>29</v>
      </c>
      <c r="BP205" s="92">
        <v>30</v>
      </c>
      <c r="BQ205" s="92">
        <v>31</v>
      </c>
      <c r="BR205" s="3" t="s">
        <v>366</v>
      </c>
      <c r="BS205" s="3" t="s">
        <v>371</v>
      </c>
      <c r="BT205" s="3" t="s">
        <v>372</v>
      </c>
      <c r="BU205" s="3" t="s">
        <v>373</v>
      </c>
      <c r="BV205" s="3" t="s">
        <v>374</v>
      </c>
      <c r="BW205" s="3" t="s">
        <v>375</v>
      </c>
      <c r="BX205" s="3" t="s">
        <v>365</v>
      </c>
      <c r="BY205" s="3" t="s">
        <v>366</v>
      </c>
      <c r="BZ205" s="3" t="s">
        <v>371</v>
      </c>
      <c r="CA205" s="3" t="s">
        <v>372</v>
      </c>
      <c r="CB205" s="3" t="s">
        <v>373</v>
      </c>
      <c r="CC205" s="3" t="s">
        <v>374</v>
      </c>
      <c r="CD205" s="3" t="s">
        <v>375</v>
      </c>
      <c r="CE205" s="3" t="s">
        <v>365</v>
      </c>
      <c r="CF205" s="3" t="s">
        <v>366</v>
      </c>
      <c r="CG205" s="3" t="s">
        <v>371</v>
      </c>
      <c r="CH205" s="3" t="s">
        <v>372</v>
      </c>
      <c r="CI205" s="3" t="s">
        <v>373</v>
      </c>
      <c r="CJ205" s="3" t="s">
        <v>374</v>
      </c>
      <c r="CK205" s="3" t="s">
        <v>375</v>
      </c>
      <c r="CL205" s="3" t="s">
        <v>365</v>
      </c>
      <c r="CM205" s="3" t="s">
        <v>366</v>
      </c>
      <c r="CN205" s="3" t="s">
        <v>371</v>
      </c>
      <c r="CO205" s="3" t="s">
        <v>372</v>
      </c>
      <c r="CP205" s="3" t="s">
        <v>373</v>
      </c>
      <c r="CQ205" s="3" t="s">
        <v>374</v>
      </c>
      <c r="CR205" s="3" t="s">
        <v>375</v>
      </c>
      <c r="CS205" s="3" t="s">
        <v>365</v>
      </c>
      <c r="CT205" s="3" t="s">
        <v>366</v>
      </c>
      <c r="CU205" s="3" t="s">
        <v>371</v>
      </c>
      <c r="CV205" s="3" t="s">
        <v>372</v>
      </c>
      <c r="CW205" s="3" t="s">
        <v>401</v>
      </c>
      <c r="CX205">
        <v>2024</v>
      </c>
    </row>
    <row r="206" spans="1:102" x14ac:dyDescent="0.2">
      <c r="A206" s="84" t="str">
        <f t="shared" si="3"/>
        <v>Январь 2024 График 98 Бригада 1</v>
      </c>
      <c r="B206" s="3"/>
      <c r="C206" s="87" t="s">
        <v>367</v>
      </c>
      <c r="D206" s="3" t="s">
        <v>414</v>
      </c>
      <c r="E206" s="3" t="s">
        <v>369</v>
      </c>
      <c r="F206" s="3">
        <v>1</v>
      </c>
      <c r="G206" s="3"/>
      <c r="H206" s="3"/>
      <c r="I206" s="3">
        <v>8</v>
      </c>
      <c r="J206" s="3">
        <v>8</v>
      </c>
      <c r="K206" s="3">
        <v>8</v>
      </c>
      <c r="L206" s="3"/>
      <c r="M206" s="3"/>
      <c r="N206" s="3">
        <v>8</v>
      </c>
      <c r="O206" s="3">
        <v>8</v>
      </c>
      <c r="P206" s="3">
        <v>8</v>
      </c>
      <c r="Q206" s="3">
        <v>8</v>
      </c>
      <c r="R206" s="3">
        <v>8</v>
      </c>
      <c r="S206" s="3"/>
      <c r="T206" s="3"/>
      <c r="U206" s="3">
        <v>8</v>
      </c>
      <c r="V206" s="3">
        <v>8</v>
      </c>
      <c r="W206" s="3">
        <v>8</v>
      </c>
      <c r="X206" s="3">
        <v>8</v>
      </c>
      <c r="Y206" s="3">
        <v>8</v>
      </c>
      <c r="Z206" s="3"/>
      <c r="AA206" s="3"/>
      <c r="AB206" s="3">
        <v>8</v>
      </c>
      <c r="AC206" s="3">
        <v>8</v>
      </c>
      <c r="AD206" s="3">
        <v>8</v>
      </c>
      <c r="AE206" s="3">
        <v>8</v>
      </c>
      <c r="AF206" s="3">
        <v>8</v>
      </c>
      <c r="AG206" s="3"/>
      <c r="AH206" s="3"/>
      <c r="AI206" s="3">
        <v>8</v>
      </c>
      <c r="AJ206" s="3">
        <v>8</v>
      </c>
      <c r="AK206" s="3">
        <v>8</v>
      </c>
      <c r="AL206" s="91">
        <v>168</v>
      </c>
      <c r="AM206" s="92">
        <v>1</v>
      </c>
      <c r="AN206" s="92">
        <v>2</v>
      </c>
      <c r="AO206" s="92">
        <v>3</v>
      </c>
      <c r="AP206" s="92">
        <v>4</v>
      </c>
      <c r="AQ206" s="92">
        <v>5</v>
      </c>
      <c r="AR206" s="92">
        <v>6</v>
      </c>
      <c r="AS206" s="92">
        <v>7</v>
      </c>
      <c r="AT206" s="92">
        <v>8</v>
      </c>
      <c r="AU206" s="92">
        <v>9</v>
      </c>
      <c r="AV206" s="92">
        <v>10</v>
      </c>
      <c r="AW206" s="92">
        <v>11</v>
      </c>
      <c r="AX206" s="92">
        <v>12</v>
      </c>
      <c r="AY206" s="92">
        <v>13</v>
      </c>
      <c r="AZ206" s="92">
        <v>14</v>
      </c>
      <c r="BA206" s="92">
        <v>15</v>
      </c>
      <c r="BB206" s="92">
        <v>16</v>
      </c>
      <c r="BC206" s="92">
        <v>17</v>
      </c>
      <c r="BD206" s="92">
        <v>18</v>
      </c>
      <c r="BE206" s="92">
        <v>19</v>
      </c>
      <c r="BF206" s="92">
        <v>20</v>
      </c>
      <c r="BG206" s="92">
        <v>21</v>
      </c>
      <c r="BH206" s="92">
        <v>22</v>
      </c>
      <c r="BI206" s="92">
        <v>23</v>
      </c>
      <c r="BJ206" s="92">
        <v>24</v>
      </c>
      <c r="BK206" s="92">
        <v>25</v>
      </c>
      <c r="BL206" s="92">
        <v>26</v>
      </c>
      <c r="BM206" s="92">
        <v>27</v>
      </c>
      <c r="BN206" s="92">
        <v>28</v>
      </c>
      <c r="BO206" s="92">
        <v>29</v>
      </c>
      <c r="BP206" s="92">
        <v>30</v>
      </c>
      <c r="BQ206" s="92">
        <v>31</v>
      </c>
      <c r="BR206" s="3" t="s">
        <v>371</v>
      </c>
      <c r="BS206" s="3" t="s">
        <v>372</v>
      </c>
      <c r="BT206" s="3" t="s">
        <v>373</v>
      </c>
      <c r="BU206" s="3" t="s">
        <v>374</v>
      </c>
      <c r="BV206" s="3" t="s">
        <v>375</v>
      </c>
      <c r="BW206" s="3" t="s">
        <v>365</v>
      </c>
      <c r="BX206" s="3" t="s">
        <v>366</v>
      </c>
      <c r="BY206" s="3" t="s">
        <v>371</v>
      </c>
      <c r="BZ206" s="3" t="s">
        <v>372</v>
      </c>
      <c r="CA206" s="3" t="s">
        <v>373</v>
      </c>
      <c r="CB206" s="3" t="s">
        <v>374</v>
      </c>
      <c r="CC206" s="3" t="s">
        <v>375</v>
      </c>
      <c r="CD206" s="3" t="s">
        <v>365</v>
      </c>
      <c r="CE206" s="3" t="s">
        <v>366</v>
      </c>
      <c r="CF206" s="3" t="s">
        <v>371</v>
      </c>
      <c r="CG206" s="3" t="s">
        <v>372</v>
      </c>
      <c r="CH206" s="3" t="s">
        <v>373</v>
      </c>
      <c r="CI206" s="3" t="s">
        <v>374</v>
      </c>
      <c r="CJ206" s="3" t="s">
        <v>375</v>
      </c>
      <c r="CK206" s="3" t="s">
        <v>365</v>
      </c>
      <c r="CL206" s="3" t="s">
        <v>366</v>
      </c>
      <c r="CM206" s="3" t="s">
        <v>371</v>
      </c>
      <c r="CN206" s="3" t="s">
        <v>372</v>
      </c>
      <c r="CO206" s="3" t="s">
        <v>373</v>
      </c>
      <c r="CP206" s="3" t="s">
        <v>374</v>
      </c>
      <c r="CQ206" s="3" t="s">
        <v>375</v>
      </c>
      <c r="CR206" s="3" t="s">
        <v>365</v>
      </c>
      <c r="CS206" s="3" t="s">
        <v>366</v>
      </c>
      <c r="CT206" s="3" t="s">
        <v>371</v>
      </c>
      <c r="CU206" s="3" t="s">
        <v>372</v>
      </c>
      <c r="CV206" s="3" t="s">
        <v>373</v>
      </c>
      <c r="CW206" s="3" t="s">
        <v>2</v>
      </c>
      <c r="CX206">
        <v>2024</v>
      </c>
    </row>
    <row r="207" spans="1:102" x14ac:dyDescent="0.2">
      <c r="A207" s="84" t="str">
        <f t="shared" si="3"/>
        <v>Февраль 2024 График 98 Бригада 1</v>
      </c>
      <c r="B207" s="3"/>
      <c r="C207" s="87" t="s">
        <v>377</v>
      </c>
      <c r="D207" s="3" t="s">
        <v>414</v>
      </c>
      <c r="E207" s="3" t="s">
        <v>369</v>
      </c>
      <c r="F207" s="3">
        <v>1</v>
      </c>
      <c r="G207" s="3">
        <v>8</v>
      </c>
      <c r="H207" s="3">
        <v>8</v>
      </c>
      <c r="I207" s="3"/>
      <c r="J207" s="3"/>
      <c r="K207" s="3">
        <v>8</v>
      </c>
      <c r="L207" s="3">
        <v>8</v>
      </c>
      <c r="M207" s="3">
        <v>8</v>
      </c>
      <c r="N207" s="3">
        <v>8</v>
      </c>
      <c r="O207" s="3">
        <v>8</v>
      </c>
      <c r="P207" s="3"/>
      <c r="Q207" s="3"/>
      <c r="R207" s="3">
        <v>8</v>
      </c>
      <c r="S207" s="3">
        <v>8</v>
      </c>
      <c r="T207" s="3">
        <v>8</v>
      </c>
      <c r="U207" s="3">
        <v>8</v>
      </c>
      <c r="V207" s="3">
        <v>8</v>
      </c>
      <c r="W207" s="3"/>
      <c r="X207" s="3"/>
      <c r="Y207" s="3">
        <v>8</v>
      </c>
      <c r="Z207" s="3">
        <v>8</v>
      </c>
      <c r="AA207" s="3">
        <v>8</v>
      </c>
      <c r="AB207" s="3">
        <v>8</v>
      </c>
      <c r="AC207" s="3">
        <v>8</v>
      </c>
      <c r="AD207" s="3"/>
      <c r="AE207" s="3"/>
      <c r="AF207" s="3">
        <v>8</v>
      </c>
      <c r="AG207" s="3">
        <v>8</v>
      </c>
      <c r="AH207" s="3">
        <v>8</v>
      </c>
      <c r="AI207" s="3">
        <v>8</v>
      </c>
      <c r="AJ207" s="3"/>
      <c r="AK207" s="3"/>
      <c r="AL207" s="91">
        <v>168</v>
      </c>
      <c r="AM207" s="92">
        <v>1</v>
      </c>
      <c r="AN207" s="92">
        <v>2</v>
      </c>
      <c r="AO207" s="92">
        <v>3</v>
      </c>
      <c r="AP207" s="92">
        <v>4</v>
      </c>
      <c r="AQ207" s="92">
        <v>5</v>
      </c>
      <c r="AR207" s="92">
        <v>6</v>
      </c>
      <c r="AS207" s="92">
        <v>7</v>
      </c>
      <c r="AT207" s="92">
        <v>8</v>
      </c>
      <c r="AU207" s="92">
        <v>9</v>
      </c>
      <c r="AV207" s="92">
        <v>10</v>
      </c>
      <c r="AW207" s="92">
        <v>11</v>
      </c>
      <c r="AX207" s="92">
        <v>12</v>
      </c>
      <c r="AY207" s="92">
        <v>13</v>
      </c>
      <c r="AZ207" s="92">
        <v>14</v>
      </c>
      <c r="BA207" s="92">
        <v>15</v>
      </c>
      <c r="BB207" s="92">
        <v>16</v>
      </c>
      <c r="BC207" s="92">
        <v>17</v>
      </c>
      <c r="BD207" s="92">
        <v>18</v>
      </c>
      <c r="BE207" s="92">
        <v>19</v>
      </c>
      <c r="BF207" s="92">
        <v>20</v>
      </c>
      <c r="BG207" s="92">
        <v>21</v>
      </c>
      <c r="BH207" s="92">
        <v>22</v>
      </c>
      <c r="BI207" s="92">
        <v>23</v>
      </c>
      <c r="BJ207" s="92">
        <v>24</v>
      </c>
      <c r="BK207" s="92">
        <v>25</v>
      </c>
      <c r="BL207" s="92">
        <v>26</v>
      </c>
      <c r="BM207" s="92">
        <v>27</v>
      </c>
      <c r="BN207" s="92">
        <v>28</v>
      </c>
      <c r="BO207" s="92">
        <v>29</v>
      </c>
      <c r="BP207" s="92"/>
      <c r="BQ207" s="92"/>
      <c r="BR207" s="3" t="s">
        <v>374</v>
      </c>
      <c r="BS207" s="3" t="s">
        <v>375</v>
      </c>
      <c r="BT207" s="3" t="s">
        <v>365</v>
      </c>
      <c r="BU207" s="3" t="s">
        <v>366</v>
      </c>
      <c r="BV207" s="3" t="s">
        <v>371</v>
      </c>
      <c r="BW207" s="3" t="s">
        <v>372</v>
      </c>
      <c r="BX207" s="3" t="s">
        <v>373</v>
      </c>
      <c r="BY207" s="3" t="s">
        <v>374</v>
      </c>
      <c r="BZ207" s="3" t="s">
        <v>375</v>
      </c>
      <c r="CA207" s="3" t="s">
        <v>365</v>
      </c>
      <c r="CB207" s="3" t="s">
        <v>366</v>
      </c>
      <c r="CC207" s="3" t="s">
        <v>371</v>
      </c>
      <c r="CD207" s="3" t="s">
        <v>372</v>
      </c>
      <c r="CE207" s="3" t="s">
        <v>373</v>
      </c>
      <c r="CF207" s="3" t="s">
        <v>374</v>
      </c>
      <c r="CG207" s="3" t="s">
        <v>375</v>
      </c>
      <c r="CH207" s="3" t="s">
        <v>365</v>
      </c>
      <c r="CI207" s="3" t="s">
        <v>366</v>
      </c>
      <c r="CJ207" s="3" t="s">
        <v>371</v>
      </c>
      <c r="CK207" s="3" t="s">
        <v>372</v>
      </c>
      <c r="CL207" s="3" t="s">
        <v>373</v>
      </c>
      <c r="CM207" s="3" t="s">
        <v>374</v>
      </c>
      <c r="CN207" s="3" t="s">
        <v>375</v>
      </c>
      <c r="CO207" s="3" t="s">
        <v>365</v>
      </c>
      <c r="CP207" s="3" t="s">
        <v>366</v>
      </c>
      <c r="CQ207" s="3" t="s">
        <v>371</v>
      </c>
      <c r="CR207" s="3" t="s">
        <v>372</v>
      </c>
      <c r="CS207" s="3" t="s">
        <v>373</v>
      </c>
      <c r="CT207" s="3" t="s">
        <v>374</v>
      </c>
      <c r="CU207" s="3" t="s">
        <v>375</v>
      </c>
      <c r="CV207" s="3" t="s">
        <v>365</v>
      </c>
      <c r="CW207" s="3" t="s">
        <v>378</v>
      </c>
      <c r="CX207">
        <v>2024</v>
      </c>
    </row>
    <row r="208" spans="1:102" x14ac:dyDescent="0.2">
      <c r="A208" s="84" t="str">
        <f t="shared" si="3"/>
        <v>Март 2024 График 98 Бригада 1</v>
      </c>
      <c r="B208" s="3"/>
      <c r="C208" s="87" t="s">
        <v>380</v>
      </c>
      <c r="D208" s="3" t="s">
        <v>414</v>
      </c>
      <c r="E208" s="3" t="s">
        <v>369</v>
      </c>
      <c r="F208" s="3">
        <v>1</v>
      </c>
      <c r="G208" s="3">
        <v>8</v>
      </c>
      <c r="H208" s="3"/>
      <c r="I208" s="3"/>
      <c r="J208" s="3">
        <v>8</v>
      </c>
      <c r="K208" s="3">
        <v>8</v>
      </c>
      <c r="L208" s="3">
        <v>8</v>
      </c>
      <c r="M208" s="3">
        <v>8</v>
      </c>
      <c r="N208" s="3"/>
      <c r="O208" s="3"/>
      <c r="P208" s="3"/>
      <c r="Q208" s="3">
        <v>8</v>
      </c>
      <c r="R208" s="3">
        <v>8</v>
      </c>
      <c r="S208" s="3">
        <v>8</v>
      </c>
      <c r="T208" s="3">
        <v>8</v>
      </c>
      <c r="U208" s="3">
        <v>8</v>
      </c>
      <c r="V208" s="3"/>
      <c r="W208" s="3"/>
      <c r="X208" s="3">
        <v>8</v>
      </c>
      <c r="Y208" s="3">
        <v>8</v>
      </c>
      <c r="Z208" s="3">
        <v>8</v>
      </c>
      <c r="AA208" s="3"/>
      <c r="AB208" s="3"/>
      <c r="AC208" s="3"/>
      <c r="AD208" s="3"/>
      <c r="AE208" s="3"/>
      <c r="AF208" s="3">
        <v>8</v>
      </c>
      <c r="AG208" s="3">
        <v>8</v>
      </c>
      <c r="AH208" s="3">
        <v>8</v>
      </c>
      <c r="AI208" s="3">
        <v>8</v>
      </c>
      <c r="AJ208" s="3"/>
      <c r="AK208" s="3"/>
      <c r="AL208" s="91">
        <v>136</v>
      </c>
      <c r="AM208" s="92">
        <v>1</v>
      </c>
      <c r="AN208" s="92">
        <v>2</v>
      </c>
      <c r="AO208" s="92">
        <v>3</v>
      </c>
      <c r="AP208" s="92">
        <v>4</v>
      </c>
      <c r="AQ208" s="92">
        <v>5</v>
      </c>
      <c r="AR208" s="92">
        <v>6</v>
      </c>
      <c r="AS208" s="92">
        <v>7</v>
      </c>
      <c r="AT208" s="92">
        <v>8</v>
      </c>
      <c r="AU208" s="92">
        <v>9</v>
      </c>
      <c r="AV208" s="92">
        <v>10</v>
      </c>
      <c r="AW208" s="92">
        <v>11</v>
      </c>
      <c r="AX208" s="92">
        <v>12</v>
      </c>
      <c r="AY208" s="92">
        <v>13</v>
      </c>
      <c r="AZ208" s="92">
        <v>14</v>
      </c>
      <c r="BA208" s="92">
        <v>15</v>
      </c>
      <c r="BB208" s="92">
        <v>16</v>
      </c>
      <c r="BC208" s="92">
        <v>17</v>
      </c>
      <c r="BD208" s="92">
        <v>18</v>
      </c>
      <c r="BE208" s="92">
        <v>19</v>
      </c>
      <c r="BF208" s="92">
        <v>20</v>
      </c>
      <c r="BG208" s="92">
        <v>21</v>
      </c>
      <c r="BH208" s="92">
        <v>22</v>
      </c>
      <c r="BI208" s="92">
        <v>23</v>
      </c>
      <c r="BJ208" s="92">
        <v>24</v>
      </c>
      <c r="BK208" s="92">
        <v>25</v>
      </c>
      <c r="BL208" s="92">
        <v>26</v>
      </c>
      <c r="BM208" s="92">
        <v>27</v>
      </c>
      <c r="BN208" s="92">
        <v>28</v>
      </c>
      <c r="BO208" s="92">
        <v>29</v>
      </c>
      <c r="BP208" s="92">
        <v>30</v>
      </c>
      <c r="BQ208" s="92">
        <v>31</v>
      </c>
      <c r="BR208" s="3" t="s">
        <v>375</v>
      </c>
      <c r="BS208" s="3" t="s">
        <v>365</v>
      </c>
      <c r="BT208" s="3" t="s">
        <v>366</v>
      </c>
      <c r="BU208" s="3" t="s">
        <v>371</v>
      </c>
      <c r="BV208" s="3" t="s">
        <v>372</v>
      </c>
      <c r="BW208" s="3" t="s">
        <v>373</v>
      </c>
      <c r="BX208" s="3" t="s">
        <v>374</v>
      </c>
      <c r="BY208" s="3" t="s">
        <v>375</v>
      </c>
      <c r="BZ208" s="3" t="s">
        <v>365</v>
      </c>
      <c r="CA208" s="3" t="s">
        <v>366</v>
      </c>
      <c r="CB208" s="3" t="s">
        <v>371</v>
      </c>
      <c r="CC208" s="3" t="s">
        <v>372</v>
      </c>
      <c r="CD208" s="3" t="s">
        <v>373</v>
      </c>
      <c r="CE208" s="3" t="s">
        <v>374</v>
      </c>
      <c r="CF208" s="3" t="s">
        <v>375</v>
      </c>
      <c r="CG208" s="3" t="s">
        <v>365</v>
      </c>
      <c r="CH208" s="3" t="s">
        <v>366</v>
      </c>
      <c r="CI208" s="3" t="s">
        <v>371</v>
      </c>
      <c r="CJ208" s="3" t="s">
        <v>372</v>
      </c>
      <c r="CK208" s="3" t="s">
        <v>373</v>
      </c>
      <c r="CL208" s="3" t="s">
        <v>374</v>
      </c>
      <c r="CM208" s="3" t="s">
        <v>375</v>
      </c>
      <c r="CN208" s="3" t="s">
        <v>365</v>
      </c>
      <c r="CO208" s="3" t="s">
        <v>366</v>
      </c>
      <c r="CP208" s="3" t="s">
        <v>371</v>
      </c>
      <c r="CQ208" s="3" t="s">
        <v>372</v>
      </c>
      <c r="CR208" s="3" t="s">
        <v>373</v>
      </c>
      <c r="CS208" s="3" t="s">
        <v>374</v>
      </c>
      <c r="CT208" s="3" t="s">
        <v>375</v>
      </c>
      <c r="CU208" s="3" t="s">
        <v>365</v>
      </c>
      <c r="CV208" s="3" t="s">
        <v>366</v>
      </c>
      <c r="CW208" s="3" t="s">
        <v>381</v>
      </c>
      <c r="CX208">
        <v>2024</v>
      </c>
    </row>
    <row r="209" spans="1:102" x14ac:dyDescent="0.2">
      <c r="A209" s="84" t="str">
        <f t="shared" si="3"/>
        <v>Апрель 2024 График 98 Бригада 1</v>
      </c>
      <c r="B209" s="3"/>
      <c r="C209" s="87" t="s">
        <v>383</v>
      </c>
      <c r="D209" s="3" t="s">
        <v>414</v>
      </c>
      <c r="E209" s="3" t="s">
        <v>369</v>
      </c>
      <c r="F209" s="3">
        <v>1</v>
      </c>
      <c r="G209" s="3">
        <v>8</v>
      </c>
      <c r="H209" s="3">
        <v>8</v>
      </c>
      <c r="I209" s="3">
        <v>8</v>
      </c>
      <c r="J209" s="3">
        <v>8</v>
      </c>
      <c r="K209" s="3">
        <v>8</v>
      </c>
      <c r="L209" s="3"/>
      <c r="M209" s="3"/>
      <c r="N209" s="3">
        <v>8</v>
      </c>
      <c r="O209" s="3">
        <v>8</v>
      </c>
      <c r="P209" s="3">
        <v>8</v>
      </c>
      <c r="Q209" s="3">
        <v>8</v>
      </c>
      <c r="R209" s="3">
        <v>8</v>
      </c>
      <c r="S209" s="3"/>
      <c r="T209" s="3"/>
      <c r="U209" s="3">
        <v>8</v>
      </c>
      <c r="V209" s="3">
        <v>8</v>
      </c>
      <c r="W209" s="3">
        <v>8</v>
      </c>
      <c r="X209" s="3">
        <v>8</v>
      </c>
      <c r="Y209" s="3">
        <v>8</v>
      </c>
      <c r="Z209" s="3"/>
      <c r="AA209" s="3"/>
      <c r="AB209" s="3">
        <v>8</v>
      </c>
      <c r="AC209" s="3">
        <v>8</v>
      </c>
      <c r="AD209" s="3">
        <v>8</v>
      </c>
      <c r="AE209" s="3">
        <v>8</v>
      </c>
      <c r="AF209" s="3">
        <v>8</v>
      </c>
      <c r="AG209" s="3"/>
      <c r="AH209" s="3"/>
      <c r="AI209" s="3">
        <v>8</v>
      </c>
      <c r="AJ209" s="3">
        <v>8</v>
      </c>
      <c r="AK209" s="3"/>
      <c r="AL209" s="91">
        <v>176</v>
      </c>
      <c r="AM209" s="92">
        <v>1</v>
      </c>
      <c r="AN209" s="92">
        <v>2</v>
      </c>
      <c r="AO209" s="92">
        <v>3</v>
      </c>
      <c r="AP209" s="92">
        <v>4</v>
      </c>
      <c r="AQ209" s="92">
        <v>5</v>
      </c>
      <c r="AR209" s="92">
        <v>6</v>
      </c>
      <c r="AS209" s="92">
        <v>7</v>
      </c>
      <c r="AT209" s="92">
        <v>8</v>
      </c>
      <c r="AU209" s="92">
        <v>9</v>
      </c>
      <c r="AV209" s="92">
        <v>10</v>
      </c>
      <c r="AW209" s="92">
        <v>11</v>
      </c>
      <c r="AX209" s="92">
        <v>12</v>
      </c>
      <c r="AY209" s="92">
        <v>13</v>
      </c>
      <c r="AZ209" s="92">
        <v>14</v>
      </c>
      <c r="BA209" s="92">
        <v>15</v>
      </c>
      <c r="BB209" s="92">
        <v>16</v>
      </c>
      <c r="BC209" s="92">
        <v>17</v>
      </c>
      <c r="BD209" s="92">
        <v>18</v>
      </c>
      <c r="BE209" s="92">
        <v>19</v>
      </c>
      <c r="BF209" s="92">
        <v>20</v>
      </c>
      <c r="BG209" s="92">
        <v>21</v>
      </c>
      <c r="BH209" s="92">
        <v>22</v>
      </c>
      <c r="BI209" s="92">
        <v>23</v>
      </c>
      <c r="BJ209" s="92">
        <v>24</v>
      </c>
      <c r="BK209" s="92">
        <v>25</v>
      </c>
      <c r="BL209" s="92">
        <v>26</v>
      </c>
      <c r="BM209" s="92">
        <v>27</v>
      </c>
      <c r="BN209" s="92">
        <v>28</v>
      </c>
      <c r="BO209" s="92">
        <v>29</v>
      </c>
      <c r="BP209" s="92">
        <v>30</v>
      </c>
      <c r="BQ209" s="92"/>
      <c r="BR209" s="3" t="s">
        <v>371</v>
      </c>
      <c r="BS209" s="3" t="s">
        <v>372</v>
      </c>
      <c r="BT209" s="3" t="s">
        <v>373</v>
      </c>
      <c r="BU209" s="3" t="s">
        <v>374</v>
      </c>
      <c r="BV209" s="3" t="s">
        <v>375</v>
      </c>
      <c r="BW209" s="3" t="s">
        <v>365</v>
      </c>
      <c r="BX209" s="3" t="s">
        <v>366</v>
      </c>
      <c r="BY209" s="3" t="s">
        <v>371</v>
      </c>
      <c r="BZ209" s="3" t="s">
        <v>372</v>
      </c>
      <c r="CA209" s="3" t="s">
        <v>373</v>
      </c>
      <c r="CB209" s="3" t="s">
        <v>374</v>
      </c>
      <c r="CC209" s="3" t="s">
        <v>375</v>
      </c>
      <c r="CD209" s="3" t="s">
        <v>365</v>
      </c>
      <c r="CE209" s="3" t="s">
        <v>366</v>
      </c>
      <c r="CF209" s="3" t="s">
        <v>371</v>
      </c>
      <c r="CG209" s="3" t="s">
        <v>372</v>
      </c>
      <c r="CH209" s="3" t="s">
        <v>373</v>
      </c>
      <c r="CI209" s="3" t="s">
        <v>374</v>
      </c>
      <c r="CJ209" s="3" t="s">
        <v>375</v>
      </c>
      <c r="CK209" s="3" t="s">
        <v>365</v>
      </c>
      <c r="CL209" s="3" t="s">
        <v>366</v>
      </c>
      <c r="CM209" s="3" t="s">
        <v>371</v>
      </c>
      <c r="CN209" s="3" t="s">
        <v>372</v>
      </c>
      <c r="CO209" s="3" t="s">
        <v>373</v>
      </c>
      <c r="CP209" s="3" t="s">
        <v>374</v>
      </c>
      <c r="CQ209" s="3" t="s">
        <v>375</v>
      </c>
      <c r="CR209" s="3" t="s">
        <v>365</v>
      </c>
      <c r="CS209" s="3" t="s">
        <v>366</v>
      </c>
      <c r="CT209" s="3" t="s">
        <v>371</v>
      </c>
      <c r="CU209" s="3" t="s">
        <v>372</v>
      </c>
      <c r="CV209" s="3" t="s">
        <v>373</v>
      </c>
      <c r="CW209" s="3" t="s">
        <v>384</v>
      </c>
      <c r="CX209">
        <v>2024</v>
      </c>
    </row>
    <row r="210" spans="1:102" x14ac:dyDescent="0.2">
      <c r="A210" s="84" t="str">
        <f t="shared" si="3"/>
        <v>Май 2024 График 98 Бригада 1</v>
      </c>
      <c r="B210" s="3"/>
      <c r="C210" s="87" t="s">
        <v>386</v>
      </c>
      <c r="D210" s="3" t="s">
        <v>414</v>
      </c>
      <c r="E210" s="3" t="s">
        <v>369</v>
      </c>
      <c r="F210" s="3">
        <v>1</v>
      </c>
      <c r="G210" s="3"/>
      <c r="H210" s="3">
        <v>8</v>
      </c>
      <c r="I210" s="3">
        <v>8</v>
      </c>
      <c r="J210" s="3"/>
      <c r="K210" s="3"/>
      <c r="L210" s="3">
        <v>8</v>
      </c>
      <c r="M210" s="3"/>
      <c r="N210" s="3">
        <v>8</v>
      </c>
      <c r="O210" s="3"/>
      <c r="P210" s="3">
        <v>8</v>
      </c>
      <c r="Q210" s="3"/>
      <c r="R210" s="3"/>
      <c r="S210" s="3">
        <v>8</v>
      </c>
      <c r="T210" s="3">
        <v>8</v>
      </c>
      <c r="U210" s="3">
        <v>8</v>
      </c>
      <c r="V210" s="3">
        <v>8</v>
      </c>
      <c r="W210" s="3">
        <v>8</v>
      </c>
      <c r="X210" s="3"/>
      <c r="Y210" s="3"/>
      <c r="Z210" s="3">
        <v>8</v>
      </c>
      <c r="AA210" s="3">
        <v>8</v>
      </c>
      <c r="AB210" s="3">
        <v>8</v>
      </c>
      <c r="AC210" s="3">
        <v>8</v>
      </c>
      <c r="AD210" s="3">
        <v>8</v>
      </c>
      <c r="AE210" s="3"/>
      <c r="AF210" s="3"/>
      <c r="AG210" s="3">
        <v>8</v>
      </c>
      <c r="AH210" s="3">
        <v>8</v>
      </c>
      <c r="AI210" s="3">
        <v>8</v>
      </c>
      <c r="AJ210" s="3">
        <v>8</v>
      </c>
      <c r="AK210" s="3">
        <v>8</v>
      </c>
      <c r="AL210" s="91">
        <v>160</v>
      </c>
      <c r="AM210" s="92">
        <v>1</v>
      </c>
      <c r="AN210" s="92">
        <v>2</v>
      </c>
      <c r="AO210" s="92">
        <v>3</v>
      </c>
      <c r="AP210" s="92">
        <v>4</v>
      </c>
      <c r="AQ210" s="92">
        <v>5</v>
      </c>
      <c r="AR210" s="92">
        <v>6</v>
      </c>
      <c r="AS210" s="92">
        <v>7</v>
      </c>
      <c r="AT210" s="92">
        <v>8</v>
      </c>
      <c r="AU210" s="92">
        <v>9</v>
      </c>
      <c r="AV210" s="92">
        <v>10</v>
      </c>
      <c r="AW210" s="92">
        <v>11</v>
      </c>
      <c r="AX210" s="92">
        <v>12</v>
      </c>
      <c r="AY210" s="92">
        <v>13</v>
      </c>
      <c r="AZ210" s="92">
        <v>14</v>
      </c>
      <c r="BA210" s="92">
        <v>15</v>
      </c>
      <c r="BB210" s="92">
        <v>16</v>
      </c>
      <c r="BC210" s="92">
        <v>17</v>
      </c>
      <c r="BD210" s="92">
        <v>18</v>
      </c>
      <c r="BE210" s="92">
        <v>19</v>
      </c>
      <c r="BF210" s="92">
        <v>20</v>
      </c>
      <c r="BG210" s="92">
        <v>21</v>
      </c>
      <c r="BH210" s="92">
        <v>22</v>
      </c>
      <c r="BI210" s="92">
        <v>23</v>
      </c>
      <c r="BJ210" s="92">
        <v>24</v>
      </c>
      <c r="BK210" s="92">
        <v>25</v>
      </c>
      <c r="BL210" s="92">
        <v>26</v>
      </c>
      <c r="BM210" s="92">
        <v>27</v>
      </c>
      <c r="BN210" s="92">
        <v>28</v>
      </c>
      <c r="BO210" s="92">
        <v>29</v>
      </c>
      <c r="BP210" s="92">
        <v>30</v>
      </c>
      <c r="BQ210" s="92">
        <v>31</v>
      </c>
      <c r="BR210" s="3" t="s">
        <v>373</v>
      </c>
      <c r="BS210" s="3" t="s">
        <v>374</v>
      </c>
      <c r="BT210" s="3" t="s">
        <v>375</v>
      </c>
      <c r="BU210" s="3" t="s">
        <v>365</v>
      </c>
      <c r="BV210" s="3" t="s">
        <v>366</v>
      </c>
      <c r="BW210" s="3" t="s">
        <v>371</v>
      </c>
      <c r="BX210" s="3" t="s">
        <v>372</v>
      </c>
      <c r="BY210" s="3" t="s">
        <v>373</v>
      </c>
      <c r="BZ210" s="3" t="s">
        <v>374</v>
      </c>
      <c r="CA210" s="3" t="s">
        <v>375</v>
      </c>
      <c r="CB210" s="3" t="s">
        <v>365</v>
      </c>
      <c r="CC210" s="3" t="s">
        <v>366</v>
      </c>
      <c r="CD210" s="3" t="s">
        <v>371</v>
      </c>
      <c r="CE210" s="3" t="s">
        <v>372</v>
      </c>
      <c r="CF210" s="3" t="s">
        <v>373</v>
      </c>
      <c r="CG210" s="3" t="s">
        <v>374</v>
      </c>
      <c r="CH210" s="3" t="s">
        <v>375</v>
      </c>
      <c r="CI210" s="3" t="s">
        <v>365</v>
      </c>
      <c r="CJ210" s="3" t="s">
        <v>366</v>
      </c>
      <c r="CK210" s="3" t="s">
        <v>371</v>
      </c>
      <c r="CL210" s="3" t="s">
        <v>372</v>
      </c>
      <c r="CM210" s="3" t="s">
        <v>373</v>
      </c>
      <c r="CN210" s="3" t="s">
        <v>374</v>
      </c>
      <c r="CO210" s="3" t="s">
        <v>375</v>
      </c>
      <c r="CP210" s="3" t="s">
        <v>365</v>
      </c>
      <c r="CQ210" s="3" t="s">
        <v>366</v>
      </c>
      <c r="CR210" s="3" t="s">
        <v>371</v>
      </c>
      <c r="CS210" s="3" t="s">
        <v>372</v>
      </c>
      <c r="CT210" s="3" t="s">
        <v>373</v>
      </c>
      <c r="CU210" s="3" t="s">
        <v>374</v>
      </c>
      <c r="CV210" s="3" t="s">
        <v>375</v>
      </c>
      <c r="CW210" s="3" t="s">
        <v>387</v>
      </c>
      <c r="CX210">
        <v>2024</v>
      </c>
    </row>
    <row r="211" spans="1:102" x14ac:dyDescent="0.2">
      <c r="A211" s="84" t="str">
        <f t="shared" si="3"/>
        <v>Июнь 2024 График 98 Бригада 1</v>
      </c>
      <c r="B211" s="3"/>
      <c r="C211" s="87" t="s">
        <v>388</v>
      </c>
      <c r="D211" s="3" t="s">
        <v>414</v>
      </c>
      <c r="E211" s="3" t="s">
        <v>369</v>
      </c>
      <c r="F211" s="3">
        <v>1</v>
      </c>
      <c r="G211" s="3"/>
      <c r="H211" s="3"/>
      <c r="I211" s="3">
        <v>8</v>
      </c>
      <c r="J211" s="3">
        <v>8</v>
      </c>
      <c r="K211" s="3">
        <v>8</v>
      </c>
      <c r="L211" s="3">
        <v>8</v>
      </c>
      <c r="M211" s="3">
        <v>8</v>
      </c>
      <c r="N211" s="3"/>
      <c r="O211" s="3"/>
      <c r="P211" s="3">
        <v>8</v>
      </c>
      <c r="Q211" s="3">
        <v>8</v>
      </c>
      <c r="R211" s="3">
        <v>8</v>
      </c>
      <c r="S211" s="3">
        <v>8</v>
      </c>
      <c r="T211" s="3">
        <v>8</v>
      </c>
      <c r="U211" s="3"/>
      <c r="V211" s="3"/>
      <c r="W211" s="3">
        <v>8</v>
      </c>
      <c r="X211" s="3">
        <v>8</v>
      </c>
      <c r="Y211" s="3">
        <v>8</v>
      </c>
      <c r="Z211" s="3">
        <v>8</v>
      </c>
      <c r="AA211" s="3">
        <v>8</v>
      </c>
      <c r="AB211" s="3"/>
      <c r="AC211" s="3"/>
      <c r="AD211" s="3">
        <v>8</v>
      </c>
      <c r="AE211" s="3">
        <v>8</v>
      </c>
      <c r="AF211" s="3">
        <v>8</v>
      </c>
      <c r="AG211" s="3">
        <v>8</v>
      </c>
      <c r="AH211" s="3">
        <v>8</v>
      </c>
      <c r="AI211" s="3"/>
      <c r="AJ211" s="3"/>
      <c r="AK211" s="3"/>
      <c r="AL211" s="91">
        <v>160</v>
      </c>
      <c r="AM211" s="92">
        <v>1</v>
      </c>
      <c r="AN211" s="92">
        <v>2</v>
      </c>
      <c r="AO211" s="92">
        <v>3</v>
      </c>
      <c r="AP211" s="92">
        <v>4</v>
      </c>
      <c r="AQ211" s="92">
        <v>5</v>
      </c>
      <c r="AR211" s="92">
        <v>6</v>
      </c>
      <c r="AS211" s="92">
        <v>7</v>
      </c>
      <c r="AT211" s="92">
        <v>8</v>
      </c>
      <c r="AU211" s="92">
        <v>9</v>
      </c>
      <c r="AV211" s="92">
        <v>10</v>
      </c>
      <c r="AW211" s="92">
        <v>11</v>
      </c>
      <c r="AX211" s="92">
        <v>12</v>
      </c>
      <c r="AY211" s="92">
        <v>13</v>
      </c>
      <c r="AZ211" s="92">
        <v>14</v>
      </c>
      <c r="BA211" s="92">
        <v>15</v>
      </c>
      <c r="BB211" s="92">
        <v>16</v>
      </c>
      <c r="BC211" s="92">
        <v>17</v>
      </c>
      <c r="BD211" s="92">
        <v>18</v>
      </c>
      <c r="BE211" s="92">
        <v>19</v>
      </c>
      <c r="BF211" s="92">
        <v>20</v>
      </c>
      <c r="BG211" s="92">
        <v>21</v>
      </c>
      <c r="BH211" s="92">
        <v>22</v>
      </c>
      <c r="BI211" s="92">
        <v>23</v>
      </c>
      <c r="BJ211" s="92">
        <v>24</v>
      </c>
      <c r="BK211" s="92">
        <v>25</v>
      </c>
      <c r="BL211" s="92">
        <v>26</v>
      </c>
      <c r="BM211" s="92">
        <v>27</v>
      </c>
      <c r="BN211" s="92">
        <v>28</v>
      </c>
      <c r="BO211" s="92">
        <v>29</v>
      </c>
      <c r="BP211" s="92">
        <v>30</v>
      </c>
      <c r="BQ211" s="92"/>
      <c r="BR211" s="3" t="s">
        <v>365</v>
      </c>
      <c r="BS211" s="3" t="s">
        <v>366</v>
      </c>
      <c r="BT211" s="3" t="s">
        <v>371</v>
      </c>
      <c r="BU211" s="3" t="s">
        <v>372</v>
      </c>
      <c r="BV211" s="3" t="s">
        <v>373</v>
      </c>
      <c r="BW211" s="3" t="s">
        <v>374</v>
      </c>
      <c r="BX211" s="3" t="s">
        <v>375</v>
      </c>
      <c r="BY211" s="3" t="s">
        <v>365</v>
      </c>
      <c r="BZ211" s="3" t="s">
        <v>366</v>
      </c>
      <c r="CA211" s="3" t="s">
        <v>371</v>
      </c>
      <c r="CB211" s="3" t="s">
        <v>372</v>
      </c>
      <c r="CC211" s="3" t="s">
        <v>373</v>
      </c>
      <c r="CD211" s="3" t="s">
        <v>374</v>
      </c>
      <c r="CE211" s="3" t="s">
        <v>375</v>
      </c>
      <c r="CF211" s="3" t="s">
        <v>365</v>
      </c>
      <c r="CG211" s="3" t="s">
        <v>366</v>
      </c>
      <c r="CH211" s="3" t="s">
        <v>371</v>
      </c>
      <c r="CI211" s="3" t="s">
        <v>372</v>
      </c>
      <c r="CJ211" s="3" t="s">
        <v>373</v>
      </c>
      <c r="CK211" s="3" t="s">
        <v>374</v>
      </c>
      <c r="CL211" s="3" t="s">
        <v>375</v>
      </c>
      <c r="CM211" s="3" t="s">
        <v>365</v>
      </c>
      <c r="CN211" s="3" t="s">
        <v>366</v>
      </c>
      <c r="CO211" s="3" t="s">
        <v>371</v>
      </c>
      <c r="CP211" s="3" t="s">
        <v>372</v>
      </c>
      <c r="CQ211" s="3" t="s">
        <v>373</v>
      </c>
      <c r="CR211" s="3" t="s">
        <v>374</v>
      </c>
      <c r="CS211" s="3" t="s">
        <v>375</v>
      </c>
      <c r="CT211" s="3" t="s">
        <v>365</v>
      </c>
      <c r="CU211" s="3" t="s">
        <v>366</v>
      </c>
      <c r="CV211" s="3" t="s">
        <v>371</v>
      </c>
      <c r="CW211" s="3" t="s">
        <v>389</v>
      </c>
      <c r="CX211">
        <v>2024</v>
      </c>
    </row>
    <row r="212" spans="1:102" x14ac:dyDescent="0.2">
      <c r="A212" s="84" t="str">
        <f t="shared" si="3"/>
        <v>Июль 2024 График 98 Бригада 1</v>
      </c>
      <c r="B212" s="3"/>
      <c r="C212" s="87" t="s">
        <v>390</v>
      </c>
      <c r="D212" s="3" t="s">
        <v>414</v>
      </c>
      <c r="E212" s="3" t="s">
        <v>369</v>
      </c>
      <c r="F212" s="3">
        <v>1</v>
      </c>
      <c r="G212" s="3">
        <v>8</v>
      </c>
      <c r="H212" s="3">
        <v>8</v>
      </c>
      <c r="I212" s="3">
        <v>8</v>
      </c>
      <c r="J212" s="3">
        <v>8</v>
      </c>
      <c r="K212" s="3">
        <v>8</v>
      </c>
      <c r="L212" s="3"/>
      <c r="M212" s="3"/>
      <c r="N212" s="3"/>
      <c r="O212" s="3">
        <v>8</v>
      </c>
      <c r="P212" s="3">
        <v>8</v>
      </c>
      <c r="Q212" s="3">
        <v>8</v>
      </c>
      <c r="R212" s="3">
        <v>8</v>
      </c>
      <c r="S212" s="3"/>
      <c r="T212" s="3"/>
      <c r="U212" s="3">
        <v>8</v>
      </c>
      <c r="V212" s="3">
        <v>8</v>
      </c>
      <c r="W212" s="3">
        <v>8</v>
      </c>
      <c r="X212" s="3">
        <v>8</v>
      </c>
      <c r="Y212" s="3">
        <v>8</v>
      </c>
      <c r="Z212" s="3"/>
      <c r="AA212" s="3"/>
      <c r="AB212" s="3">
        <v>8</v>
      </c>
      <c r="AC212" s="3">
        <v>8</v>
      </c>
      <c r="AD212" s="3">
        <v>8</v>
      </c>
      <c r="AE212" s="3">
        <v>8</v>
      </c>
      <c r="AF212" s="3">
        <v>8</v>
      </c>
      <c r="AG212" s="3"/>
      <c r="AH212" s="3"/>
      <c r="AI212" s="3">
        <v>8</v>
      </c>
      <c r="AJ212" s="3">
        <v>8</v>
      </c>
      <c r="AK212" s="3">
        <v>8</v>
      </c>
      <c r="AL212" s="91">
        <v>176</v>
      </c>
      <c r="AM212" s="92">
        <v>1</v>
      </c>
      <c r="AN212" s="92">
        <v>2</v>
      </c>
      <c r="AO212" s="92">
        <v>3</v>
      </c>
      <c r="AP212" s="92">
        <v>4</v>
      </c>
      <c r="AQ212" s="92">
        <v>5</v>
      </c>
      <c r="AR212" s="92">
        <v>6</v>
      </c>
      <c r="AS212" s="92">
        <v>7</v>
      </c>
      <c r="AT212" s="92">
        <v>8</v>
      </c>
      <c r="AU212" s="92">
        <v>9</v>
      </c>
      <c r="AV212" s="92">
        <v>10</v>
      </c>
      <c r="AW212" s="92">
        <v>11</v>
      </c>
      <c r="AX212" s="92">
        <v>12</v>
      </c>
      <c r="AY212" s="92">
        <v>13</v>
      </c>
      <c r="AZ212" s="92">
        <v>14</v>
      </c>
      <c r="BA212" s="92">
        <v>15</v>
      </c>
      <c r="BB212" s="92">
        <v>16</v>
      </c>
      <c r="BC212" s="92">
        <v>17</v>
      </c>
      <c r="BD212" s="92">
        <v>18</v>
      </c>
      <c r="BE212" s="92">
        <v>19</v>
      </c>
      <c r="BF212" s="92">
        <v>20</v>
      </c>
      <c r="BG212" s="92">
        <v>21</v>
      </c>
      <c r="BH212" s="92">
        <v>22</v>
      </c>
      <c r="BI212" s="92">
        <v>23</v>
      </c>
      <c r="BJ212" s="92">
        <v>24</v>
      </c>
      <c r="BK212" s="92">
        <v>25</v>
      </c>
      <c r="BL212" s="92">
        <v>26</v>
      </c>
      <c r="BM212" s="92">
        <v>27</v>
      </c>
      <c r="BN212" s="92">
        <v>28</v>
      </c>
      <c r="BO212" s="92">
        <v>29</v>
      </c>
      <c r="BP212" s="92">
        <v>30</v>
      </c>
      <c r="BQ212" s="92">
        <v>31</v>
      </c>
      <c r="BR212" s="3" t="s">
        <v>371</v>
      </c>
      <c r="BS212" s="3" t="s">
        <v>372</v>
      </c>
      <c r="BT212" s="3" t="s">
        <v>373</v>
      </c>
      <c r="BU212" s="3" t="s">
        <v>374</v>
      </c>
      <c r="BV212" s="3" t="s">
        <v>375</v>
      </c>
      <c r="BW212" s="3" t="s">
        <v>365</v>
      </c>
      <c r="BX212" s="3" t="s">
        <v>366</v>
      </c>
      <c r="BY212" s="3" t="s">
        <v>371</v>
      </c>
      <c r="BZ212" s="3" t="s">
        <v>372</v>
      </c>
      <c r="CA212" s="3" t="s">
        <v>373</v>
      </c>
      <c r="CB212" s="3" t="s">
        <v>374</v>
      </c>
      <c r="CC212" s="3" t="s">
        <v>375</v>
      </c>
      <c r="CD212" s="3" t="s">
        <v>365</v>
      </c>
      <c r="CE212" s="3" t="s">
        <v>366</v>
      </c>
      <c r="CF212" s="3" t="s">
        <v>371</v>
      </c>
      <c r="CG212" s="3" t="s">
        <v>372</v>
      </c>
      <c r="CH212" s="3" t="s">
        <v>373</v>
      </c>
      <c r="CI212" s="3" t="s">
        <v>374</v>
      </c>
      <c r="CJ212" s="3" t="s">
        <v>375</v>
      </c>
      <c r="CK212" s="3" t="s">
        <v>365</v>
      </c>
      <c r="CL212" s="3" t="s">
        <v>366</v>
      </c>
      <c r="CM212" s="3" t="s">
        <v>371</v>
      </c>
      <c r="CN212" s="3" t="s">
        <v>372</v>
      </c>
      <c r="CO212" s="3" t="s">
        <v>373</v>
      </c>
      <c r="CP212" s="3" t="s">
        <v>374</v>
      </c>
      <c r="CQ212" s="3" t="s">
        <v>375</v>
      </c>
      <c r="CR212" s="3" t="s">
        <v>365</v>
      </c>
      <c r="CS212" s="3" t="s">
        <v>366</v>
      </c>
      <c r="CT212" s="3" t="s">
        <v>371</v>
      </c>
      <c r="CU212" s="3" t="s">
        <v>372</v>
      </c>
      <c r="CV212" s="3" t="s">
        <v>373</v>
      </c>
      <c r="CW212" s="3" t="s">
        <v>391</v>
      </c>
      <c r="CX212">
        <v>2024</v>
      </c>
    </row>
    <row r="213" spans="1:102" x14ac:dyDescent="0.2">
      <c r="A213" s="84" t="str">
        <f t="shared" si="3"/>
        <v>Август 2024 График 98 Бригада 1</v>
      </c>
      <c r="B213" s="3"/>
      <c r="C213" s="87" t="s">
        <v>392</v>
      </c>
      <c r="D213" s="3" t="s">
        <v>414</v>
      </c>
      <c r="E213" s="3" t="s">
        <v>369</v>
      </c>
      <c r="F213" s="3">
        <v>1</v>
      </c>
      <c r="G213" s="3">
        <v>8</v>
      </c>
      <c r="H213" s="3">
        <v>8</v>
      </c>
      <c r="I213" s="3"/>
      <c r="J213" s="3"/>
      <c r="K213" s="3">
        <v>8</v>
      </c>
      <c r="L213" s="3">
        <v>8</v>
      </c>
      <c r="M213" s="3">
        <v>8</v>
      </c>
      <c r="N213" s="3">
        <v>8</v>
      </c>
      <c r="O213" s="3">
        <v>8</v>
      </c>
      <c r="P213" s="3"/>
      <c r="Q213" s="3"/>
      <c r="R213" s="3">
        <v>8</v>
      </c>
      <c r="S213" s="3">
        <v>8</v>
      </c>
      <c r="T213" s="3">
        <v>8</v>
      </c>
      <c r="U213" s="3">
        <v>8</v>
      </c>
      <c r="V213" s="3">
        <v>8</v>
      </c>
      <c r="W213" s="3"/>
      <c r="X213" s="3"/>
      <c r="Y213" s="3">
        <v>8</v>
      </c>
      <c r="Z213" s="3">
        <v>8</v>
      </c>
      <c r="AA213" s="3">
        <v>8</v>
      </c>
      <c r="AB213" s="3">
        <v>8</v>
      </c>
      <c r="AC213" s="3">
        <v>8</v>
      </c>
      <c r="AD213" s="3"/>
      <c r="AE213" s="3"/>
      <c r="AF213" s="3">
        <v>8</v>
      </c>
      <c r="AG213" s="3">
        <v>8</v>
      </c>
      <c r="AH213" s="3">
        <v>8</v>
      </c>
      <c r="AI213" s="3">
        <v>8</v>
      </c>
      <c r="AJ213" s="3"/>
      <c r="AK213" s="3"/>
      <c r="AL213" s="91">
        <v>168</v>
      </c>
      <c r="AM213" s="92">
        <v>1</v>
      </c>
      <c r="AN213" s="92">
        <v>2</v>
      </c>
      <c r="AO213" s="92">
        <v>3</v>
      </c>
      <c r="AP213" s="92">
        <v>4</v>
      </c>
      <c r="AQ213" s="92">
        <v>5</v>
      </c>
      <c r="AR213" s="92">
        <v>6</v>
      </c>
      <c r="AS213" s="92">
        <v>7</v>
      </c>
      <c r="AT213" s="92">
        <v>8</v>
      </c>
      <c r="AU213" s="92">
        <v>9</v>
      </c>
      <c r="AV213" s="92">
        <v>10</v>
      </c>
      <c r="AW213" s="92">
        <v>11</v>
      </c>
      <c r="AX213" s="92">
        <v>12</v>
      </c>
      <c r="AY213" s="92">
        <v>13</v>
      </c>
      <c r="AZ213" s="92">
        <v>14</v>
      </c>
      <c r="BA213" s="92">
        <v>15</v>
      </c>
      <c r="BB213" s="92">
        <v>16</v>
      </c>
      <c r="BC213" s="92">
        <v>17</v>
      </c>
      <c r="BD213" s="92">
        <v>18</v>
      </c>
      <c r="BE213" s="92">
        <v>19</v>
      </c>
      <c r="BF213" s="92">
        <v>20</v>
      </c>
      <c r="BG213" s="92">
        <v>21</v>
      </c>
      <c r="BH213" s="92">
        <v>22</v>
      </c>
      <c r="BI213" s="92">
        <v>23</v>
      </c>
      <c r="BJ213" s="92">
        <v>24</v>
      </c>
      <c r="BK213" s="92">
        <v>25</v>
      </c>
      <c r="BL213" s="92">
        <v>26</v>
      </c>
      <c r="BM213" s="92">
        <v>27</v>
      </c>
      <c r="BN213" s="92">
        <v>28</v>
      </c>
      <c r="BO213" s="92">
        <v>29</v>
      </c>
      <c r="BP213" s="92">
        <v>30</v>
      </c>
      <c r="BQ213" s="92">
        <v>31</v>
      </c>
      <c r="BR213" s="3" t="s">
        <v>374</v>
      </c>
      <c r="BS213" s="3" t="s">
        <v>375</v>
      </c>
      <c r="BT213" s="3" t="s">
        <v>365</v>
      </c>
      <c r="BU213" s="3" t="s">
        <v>366</v>
      </c>
      <c r="BV213" s="3" t="s">
        <v>371</v>
      </c>
      <c r="BW213" s="3" t="s">
        <v>372</v>
      </c>
      <c r="BX213" s="3" t="s">
        <v>373</v>
      </c>
      <c r="BY213" s="3" t="s">
        <v>374</v>
      </c>
      <c r="BZ213" s="3" t="s">
        <v>375</v>
      </c>
      <c r="CA213" s="3" t="s">
        <v>365</v>
      </c>
      <c r="CB213" s="3" t="s">
        <v>366</v>
      </c>
      <c r="CC213" s="3" t="s">
        <v>371</v>
      </c>
      <c r="CD213" s="3" t="s">
        <v>372</v>
      </c>
      <c r="CE213" s="3" t="s">
        <v>373</v>
      </c>
      <c r="CF213" s="3" t="s">
        <v>374</v>
      </c>
      <c r="CG213" s="3" t="s">
        <v>375</v>
      </c>
      <c r="CH213" s="3" t="s">
        <v>365</v>
      </c>
      <c r="CI213" s="3" t="s">
        <v>366</v>
      </c>
      <c r="CJ213" s="3" t="s">
        <v>371</v>
      </c>
      <c r="CK213" s="3" t="s">
        <v>372</v>
      </c>
      <c r="CL213" s="3" t="s">
        <v>373</v>
      </c>
      <c r="CM213" s="3" t="s">
        <v>374</v>
      </c>
      <c r="CN213" s="3" t="s">
        <v>375</v>
      </c>
      <c r="CO213" s="3" t="s">
        <v>365</v>
      </c>
      <c r="CP213" s="3" t="s">
        <v>366</v>
      </c>
      <c r="CQ213" s="3" t="s">
        <v>371</v>
      </c>
      <c r="CR213" s="3" t="s">
        <v>372</v>
      </c>
      <c r="CS213" s="3" t="s">
        <v>373</v>
      </c>
      <c r="CT213" s="3" t="s">
        <v>374</v>
      </c>
      <c r="CU213" s="3" t="s">
        <v>375</v>
      </c>
      <c r="CV213" s="3" t="s">
        <v>365</v>
      </c>
      <c r="CW213" s="3" t="s">
        <v>393</v>
      </c>
      <c r="CX213">
        <v>2024</v>
      </c>
    </row>
    <row r="214" spans="1:102" x14ac:dyDescent="0.2">
      <c r="A214" s="84" t="str">
        <f t="shared" si="3"/>
        <v>Сентябрь 2024 График 98 Бригада 1</v>
      </c>
      <c r="B214" s="3"/>
      <c r="C214" s="87" t="s">
        <v>394</v>
      </c>
      <c r="D214" s="3" t="s">
        <v>414</v>
      </c>
      <c r="E214" s="3" t="s">
        <v>369</v>
      </c>
      <c r="F214" s="3">
        <v>1</v>
      </c>
      <c r="G214" s="3"/>
      <c r="H214" s="3">
        <v>8</v>
      </c>
      <c r="I214" s="3">
        <v>8</v>
      </c>
      <c r="J214" s="3">
        <v>8</v>
      </c>
      <c r="K214" s="3">
        <v>8</v>
      </c>
      <c r="L214" s="3">
        <v>8</v>
      </c>
      <c r="M214" s="3"/>
      <c r="N214" s="3"/>
      <c r="O214" s="3">
        <v>8</v>
      </c>
      <c r="P214" s="3">
        <v>8</v>
      </c>
      <c r="Q214" s="3">
        <v>8</v>
      </c>
      <c r="R214" s="3">
        <v>8</v>
      </c>
      <c r="S214" s="3">
        <v>8</v>
      </c>
      <c r="T214" s="3"/>
      <c r="U214" s="3"/>
      <c r="V214" s="3">
        <v>8</v>
      </c>
      <c r="W214" s="3">
        <v>8</v>
      </c>
      <c r="X214" s="3">
        <v>8</v>
      </c>
      <c r="Y214" s="3">
        <v>8</v>
      </c>
      <c r="Z214" s="3">
        <v>8</v>
      </c>
      <c r="AA214" s="3"/>
      <c r="AB214" s="3"/>
      <c r="AC214" s="3">
        <v>8</v>
      </c>
      <c r="AD214" s="3">
        <v>8</v>
      </c>
      <c r="AE214" s="3">
        <v>8</v>
      </c>
      <c r="AF214" s="3">
        <v>8</v>
      </c>
      <c r="AG214" s="3">
        <v>8</v>
      </c>
      <c r="AH214" s="3"/>
      <c r="AI214" s="3"/>
      <c r="AJ214" s="3">
        <v>8</v>
      </c>
      <c r="AK214" s="3" t="s">
        <v>385</v>
      </c>
      <c r="AL214" s="91">
        <v>168</v>
      </c>
      <c r="AM214" s="92">
        <v>1</v>
      </c>
      <c r="AN214" s="92">
        <v>2</v>
      </c>
      <c r="AO214" s="92">
        <v>3</v>
      </c>
      <c r="AP214" s="92">
        <v>4</v>
      </c>
      <c r="AQ214" s="92">
        <v>5</v>
      </c>
      <c r="AR214" s="92">
        <v>6</v>
      </c>
      <c r="AS214" s="92">
        <v>7</v>
      </c>
      <c r="AT214" s="92">
        <v>8</v>
      </c>
      <c r="AU214" s="92">
        <v>9</v>
      </c>
      <c r="AV214" s="92">
        <v>10</v>
      </c>
      <c r="AW214" s="92">
        <v>11</v>
      </c>
      <c r="AX214" s="92">
        <v>12</v>
      </c>
      <c r="AY214" s="92">
        <v>13</v>
      </c>
      <c r="AZ214" s="92">
        <v>14</v>
      </c>
      <c r="BA214" s="92">
        <v>15</v>
      </c>
      <c r="BB214" s="92">
        <v>16</v>
      </c>
      <c r="BC214" s="92">
        <v>17</v>
      </c>
      <c r="BD214" s="92">
        <v>18</v>
      </c>
      <c r="BE214" s="92">
        <v>19</v>
      </c>
      <c r="BF214" s="92">
        <v>20</v>
      </c>
      <c r="BG214" s="92">
        <v>21</v>
      </c>
      <c r="BH214" s="92">
        <v>22</v>
      </c>
      <c r="BI214" s="92">
        <v>23</v>
      </c>
      <c r="BJ214" s="92">
        <v>24</v>
      </c>
      <c r="BK214" s="92">
        <v>25</v>
      </c>
      <c r="BL214" s="92">
        <v>26</v>
      </c>
      <c r="BM214" s="92">
        <v>27</v>
      </c>
      <c r="BN214" s="92">
        <v>28</v>
      </c>
      <c r="BO214" s="92">
        <v>29</v>
      </c>
      <c r="BP214" s="92">
        <v>30</v>
      </c>
      <c r="BQ214" s="92"/>
      <c r="BR214" s="3" t="s">
        <v>366</v>
      </c>
      <c r="BS214" s="3" t="s">
        <v>371</v>
      </c>
      <c r="BT214" s="3" t="s">
        <v>372</v>
      </c>
      <c r="BU214" s="3" t="s">
        <v>373</v>
      </c>
      <c r="BV214" s="3" t="s">
        <v>374</v>
      </c>
      <c r="BW214" s="3" t="s">
        <v>375</v>
      </c>
      <c r="BX214" s="3" t="s">
        <v>365</v>
      </c>
      <c r="BY214" s="3" t="s">
        <v>366</v>
      </c>
      <c r="BZ214" s="3" t="s">
        <v>371</v>
      </c>
      <c r="CA214" s="3" t="s">
        <v>372</v>
      </c>
      <c r="CB214" s="3" t="s">
        <v>373</v>
      </c>
      <c r="CC214" s="3" t="s">
        <v>374</v>
      </c>
      <c r="CD214" s="3" t="s">
        <v>375</v>
      </c>
      <c r="CE214" s="3" t="s">
        <v>365</v>
      </c>
      <c r="CF214" s="3" t="s">
        <v>366</v>
      </c>
      <c r="CG214" s="3" t="s">
        <v>371</v>
      </c>
      <c r="CH214" s="3" t="s">
        <v>372</v>
      </c>
      <c r="CI214" s="3" t="s">
        <v>373</v>
      </c>
      <c r="CJ214" s="3" t="s">
        <v>374</v>
      </c>
      <c r="CK214" s="3" t="s">
        <v>375</v>
      </c>
      <c r="CL214" s="3" t="s">
        <v>365</v>
      </c>
      <c r="CM214" s="3" t="s">
        <v>366</v>
      </c>
      <c r="CN214" s="3" t="s">
        <v>371</v>
      </c>
      <c r="CO214" s="3" t="s">
        <v>372</v>
      </c>
      <c r="CP214" s="3" t="s">
        <v>373</v>
      </c>
      <c r="CQ214" s="3" t="s">
        <v>374</v>
      </c>
      <c r="CR214" s="3" t="s">
        <v>375</v>
      </c>
      <c r="CS214" s="3" t="s">
        <v>365</v>
      </c>
      <c r="CT214" s="3" t="s">
        <v>366</v>
      </c>
      <c r="CU214" s="3" t="s">
        <v>371</v>
      </c>
      <c r="CV214" s="3" t="s">
        <v>372</v>
      </c>
      <c r="CW214" s="3" t="s">
        <v>395</v>
      </c>
      <c r="CX214">
        <v>2024</v>
      </c>
    </row>
    <row r="215" spans="1:102" x14ac:dyDescent="0.2">
      <c r="A215" s="84" t="str">
        <f t="shared" si="3"/>
        <v>Октябрь 2024 График 98 Бригада 1</v>
      </c>
      <c r="B215" s="3"/>
      <c r="C215" s="87" t="s">
        <v>396</v>
      </c>
      <c r="D215" s="3" t="s">
        <v>414</v>
      </c>
      <c r="E215" s="3" t="s">
        <v>369</v>
      </c>
      <c r="F215" s="3">
        <v>1</v>
      </c>
      <c r="G215" s="3">
        <v>8</v>
      </c>
      <c r="H215" s="3">
        <v>8</v>
      </c>
      <c r="I215" s="3">
        <v>8</v>
      </c>
      <c r="J215" s="3">
        <v>8</v>
      </c>
      <c r="K215" s="3"/>
      <c r="L215" s="3"/>
      <c r="M215" s="3">
        <v>8</v>
      </c>
      <c r="N215" s="3">
        <v>8</v>
      </c>
      <c r="O215" s="3">
        <v>8</v>
      </c>
      <c r="P215" s="3">
        <v>8</v>
      </c>
      <c r="Q215" s="3">
        <v>8</v>
      </c>
      <c r="R215" s="3"/>
      <c r="S215" s="3"/>
      <c r="T215" s="3">
        <v>8</v>
      </c>
      <c r="U215" s="3">
        <v>8</v>
      </c>
      <c r="V215" s="3">
        <v>8</v>
      </c>
      <c r="W215" s="3">
        <v>8</v>
      </c>
      <c r="X215" s="3">
        <v>8</v>
      </c>
      <c r="Y215" s="3"/>
      <c r="Z215" s="3"/>
      <c r="AA215" s="3">
        <v>8</v>
      </c>
      <c r="AB215" s="3">
        <v>8</v>
      </c>
      <c r="AC215" s="3">
        <v>8</v>
      </c>
      <c r="AD215" s="3">
        <v>8</v>
      </c>
      <c r="AE215" s="3"/>
      <c r="AF215" s="3"/>
      <c r="AG215" s="3"/>
      <c r="AH215" s="3">
        <v>8</v>
      </c>
      <c r="AI215" s="3">
        <v>8</v>
      </c>
      <c r="AJ215" s="3">
        <v>8</v>
      </c>
      <c r="AK215" s="3">
        <v>8</v>
      </c>
      <c r="AL215" s="91">
        <v>176</v>
      </c>
      <c r="AM215" s="92">
        <v>1</v>
      </c>
      <c r="AN215" s="92">
        <v>2</v>
      </c>
      <c r="AO215" s="92">
        <v>3</v>
      </c>
      <c r="AP215" s="92">
        <v>4</v>
      </c>
      <c r="AQ215" s="92">
        <v>5</v>
      </c>
      <c r="AR215" s="92">
        <v>6</v>
      </c>
      <c r="AS215" s="92">
        <v>7</v>
      </c>
      <c r="AT215" s="92">
        <v>8</v>
      </c>
      <c r="AU215" s="92">
        <v>9</v>
      </c>
      <c r="AV215" s="92">
        <v>10</v>
      </c>
      <c r="AW215" s="92">
        <v>11</v>
      </c>
      <c r="AX215" s="92">
        <v>12</v>
      </c>
      <c r="AY215" s="92">
        <v>13</v>
      </c>
      <c r="AZ215" s="92">
        <v>14</v>
      </c>
      <c r="BA215" s="92">
        <v>15</v>
      </c>
      <c r="BB215" s="92">
        <v>16</v>
      </c>
      <c r="BC215" s="92">
        <v>17</v>
      </c>
      <c r="BD215" s="92">
        <v>18</v>
      </c>
      <c r="BE215" s="92">
        <v>19</v>
      </c>
      <c r="BF215" s="92">
        <v>20</v>
      </c>
      <c r="BG215" s="92">
        <v>21</v>
      </c>
      <c r="BH215" s="92">
        <v>22</v>
      </c>
      <c r="BI215" s="92">
        <v>23</v>
      </c>
      <c r="BJ215" s="92">
        <v>24</v>
      </c>
      <c r="BK215" s="92">
        <v>25</v>
      </c>
      <c r="BL215" s="92">
        <v>26</v>
      </c>
      <c r="BM215" s="92">
        <v>27</v>
      </c>
      <c r="BN215" s="92">
        <v>28</v>
      </c>
      <c r="BO215" s="92">
        <v>29</v>
      </c>
      <c r="BP215" s="92">
        <v>30</v>
      </c>
      <c r="BQ215" s="92">
        <v>31</v>
      </c>
      <c r="BR215" s="3" t="s">
        <v>372</v>
      </c>
      <c r="BS215" s="3" t="s">
        <v>373</v>
      </c>
      <c r="BT215" s="3" t="s">
        <v>374</v>
      </c>
      <c r="BU215" s="3" t="s">
        <v>375</v>
      </c>
      <c r="BV215" s="3" t="s">
        <v>365</v>
      </c>
      <c r="BW215" s="3" t="s">
        <v>366</v>
      </c>
      <c r="BX215" s="3" t="s">
        <v>371</v>
      </c>
      <c r="BY215" s="3" t="s">
        <v>372</v>
      </c>
      <c r="BZ215" s="3" t="s">
        <v>373</v>
      </c>
      <c r="CA215" s="3" t="s">
        <v>374</v>
      </c>
      <c r="CB215" s="3" t="s">
        <v>375</v>
      </c>
      <c r="CC215" s="3" t="s">
        <v>365</v>
      </c>
      <c r="CD215" s="3" t="s">
        <v>366</v>
      </c>
      <c r="CE215" s="3" t="s">
        <v>371</v>
      </c>
      <c r="CF215" s="3" t="s">
        <v>372</v>
      </c>
      <c r="CG215" s="3" t="s">
        <v>373</v>
      </c>
      <c r="CH215" s="3" t="s">
        <v>374</v>
      </c>
      <c r="CI215" s="3" t="s">
        <v>375</v>
      </c>
      <c r="CJ215" s="3" t="s">
        <v>365</v>
      </c>
      <c r="CK215" s="3" t="s">
        <v>366</v>
      </c>
      <c r="CL215" s="3" t="s">
        <v>371</v>
      </c>
      <c r="CM215" s="3" t="s">
        <v>372</v>
      </c>
      <c r="CN215" s="3" t="s">
        <v>373</v>
      </c>
      <c r="CO215" s="3" t="s">
        <v>374</v>
      </c>
      <c r="CP215" s="3" t="s">
        <v>375</v>
      </c>
      <c r="CQ215" s="3" t="s">
        <v>365</v>
      </c>
      <c r="CR215" s="3" t="s">
        <v>366</v>
      </c>
      <c r="CS215" s="3" t="s">
        <v>371</v>
      </c>
      <c r="CT215" s="3" t="s">
        <v>372</v>
      </c>
      <c r="CU215" s="3" t="s">
        <v>373</v>
      </c>
      <c r="CV215" s="3" t="s">
        <v>374</v>
      </c>
      <c r="CW215" s="3" t="s">
        <v>397</v>
      </c>
      <c r="CX215">
        <v>2024</v>
      </c>
    </row>
    <row r="216" spans="1:102" x14ac:dyDescent="0.2">
      <c r="A216" s="84" t="str">
        <f t="shared" si="3"/>
        <v>Ноябрь 2024 График 98 Бригада 1</v>
      </c>
      <c r="B216" s="3"/>
      <c r="C216" s="87" t="s">
        <v>398</v>
      </c>
      <c r="D216" s="3" t="s">
        <v>414</v>
      </c>
      <c r="E216" s="3" t="s">
        <v>369</v>
      </c>
      <c r="F216" s="3">
        <v>1</v>
      </c>
      <c r="G216" s="3">
        <v>8</v>
      </c>
      <c r="H216" s="3"/>
      <c r="I216" s="3"/>
      <c r="J216" s="3">
        <v>8</v>
      </c>
      <c r="K216" s="3">
        <v>8</v>
      </c>
      <c r="L216" s="3">
        <v>8</v>
      </c>
      <c r="M216" s="3">
        <v>8</v>
      </c>
      <c r="N216" s="3">
        <v>8</v>
      </c>
      <c r="O216" s="3"/>
      <c r="P216" s="3"/>
      <c r="Q216" s="3">
        <v>8</v>
      </c>
      <c r="R216" s="3">
        <v>8</v>
      </c>
      <c r="S216" s="3">
        <v>8</v>
      </c>
      <c r="T216" s="3">
        <v>8</v>
      </c>
      <c r="U216" s="3">
        <v>8</v>
      </c>
      <c r="V216" s="3"/>
      <c r="W216" s="3"/>
      <c r="X216" s="3">
        <v>8</v>
      </c>
      <c r="Y216" s="3">
        <v>8</v>
      </c>
      <c r="Z216" s="3">
        <v>8</v>
      </c>
      <c r="AA216" s="3">
        <v>8</v>
      </c>
      <c r="AB216" s="3">
        <v>8</v>
      </c>
      <c r="AC216" s="3"/>
      <c r="AD216" s="3"/>
      <c r="AE216" s="3">
        <v>8</v>
      </c>
      <c r="AF216" s="3">
        <v>8</v>
      </c>
      <c r="AG216" s="3">
        <v>8</v>
      </c>
      <c r="AH216" s="3">
        <v>8</v>
      </c>
      <c r="AI216" s="3">
        <v>8</v>
      </c>
      <c r="AJ216" s="3"/>
      <c r="AK216" s="3" t="s">
        <v>385</v>
      </c>
      <c r="AL216" s="91">
        <v>168</v>
      </c>
      <c r="AM216" s="92">
        <v>1</v>
      </c>
      <c r="AN216" s="92">
        <v>2</v>
      </c>
      <c r="AO216" s="92">
        <v>3</v>
      </c>
      <c r="AP216" s="92">
        <v>4</v>
      </c>
      <c r="AQ216" s="92">
        <v>5</v>
      </c>
      <c r="AR216" s="92">
        <v>6</v>
      </c>
      <c r="AS216" s="92">
        <v>7</v>
      </c>
      <c r="AT216" s="92">
        <v>8</v>
      </c>
      <c r="AU216" s="92">
        <v>9</v>
      </c>
      <c r="AV216" s="92">
        <v>10</v>
      </c>
      <c r="AW216" s="92">
        <v>11</v>
      </c>
      <c r="AX216" s="92">
        <v>12</v>
      </c>
      <c r="AY216" s="92">
        <v>13</v>
      </c>
      <c r="AZ216" s="92">
        <v>14</v>
      </c>
      <c r="BA216" s="92">
        <v>15</v>
      </c>
      <c r="BB216" s="92">
        <v>16</v>
      </c>
      <c r="BC216" s="92">
        <v>17</v>
      </c>
      <c r="BD216" s="92">
        <v>18</v>
      </c>
      <c r="BE216" s="92">
        <v>19</v>
      </c>
      <c r="BF216" s="92">
        <v>20</v>
      </c>
      <c r="BG216" s="92">
        <v>21</v>
      </c>
      <c r="BH216" s="92">
        <v>22</v>
      </c>
      <c r="BI216" s="92">
        <v>23</v>
      </c>
      <c r="BJ216" s="92">
        <v>24</v>
      </c>
      <c r="BK216" s="92">
        <v>25</v>
      </c>
      <c r="BL216" s="92">
        <v>26</v>
      </c>
      <c r="BM216" s="92">
        <v>27</v>
      </c>
      <c r="BN216" s="92">
        <v>28</v>
      </c>
      <c r="BO216" s="92">
        <v>29</v>
      </c>
      <c r="BP216" s="92">
        <v>30</v>
      </c>
      <c r="BQ216" s="92"/>
      <c r="BR216" s="3" t="s">
        <v>375</v>
      </c>
      <c r="BS216" s="3" t="s">
        <v>365</v>
      </c>
      <c r="BT216" s="3" t="s">
        <v>366</v>
      </c>
      <c r="BU216" s="3" t="s">
        <v>371</v>
      </c>
      <c r="BV216" s="3" t="s">
        <v>372</v>
      </c>
      <c r="BW216" s="3" t="s">
        <v>373</v>
      </c>
      <c r="BX216" s="3" t="s">
        <v>374</v>
      </c>
      <c r="BY216" s="3" t="s">
        <v>375</v>
      </c>
      <c r="BZ216" s="3" t="s">
        <v>365</v>
      </c>
      <c r="CA216" s="3" t="s">
        <v>366</v>
      </c>
      <c r="CB216" s="3" t="s">
        <v>371</v>
      </c>
      <c r="CC216" s="3" t="s">
        <v>372</v>
      </c>
      <c r="CD216" s="3" t="s">
        <v>373</v>
      </c>
      <c r="CE216" s="3" t="s">
        <v>374</v>
      </c>
      <c r="CF216" s="3" t="s">
        <v>375</v>
      </c>
      <c r="CG216" s="3" t="s">
        <v>365</v>
      </c>
      <c r="CH216" s="3" t="s">
        <v>366</v>
      </c>
      <c r="CI216" s="3" t="s">
        <v>371</v>
      </c>
      <c r="CJ216" s="3" t="s">
        <v>372</v>
      </c>
      <c r="CK216" s="3" t="s">
        <v>373</v>
      </c>
      <c r="CL216" s="3" t="s">
        <v>374</v>
      </c>
      <c r="CM216" s="3" t="s">
        <v>375</v>
      </c>
      <c r="CN216" s="3" t="s">
        <v>365</v>
      </c>
      <c r="CO216" s="3" t="s">
        <v>366</v>
      </c>
      <c r="CP216" s="3" t="s">
        <v>371</v>
      </c>
      <c r="CQ216" s="3" t="s">
        <v>372</v>
      </c>
      <c r="CR216" s="3" t="s">
        <v>373</v>
      </c>
      <c r="CS216" s="3" t="s">
        <v>374</v>
      </c>
      <c r="CT216" s="3" t="s">
        <v>375</v>
      </c>
      <c r="CU216" s="3" t="s">
        <v>365</v>
      </c>
      <c r="CV216" s="3" t="s">
        <v>366</v>
      </c>
      <c r="CW216" s="3" t="s">
        <v>399</v>
      </c>
      <c r="CX216">
        <v>2024</v>
      </c>
    </row>
    <row r="217" spans="1:102" x14ac:dyDescent="0.2">
      <c r="A217" s="84" t="str">
        <f t="shared" si="3"/>
        <v>Декабрь 2024 График 98 Бригада 1</v>
      </c>
      <c r="B217" s="3"/>
      <c r="C217" s="87" t="s">
        <v>400</v>
      </c>
      <c r="D217" s="3" t="s">
        <v>414</v>
      </c>
      <c r="E217" s="3" t="s">
        <v>369</v>
      </c>
      <c r="F217" s="3">
        <v>1</v>
      </c>
      <c r="G217" s="3"/>
      <c r="H217" s="3">
        <v>8</v>
      </c>
      <c r="I217" s="3">
        <v>8</v>
      </c>
      <c r="J217" s="3">
        <v>8</v>
      </c>
      <c r="K217" s="3">
        <v>8</v>
      </c>
      <c r="L217" s="3">
        <v>8</v>
      </c>
      <c r="M217" s="3"/>
      <c r="N217" s="3"/>
      <c r="O217" s="3">
        <v>8</v>
      </c>
      <c r="P217" s="3">
        <v>8</v>
      </c>
      <c r="Q217" s="3">
        <v>8</v>
      </c>
      <c r="R217" s="3">
        <v>8</v>
      </c>
      <c r="S217" s="3">
        <v>8</v>
      </c>
      <c r="T217" s="3"/>
      <c r="U217" s="3"/>
      <c r="V217" s="3"/>
      <c r="W217" s="3">
        <v>8</v>
      </c>
      <c r="X217" s="3">
        <v>8</v>
      </c>
      <c r="Y217" s="3">
        <v>8</v>
      </c>
      <c r="Z217" s="3">
        <v>8</v>
      </c>
      <c r="AA217" s="3"/>
      <c r="AB217" s="3"/>
      <c r="AC217" s="3">
        <v>8</v>
      </c>
      <c r="AD217" s="3">
        <v>8</v>
      </c>
      <c r="AE217" s="3">
        <v>8</v>
      </c>
      <c r="AF217" s="3">
        <v>8</v>
      </c>
      <c r="AG217" s="3">
        <v>8</v>
      </c>
      <c r="AH217" s="3"/>
      <c r="AI217" s="3"/>
      <c r="AJ217" s="3">
        <v>8</v>
      </c>
      <c r="AK217" s="3">
        <v>8</v>
      </c>
      <c r="AL217" s="91">
        <v>168</v>
      </c>
      <c r="AM217" s="92">
        <v>1</v>
      </c>
      <c r="AN217" s="92">
        <v>2</v>
      </c>
      <c r="AO217" s="92">
        <v>3</v>
      </c>
      <c r="AP217" s="92">
        <v>4</v>
      </c>
      <c r="AQ217" s="92">
        <v>5</v>
      </c>
      <c r="AR217" s="92">
        <v>6</v>
      </c>
      <c r="AS217" s="92">
        <v>7</v>
      </c>
      <c r="AT217" s="92">
        <v>8</v>
      </c>
      <c r="AU217" s="92">
        <v>9</v>
      </c>
      <c r="AV217" s="92">
        <v>10</v>
      </c>
      <c r="AW217" s="92">
        <v>11</v>
      </c>
      <c r="AX217" s="92">
        <v>12</v>
      </c>
      <c r="AY217" s="92">
        <v>13</v>
      </c>
      <c r="AZ217" s="92">
        <v>14</v>
      </c>
      <c r="BA217" s="92">
        <v>15</v>
      </c>
      <c r="BB217" s="92">
        <v>16</v>
      </c>
      <c r="BC217" s="92">
        <v>17</v>
      </c>
      <c r="BD217" s="92">
        <v>18</v>
      </c>
      <c r="BE217" s="92">
        <v>19</v>
      </c>
      <c r="BF217" s="92">
        <v>20</v>
      </c>
      <c r="BG217" s="92">
        <v>21</v>
      </c>
      <c r="BH217" s="92">
        <v>22</v>
      </c>
      <c r="BI217" s="92">
        <v>23</v>
      </c>
      <c r="BJ217" s="92">
        <v>24</v>
      </c>
      <c r="BK217" s="92">
        <v>25</v>
      </c>
      <c r="BL217" s="92">
        <v>26</v>
      </c>
      <c r="BM217" s="92">
        <v>27</v>
      </c>
      <c r="BN217" s="92">
        <v>28</v>
      </c>
      <c r="BO217" s="92">
        <v>29</v>
      </c>
      <c r="BP217" s="92">
        <v>30</v>
      </c>
      <c r="BQ217" s="92">
        <v>31</v>
      </c>
      <c r="BR217" s="3" t="s">
        <v>366</v>
      </c>
      <c r="BS217" s="3" t="s">
        <v>371</v>
      </c>
      <c r="BT217" s="3" t="s">
        <v>372</v>
      </c>
      <c r="BU217" s="3" t="s">
        <v>373</v>
      </c>
      <c r="BV217" s="3" t="s">
        <v>374</v>
      </c>
      <c r="BW217" s="3" t="s">
        <v>375</v>
      </c>
      <c r="BX217" s="3" t="s">
        <v>365</v>
      </c>
      <c r="BY217" s="3" t="s">
        <v>366</v>
      </c>
      <c r="BZ217" s="3" t="s">
        <v>371</v>
      </c>
      <c r="CA217" s="3" t="s">
        <v>372</v>
      </c>
      <c r="CB217" s="3" t="s">
        <v>373</v>
      </c>
      <c r="CC217" s="3" t="s">
        <v>374</v>
      </c>
      <c r="CD217" s="3" t="s">
        <v>375</v>
      </c>
      <c r="CE217" s="3" t="s">
        <v>365</v>
      </c>
      <c r="CF217" s="3" t="s">
        <v>366</v>
      </c>
      <c r="CG217" s="3" t="s">
        <v>371</v>
      </c>
      <c r="CH217" s="3" t="s">
        <v>372</v>
      </c>
      <c r="CI217" s="3" t="s">
        <v>373</v>
      </c>
      <c r="CJ217" s="3" t="s">
        <v>374</v>
      </c>
      <c r="CK217" s="3" t="s">
        <v>375</v>
      </c>
      <c r="CL217" s="3" t="s">
        <v>365</v>
      </c>
      <c r="CM217" s="3" t="s">
        <v>366</v>
      </c>
      <c r="CN217" s="3" t="s">
        <v>371</v>
      </c>
      <c r="CO217" s="3" t="s">
        <v>372</v>
      </c>
      <c r="CP217" s="3" t="s">
        <v>373</v>
      </c>
      <c r="CQ217" s="3" t="s">
        <v>374</v>
      </c>
      <c r="CR217" s="3" t="s">
        <v>375</v>
      </c>
      <c r="CS217" s="3" t="s">
        <v>365</v>
      </c>
      <c r="CT217" s="3" t="s">
        <v>366</v>
      </c>
      <c r="CU217" s="3" t="s">
        <v>371</v>
      </c>
      <c r="CV217" s="3" t="s">
        <v>372</v>
      </c>
      <c r="CW217" s="3" t="s">
        <v>401</v>
      </c>
      <c r="CX217">
        <v>2024</v>
      </c>
    </row>
    <row r="218" spans="1:102" x14ac:dyDescent="0.2">
      <c r="A218" s="84" t="str">
        <f t="shared" si="3"/>
        <v>Январь 2024 График 98 Бригада 2</v>
      </c>
      <c r="B218" s="3"/>
      <c r="C218" s="87" t="s">
        <v>367</v>
      </c>
      <c r="D218" s="3" t="s">
        <v>414</v>
      </c>
      <c r="E218" s="3" t="s">
        <v>376</v>
      </c>
      <c r="F218" s="3">
        <v>1</v>
      </c>
      <c r="G218" s="3"/>
      <c r="H218" s="3"/>
      <c r="I218" s="3">
        <v>8</v>
      </c>
      <c r="J218" s="3">
        <v>8</v>
      </c>
      <c r="K218" s="3">
        <v>8</v>
      </c>
      <c r="L218" s="3"/>
      <c r="M218" s="3"/>
      <c r="N218" s="3">
        <v>8</v>
      </c>
      <c r="O218" s="3">
        <v>8</v>
      </c>
      <c r="P218" s="3">
        <v>8</v>
      </c>
      <c r="Q218" s="3">
        <v>8</v>
      </c>
      <c r="R218" s="3">
        <v>8</v>
      </c>
      <c r="S218" s="3"/>
      <c r="T218" s="3"/>
      <c r="U218" s="3">
        <v>8</v>
      </c>
      <c r="V218" s="3">
        <v>8</v>
      </c>
      <c r="W218" s="3">
        <v>8</v>
      </c>
      <c r="X218" s="3">
        <v>8</v>
      </c>
      <c r="Y218" s="3">
        <v>8</v>
      </c>
      <c r="Z218" s="3"/>
      <c r="AA218" s="3"/>
      <c r="AB218" s="3">
        <v>8</v>
      </c>
      <c r="AC218" s="3">
        <v>8</v>
      </c>
      <c r="AD218" s="3">
        <v>8</v>
      </c>
      <c r="AE218" s="3">
        <v>8</v>
      </c>
      <c r="AF218" s="3">
        <v>8</v>
      </c>
      <c r="AG218" s="3"/>
      <c r="AH218" s="3"/>
      <c r="AI218" s="3">
        <v>8</v>
      </c>
      <c r="AJ218" s="3">
        <v>8</v>
      </c>
      <c r="AK218" s="3">
        <v>8</v>
      </c>
      <c r="AL218" s="91">
        <v>168</v>
      </c>
      <c r="AM218" s="92">
        <v>1</v>
      </c>
      <c r="AN218" s="92">
        <v>2</v>
      </c>
      <c r="AO218" s="92">
        <v>3</v>
      </c>
      <c r="AP218" s="92">
        <v>4</v>
      </c>
      <c r="AQ218" s="92">
        <v>5</v>
      </c>
      <c r="AR218" s="92">
        <v>6</v>
      </c>
      <c r="AS218" s="92">
        <v>7</v>
      </c>
      <c r="AT218" s="92">
        <v>8</v>
      </c>
      <c r="AU218" s="92">
        <v>9</v>
      </c>
      <c r="AV218" s="92">
        <v>10</v>
      </c>
      <c r="AW218" s="92">
        <v>11</v>
      </c>
      <c r="AX218" s="92">
        <v>12</v>
      </c>
      <c r="AY218" s="92">
        <v>13</v>
      </c>
      <c r="AZ218" s="92">
        <v>14</v>
      </c>
      <c r="BA218" s="92">
        <v>15</v>
      </c>
      <c r="BB218" s="92">
        <v>16</v>
      </c>
      <c r="BC218" s="92">
        <v>17</v>
      </c>
      <c r="BD218" s="92">
        <v>18</v>
      </c>
      <c r="BE218" s="92">
        <v>19</v>
      </c>
      <c r="BF218" s="92">
        <v>20</v>
      </c>
      <c r="BG218" s="92">
        <v>21</v>
      </c>
      <c r="BH218" s="92">
        <v>22</v>
      </c>
      <c r="BI218" s="92">
        <v>23</v>
      </c>
      <c r="BJ218" s="92">
        <v>24</v>
      </c>
      <c r="BK218" s="92">
        <v>25</v>
      </c>
      <c r="BL218" s="92">
        <v>26</v>
      </c>
      <c r="BM218" s="92">
        <v>27</v>
      </c>
      <c r="BN218" s="92">
        <v>28</v>
      </c>
      <c r="BO218" s="92">
        <v>29</v>
      </c>
      <c r="BP218" s="92">
        <v>30</v>
      </c>
      <c r="BQ218" s="92">
        <v>31</v>
      </c>
      <c r="BR218" s="3" t="s">
        <v>371</v>
      </c>
      <c r="BS218" s="3" t="s">
        <v>372</v>
      </c>
      <c r="BT218" s="3" t="s">
        <v>373</v>
      </c>
      <c r="BU218" s="3" t="s">
        <v>374</v>
      </c>
      <c r="BV218" s="3" t="s">
        <v>375</v>
      </c>
      <c r="BW218" s="3" t="s">
        <v>365</v>
      </c>
      <c r="BX218" s="3" t="s">
        <v>366</v>
      </c>
      <c r="BY218" s="3" t="s">
        <v>371</v>
      </c>
      <c r="BZ218" s="3" t="s">
        <v>372</v>
      </c>
      <c r="CA218" s="3" t="s">
        <v>373</v>
      </c>
      <c r="CB218" s="3" t="s">
        <v>374</v>
      </c>
      <c r="CC218" s="3" t="s">
        <v>375</v>
      </c>
      <c r="CD218" s="3" t="s">
        <v>365</v>
      </c>
      <c r="CE218" s="3" t="s">
        <v>366</v>
      </c>
      <c r="CF218" s="3" t="s">
        <v>371</v>
      </c>
      <c r="CG218" s="3" t="s">
        <v>372</v>
      </c>
      <c r="CH218" s="3" t="s">
        <v>373</v>
      </c>
      <c r="CI218" s="3" t="s">
        <v>374</v>
      </c>
      <c r="CJ218" s="3" t="s">
        <v>375</v>
      </c>
      <c r="CK218" s="3" t="s">
        <v>365</v>
      </c>
      <c r="CL218" s="3" t="s">
        <v>366</v>
      </c>
      <c r="CM218" s="3" t="s">
        <v>371</v>
      </c>
      <c r="CN218" s="3" t="s">
        <v>372</v>
      </c>
      <c r="CO218" s="3" t="s">
        <v>373</v>
      </c>
      <c r="CP218" s="3" t="s">
        <v>374</v>
      </c>
      <c r="CQ218" s="3" t="s">
        <v>375</v>
      </c>
      <c r="CR218" s="3" t="s">
        <v>365</v>
      </c>
      <c r="CS218" s="3" t="s">
        <v>366</v>
      </c>
      <c r="CT218" s="3" t="s">
        <v>371</v>
      </c>
      <c r="CU218" s="3" t="s">
        <v>372</v>
      </c>
      <c r="CV218" s="3" t="s">
        <v>373</v>
      </c>
      <c r="CW218" s="3" t="s">
        <v>2</v>
      </c>
      <c r="CX218">
        <v>2024</v>
      </c>
    </row>
    <row r="219" spans="1:102" x14ac:dyDescent="0.2">
      <c r="A219" s="84" t="str">
        <f t="shared" si="3"/>
        <v>Февраль 2024 График 98 Бригада 2</v>
      </c>
      <c r="B219" s="3"/>
      <c r="C219" s="87" t="s">
        <v>377</v>
      </c>
      <c r="D219" s="3" t="s">
        <v>414</v>
      </c>
      <c r="E219" s="3" t="s">
        <v>376</v>
      </c>
      <c r="F219" s="3">
        <v>1</v>
      </c>
      <c r="G219" s="3">
        <v>8</v>
      </c>
      <c r="H219" s="3">
        <v>8</v>
      </c>
      <c r="I219" s="3"/>
      <c r="J219" s="3"/>
      <c r="K219" s="3">
        <v>8</v>
      </c>
      <c r="L219" s="3">
        <v>8</v>
      </c>
      <c r="M219" s="3">
        <v>8</v>
      </c>
      <c r="N219" s="3">
        <v>8</v>
      </c>
      <c r="O219" s="3">
        <v>8</v>
      </c>
      <c r="P219" s="3"/>
      <c r="Q219" s="3"/>
      <c r="R219" s="3">
        <v>8</v>
      </c>
      <c r="S219" s="3">
        <v>8</v>
      </c>
      <c r="T219" s="3">
        <v>8</v>
      </c>
      <c r="U219" s="3">
        <v>8</v>
      </c>
      <c r="V219" s="3">
        <v>8</v>
      </c>
      <c r="W219" s="3"/>
      <c r="X219" s="3"/>
      <c r="Y219" s="3">
        <v>8</v>
      </c>
      <c r="Z219" s="3">
        <v>8</v>
      </c>
      <c r="AA219" s="3">
        <v>8</v>
      </c>
      <c r="AB219" s="3">
        <v>8</v>
      </c>
      <c r="AC219" s="3">
        <v>8</v>
      </c>
      <c r="AD219" s="3"/>
      <c r="AE219" s="3"/>
      <c r="AF219" s="3">
        <v>8</v>
      </c>
      <c r="AG219" s="3">
        <v>8</v>
      </c>
      <c r="AH219" s="3">
        <v>8</v>
      </c>
      <c r="AI219" s="3">
        <v>8</v>
      </c>
      <c r="AJ219" s="3"/>
      <c r="AK219" s="3"/>
      <c r="AL219" s="91">
        <v>168</v>
      </c>
      <c r="AM219" s="92">
        <v>1</v>
      </c>
      <c r="AN219" s="92">
        <v>2</v>
      </c>
      <c r="AO219" s="92">
        <v>3</v>
      </c>
      <c r="AP219" s="92">
        <v>4</v>
      </c>
      <c r="AQ219" s="92">
        <v>5</v>
      </c>
      <c r="AR219" s="92">
        <v>6</v>
      </c>
      <c r="AS219" s="92">
        <v>7</v>
      </c>
      <c r="AT219" s="92">
        <v>8</v>
      </c>
      <c r="AU219" s="92">
        <v>9</v>
      </c>
      <c r="AV219" s="92">
        <v>10</v>
      </c>
      <c r="AW219" s="92">
        <v>11</v>
      </c>
      <c r="AX219" s="92">
        <v>12</v>
      </c>
      <c r="AY219" s="92">
        <v>13</v>
      </c>
      <c r="AZ219" s="92">
        <v>14</v>
      </c>
      <c r="BA219" s="92">
        <v>15</v>
      </c>
      <c r="BB219" s="92">
        <v>16</v>
      </c>
      <c r="BC219" s="92">
        <v>17</v>
      </c>
      <c r="BD219" s="92">
        <v>18</v>
      </c>
      <c r="BE219" s="92">
        <v>19</v>
      </c>
      <c r="BF219" s="92">
        <v>20</v>
      </c>
      <c r="BG219" s="92">
        <v>21</v>
      </c>
      <c r="BH219" s="92">
        <v>22</v>
      </c>
      <c r="BI219" s="92">
        <v>23</v>
      </c>
      <c r="BJ219" s="92">
        <v>24</v>
      </c>
      <c r="BK219" s="92">
        <v>25</v>
      </c>
      <c r="BL219" s="92">
        <v>26</v>
      </c>
      <c r="BM219" s="92">
        <v>27</v>
      </c>
      <c r="BN219" s="92">
        <v>28</v>
      </c>
      <c r="BO219" s="92">
        <v>29</v>
      </c>
      <c r="BP219" s="92"/>
      <c r="BQ219" s="92"/>
      <c r="BR219" s="3" t="s">
        <v>374</v>
      </c>
      <c r="BS219" s="3" t="s">
        <v>375</v>
      </c>
      <c r="BT219" s="3" t="s">
        <v>365</v>
      </c>
      <c r="BU219" s="3" t="s">
        <v>366</v>
      </c>
      <c r="BV219" s="3" t="s">
        <v>371</v>
      </c>
      <c r="BW219" s="3" t="s">
        <v>372</v>
      </c>
      <c r="BX219" s="3" t="s">
        <v>373</v>
      </c>
      <c r="BY219" s="3" t="s">
        <v>374</v>
      </c>
      <c r="BZ219" s="3" t="s">
        <v>375</v>
      </c>
      <c r="CA219" s="3" t="s">
        <v>365</v>
      </c>
      <c r="CB219" s="3" t="s">
        <v>366</v>
      </c>
      <c r="CC219" s="3" t="s">
        <v>371</v>
      </c>
      <c r="CD219" s="3" t="s">
        <v>372</v>
      </c>
      <c r="CE219" s="3" t="s">
        <v>373</v>
      </c>
      <c r="CF219" s="3" t="s">
        <v>374</v>
      </c>
      <c r="CG219" s="3" t="s">
        <v>375</v>
      </c>
      <c r="CH219" s="3" t="s">
        <v>365</v>
      </c>
      <c r="CI219" s="3" t="s">
        <v>366</v>
      </c>
      <c r="CJ219" s="3" t="s">
        <v>371</v>
      </c>
      <c r="CK219" s="3" t="s">
        <v>372</v>
      </c>
      <c r="CL219" s="3" t="s">
        <v>373</v>
      </c>
      <c r="CM219" s="3" t="s">
        <v>374</v>
      </c>
      <c r="CN219" s="3" t="s">
        <v>375</v>
      </c>
      <c r="CO219" s="3" t="s">
        <v>365</v>
      </c>
      <c r="CP219" s="3" t="s">
        <v>366</v>
      </c>
      <c r="CQ219" s="3" t="s">
        <v>371</v>
      </c>
      <c r="CR219" s="3" t="s">
        <v>372</v>
      </c>
      <c r="CS219" s="3" t="s">
        <v>373</v>
      </c>
      <c r="CT219" s="3" t="s">
        <v>374</v>
      </c>
      <c r="CU219" s="3" t="s">
        <v>375</v>
      </c>
      <c r="CV219" s="3" t="s">
        <v>365</v>
      </c>
      <c r="CW219" s="3" t="s">
        <v>378</v>
      </c>
      <c r="CX219">
        <v>2024</v>
      </c>
    </row>
    <row r="220" spans="1:102" x14ac:dyDescent="0.2">
      <c r="A220" s="84" t="str">
        <f t="shared" si="3"/>
        <v>Март 2024 График 98 Бригада 2</v>
      </c>
      <c r="B220" s="3"/>
      <c r="C220" s="87" t="s">
        <v>380</v>
      </c>
      <c r="D220" s="3" t="s">
        <v>414</v>
      </c>
      <c r="E220" s="3" t="s">
        <v>376</v>
      </c>
      <c r="F220" s="3">
        <v>1</v>
      </c>
      <c r="G220" s="3">
        <v>8</v>
      </c>
      <c r="H220" s="3"/>
      <c r="I220" s="3"/>
      <c r="J220" s="3">
        <v>8</v>
      </c>
      <c r="K220" s="3">
        <v>8</v>
      </c>
      <c r="L220" s="3">
        <v>8</v>
      </c>
      <c r="M220" s="3">
        <v>8</v>
      </c>
      <c r="N220" s="3"/>
      <c r="O220" s="3"/>
      <c r="P220" s="3"/>
      <c r="Q220" s="3">
        <v>8</v>
      </c>
      <c r="R220" s="3">
        <v>8</v>
      </c>
      <c r="S220" s="3">
        <v>8</v>
      </c>
      <c r="T220" s="3">
        <v>8</v>
      </c>
      <c r="U220" s="3">
        <v>8</v>
      </c>
      <c r="V220" s="3"/>
      <c r="W220" s="3"/>
      <c r="X220" s="3">
        <v>8</v>
      </c>
      <c r="Y220" s="3">
        <v>8</v>
      </c>
      <c r="Z220" s="3">
        <v>8</v>
      </c>
      <c r="AA220" s="3"/>
      <c r="AB220" s="3"/>
      <c r="AC220" s="3"/>
      <c r="AD220" s="3"/>
      <c r="AE220" s="3"/>
      <c r="AF220" s="3">
        <v>8</v>
      </c>
      <c r="AG220" s="3">
        <v>8</v>
      </c>
      <c r="AH220" s="3">
        <v>8</v>
      </c>
      <c r="AI220" s="3">
        <v>8</v>
      </c>
      <c r="AJ220" s="3"/>
      <c r="AK220" s="3"/>
      <c r="AL220" s="91">
        <v>136</v>
      </c>
      <c r="AM220" s="92">
        <v>1</v>
      </c>
      <c r="AN220" s="92">
        <v>2</v>
      </c>
      <c r="AO220" s="92">
        <v>3</v>
      </c>
      <c r="AP220" s="92">
        <v>4</v>
      </c>
      <c r="AQ220" s="92">
        <v>5</v>
      </c>
      <c r="AR220" s="92">
        <v>6</v>
      </c>
      <c r="AS220" s="92">
        <v>7</v>
      </c>
      <c r="AT220" s="92">
        <v>8</v>
      </c>
      <c r="AU220" s="92">
        <v>9</v>
      </c>
      <c r="AV220" s="92">
        <v>10</v>
      </c>
      <c r="AW220" s="92">
        <v>11</v>
      </c>
      <c r="AX220" s="92">
        <v>12</v>
      </c>
      <c r="AY220" s="92">
        <v>13</v>
      </c>
      <c r="AZ220" s="92">
        <v>14</v>
      </c>
      <c r="BA220" s="92">
        <v>15</v>
      </c>
      <c r="BB220" s="92">
        <v>16</v>
      </c>
      <c r="BC220" s="92">
        <v>17</v>
      </c>
      <c r="BD220" s="92">
        <v>18</v>
      </c>
      <c r="BE220" s="92">
        <v>19</v>
      </c>
      <c r="BF220" s="92">
        <v>20</v>
      </c>
      <c r="BG220" s="92">
        <v>21</v>
      </c>
      <c r="BH220" s="92">
        <v>22</v>
      </c>
      <c r="BI220" s="92">
        <v>23</v>
      </c>
      <c r="BJ220" s="92">
        <v>24</v>
      </c>
      <c r="BK220" s="92">
        <v>25</v>
      </c>
      <c r="BL220" s="92">
        <v>26</v>
      </c>
      <c r="BM220" s="92">
        <v>27</v>
      </c>
      <c r="BN220" s="92">
        <v>28</v>
      </c>
      <c r="BO220" s="92">
        <v>29</v>
      </c>
      <c r="BP220" s="92">
        <v>30</v>
      </c>
      <c r="BQ220" s="92">
        <v>31</v>
      </c>
      <c r="BR220" s="3" t="s">
        <v>375</v>
      </c>
      <c r="BS220" s="3" t="s">
        <v>365</v>
      </c>
      <c r="BT220" s="3" t="s">
        <v>366</v>
      </c>
      <c r="BU220" s="3" t="s">
        <v>371</v>
      </c>
      <c r="BV220" s="3" t="s">
        <v>372</v>
      </c>
      <c r="BW220" s="3" t="s">
        <v>373</v>
      </c>
      <c r="BX220" s="3" t="s">
        <v>374</v>
      </c>
      <c r="BY220" s="3" t="s">
        <v>375</v>
      </c>
      <c r="BZ220" s="3" t="s">
        <v>365</v>
      </c>
      <c r="CA220" s="3" t="s">
        <v>366</v>
      </c>
      <c r="CB220" s="3" t="s">
        <v>371</v>
      </c>
      <c r="CC220" s="3" t="s">
        <v>372</v>
      </c>
      <c r="CD220" s="3" t="s">
        <v>373</v>
      </c>
      <c r="CE220" s="3" t="s">
        <v>374</v>
      </c>
      <c r="CF220" s="3" t="s">
        <v>375</v>
      </c>
      <c r="CG220" s="3" t="s">
        <v>365</v>
      </c>
      <c r="CH220" s="3" t="s">
        <v>366</v>
      </c>
      <c r="CI220" s="3" t="s">
        <v>371</v>
      </c>
      <c r="CJ220" s="3" t="s">
        <v>372</v>
      </c>
      <c r="CK220" s="3" t="s">
        <v>373</v>
      </c>
      <c r="CL220" s="3" t="s">
        <v>374</v>
      </c>
      <c r="CM220" s="3" t="s">
        <v>375</v>
      </c>
      <c r="CN220" s="3" t="s">
        <v>365</v>
      </c>
      <c r="CO220" s="3" t="s">
        <v>366</v>
      </c>
      <c r="CP220" s="3" t="s">
        <v>371</v>
      </c>
      <c r="CQ220" s="3" t="s">
        <v>372</v>
      </c>
      <c r="CR220" s="3" t="s">
        <v>373</v>
      </c>
      <c r="CS220" s="3" t="s">
        <v>374</v>
      </c>
      <c r="CT220" s="3" t="s">
        <v>375</v>
      </c>
      <c r="CU220" s="3" t="s">
        <v>365</v>
      </c>
      <c r="CV220" s="3" t="s">
        <v>366</v>
      </c>
      <c r="CW220" s="3" t="s">
        <v>381</v>
      </c>
      <c r="CX220">
        <v>2024</v>
      </c>
    </row>
    <row r="221" spans="1:102" x14ac:dyDescent="0.2">
      <c r="A221" s="84" t="str">
        <f t="shared" si="3"/>
        <v>Апрель 2024 График 98 Бригада 2</v>
      </c>
      <c r="B221" s="3"/>
      <c r="C221" s="87" t="s">
        <v>383</v>
      </c>
      <c r="D221" s="3" t="s">
        <v>414</v>
      </c>
      <c r="E221" s="3" t="s">
        <v>376</v>
      </c>
      <c r="F221" s="3">
        <v>1</v>
      </c>
      <c r="G221" s="3">
        <v>8</v>
      </c>
      <c r="H221" s="3">
        <v>8</v>
      </c>
      <c r="I221" s="3">
        <v>8</v>
      </c>
      <c r="J221" s="3">
        <v>8</v>
      </c>
      <c r="K221" s="3">
        <v>8</v>
      </c>
      <c r="L221" s="3"/>
      <c r="M221" s="3"/>
      <c r="N221" s="3">
        <v>8</v>
      </c>
      <c r="O221" s="3">
        <v>8</v>
      </c>
      <c r="P221" s="3">
        <v>8</v>
      </c>
      <c r="Q221" s="3">
        <v>8</v>
      </c>
      <c r="R221" s="3">
        <v>8</v>
      </c>
      <c r="S221" s="3"/>
      <c r="T221" s="3"/>
      <c r="U221" s="3">
        <v>8</v>
      </c>
      <c r="V221" s="3">
        <v>8</v>
      </c>
      <c r="W221" s="3">
        <v>8</v>
      </c>
      <c r="X221" s="3">
        <v>8</v>
      </c>
      <c r="Y221" s="3">
        <v>8</v>
      </c>
      <c r="Z221" s="3"/>
      <c r="AA221" s="3"/>
      <c r="AB221" s="3">
        <v>8</v>
      </c>
      <c r="AC221" s="3">
        <v>8</v>
      </c>
      <c r="AD221" s="3">
        <v>8</v>
      </c>
      <c r="AE221" s="3">
        <v>8</v>
      </c>
      <c r="AF221" s="3">
        <v>8</v>
      </c>
      <c r="AG221" s="3"/>
      <c r="AH221" s="3"/>
      <c r="AI221" s="3">
        <v>8</v>
      </c>
      <c r="AJ221" s="3">
        <v>8</v>
      </c>
      <c r="AK221" s="3"/>
      <c r="AL221" s="91">
        <v>176</v>
      </c>
      <c r="AM221" s="92">
        <v>1</v>
      </c>
      <c r="AN221" s="92">
        <v>2</v>
      </c>
      <c r="AO221" s="92">
        <v>3</v>
      </c>
      <c r="AP221" s="92">
        <v>4</v>
      </c>
      <c r="AQ221" s="92">
        <v>5</v>
      </c>
      <c r="AR221" s="92">
        <v>6</v>
      </c>
      <c r="AS221" s="92">
        <v>7</v>
      </c>
      <c r="AT221" s="92">
        <v>8</v>
      </c>
      <c r="AU221" s="92">
        <v>9</v>
      </c>
      <c r="AV221" s="92">
        <v>10</v>
      </c>
      <c r="AW221" s="92">
        <v>11</v>
      </c>
      <c r="AX221" s="92">
        <v>12</v>
      </c>
      <c r="AY221" s="92">
        <v>13</v>
      </c>
      <c r="AZ221" s="92">
        <v>14</v>
      </c>
      <c r="BA221" s="92">
        <v>15</v>
      </c>
      <c r="BB221" s="92">
        <v>16</v>
      </c>
      <c r="BC221" s="92">
        <v>17</v>
      </c>
      <c r="BD221" s="92">
        <v>18</v>
      </c>
      <c r="BE221" s="92">
        <v>19</v>
      </c>
      <c r="BF221" s="92">
        <v>20</v>
      </c>
      <c r="BG221" s="92">
        <v>21</v>
      </c>
      <c r="BH221" s="92">
        <v>22</v>
      </c>
      <c r="BI221" s="92">
        <v>23</v>
      </c>
      <c r="BJ221" s="92">
        <v>24</v>
      </c>
      <c r="BK221" s="92">
        <v>25</v>
      </c>
      <c r="BL221" s="92">
        <v>26</v>
      </c>
      <c r="BM221" s="92">
        <v>27</v>
      </c>
      <c r="BN221" s="92">
        <v>28</v>
      </c>
      <c r="BO221" s="92">
        <v>29</v>
      </c>
      <c r="BP221" s="92">
        <v>30</v>
      </c>
      <c r="BQ221" s="92"/>
      <c r="BR221" s="3" t="s">
        <v>371</v>
      </c>
      <c r="BS221" s="3" t="s">
        <v>372</v>
      </c>
      <c r="BT221" s="3" t="s">
        <v>373</v>
      </c>
      <c r="BU221" s="3" t="s">
        <v>374</v>
      </c>
      <c r="BV221" s="3" t="s">
        <v>375</v>
      </c>
      <c r="BW221" s="3" t="s">
        <v>365</v>
      </c>
      <c r="BX221" s="3" t="s">
        <v>366</v>
      </c>
      <c r="BY221" s="3" t="s">
        <v>371</v>
      </c>
      <c r="BZ221" s="3" t="s">
        <v>372</v>
      </c>
      <c r="CA221" s="3" t="s">
        <v>373</v>
      </c>
      <c r="CB221" s="3" t="s">
        <v>374</v>
      </c>
      <c r="CC221" s="3" t="s">
        <v>375</v>
      </c>
      <c r="CD221" s="3" t="s">
        <v>365</v>
      </c>
      <c r="CE221" s="3" t="s">
        <v>366</v>
      </c>
      <c r="CF221" s="3" t="s">
        <v>371</v>
      </c>
      <c r="CG221" s="3" t="s">
        <v>372</v>
      </c>
      <c r="CH221" s="3" t="s">
        <v>373</v>
      </c>
      <c r="CI221" s="3" t="s">
        <v>374</v>
      </c>
      <c r="CJ221" s="3" t="s">
        <v>375</v>
      </c>
      <c r="CK221" s="3" t="s">
        <v>365</v>
      </c>
      <c r="CL221" s="3" t="s">
        <v>366</v>
      </c>
      <c r="CM221" s="3" t="s">
        <v>371</v>
      </c>
      <c r="CN221" s="3" t="s">
        <v>372</v>
      </c>
      <c r="CO221" s="3" t="s">
        <v>373</v>
      </c>
      <c r="CP221" s="3" t="s">
        <v>374</v>
      </c>
      <c r="CQ221" s="3" t="s">
        <v>375</v>
      </c>
      <c r="CR221" s="3" t="s">
        <v>365</v>
      </c>
      <c r="CS221" s="3" t="s">
        <v>366</v>
      </c>
      <c r="CT221" s="3" t="s">
        <v>371</v>
      </c>
      <c r="CU221" s="3" t="s">
        <v>372</v>
      </c>
      <c r="CV221" s="3" t="s">
        <v>373</v>
      </c>
      <c r="CW221" s="3" t="s">
        <v>384</v>
      </c>
      <c r="CX221">
        <v>2024</v>
      </c>
    </row>
    <row r="222" spans="1:102" x14ac:dyDescent="0.2">
      <c r="A222" s="84" t="str">
        <f t="shared" si="3"/>
        <v>Май 2024 График 98 Бригада 2</v>
      </c>
      <c r="B222" s="3"/>
      <c r="C222" s="87" t="s">
        <v>386</v>
      </c>
      <c r="D222" s="3" t="s">
        <v>414</v>
      </c>
      <c r="E222" s="3" t="s">
        <v>376</v>
      </c>
      <c r="F222" s="3">
        <v>1</v>
      </c>
      <c r="G222" s="3"/>
      <c r="H222" s="3">
        <v>8</v>
      </c>
      <c r="I222" s="3">
        <v>8</v>
      </c>
      <c r="J222" s="3"/>
      <c r="K222" s="3"/>
      <c r="L222" s="3">
        <v>8</v>
      </c>
      <c r="M222" s="3"/>
      <c r="N222" s="3">
        <v>8</v>
      </c>
      <c r="O222" s="3"/>
      <c r="P222" s="3">
        <v>8</v>
      </c>
      <c r="Q222" s="3"/>
      <c r="R222" s="3"/>
      <c r="S222" s="3">
        <v>8</v>
      </c>
      <c r="T222" s="3">
        <v>8</v>
      </c>
      <c r="U222" s="3">
        <v>8</v>
      </c>
      <c r="V222" s="3">
        <v>8</v>
      </c>
      <c r="W222" s="3">
        <v>8</v>
      </c>
      <c r="X222" s="3"/>
      <c r="Y222" s="3"/>
      <c r="Z222" s="3">
        <v>8</v>
      </c>
      <c r="AA222" s="3">
        <v>8</v>
      </c>
      <c r="AB222" s="3">
        <v>8</v>
      </c>
      <c r="AC222" s="3">
        <v>8</v>
      </c>
      <c r="AD222" s="3">
        <v>8</v>
      </c>
      <c r="AE222" s="3"/>
      <c r="AF222" s="3"/>
      <c r="AG222" s="3">
        <v>8</v>
      </c>
      <c r="AH222" s="3">
        <v>8</v>
      </c>
      <c r="AI222" s="3">
        <v>8</v>
      </c>
      <c r="AJ222" s="3">
        <v>8</v>
      </c>
      <c r="AK222" s="3">
        <v>8</v>
      </c>
      <c r="AL222" s="91">
        <v>160</v>
      </c>
      <c r="AM222" s="92">
        <v>1</v>
      </c>
      <c r="AN222" s="92">
        <v>2</v>
      </c>
      <c r="AO222" s="92">
        <v>3</v>
      </c>
      <c r="AP222" s="92">
        <v>4</v>
      </c>
      <c r="AQ222" s="92">
        <v>5</v>
      </c>
      <c r="AR222" s="92">
        <v>6</v>
      </c>
      <c r="AS222" s="92">
        <v>7</v>
      </c>
      <c r="AT222" s="92">
        <v>8</v>
      </c>
      <c r="AU222" s="92">
        <v>9</v>
      </c>
      <c r="AV222" s="92">
        <v>10</v>
      </c>
      <c r="AW222" s="92">
        <v>11</v>
      </c>
      <c r="AX222" s="92">
        <v>12</v>
      </c>
      <c r="AY222" s="92">
        <v>13</v>
      </c>
      <c r="AZ222" s="92">
        <v>14</v>
      </c>
      <c r="BA222" s="92">
        <v>15</v>
      </c>
      <c r="BB222" s="92">
        <v>16</v>
      </c>
      <c r="BC222" s="92">
        <v>17</v>
      </c>
      <c r="BD222" s="92">
        <v>18</v>
      </c>
      <c r="BE222" s="92">
        <v>19</v>
      </c>
      <c r="BF222" s="92">
        <v>20</v>
      </c>
      <c r="BG222" s="92">
        <v>21</v>
      </c>
      <c r="BH222" s="92">
        <v>22</v>
      </c>
      <c r="BI222" s="92">
        <v>23</v>
      </c>
      <c r="BJ222" s="92">
        <v>24</v>
      </c>
      <c r="BK222" s="92">
        <v>25</v>
      </c>
      <c r="BL222" s="92">
        <v>26</v>
      </c>
      <c r="BM222" s="92">
        <v>27</v>
      </c>
      <c r="BN222" s="92">
        <v>28</v>
      </c>
      <c r="BO222" s="92">
        <v>29</v>
      </c>
      <c r="BP222" s="92">
        <v>30</v>
      </c>
      <c r="BQ222" s="92">
        <v>31</v>
      </c>
      <c r="BR222" s="3" t="s">
        <v>373</v>
      </c>
      <c r="BS222" s="3" t="s">
        <v>374</v>
      </c>
      <c r="BT222" s="3" t="s">
        <v>375</v>
      </c>
      <c r="BU222" s="3" t="s">
        <v>365</v>
      </c>
      <c r="BV222" s="3" t="s">
        <v>366</v>
      </c>
      <c r="BW222" s="3" t="s">
        <v>371</v>
      </c>
      <c r="BX222" s="3" t="s">
        <v>372</v>
      </c>
      <c r="BY222" s="3" t="s">
        <v>373</v>
      </c>
      <c r="BZ222" s="3" t="s">
        <v>374</v>
      </c>
      <c r="CA222" s="3" t="s">
        <v>375</v>
      </c>
      <c r="CB222" s="3" t="s">
        <v>365</v>
      </c>
      <c r="CC222" s="3" t="s">
        <v>366</v>
      </c>
      <c r="CD222" s="3" t="s">
        <v>371</v>
      </c>
      <c r="CE222" s="3" t="s">
        <v>372</v>
      </c>
      <c r="CF222" s="3" t="s">
        <v>373</v>
      </c>
      <c r="CG222" s="3" t="s">
        <v>374</v>
      </c>
      <c r="CH222" s="3" t="s">
        <v>375</v>
      </c>
      <c r="CI222" s="3" t="s">
        <v>365</v>
      </c>
      <c r="CJ222" s="3" t="s">
        <v>366</v>
      </c>
      <c r="CK222" s="3" t="s">
        <v>371</v>
      </c>
      <c r="CL222" s="3" t="s">
        <v>372</v>
      </c>
      <c r="CM222" s="3" t="s">
        <v>373</v>
      </c>
      <c r="CN222" s="3" t="s">
        <v>374</v>
      </c>
      <c r="CO222" s="3" t="s">
        <v>375</v>
      </c>
      <c r="CP222" s="3" t="s">
        <v>365</v>
      </c>
      <c r="CQ222" s="3" t="s">
        <v>366</v>
      </c>
      <c r="CR222" s="3" t="s">
        <v>371</v>
      </c>
      <c r="CS222" s="3" t="s">
        <v>372</v>
      </c>
      <c r="CT222" s="3" t="s">
        <v>373</v>
      </c>
      <c r="CU222" s="3" t="s">
        <v>374</v>
      </c>
      <c r="CV222" s="3" t="s">
        <v>375</v>
      </c>
      <c r="CW222" s="3" t="s">
        <v>387</v>
      </c>
      <c r="CX222">
        <v>2024</v>
      </c>
    </row>
    <row r="223" spans="1:102" x14ac:dyDescent="0.2">
      <c r="A223" s="84" t="str">
        <f t="shared" si="3"/>
        <v>Июнь 2024 График 98 Бригада 2</v>
      </c>
      <c r="B223" s="3"/>
      <c r="C223" s="87" t="s">
        <v>388</v>
      </c>
      <c r="D223" s="3" t="s">
        <v>414</v>
      </c>
      <c r="E223" s="3" t="s">
        <v>376</v>
      </c>
      <c r="F223" s="3">
        <v>1</v>
      </c>
      <c r="G223" s="3"/>
      <c r="H223" s="3"/>
      <c r="I223" s="3">
        <v>8</v>
      </c>
      <c r="J223" s="3">
        <v>8</v>
      </c>
      <c r="K223" s="3">
        <v>8</v>
      </c>
      <c r="L223" s="3">
        <v>8</v>
      </c>
      <c r="M223" s="3">
        <v>8</v>
      </c>
      <c r="N223" s="3"/>
      <c r="O223" s="3"/>
      <c r="P223" s="3">
        <v>8</v>
      </c>
      <c r="Q223" s="3">
        <v>8</v>
      </c>
      <c r="R223" s="3">
        <v>8</v>
      </c>
      <c r="S223" s="3">
        <v>8</v>
      </c>
      <c r="T223" s="3">
        <v>8</v>
      </c>
      <c r="U223" s="3"/>
      <c r="V223" s="3"/>
      <c r="W223" s="3">
        <v>8</v>
      </c>
      <c r="X223" s="3">
        <v>8</v>
      </c>
      <c r="Y223" s="3">
        <v>8</v>
      </c>
      <c r="Z223" s="3">
        <v>8</v>
      </c>
      <c r="AA223" s="3">
        <v>8</v>
      </c>
      <c r="AB223" s="3"/>
      <c r="AC223" s="3"/>
      <c r="AD223" s="3">
        <v>8</v>
      </c>
      <c r="AE223" s="3">
        <v>8</v>
      </c>
      <c r="AF223" s="3">
        <v>8</v>
      </c>
      <c r="AG223" s="3">
        <v>8</v>
      </c>
      <c r="AH223" s="3">
        <v>8</v>
      </c>
      <c r="AI223" s="3"/>
      <c r="AJ223" s="3"/>
      <c r="AK223" s="3"/>
      <c r="AL223" s="91">
        <v>160</v>
      </c>
      <c r="AM223" s="92">
        <v>1</v>
      </c>
      <c r="AN223" s="92">
        <v>2</v>
      </c>
      <c r="AO223" s="92">
        <v>3</v>
      </c>
      <c r="AP223" s="92">
        <v>4</v>
      </c>
      <c r="AQ223" s="92">
        <v>5</v>
      </c>
      <c r="AR223" s="92">
        <v>6</v>
      </c>
      <c r="AS223" s="92">
        <v>7</v>
      </c>
      <c r="AT223" s="92">
        <v>8</v>
      </c>
      <c r="AU223" s="92">
        <v>9</v>
      </c>
      <c r="AV223" s="92">
        <v>10</v>
      </c>
      <c r="AW223" s="92">
        <v>11</v>
      </c>
      <c r="AX223" s="92">
        <v>12</v>
      </c>
      <c r="AY223" s="92">
        <v>13</v>
      </c>
      <c r="AZ223" s="92">
        <v>14</v>
      </c>
      <c r="BA223" s="92">
        <v>15</v>
      </c>
      <c r="BB223" s="92">
        <v>16</v>
      </c>
      <c r="BC223" s="92">
        <v>17</v>
      </c>
      <c r="BD223" s="92">
        <v>18</v>
      </c>
      <c r="BE223" s="92">
        <v>19</v>
      </c>
      <c r="BF223" s="92">
        <v>20</v>
      </c>
      <c r="BG223" s="92">
        <v>21</v>
      </c>
      <c r="BH223" s="92">
        <v>22</v>
      </c>
      <c r="BI223" s="92">
        <v>23</v>
      </c>
      <c r="BJ223" s="92">
        <v>24</v>
      </c>
      <c r="BK223" s="92">
        <v>25</v>
      </c>
      <c r="BL223" s="92">
        <v>26</v>
      </c>
      <c r="BM223" s="92">
        <v>27</v>
      </c>
      <c r="BN223" s="92">
        <v>28</v>
      </c>
      <c r="BO223" s="92">
        <v>29</v>
      </c>
      <c r="BP223" s="92">
        <v>30</v>
      </c>
      <c r="BQ223" s="92"/>
      <c r="BR223" s="3" t="s">
        <v>365</v>
      </c>
      <c r="BS223" s="3" t="s">
        <v>366</v>
      </c>
      <c r="BT223" s="3" t="s">
        <v>371</v>
      </c>
      <c r="BU223" s="3" t="s">
        <v>372</v>
      </c>
      <c r="BV223" s="3" t="s">
        <v>373</v>
      </c>
      <c r="BW223" s="3" t="s">
        <v>374</v>
      </c>
      <c r="BX223" s="3" t="s">
        <v>375</v>
      </c>
      <c r="BY223" s="3" t="s">
        <v>365</v>
      </c>
      <c r="BZ223" s="3" t="s">
        <v>366</v>
      </c>
      <c r="CA223" s="3" t="s">
        <v>371</v>
      </c>
      <c r="CB223" s="3" t="s">
        <v>372</v>
      </c>
      <c r="CC223" s="3" t="s">
        <v>373</v>
      </c>
      <c r="CD223" s="3" t="s">
        <v>374</v>
      </c>
      <c r="CE223" s="3" t="s">
        <v>375</v>
      </c>
      <c r="CF223" s="3" t="s">
        <v>365</v>
      </c>
      <c r="CG223" s="3" t="s">
        <v>366</v>
      </c>
      <c r="CH223" s="3" t="s">
        <v>371</v>
      </c>
      <c r="CI223" s="3" t="s">
        <v>372</v>
      </c>
      <c r="CJ223" s="3" t="s">
        <v>373</v>
      </c>
      <c r="CK223" s="3" t="s">
        <v>374</v>
      </c>
      <c r="CL223" s="3" t="s">
        <v>375</v>
      </c>
      <c r="CM223" s="3" t="s">
        <v>365</v>
      </c>
      <c r="CN223" s="3" t="s">
        <v>366</v>
      </c>
      <c r="CO223" s="3" t="s">
        <v>371</v>
      </c>
      <c r="CP223" s="3" t="s">
        <v>372</v>
      </c>
      <c r="CQ223" s="3" t="s">
        <v>373</v>
      </c>
      <c r="CR223" s="3" t="s">
        <v>374</v>
      </c>
      <c r="CS223" s="3" t="s">
        <v>375</v>
      </c>
      <c r="CT223" s="3" t="s">
        <v>365</v>
      </c>
      <c r="CU223" s="3" t="s">
        <v>366</v>
      </c>
      <c r="CV223" s="3" t="s">
        <v>371</v>
      </c>
      <c r="CW223" s="3" t="s">
        <v>389</v>
      </c>
      <c r="CX223">
        <v>2024</v>
      </c>
    </row>
    <row r="224" spans="1:102" x14ac:dyDescent="0.2">
      <c r="A224" s="84" t="str">
        <f t="shared" si="3"/>
        <v>Июль 2024 График 98 Бригада 2</v>
      </c>
      <c r="B224" s="3"/>
      <c r="C224" s="87" t="s">
        <v>390</v>
      </c>
      <c r="D224" s="3" t="s">
        <v>414</v>
      </c>
      <c r="E224" s="3" t="s">
        <v>376</v>
      </c>
      <c r="F224" s="3">
        <v>1</v>
      </c>
      <c r="G224" s="3">
        <v>8</v>
      </c>
      <c r="H224" s="3">
        <v>8</v>
      </c>
      <c r="I224" s="3">
        <v>8</v>
      </c>
      <c r="J224" s="3">
        <v>8</v>
      </c>
      <c r="K224" s="3">
        <v>8</v>
      </c>
      <c r="L224" s="3"/>
      <c r="M224" s="3"/>
      <c r="N224" s="3"/>
      <c r="O224" s="3">
        <v>8</v>
      </c>
      <c r="P224" s="3">
        <v>8</v>
      </c>
      <c r="Q224" s="3">
        <v>8</v>
      </c>
      <c r="R224" s="3">
        <v>8</v>
      </c>
      <c r="S224" s="3"/>
      <c r="T224" s="3"/>
      <c r="U224" s="3">
        <v>8</v>
      </c>
      <c r="V224" s="3">
        <v>8</v>
      </c>
      <c r="W224" s="3">
        <v>8</v>
      </c>
      <c r="X224" s="3">
        <v>8</v>
      </c>
      <c r="Y224" s="3">
        <v>8</v>
      </c>
      <c r="Z224" s="3"/>
      <c r="AA224" s="3"/>
      <c r="AB224" s="3">
        <v>8</v>
      </c>
      <c r="AC224" s="3">
        <v>8</v>
      </c>
      <c r="AD224" s="3">
        <v>8</v>
      </c>
      <c r="AE224" s="3">
        <v>8</v>
      </c>
      <c r="AF224" s="3">
        <v>8</v>
      </c>
      <c r="AG224" s="3"/>
      <c r="AH224" s="3"/>
      <c r="AI224" s="3">
        <v>8</v>
      </c>
      <c r="AJ224" s="3">
        <v>8</v>
      </c>
      <c r="AK224" s="3">
        <v>8</v>
      </c>
      <c r="AL224" s="91">
        <v>176</v>
      </c>
      <c r="AM224" s="92">
        <v>1</v>
      </c>
      <c r="AN224" s="92">
        <v>2</v>
      </c>
      <c r="AO224" s="92">
        <v>3</v>
      </c>
      <c r="AP224" s="92">
        <v>4</v>
      </c>
      <c r="AQ224" s="92">
        <v>5</v>
      </c>
      <c r="AR224" s="92">
        <v>6</v>
      </c>
      <c r="AS224" s="92">
        <v>7</v>
      </c>
      <c r="AT224" s="92">
        <v>8</v>
      </c>
      <c r="AU224" s="92">
        <v>9</v>
      </c>
      <c r="AV224" s="92">
        <v>10</v>
      </c>
      <c r="AW224" s="92">
        <v>11</v>
      </c>
      <c r="AX224" s="92">
        <v>12</v>
      </c>
      <c r="AY224" s="92">
        <v>13</v>
      </c>
      <c r="AZ224" s="92">
        <v>14</v>
      </c>
      <c r="BA224" s="92">
        <v>15</v>
      </c>
      <c r="BB224" s="92">
        <v>16</v>
      </c>
      <c r="BC224" s="92">
        <v>17</v>
      </c>
      <c r="BD224" s="92">
        <v>18</v>
      </c>
      <c r="BE224" s="92">
        <v>19</v>
      </c>
      <c r="BF224" s="92">
        <v>20</v>
      </c>
      <c r="BG224" s="92">
        <v>21</v>
      </c>
      <c r="BH224" s="92">
        <v>22</v>
      </c>
      <c r="BI224" s="92">
        <v>23</v>
      </c>
      <c r="BJ224" s="92">
        <v>24</v>
      </c>
      <c r="BK224" s="92">
        <v>25</v>
      </c>
      <c r="BL224" s="92">
        <v>26</v>
      </c>
      <c r="BM224" s="92">
        <v>27</v>
      </c>
      <c r="BN224" s="92">
        <v>28</v>
      </c>
      <c r="BO224" s="92">
        <v>29</v>
      </c>
      <c r="BP224" s="92">
        <v>30</v>
      </c>
      <c r="BQ224" s="92">
        <v>31</v>
      </c>
      <c r="BR224" s="3" t="s">
        <v>371</v>
      </c>
      <c r="BS224" s="3" t="s">
        <v>372</v>
      </c>
      <c r="BT224" s="3" t="s">
        <v>373</v>
      </c>
      <c r="BU224" s="3" t="s">
        <v>374</v>
      </c>
      <c r="BV224" s="3" t="s">
        <v>375</v>
      </c>
      <c r="BW224" s="3" t="s">
        <v>365</v>
      </c>
      <c r="BX224" s="3" t="s">
        <v>366</v>
      </c>
      <c r="BY224" s="3" t="s">
        <v>371</v>
      </c>
      <c r="BZ224" s="3" t="s">
        <v>372</v>
      </c>
      <c r="CA224" s="3" t="s">
        <v>373</v>
      </c>
      <c r="CB224" s="3" t="s">
        <v>374</v>
      </c>
      <c r="CC224" s="3" t="s">
        <v>375</v>
      </c>
      <c r="CD224" s="3" t="s">
        <v>365</v>
      </c>
      <c r="CE224" s="3" t="s">
        <v>366</v>
      </c>
      <c r="CF224" s="3" t="s">
        <v>371</v>
      </c>
      <c r="CG224" s="3" t="s">
        <v>372</v>
      </c>
      <c r="CH224" s="3" t="s">
        <v>373</v>
      </c>
      <c r="CI224" s="3" t="s">
        <v>374</v>
      </c>
      <c r="CJ224" s="3" t="s">
        <v>375</v>
      </c>
      <c r="CK224" s="3" t="s">
        <v>365</v>
      </c>
      <c r="CL224" s="3" t="s">
        <v>366</v>
      </c>
      <c r="CM224" s="3" t="s">
        <v>371</v>
      </c>
      <c r="CN224" s="3" t="s">
        <v>372</v>
      </c>
      <c r="CO224" s="3" t="s">
        <v>373</v>
      </c>
      <c r="CP224" s="3" t="s">
        <v>374</v>
      </c>
      <c r="CQ224" s="3" t="s">
        <v>375</v>
      </c>
      <c r="CR224" s="3" t="s">
        <v>365</v>
      </c>
      <c r="CS224" s="3" t="s">
        <v>366</v>
      </c>
      <c r="CT224" s="3" t="s">
        <v>371</v>
      </c>
      <c r="CU224" s="3" t="s">
        <v>372</v>
      </c>
      <c r="CV224" s="3" t="s">
        <v>373</v>
      </c>
      <c r="CW224" s="3" t="s">
        <v>391</v>
      </c>
      <c r="CX224">
        <v>2024</v>
      </c>
    </row>
    <row r="225" spans="1:102" x14ac:dyDescent="0.2">
      <c r="A225" s="84" t="str">
        <f t="shared" si="3"/>
        <v>Август 2024 График 98 Бригада 2</v>
      </c>
      <c r="B225" s="3"/>
      <c r="C225" s="87" t="s">
        <v>392</v>
      </c>
      <c r="D225" s="3" t="s">
        <v>414</v>
      </c>
      <c r="E225" s="3" t="s">
        <v>376</v>
      </c>
      <c r="F225" s="3">
        <v>1</v>
      </c>
      <c r="G225" s="3">
        <v>8</v>
      </c>
      <c r="H225" s="3">
        <v>8</v>
      </c>
      <c r="I225" s="3"/>
      <c r="J225" s="3"/>
      <c r="K225" s="3">
        <v>8</v>
      </c>
      <c r="L225" s="3">
        <v>8</v>
      </c>
      <c r="M225" s="3">
        <v>8</v>
      </c>
      <c r="N225" s="3">
        <v>8</v>
      </c>
      <c r="O225" s="3">
        <v>8</v>
      </c>
      <c r="P225" s="3"/>
      <c r="Q225" s="3"/>
      <c r="R225" s="3">
        <v>8</v>
      </c>
      <c r="S225" s="3">
        <v>8</v>
      </c>
      <c r="T225" s="3">
        <v>8</v>
      </c>
      <c r="U225" s="3">
        <v>8</v>
      </c>
      <c r="V225" s="3">
        <v>8</v>
      </c>
      <c r="W225" s="3"/>
      <c r="X225" s="3"/>
      <c r="Y225" s="3">
        <v>8</v>
      </c>
      <c r="Z225" s="3">
        <v>8</v>
      </c>
      <c r="AA225" s="3">
        <v>8</v>
      </c>
      <c r="AB225" s="3">
        <v>8</v>
      </c>
      <c r="AC225" s="3">
        <v>8</v>
      </c>
      <c r="AD225" s="3"/>
      <c r="AE225" s="3"/>
      <c r="AF225" s="3">
        <v>8</v>
      </c>
      <c r="AG225" s="3">
        <v>8</v>
      </c>
      <c r="AH225" s="3">
        <v>8</v>
      </c>
      <c r="AI225" s="3">
        <v>8</v>
      </c>
      <c r="AJ225" s="3"/>
      <c r="AK225" s="3"/>
      <c r="AL225" s="91">
        <v>168</v>
      </c>
      <c r="AM225" s="92">
        <v>1</v>
      </c>
      <c r="AN225" s="92">
        <v>2</v>
      </c>
      <c r="AO225" s="92">
        <v>3</v>
      </c>
      <c r="AP225" s="92">
        <v>4</v>
      </c>
      <c r="AQ225" s="92">
        <v>5</v>
      </c>
      <c r="AR225" s="92">
        <v>6</v>
      </c>
      <c r="AS225" s="92">
        <v>7</v>
      </c>
      <c r="AT225" s="92">
        <v>8</v>
      </c>
      <c r="AU225" s="92">
        <v>9</v>
      </c>
      <c r="AV225" s="92">
        <v>10</v>
      </c>
      <c r="AW225" s="92">
        <v>11</v>
      </c>
      <c r="AX225" s="92">
        <v>12</v>
      </c>
      <c r="AY225" s="92">
        <v>13</v>
      </c>
      <c r="AZ225" s="92">
        <v>14</v>
      </c>
      <c r="BA225" s="92">
        <v>15</v>
      </c>
      <c r="BB225" s="92">
        <v>16</v>
      </c>
      <c r="BC225" s="92">
        <v>17</v>
      </c>
      <c r="BD225" s="92">
        <v>18</v>
      </c>
      <c r="BE225" s="92">
        <v>19</v>
      </c>
      <c r="BF225" s="92">
        <v>20</v>
      </c>
      <c r="BG225" s="92">
        <v>21</v>
      </c>
      <c r="BH225" s="92">
        <v>22</v>
      </c>
      <c r="BI225" s="92">
        <v>23</v>
      </c>
      <c r="BJ225" s="92">
        <v>24</v>
      </c>
      <c r="BK225" s="92">
        <v>25</v>
      </c>
      <c r="BL225" s="92">
        <v>26</v>
      </c>
      <c r="BM225" s="92">
        <v>27</v>
      </c>
      <c r="BN225" s="92">
        <v>28</v>
      </c>
      <c r="BO225" s="92">
        <v>29</v>
      </c>
      <c r="BP225" s="92">
        <v>30</v>
      </c>
      <c r="BQ225" s="92">
        <v>31</v>
      </c>
      <c r="BR225" s="3" t="s">
        <v>374</v>
      </c>
      <c r="BS225" s="3" t="s">
        <v>375</v>
      </c>
      <c r="BT225" s="3" t="s">
        <v>365</v>
      </c>
      <c r="BU225" s="3" t="s">
        <v>366</v>
      </c>
      <c r="BV225" s="3" t="s">
        <v>371</v>
      </c>
      <c r="BW225" s="3" t="s">
        <v>372</v>
      </c>
      <c r="BX225" s="3" t="s">
        <v>373</v>
      </c>
      <c r="BY225" s="3" t="s">
        <v>374</v>
      </c>
      <c r="BZ225" s="3" t="s">
        <v>375</v>
      </c>
      <c r="CA225" s="3" t="s">
        <v>365</v>
      </c>
      <c r="CB225" s="3" t="s">
        <v>366</v>
      </c>
      <c r="CC225" s="3" t="s">
        <v>371</v>
      </c>
      <c r="CD225" s="3" t="s">
        <v>372</v>
      </c>
      <c r="CE225" s="3" t="s">
        <v>373</v>
      </c>
      <c r="CF225" s="3" t="s">
        <v>374</v>
      </c>
      <c r="CG225" s="3" t="s">
        <v>375</v>
      </c>
      <c r="CH225" s="3" t="s">
        <v>365</v>
      </c>
      <c r="CI225" s="3" t="s">
        <v>366</v>
      </c>
      <c r="CJ225" s="3" t="s">
        <v>371</v>
      </c>
      <c r="CK225" s="3" t="s">
        <v>372</v>
      </c>
      <c r="CL225" s="3" t="s">
        <v>373</v>
      </c>
      <c r="CM225" s="3" t="s">
        <v>374</v>
      </c>
      <c r="CN225" s="3" t="s">
        <v>375</v>
      </c>
      <c r="CO225" s="3" t="s">
        <v>365</v>
      </c>
      <c r="CP225" s="3" t="s">
        <v>366</v>
      </c>
      <c r="CQ225" s="3" t="s">
        <v>371</v>
      </c>
      <c r="CR225" s="3" t="s">
        <v>372</v>
      </c>
      <c r="CS225" s="3" t="s">
        <v>373</v>
      </c>
      <c r="CT225" s="3" t="s">
        <v>374</v>
      </c>
      <c r="CU225" s="3" t="s">
        <v>375</v>
      </c>
      <c r="CV225" s="3" t="s">
        <v>365</v>
      </c>
      <c r="CW225" s="3" t="s">
        <v>393</v>
      </c>
      <c r="CX225">
        <v>2024</v>
      </c>
    </row>
    <row r="226" spans="1:102" x14ac:dyDescent="0.2">
      <c r="A226" s="84" t="str">
        <f t="shared" si="3"/>
        <v>Сентябрь 2024 График 98 Бригада 2</v>
      </c>
      <c r="B226" s="3"/>
      <c r="C226" s="87" t="s">
        <v>394</v>
      </c>
      <c r="D226" s="3" t="s">
        <v>414</v>
      </c>
      <c r="E226" s="3" t="s">
        <v>376</v>
      </c>
      <c r="F226" s="3">
        <v>1</v>
      </c>
      <c r="G226" s="3"/>
      <c r="H226" s="3">
        <v>8</v>
      </c>
      <c r="I226" s="3">
        <v>8</v>
      </c>
      <c r="J226" s="3">
        <v>8</v>
      </c>
      <c r="K226" s="3">
        <v>8</v>
      </c>
      <c r="L226" s="3">
        <v>8</v>
      </c>
      <c r="M226" s="3"/>
      <c r="N226" s="3"/>
      <c r="O226" s="3">
        <v>8</v>
      </c>
      <c r="P226" s="3">
        <v>8</v>
      </c>
      <c r="Q226" s="3">
        <v>8</v>
      </c>
      <c r="R226" s="3">
        <v>8</v>
      </c>
      <c r="S226" s="3">
        <v>8</v>
      </c>
      <c r="T226" s="3"/>
      <c r="U226" s="3"/>
      <c r="V226" s="3">
        <v>8</v>
      </c>
      <c r="W226" s="3">
        <v>8</v>
      </c>
      <c r="X226" s="3">
        <v>8</v>
      </c>
      <c r="Y226" s="3">
        <v>8</v>
      </c>
      <c r="Z226" s="3">
        <v>8</v>
      </c>
      <c r="AA226" s="3"/>
      <c r="AB226" s="3"/>
      <c r="AC226" s="3">
        <v>8</v>
      </c>
      <c r="AD226" s="3">
        <v>8</v>
      </c>
      <c r="AE226" s="3">
        <v>8</v>
      </c>
      <c r="AF226" s="3">
        <v>8</v>
      </c>
      <c r="AG226" s="3">
        <v>8</v>
      </c>
      <c r="AH226" s="3"/>
      <c r="AI226" s="3"/>
      <c r="AJ226" s="3">
        <v>8</v>
      </c>
      <c r="AK226" s="3" t="s">
        <v>385</v>
      </c>
      <c r="AL226" s="91">
        <v>168</v>
      </c>
      <c r="AM226" s="92">
        <v>1</v>
      </c>
      <c r="AN226" s="92">
        <v>2</v>
      </c>
      <c r="AO226" s="92">
        <v>3</v>
      </c>
      <c r="AP226" s="92">
        <v>4</v>
      </c>
      <c r="AQ226" s="92">
        <v>5</v>
      </c>
      <c r="AR226" s="92">
        <v>6</v>
      </c>
      <c r="AS226" s="92">
        <v>7</v>
      </c>
      <c r="AT226" s="92">
        <v>8</v>
      </c>
      <c r="AU226" s="92">
        <v>9</v>
      </c>
      <c r="AV226" s="92">
        <v>10</v>
      </c>
      <c r="AW226" s="92">
        <v>11</v>
      </c>
      <c r="AX226" s="92">
        <v>12</v>
      </c>
      <c r="AY226" s="92">
        <v>13</v>
      </c>
      <c r="AZ226" s="92">
        <v>14</v>
      </c>
      <c r="BA226" s="92">
        <v>15</v>
      </c>
      <c r="BB226" s="92">
        <v>16</v>
      </c>
      <c r="BC226" s="92">
        <v>17</v>
      </c>
      <c r="BD226" s="92">
        <v>18</v>
      </c>
      <c r="BE226" s="92">
        <v>19</v>
      </c>
      <c r="BF226" s="92">
        <v>20</v>
      </c>
      <c r="BG226" s="92">
        <v>21</v>
      </c>
      <c r="BH226" s="92">
        <v>22</v>
      </c>
      <c r="BI226" s="92">
        <v>23</v>
      </c>
      <c r="BJ226" s="92">
        <v>24</v>
      </c>
      <c r="BK226" s="92">
        <v>25</v>
      </c>
      <c r="BL226" s="92">
        <v>26</v>
      </c>
      <c r="BM226" s="92">
        <v>27</v>
      </c>
      <c r="BN226" s="92">
        <v>28</v>
      </c>
      <c r="BO226" s="92">
        <v>29</v>
      </c>
      <c r="BP226" s="92">
        <v>30</v>
      </c>
      <c r="BQ226" s="92"/>
      <c r="BR226" s="3" t="s">
        <v>366</v>
      </c>
      <c r="BS226" s="3" t="s">
        <v>371</v>
      </c>
      <c r="BT226" s="3" t="s">
        <v>372</v>
      </c>
      <c r="BU226" s="3" t="s">
        <v>373</v>
      </c>
      <c r="BV226" s="3" t="s">
        <v>374</v>
      </c>
      <c r="BW226" s="3" t="s">
        <v>375</v>
      </c>
      <c r="BX226" s="3" t="s">
        <v>365</v>
      </c>
      <c r="BY226" s="3" t="s">
        <v>366</v>
      </c>
      <c r="BZ226" s="3" t="s">
        <v>371</v>
      </c>
      <c r="CA226" s="3" t="s">
        <v>372</v>
      </c>
      <c r="CB226" s="3" t="s">
        <v>373</v>
      </c>
      <c r="CC226" s="3" t="s">
        <v>374</v>
      </c>
      <c r="CD226" s="3" t="s">
        <v>375</v>
      </c>
      <c r="CE226" s="3" t="s">
        <v>365</v>
      </c>
      <c r="CF226" s="3" t="s">
        <v>366</v>
      </c>
      <c r="CG226" s="3" t="s">
        <v>371</v>
      </c>
      <c r="CH226" s="3" t="s">
        <v>372</v>
      </c>
      <c r="CI226" s="3" t="s">
        <v>373</v>
      </c>
      <c r="CJ226" s="3" t="s">
        <v>374</v>
      </c>
      <c r="CK226" s="3" t="s">
        <v>375</v>
      </c>
      <c r="CL226" s="3" t="s">
        <v>365</v>
      </c>
      <c r="CM226" s="3" t="s">
        <v>366</v>
      </c>
      <c r="CN226" s="3" t="s">
        <v>371</v>
      </c>
      <c r="CO226" s="3" t="s">
        <v>372</v>
      </c>
      <c r="CP226" s="3" t="s">
        <v>373</v>
      </c>
      <c r="CQ226" s="3" t="s">
        <v>374</v>
      </c>
      <c r="CR226" s="3" t="s">
        <v>375</v>
      </c>
      <c r="CS226" s="3" t="s">
        <v>365</v>
      </c>
      <c r="CT226" s="3" t="s">
        <v>366</v>
      </c>
      <c r="CU226" s="3" t="s">
        <v>371</v>
      </c>
      <c r="CV226" s="3" t="s">
        <v>372</v>
      </c>
      <c r="CW226" s="3" t="s">
        <v>395</v>
      </c>
      <c r="CX226">
        <v>2024</v>
      </c>
    </row>
    <row r="227" spans="1:102" x14ac:dyDescent="0.2">
      <c r="A227" s="84" t="str">
        <f t="shared" si="3"/>
        <v>Октябрь 2024 График 98 Бригада 2</v>
      </c>
      <c r="B227" s="3"/>
      <c r="C227" s="87" t="s">
        <v>396</v>
      </c>
      <c r="D227" s="3" t="s">
        <v>414</v>
      </c>
      <c r="E227" s="3" t="s">
        <v>376</v>
      </c>
      <c r="F227" s="3">
        <v>1</v>
      </c>
      <c r="G227" s="3">
        <v>8</v>
      </c>
      <c r="H227" s="3">
        <v>8</v>
      </c>
      <c r="I227" s="3">
        <v>8</v>
      </c>
      <c r="J227" s="3">
        <v>8</v>
      </c>
      <c r="K227" s="3"/>
      <c r="L227" s="3"/>
      <c r="M227" s="3">
        <v>8</v>
      </c>
      <c r="N227" s="3">
        <v>8</v>
      </c>
      <c r="O227" s="3">
        <v>8</v>
      </c>
      <c r="P227" s="3">
        <v>8</v>
      </c>
      <c r="Q227" s="3">
        <v>8</v>
      </c>
      <c r="R227" s="3"/>
      <c r="S227" s="3"/>
      <c r="T227" s="3">
        <v>8</v>
      </c>
      <c r="U227" s="3">
        <v>8</v>
      </c>
      <c r="V227" s="3">
        <v>8</v>
      </c>
      <c r="W227" s="3">
        <v>8</v>
      </c>
      <c r="X227" s="3">
        <v>8</v>
      </c>
      <c r="Y227" s="3"/>
      <c r="Z227" s="3"/>
      <c r="AA227" s="3">
        <v>8</v>
      </c>
      <c r="AB227" s="3">
        <v>8</v>
      </c>
      <c r="AC227" s="3">
        <v>8</v>
      </c>
      <c r="AD227" s="3">
        <v>8</v>
      </c>
      <c r="AE227" s="3"/>
      <c r="AF227" s="3"/>
      <c r="AG227" s="3"/>
      <c r="AH227" s="3">
        <v>8</v>
      </c>
      <c r="AI227" s="3">
        <v>8</v>
      </c>
      <c r="AJ227" s="3">
        <v>8</v>
      </c>
      <c r="AK227" s="3">
        <v>8</v>
      </c>
      <c r="AL227" s="91">
        <v>176</v>
      </c>
      <c r="AM227" s="92">
        <v>1</v>
      </c>
      <c r="AN227" s="92">
        <v>2</v>
      </c>
      <c r="AO227" s="92">
        <v>3</v>
      </c>
      <c r="AP227" s="92">
        <v>4</v>
      </c>
      <c r="AQ227" s="92">
        <v>5</v>
      </c>
      <c r="AR227" s="92">
        <v>6</v>
      </c>
      <c r="AS227" s="92">
        <v>7</v>
      </c>
      <c r="AT227" s="92">
        <v>8</v>
      </c>
      <c r="AU227" s="92">
        <v>9</v>
      </c>
      <c r="AV227" s="92">
        <v>10</v>
      </c>
      <c r="AW227" s="92">
        <v>11</v>
      </c>
      <c r="AX227" s="92">
        <v>12</v>
      </c>
      <c r="AY227" s="92">
        <v>13</v>
      </c>
      <c r="AZ227" s="92">
        <v>14</v>
      </c>
      <c r="BA227" s="92">
        <v>15</v>
      </c>
      <c r="BB227" s="92">
        <v>16</v>
      </c>
      <c r="BC227" s="92">
        <v>17</v>
      </c>
      <c r="BD227" s="92">
        <v>18</v>
      </c>
      <c r="BE227" s="92">
        <v>19</v>
      </c>
      <c r="BF227" s="92">
        <v>20</v>
      </c>
      <c r="BG227" s="92">
        <v>21</v>
      </c>
      <c r="BH227" s="92">
        <v>22</v>
      </c>
      <c r="BI227" s="92">
        <v>23</v>
      </c>
      <c r="BJ227" s="92">
        <v>24</v>
      </c>
      <c r="BK227" s="92">
        <v>25</v>
      </c>
      <c r="BL227" s="92">
        <v>26</v>
      </c>
      <c r="BM227" s="92">
        <v>27</v>
      </c>
      <c r="BN227" s="92">
        <v>28</v>
      </c>
      <c r="BO227" s="92">
        <v>29</v>
      </c>
      <c r="BP227" s="92">
        <v>30</v>
      </c>
      <c r="BQ227" s="92">
        <v>31</v>
      </c>
      <c r="BR227" s="3" t="s">
        <v>372</v>
      </c>
      <c r="BS227" s="3" t="s">
        <v>373</v>
      </c>
      <c r="BT227" s="3" t="s">
        <v>374</v>
      </c>
      <c r="BU227" s="3" t="s">
        <v>375</v>
      </c>
      <c r="BV227" s="3" t="s">
        <v>365</v>
      </c>
      <c r="BW227" s="3" t="s">
        <v>366</v>
      </c>
      <c r="BX227" s="3" t="s">
        <v>371</v>
      </c>
      <c r="BY227" s="3" t="s">
        <v>372</v>
      </c>
      <c r="BZ227" s="3" t="s">
        <v>373</v>
      </c>
      <c r="CA227" s="3" t="s">
        <v>374</v>
      </c>
      <c r="CB227" s="3" t="s">
        <v>375</v>
      </c>
      <c r="CC227" s="3" t="s">
        <v>365</v>
      </c>
      <c r="CD227" s="3" t="s">
        <v>366</v>
      </c>
      <c r="CE227" s="3" t="s">
        <v>371</v>
      </c>
      <c r="CF227" s="3" t="s">
        <v>372</v>
      </c>
      <c r="CG227" s="3" t="s">
        <v>373</v>
      </c>
      <c r="CH227" s="3" t="s">
        <v>374</v>
      </c>
      <c r="CI227" s="3" t="s">
        <v>375</v>
      </c>
      <c r="CJ227" s="3" t="s">
        <v>365</v>
      </c>
      <c r="CK227" s="3" t="s">
        <v>366</v>
      </c>
      <c r="CL227" s="3" t="s">
        <v>371</v>
      </c>
      <c r="CM227" s="3" t="s">
        <v>372</v>
      </c>
      <c r="CN227" s="3" t="s">
        <v>373</v>
      </c>
      <c r="CO227" s="3" t="s">
        <v>374</v>
      </c>
      <c r="CP227" s="3" t="s">
        <v>375</v>
      </c>
      <c r="CQ227" s="3" t="s">
        <v>365</v>
      </c>
      <c r="CR227" s="3" t="s">
        <v>366</v>
      </c>
      <c r="CS227" s="3" t="s">
        <v>371</v>
      </c>
      <c r="CT227" s="3" t="s">
        <v>372</v>
      </c>
      <c r="CU227" s="3" t="s">
        <v>373</v>
      </c>
      <c r="CV227" s="3" t="s">
        <v>374</v>
      </c>
      <c r="CW227" s="3" t="s">
        <v>397</v>
      </c>
      <c r="CX227">
        <v>2024</v>
      </c>
    </row>
    <row r="228" spans="1:102" x14ac:dyDescent="0.2">
      <c r="A228" s="84" t="str">
        <f t="shared" si="3"/>
        <v>Ноябрь 2024 График 98 Бригада 2</v>
      </c>
      <c r="B228" s="3"/>
      <c r="C228" s="87" t="s">
        <v>398</v>
      </c>
      <c r="D228" s="3" t="s">
        <v>414</v>
      </c>
      <c r="E228" s="3" t="s">
        <v>376</v>
      </c>
      <c r="F228" s="3">
        <v>1</v>
      </c>
      <c r="G228" s="3">
        <v>8</v>
      </c>
      <c r="H228" s="3"/>
      <c r="I228" s="3"/>
      <c r="J228" s="3">
        <v>8</v>
      </c>
      <c r="K228" s="3">
        <v>8</v>
      </c>
      <c r="L228" s="3">
        <v>8</v>
      </c>
      <c r="M228" s="3">
        <v>8</v>
      </c>
      <c r="N228" s="3">
        <v>8</v>
      </c>
      <c r="O228" s="3"/>
      <c r="P228" s="3"/>
      <c r="Q228" s="3">
        <v>8</v>
      </c>
      <c r="R228" s="3">
        <v>8</v>
      </c>
      <c r="S228" s="3">
        <v>8</v>
      </c>
      <c r="T228" s="3">
        <v>8</v>
      </c>
      <c r="U228" s="3">
        <v>8</v>
      </c>
      <c r="V228" s="3"/>
      <c r="W228" s="3"/>
      <c r="X228" s="3">
        <v>8</v>
      </c>
      <c r="Y228" s="3">
        <v>8</v>
      </c>
      <c r="Z228" s="3">
        <v>8</v>
      </c>
      <c r="AA228" s="3">
        <v>8</v>
      </c>
      <c r="AB228" s="3">
        <v>8</v>
      </c>
      <c r="AC228" s="3"/>
      <c r="AD228" s="3"/>
      <c r="AE228" s="3">
        <v>8</v>
      </c>
      <c r="AF228" s="3">
        <v>8</v>
      </c>
      <c r="AG228" s="3">
        <v>8</v>
      </c>
      <c r="AH228" s="3">
        <v>8</v>
      </c>
      <c r="AI228" s="3">
        <v>8</v>
      </c>
      <c r="AJ228" s="3"/>
      <c r="AK228" s="3" t="s">
        <v>385</v>
      </c>
      <c r="AL228" s="91">
        <v>168</v>
      </c>
      <c r="AM228" s="92">
        <v>1</v>
      </c>
      <c r="AN228" s="92">
        <v>2</v>
      </c>
      <c r="AO228" s="92">
        <v>3</v>
      </c>
      <c r="AP228" s="92">
        <v>4</v>
      </c>
      <c r="AQ228" s="92">
        <v>5</v>
      </c>
      <c r="AR228" s="92">
        <v>6</v>
      </c>
      <c r="AS228" s="92">
        <v>7</v>
      </c>
      <c r="AT228" s="92">
        <v>8</v>
      </c>
      <c r="AU228" s="92">
        <v>9</v>
      </c>
      <c r="AV228" s="92">
        <v>10</v>
      </c>
      <c r="AW228" s="92">
        <v>11</v>
      </c>
      <c r="AX228" s="92">
        <v>12</v>
      </c>
      <c r="AY228" s="92">
        <v>13</v>
      </c>
      <c r="AZ228" s="92">
        <v>14</v>
      </c>
      <c r="BA228" s="92">
        <v>15</v>
      </c>
      <c r="BB228" s="92">
        <v>16</v>
      </c>
      <c r="BC228" s="92">
        <v>17</v>
      </c>
      <c r="BD228" s="92">
        <v>18</v>
      </c>
      <c r="BE228" s="92">
        <v>19</v>
      </c>
      <c r="BF228" s="92">
        <v>20</v>
      </c>
      <c r="BG228" s="92">
        <v>21</v>
      </c>
      <c r="BH228" s="92">
        <v>22</v>
      </c>
      <c r="BI228" s="92">
        <v>23</v>
      </c>
      <c r="BJ228" s="92">
        <v>24</v>
      </c>
      <c r="BK228" s="92">
        <v>25</v>
      </c>
      <c r="BL228" s="92">
        <v>26</v>
      </c>
      <c r="BM228" s="92">
        <v>27</v>
      </c>
      <c r="BN228" s="92">
        <v>28</v>
      </c>
      <c r="BO228" s="92">
        <v>29</v>
      </c>
      <c r="BP228" s="92">
        <v>30</v>
      </c>
      <c r="BQ228" s="92"/>
      <c r="BR228" s="3" t="s">
        <v>375</v>
      </c>
      <c r="BS228" s="3" t="s">
        <v>365</v>
      </c>
      <c r="BT228" s="3" t="s">
        <v>366</v>
      </c>
      <c r="BU228" s="3" t="s">
        <v>371</v>
      </c>
      <c r="BV228" s="3" t="s">
        <v>372</v>
      </c>
      <c r="BW228" s="3" t="s">
        <v>373</v>
      </c>
      <c r="BX228" s="3" t="s">
        <v>374</v>
      </c>
      <c r="BY228" s="3" t="s">
        <v>375</v>
      </c>
      <c r="BZ228" s="3" t="s">
        <v>365</v>
      </c>
      <c r="CA228" s="3" t="s">
        <v>366</v>
      </c>
      <c r="CB228" s="3" t="s">
        <v>371</v>
      </c>
      <c r="CC228" s="3" t="s">
        <v>372</v>
      </c>
      <c r="CD228" s="3" t="s">
        <v>373</v>
      </c>
      <c r="CE228" s="3" t="s">
        <v>374</v>
      </c>
      <c r="CF228" s="3" t="s">
        <v>375</v>
      </c>
      <c r="CG228" s="3" t="s">
        <v>365</v>
      </c>
      <c r="CH228" s="3" t="s">
        <v>366</v>
      </c>
      <c r="CI228" s="3" t="s">
        <v>371</v>
      </c>
      <c r="CJ228" s="3" t="s">
        <v>372</v>
      </c>
      <c r="CK228" s="3" t="s">
        <v>373</v>
      </c>
      <c r="CL228" s="3" t="s">
        <v>374</v>
      </c>
      <c r="CM228" s="3" t="s">
        <v>375</v>
      </c>
      <c r="CN228" s="3" t="s">
        <v>365</v>
      </c>
      <c r="CO228" s="3" t="s">
        <v>366</v>
      </c>
      <c r="CP228" s="3" t="s">
        <v>371</v>
      </c>
      <c r="CQ228" s="3" t="s">
        <v>372</v>
      </c>
      <c r="CR228" s="3" t="s">
        <v>373</v>
      </c>
      <c r="CS228" s="3" t="s">
        <v>374</v>
      </c>
      <c r="CT228" s="3" t="s">
        <v>375</v>
      </c>
      <c r="CU228" s="3" t="s">
        <v>365</v>
      </c>
      <c r="CV228" s="3" t="s">
        <v>366</v>
      </c>
      <c r="CW228" s="3" t="s">
        <v>399</v>
      </c>
      <c r="CX228">
        <v>2024</v>
      </c>
    </row>
    <row r="229" spans="1:102" x14ac:dyDescent="0.2">
      <c r="A229" s="84" t="str">
        <f t="shared" si="3"/>
        <v>Декабрь 2024 График 98 Бригада 2</v>
      </c>
      <c r="B229" s="3"/>
      <c r="C229" s="87" t="s">
        <v>400</v>
      </c>
      <c r="D229" s="3" t="s">
        <v>414</v>
      </c>
      <c r="E229" s="3" t="s">
        <v>376</v>
      </c>
      <c r="F229" s="3">
        <v>1</v>
      </c>
      <c r="G229" s="3"/>
      <c r="H229" s="3">
        <v>8</v>
      </c>
      <c r="I229" s="3">
        <v>8</v>
      </c>
      <c r="J229" s="3">
        <v>8</v>
      </c>
      <c r="K229" s="3">
        <v>8</v>
      </c>
      <c r="L229" s="3">
        <v>8</v>
      </c>
      <c r="M229" s="3"/>
      <c r="N229" s="3"/>
      <c r="O229" s="3">
        <v>8</v>
      </c>
      <c r="P229" s="3">
        <v>8</v>
      </c>
      <c r="Q229" s="3">
        <v>8</v>
      </c>
      <c r="R229" s="3">
        <v>8</v>
      </c>
      <c r="S229" s="3">
        <v>8</v>
      </c>
      <c r="T229" s="3"/>
      <c r="U229" s="3"/>
      <c r="V229" s="3"/>
      <c r="W229" s="3">
        <v>8</v>
      </c>
      <c r="X229" s="3">
        <v>8</v>
      </c>
      <c r="Y229" s="3">
        <v>8</v>
      </c>
      <c r="Z229" s="3">
        <v>8</v>
      </c>
      <c r="AA229" s="3"/>
      <c r="AB229" s="3"/>
      <c r="AC229" s="3">
        <v>8</v>
      </c>
      <c r="AD229" s="3">
        <v>8</v>
      </c>
      <c r="AE229" s="3">
        <v>8</v>
      </c>
      <c r="AF229" s="3">
        <v>8</v>
      </c>
      <c r="AG229" s="3">
        <v>8</v>
      </c>
      <c r="AH229" s="3"/>
      <c r="AI229" s="3"/>
      <c r="AJ229" s="3">
        <v>8</v>
      </c>
      <c r="AK229" s="3">
        <v>8</v>
      </c>
      <c r="AL229" s="91">
        <v>168</v>
      </c>
      <c r="AM229" s="92">
        <v>1</v>
      </c>
      <c r="AN229" s="92">
        <v>2</v>
      </c>
      <c r="AO229" s="92">
        <v>3</v>
      </c>
      <c r="AP229" s="92">
        <v>4</v>
      </c>
      <c r="AQ229" s="92">
        <v>5</v>
      </c>
      <c r="AR229" s="92">
        <v>6</v>
      </c>
      <c r="AS229" s="92">
        <v>7</v>
      </c>
      <c r="AT229" s="92">
        <v>8</v>
      </c>
      <c r="AU229" s="92">
        <v>9</v>
      </c>
      <c r="AV229" s="92">
        <v>10</v>
      </c>
      <c r="AW229" s="92">
        <v>11</v>
      </c>
      <c r="AX229" s="92">
        <v>12</v>
      </c>
      <c r="AY229" s="92">
        <v>13</v>
      </c>
      <c r="AZ229" s="92">
        <v>14</v>
      </c>
      <c r="BA229" s="92">
        <v>15</v>
      </c>
      <c r="BB229" s="92">
        <v>16</v>
      </c>
      <c r="BC229" s="92">
        <v>17</v>
      </c>
      <c r="BD229" s="92">
        <v>18</v>
      </c>
      <c r="BE229" s="92">
        <v>19</v>
      </c>
      <c r="BF229" s="92">
        <v>20</v>
      </c>
      <c r="BG229" s="92">
        <v>21</v>
      </c>
      <c r="BH229" s="92">
        <v>22</v>
      </c>
      <c r="BI229" s="92">
        <v>23</v>
      </c>
      <c r="BJ229" s="92">
        <v>24</v>
      </c>
      <c r="BK229" s="92">
        <v>25</v>
      </c>
      <c r="BL229" s="92">
        <v>26</v>
      </c>
      <c r="BM229" s="92">
        <v>27</v>
      </c>
      <c r="BN229" s="92">
        <v>28</v>
      </c>
      <c r="BO229" s="92">
        <v>29</v>
      </c>
      <c r="BP229" s="92">
        <v>30</v>
      </c>
      <c r="BQ229" s="92">
        <v>31</v>
      </c>
      <c r="BR229" s="3" t="s">
        <v>366</v>
      </c>
      <c r="BS229" s="3" t="s">
        <v>371</v>
      </c>
      <c r="BT229" s="3" t="s">
        <v>372</v>
      </c>
      <c r="BU229" s="3" t="s">
        <v>373</v>
      </c>
      <c r="BV229" s="3" t="s">
        <v>374</v>
      </c>
      <c r="BW229" s="3" t="s">
        <v>375</v>
      </c>
      <c r="BX229" s="3" t="s">
        <v>365</v>
      </c>
      <c r="BY229" s="3" t="s">
        <v>366</v>
      </c>
      <c r="BZ229" s="3" t="s">
        <v>371</v>
      </c>
      <c r="CA229" s="3" t="s">
        <v>372</v>
      </c>
      <c r="CB229" s="3" t="s">
        <v>373</v>
      </c>
      <c r="CC229" s="3" t="s">
        <v>374</v>
      </c>
      <c r="CD229" s="3" t="s">
        <v>375</v>
      </c>
      <c r="CE229" s="3" t="s">
        <v>365</v>
      </c>
      <c r="CF229" s="3" t="s">
        <v>366</v>
      </c>
      <c r="CG229" s="3" t="s">
        <v>371</v>
      </c>
      <c r="CH229" s="3" t="s">
        <v>372</v>
      </c>
      <c r="CI229" s="3" t="s">
        <v>373</v>
      </c>
      <c r="CJ229" s="3" t="s">
        <v>374</v>
      </c>
      <c r="CK229" s="3" t="s">
        <v>375</v>
      </c>
      <c r="CL229" s="3" t="s">
        <v>365</v>
      </c>
      <c r="CM229" s="3" t="s">
        <v>366</v>
      </c>
      <c r="CN229" s="3" t="s">
        <v>371</v>
      </c>
      <c r="CO229" s="3" t="s">
        <v>372</v>
      </c>
      <c r="CP229" s="3" t="s">
        <v>373</v>
      </c>
      <c r="CQ229" s="3" t="s">
        <v>374</v>
      </c>
      <c r="CR229" s="3" t="s">
        <v>375</v>
      </c>
      <c r="CS229" s="3" t="s">
        <v>365</v>
      </c>
      <c r="CT229" s="3" t="s">
        <v>366</v>
      </c>
      <c r="CU229" s="3" t="s">
        <v>371</v>
      </c>
      <c r="CV229" s="3" t="s">
        <v>372</v>
      </c>
      <c r="CW229" s="3" t="s">
        <v>401</v>
      </c>
      <c r="CX229">
        <v>2024</v>
      </c>
    </row>
    <row r="230" spans="1:102" x14ac:dyDescent="0.2">
      <c r="A230" s="84" t="str">
        <f t="shared" si="3"/>
        <v>Январь 2024 График 45 Бригада 1</v>
      </c>
      <c r="B230" s="3"/>
      <c r="C230" s="87" t="s">
        <v>367</v>
      </c>
      <c r="D230" s="3" t="s">
        <v>415</v>
      </c>
      <c r="E230" s="3" t="s">
        <v>369</v>
      </c>
      <c r="F230" s="3">
        <v>1</v>
      </c>
      <c r="G230" s="3"/>
      <c r="H230" s="3"/>
      <c r="I230" s="3">
        <v>7</v>
      </c>
      <c r="J230" s="3">
        <v>7</v>
      </c>
      <c r="K230" s="3">
        <v>7</v>
      </c>
      <c r="L230" s="3"/>
      <c r="M230" s="3"/>
      <c r="N230" s="3">
        <v>7</v>
      </c>
      <c r="O230" s="3">
        <v>7</v>
      </c>
      <c r="P230" s="3">
        <v>7</v>
      </c>
      <c r="Q230" s="3">
        <v>7</v>
      </c>
      <c r="R230" s="3">
        <v>7</v>
      </c>
      <c r="S230" s="3"/>
      <c r="T230" s="3"/>
      <c r="U230" s="3">
        <v>7</v>
      </c>
      <c r="V230" s="3">
        <v>7</v>
      </c>
      <c r="W230" s="3">
        <v>7</v>
      </c>
      <c r="X230" s="3">
        <v>7</v>
      </c>
      <c r="Y230" s="3">
        <v>7</v>
      </c>
      <c r="Z230" s="3"/>
      <c r="AA230" s="3"/>
      <c r="AB230" s="3">
        <v>7</v>
      </c>
      <c r="AC230" s="3">
        <v>7</v>
      </c>
      <c r="AD230" s="3">
        <v>7</v>
      </c>
      <c r="AE230" s="3">
        <v>7</v>
      </c>
      <c r="AF230" s="3">
        <v>7</v>
      </c>
      <c r="AG230" s="3"/>
      <c r="AH230" s="3"/>
      <c r="AI230" s="3">
        <v>7</v>
      </c>
      <c r="AJ230" s="3">
        <v>7</v>
      </c>
      <c r="AK230" s="3">
        <v>7</v>
      </c>
      <c r="AL230" s="91">
        <v>147</v>
      </c>
      <c r="AM230" s="92">
        <v>1</v>
      </c>
      <c r="AN230" s="92">
        <v>2</v>
      </c>
      <c r="AO230" s="92">
        <v>3</v>
      </c>
      <c r="AP230" s="92">
        <v>4</v>
      </c>
      <c r="AQ230" s="92">
        <v>5</v>
      </c>
      <c r="AR230" s="92">
        <v>6</v>
      </c>
      <c r="AS230" s="92">
        <v>7</v>
      </c>
      <c r="AT230" s="92">
        <v>8</v>
      </c>
      <c r="AU230" s="92">
        <v>9</v>
      </c>
      <c r="AV230" s="92">
        <v>10</v>
      </c>
      <c r="AW230" s="92">
        <v>11</v>
      </c>
      <c r="AX230" s="92">
        <v>12</v>
      </c>
      <c r="AY230" s="92">
        <v>13</v>
      </c>
      <c r="AZ230" s="92">
        <v>14</v>
      </c>
      <c r="BA230" s="92">
        <v>15</v>
      </c>
      <c r="BB230" s="92">
        <v>16</v>
      </c>
      <c r="BC230" s="92">
        <v>17</v>
      </c>
      <c r="BD230" s="92">
        <v>18</v>
      </c>
      <c r="BE230" s="92">
        <v>19</v>
      </c>
      <c r="BF230" s="92">
        <v>20</v>
      </c>
      <c r="BG230" s="92">
        <v>21</v>
      </c>
      <c r="BH230" s="92">
        <v>22</v>
      </c>
      <c r="BI230" s="92">
        <v>23</v>
      </c>
      <c r="BJ230" s="92">
        <v>24</v>
      </c>
      <c r="BK230" s="92">
        <v>25</v>
      </c>
      <c r="BL230" s="92">
        <v>26</v>
      </c>
      <c r="BM230" s="92">
        <v>27</v>
      </c>
      <c r="BN230" s="92">
        <v>28</v>
      </c>
      <c r="BO230" s="92">
        <v>29</v>
      </c>
      <c r="BP230" s="92">
        <v>30</v>
      </c>
      <c r="BQ230" s="92">
        <v>31</v>
      </c>
      <c r="BR230" s="3" t="s">
        <v>371</v>
      </c>
      <c r="BS230" s="3" t="s">
        <v>372</v>
      </c>
      <c r="BT230" s="3" t="s">
        <v>373</v>
      </c>
      <c r="BU230" s="3" t="s">
        <v>374</v>
      </c>
      <c r="BV230" s="3" t="s">
        <v>375</v>
      </c>
      <c r="BW230" s="3" t="s">
        <v>365</v>
      </c>
      <c r="BX230" s="3" t="s">
        <v>366</v>
      </c>
      <c r="BY230" s="3" t="s">
        <v>371</v>
      </c>
      <c r="BZ230" s="3" t="s">
        <v>372</v>
      </c>
      <c r="CA230" s="3" t="s">
        <v>373</v>
      </c>
      <c r="CB230" s="3" t="s">
        <v>374</v>
      </c>
      <c r="CC230" s="3" t="s">
        <v>375</v>
      </c>
      <c r="CD230" s="3" t="s">
        <v>365</v>
      </c>
      <c r="CE230" s="3" t="s">
        <v>366</v>
      </c>
      <c r="CF230" s="3" t="s">
        <v>371</v>
      </c>
      <c r="CG230" s="3" t="s">
        <v>372</v>
      </c>
      <c r="CH230" s="3" t="s">
        <v>373</v>
      </c>
      <c r="CI230" s="3" t="s">
        <v>374</v>
      </c>
      <c r="CJ230" s="3" t="s">
        <v>375</v>
      </c>
      <c r="CK230" s="3" t="s">
        <v>365</v>
      </c>
      <c r="CL230" s="3" t="s">
        <v>366</v>
      </c>
      <c r="CM230" s="3" t="s">
        <v>371</v>
      </c>
      <c r="CN230" s="3" t="s">
        <v>372</v>
      </c>
      <c r="CO230" s="3" t="s">
        <v>373</v>
      </c>
      <c r="CP230" s="3" t="s">
        <v>374</v>
      </c>
      <c r="CQ230" s="3" t="s">
        <v>375</v>
      </c>
      <c r="CR230" s="3" t="s">
        <v>365</v>
      </c>
      <c r="CS230" s="3" t="s">
        <v>366</v>
      </c>
      <c r="CT230" s="3" t="s">
        <v>371</v>
      </c>
      <c r="CU230" s="3" t="s">
        <v>372</v>
      </c>
      <c r="CV230" s="3" t="s">
        <v>373</v>
      </c>
      <c r="CW230" s="3" t="s">
        <v>2</v>
      </c>
      <c r="CX230">
        <v>2024</v>
      </c>
    </row>
    <row r="231" spans="1:102" x14ac:dyDescent="0.2">
      <c r="A231" s="84" t="str">
        <f t="shared" si="3"/>
        <v>Февраль 2024 График 45 Бригада 1</v>
      </c>
      <c r="B231" s="3"/>
      <c r="C231" s="87" t="s">
        <v>377</v>
      </c>
      <c r="D231" s="3" t="s">
        <v>415</v>
      </c>
      <c r="E231" s="3" t="s">
        <v>369</v>
      </c>
      <c r="F231" s="3">
        <v>1</v>
      </c>
      <c r="G231" s="3">
        <v>7</v>
      </c>
      <c r="H231" s="3">
        <v>7</v>
      </c>
      <c r="I231" s="3"/>
      <c r="J231" s="3"/>
      <c r="K231" s="3">
        <v>7</v>
      </c>
      <c r="L231" s="3">
        <v>7</v>
      </c>
      <c r="M231" s="3">
        <v>7</v>
      </c>
      <c r="N231" s="3">
        <v>7</v>
      </c>
      <c r="O231" s="3">
        <v>7</v>
      </c>
      <c r="P231" s="3"/>
      <c r="Q231" s="3"/>
      <c r="R231" s="3">
        <v>7</v>
      </c>
      <c r="S231" s="3">
        <v>7</v>
      </c>
      <c r="T231" s="3">
        <v>7</v>
      </c>
      <c r="U231" s="3">
        <v>7</v>
      </c>
      <c r="V231" s="3">
        <v>7</v>
      </c>
      <c r="W231" s="3"/>
      <c r="X231" s="3"/>
      <c r="Y231" s="3">
        <v>7</v>
      </c>
      <c r="Z231" s="3">
        <v>7</v>
      </c>
      <c r="AA231" s="3">
        <v>7</v>
      </c>
      <c r="AB231" s="3">
        <v>7</v>
      </c>
      <c r="AC231" s="3">
        <v>7</v>
      </c>
      <c r="AD231" s="3"/>
      <c r="AE231" s="3"/>
      <c r="AF231" s="3">
        <v>7</v>
      </c>
      <c r="AG231" s="3">
        <v>7</v>
      </c>
      <c r="AH231" s="3">
        <v>7</v>
      </c>
      <c r="AI231" s="3">
        <v>7</v>
      </c>
      <c r="AJ231" s="3" t="s">
        <v>385</v>
      </c>
      <c r="AK231" s="3" t="s">
        <v>385</v>
      </c>
      <c r="AL231" s="91">
        <v>147</v>
      </c>
      <c r="AM231" s="92">
        <v>1</v>
      </c>
      <c r="AN231" s="92">
        <v>2</v>
      </c>
      <c r="AO231" s="92">
        <v>3</v>
      </c>
      <c r="AP231" s="92">
        <v>4</v>
      </c>
      <c r="AQ231" s="92">
        <v>5</v>
      </c>
      <c r="AR231" s="92">
        <v>6</v>
      </c>
      <c r="AS231" s="92">
        <v>7</v>
      </c>
      <c r="AT231" s="92">
        <v>8</v>
      </c>
      <c r="AU231" s="92">
        <v>9</v>
      </c>
      <c r="AV231" s="92">
        <v>10</v>
      </c>
      <c r="AW231" s="92">
        <v>11</v>
      </c>
      <c r="AX231" s="92">
        <v>12</v>
      </c>
      <c r="AY231" s="92">
        <v>13</v>
      </c>
      <c r="AZ231" s="92">
        <v>14</v>
      </c>
      <c r="BA231" s="92">
        <v>15</v>
      </c>
      <c r="BB231" s="92">
        <v>16</v>
      </c>
      <c r="BC231" s="92">
        <v>17</v>
      </c>
      <c r="BD231" s="92">
        <v>18</v>
      </c>
      <c r="BE231" s="92">
        <v>19</v>
      </c>
      <c r="BF231" s="92">
        <v>20</v>
      </c>
      <c r="BG231" s="92">
        <v>21</v>
      </c>
      <c r="BH231" s="92">
        <v>22</v>
      </c>
      <c r="BI231" s="92">
        <v>23</v>
      </c>
      <c r="BJ231" s="92">
        <v>24</v>
      </c>
      <c r="BK231" s="92">
        <v>25</v>
      </c>
      <c r="BL231" s="92">
        <v>26</v>
      </c>
      <c r="BM231" s="92">
        <v>27</v>
      </c>
      <c r="BN231" s="92">
        <v>28</v>
      </c>
      <c r="BO231" s="92">
        <v>29</v>
      </c>
      <c r="BP231" s="92"/>
      <c r="BQ231" s="92"/>
      <c r="BR231" s="3" t="s">
        <v>374</v>
      </c>
      <c r="BS231" s="3" t="s">
        <v>375</v>
      </c>
      <c r="BT231" s="3" t="s">
        <v>365</v>
      </c>
      <c r="BU231" s="3" t="s">
        <v>366</v>
      </c>
      <c r="BV231" s="3" t="s">
        <v>371</v>
      </c>
      <c r="BW231" s="3" t="s">
        <v>372</v>
      </c>
      <c r="BX231" s="3" t="s">
        <v>373</v>
      </c>
      <c r="BY231" s="3" t="s">
        <v>374</v>
      </c>
      <c r="BZ231" s="3" t="s">
        <v>375</v>
      </c>
      <c r="CA231" s="3" t="s">
        <v>365</v>
      </c>
      <c r="CB231" s="3" t="s">
        <v>366</v>
      </c>
      <c r="CC231" s="3" t="s">
        <v>371</v>
      </c>
      <c r="CD231" s="3" t="s">
        <v>372</v>
      </c>
      <c r="CE231" s="3" t="s">
        <v>373</v>
      </c>
      <c r="CF231" s="3" t="s">
        <v>374</v>
      </c>
      <c r="CG231" s="3" t="s">
        <v>375</v>
      </c>
      <c r="CH231" s="3" t="s">
        <v>365</v>
      </c>
      <c r="CI231" s="3" t="s">
        <v>366</v>
      </c>
      <c r="CJ231" s="3" t="s">
        <v>371</v>
      </c>
      <c r="CK231" s="3" t="s">
        <v>372</v>
      </c>
      <c r="CL231" s="3" t="s">
        <v>373</v>
      </c>
      <c r="CM231" s="3" t="s">
        <v>374</v>
      </c>
      <c r="CN231" s="3" t="s">
        <v>375</v>
      </c>
      <c r="CO231" s="3" t="s">
        <v>365</v>
      </c>
      <c r="CP231" s="3" t="s">
        <v>366</v>
      </c>
      <c r="CQ231" s="3" t="s">
        <v>371</v>
      </c>
      <c r="CR231" s="3" t="s">
        <v>372</v>
      </c>
      <c r="CS231" s="3" t="s">
        <v>373</v>
      </c>
      <c r="CT231" s="3" t="s">
        <v>374</v>
      </c>
      <c r="CU231" s="3" t="s">
        <v>375</v>
      </c>
      <c r="CV231" s="3" t="s">
        <v>365</v>
      </c>
      <c r="CW231" s="3" t="s">
        <v>378</v>
      </c>
      <c r="CX231">
        <v>2024</v>
      </c>
    </row>
    <row r="232" spans="1:102" x14ac:dyDescent="0.2">
      <c r="A232" s="84" t="str">
        <f t="shared" si="3"/>
        <v>Март 2024 График 45 Бригада 1</v>
      </c>
      <c r="B232" s="3"/>
      <c r="C232" s="87" t="s">
        <v>380</v>
      </c>
      <c r="D232" s="3" t="s">
        <v>415</v>
      </c>
      <c r="E232" s="3" t="s">
        <v>369</v>
      </c>
      <c r="F232" s="3">
        <v>1</v>
      </c>
      <c r="G232" s="3">
        <v>7</v>
      </c>
      <c r="H232" s="3"/>
      <c r="I232" s="3"/>
      <c r="J232" s="3">
        <v>7</v>
      </c>
      <c r="K232" s="3">
        <v>7</v>
      </c>
      <c r="L232" s="3">
        <v>7</v>
      </c>
      <c r="M232" s="3">
        <v>7</v>
      </c>
      <c r="N232" s="3"/>
      <c r="O232" s="3"/>
      <c r="P232" s="3"/>
      <c r="Q232" s="3">
        <v>7</v>
      </c>
      <c r="R232" s="3">
        <v>7</v>
      </c>
      <c r="S232" s="3">
        <v>7</v>
      </c>
      <c r="T232" s="3">
        <v>7</v>
      </c>
      <c r="U232" s="3">
        <v>7</v>
      </c>
      <c r="V232" s="3"/>
      <c r="W232" s="3"/>
      <c r="X232" s="3">
        <v>7</v>
      </c>
      <c r="Y232" s="3">
        <v>7</v>
      </c>
      <c r="Z232" s="3">
        <v>7</v>
      </c>
      <c r="AA232" s="3"/>
      <c r="AB232" s="3"/>
      <c r="AC232" s="3"/>
      <c r="AD232" s="3"/>
      <c r="AE232" s="3"/>
      <c r="AF232" s="3">
        <v>7</v>
      </c>
      <c r="AG232" s="3">
        <v>7</v>
      </c>
      <c r="AH232" s="3">
        <v>7</v>
      </c>
      <c r="AI232" s="3">
        <v>7</v>
      </c>
      <c r="AJ232" s="3"/>
      <c r="AK232" s="3"/>
      <c r="AL232" s="91">
        <v>119</v>
      </c>
      <c r="AM232" s="92">
        <v>1</v>
      </c>
      <c r="AN232" s="92">
        <v>2</v>
      </c>
      <c r="AO232" s="92">
        <v>3</v>
      </c>
      <c r="AP232" s="92">
        <v>4</v>
      </c>
      <c r="AQ232" s="92">
        <v>5</v>
      </c>
      <c r="AR232" s="92">
        <v>6</v>
      </c>
      <c r="AS232" s="92">
        <v>7</v>
      </c>
      <c r="AT232" s="92">
        <v>8</v>
      </c>
      <c r="AU232" s="92">
        <v>9</v>
      </c>
      <c r="AV232" s="92">
        <v>10</v>
      </c>
      <c r="AW232" s="92">
        <v>11</v>
      </c>
      <c r="AX232" s="92">
        <v>12</v>
      </c>
      <c r="AY232" s="92">
        <v>13</v>
      </c>
      <c r="AZ232" s="92">
        <v>14</v>
      </c>
      <c r="BA232" s="92">
        <v>15</v>
      </c>
      <c r="BB232" s="92">
        <v>16</v>
      </c>
      <c r="BC232" s="92">
        <v>17</v>
      </c>
      <c r="BD232" s="92">
        <v>18</v>
      </c>
      <c r="BE232" s="92">
        <v>19</v>
      </c>
      <c r="BF232" s="92">
        <v>20</v>
      </c>
      <c r="BG232" s="92">
        <v>21</v>
      </c>
      <c r="BH232" s="92">
        <v>22</v>
      </c>
      <c r="BI232" s="92">
        <v>23</v>
      </c>
      <c r="BJ232" s="92">
        <v>24</v>
      </c>
      <c r="BK232" s="92">
        <v>25</v>
      </c>
      <c r="BL232" s="92">
        <v>26</v>
      </c>
      <c r="BM232" s="92">
        <v>27</v>
      </c>
      <c r="BN232" s="92">
        <v>28</v>
      </c>
      <c r="BO232" s="92">
        <v>29</v>
      </c>
      <c r="BP232" s="92">
        <v>30</v>
      </c>
      <c r="BQ232" s="92">
        <v>31</v>
      </c>
      <c r="BR232" s="3" t="s">
        <v>375</v>
      </c>
      <c r="BS232" s="3" t="s">
        <v>365</v>
      </c>
      <c r="BT232" s="3" t="s">
        <v>366</v>
      </c>
      <c r="BU232" s="3" t="s">
        <v>371</v>
      </c>
      <c r="BV232" s="3" t="s">
        <v>372</v>
      </c>
      <c r="BW232" s="3" t="s">
        <v>373</v>
      </c>
      <c r="BX232" s="3" t="s">
        <v>374</v>
      </c>
      <c r="BY232" s="3" t="s">
        <v>375</v>
      </c>
      <c r="BZ232" s="3" t="s">
        <v>365</v>
      </c>
      <c r="CA232" s="3" t="s">
        <v>366</v>
      </c>
      <c r="CB232" s="3" t="s">
        <v>371</v>
      </c>
      <c r="CC232" s="3" t="s">
        <v>372</v>
      </c>
      <c r="CD232" s="3" t="s">
        <v>373</v>
      </c>
      <c r="CE232" s="3" t="s">
        <v>374</v>
      </c>
      <c r="CF232" s="3" t="s">
        <v>375</v>
      </c>
      <c r="CG232" s="3" t="s">
        <v>365</v>
      </c>
      <c r="CH232" s="3" t="s">
        <v>366</v>
      </c>
      <c r="CI232" s="3" t="s">
        <v>371</v>
      </c>
      <c r="CJ232" s="3" t="s">
        <v>372</v>
      </c>
      <c r="CK232" s="3" t="s">
        <v>373</v>
      </c>
      <c r="CL232" s="3" t="s">
        <v>374</v>
      </c>
      <c r="CM232" s="3" t="s">
        <v>375</v>
      </c>
      <c r="CN232" s="3" t="s">
        <v>365</v>
      </c>
      <c r="CO232" s="3" t="s">
        <v>366</v>
      </c>
      <c r="CP232" s="3" t="s">
        <v>371</v>
      </c>
      <c r="CQ232" s="3" t="s">
        <v>372</v>
      </c>
      <c r="CR232" s="3" t="s">
        <v>373</v>
      </c>
      <c r="CS232" s="3" t="s">
        <v>374</v>
      </c>
      <c r="CT232" s="3" t="s">
        <v>375</v>
      </c>
      <c r="CU232" s="3" t="s">
        <v>365</v>
      </c>
      <c r="CV232" s="3" t="s">
        <v>366</v>
      </c>
      <c r="CW232" s="3" t="s">
        <v>381</v>
      </c>
      <c r="CX232">
        <v>2024</v>
      </c>
    </row>
    <row r="233" spans="1:102" x14ac:dyDescent="0.2">
      <c r="A233" s="84" t="str">
        <f t="shared" si="3"/>
        <v>Апрель 2024 График 45 Бригада 1</v>
      </c>
      <c r="B233" s="3"/>
      <c r="C233" s="87" t="s">
        <v>383</v>
      </c>
      <c r="D233" s="3" t="s">
        <v>415</v>
      </c>
      <c r="E233" s="3" t="s">
        <v>369</v>
      </c>
      <c r="F233" s="3">
        <v>1</v>
      </c>
      <c r="G233" s="3">
        <v>7</v>
      </c>
      <c r="H233" s="3">
        <v>7</v>
      </c>
      <c r="I233" s="3">
        <v>7</v>
      </c>
      <c r="J233" s="3">
        <v>7</v>
      </c>
      <c r="K233" s="3">
        <v>7</v>
      </c>
      <c r="L233" s="3"/>
      <c r="M233" s="3"/>
      <c r="N233" s="3">
        <v>7</v>
      </c>
      <c r="O233" s="3">
        <v>7</v>
      </c>
      <c r="P233" s="3">
        <v>7</v>
      </c>
      <c r="Q233" s="3">
        <v>7</v>
      </c>
      <c r="R233" s="3">
        <v>7</v>
      </c>
      <c r="S233" s="3"/>
      <c r="T233" s="3"/>
      <c r="U233" s="3">
        <v>7</v>
      </c>
      <c r="V233" s="3">
        <v>7</v>
      </c>
      <c r="W233" s="3">
        <v>7</v>
      </c>
      <c r="X233" s="3">
        <v>7</v>
      </c>
      <c r="Y233" s="3">
        <v>7</v>
      </c>
      <c r="Z233" s="3"/>
      <c r="AA233" s="3"/>
      <c r="AB233" s="3">
        <v>7</v>
      </c>
      <c r="AC233" s="3">
        <v>7</v>
      </c>
      <c r="AD233" s="3">
        <v>7</v>
      </c>
      <c r="AE233" s="3">
        <v>7</v>
      </c>
      <c r="AF233" s="3">
        <v>7</v>
      </c>
      <c r="AG233" s="3"/>
      <c r="AH233" s="3"/>
      <c r="AI233" s="3">
        <v>7</v>
      </c>
      <c r="AJ233" s="3">
        <v>7</v>
      </c>
      <c r="AK233" s="3" t="s">
        <v>385</v>
      </c>
      <c r="AL233" s="91">
        <v>154</v>
      </c>
      <c r="AM233" s="92">
        <v>1</v>
      </c>
      <c r="AN233" s="92">
        <v>2</v>
      </c>
      <c r="AO233" s="92">
        <v>3</v>
      </c>
      <c r="AP233" s="92">
        <v>4</v>
      </c>
      <c r="AQ233" s="92">
        <v>5</v>
      </c>
      <c r="AR233" s="92">
        <v>6</v>
      </c>
      <c r="AS233" s="92">
        <v>7</v>
      </c>
      <c r="AT233" s="92">
        <v>8</v>
      </c>
      <c r="AU233" s="92">
        <v>9</v>
      </c>
      <c r="AV233" s="92">
        <v>10</v>
      </c>
      <c r="AW233" s="92">
        <v>11</v>
      </c>
      <c r="AX233" s="92">
        <v>12</v>
      </c>
      <c r="AY233" s="92">
        <v>13</v>
      </c>
      <c r="AZ233" s="92">
        <v>14</v>
      </c>
      <c r="BA233" s="92">
        <v>15</v>
      </c>
      <c r="BB233" s="92">
        <v>16</v>
      </c>
      <c r="BC233" s="92">
        <v>17</v>
      </c>
      <c r="BD233" s="92">
        <v>18</v>
      </c>
      <c r="BE233" s="92">
        <v>19</v>
      </c>
      <c r="BF233" s="92">
        <v>20</v>
      </c>
      <c r="BG233" s="92">
        <v>21</v>
      </c>
      <c r="BH233" s="92">
        <v>22</v>
      </c>
      <c r="BI233" s="92">
        <v>23</v>
      </c>
      <c r="BJ233" s="92">
        <v>24</v>
      </c>
      <c r="BK233" s="92">
        <v>25</v>
      </c>
      <c r="BL233" s="92">
        <v>26</v>
      </c>
      <c r="BM233" s="92">
        <v>27</v>
      </c>
      <c r="BN233" s="92">
        <v>28</v>
      </c>
      <c r="BO233" s="92">
        <v>29</v>
      </c>
      <c r="BP233" s="92">
        <v>30</v>
      </c>
      <c r="BQ233" s="92"/>
      <c r="BR233" s="3" t="s">
        <v>371</v>
      </c>
      <c r="BS233" s="3" t="s">
        <v>372</v>
      </c>
      <c r="BT233" s="3" t="s">
        <v>373</v>
      </c>
      <c r="BU233" s="3" t="s">
        <v>374</v>
      </c>
      <c r="BV233" s="3" t="s">
        <v>375</v>
      </c>
      <c r="BW233" s="3" t="s">
        <v>365</v>
      </c>
      <c r="BX233" s="3" t="s">
        <v>366</v>
      </c>
      <c r="BY233" s="3" t="s">
        <v>371</v>
      </c>
      <c r="BZ233" s="3" t="s">
        <v>372</v>
      </c>
      <c r="CA233" s="3" t="s">
        <v>373</v>
      </c>
      <c r="CB233" s="3" t="s">
        <v>374</v>
      </c>
      <c r="CC233" s="3" t="s">
        <v>375</v>
      </c>
      <c r="CD233" s="3" t="s">
        <v>365</v>
      </c>
      <c r="CE233" s="3" t="s">
        <v>366</v>
      </c>
      <c r="CF233" s="3" t="s">
        <v>371</v>
      </c>
      <c r="CG233" s="3" t="s">
        <v>372</v>
      </c>
      <c r="CH233" s="3" t="s">
        <v>373</v>
      </c>
      <c r="CI233" s="3" t="s">
        <v>374</v>
      </c>
      <c r="CJ233" s="3" t="s">
        <v>375</v>
      </c>
      <c r="CK233" s="3" t="s">
        <v>365</v>
      </c>
      <c r="CL233" s="3" t="s">
        <v>366</v>
      </c>
      <c r="CM233" s="3" t="s">
        <v>371</v>
      </c>
      <c r="CN233" s="3" t="s">
        <v>372</v>
      </c>
      <c r="CO233" s="3" t="s">
        <v>373</v>
      </c>
      <c r="CP233" s="3" t="s">
        <v>374</v>
      </c>
      <c r="CQ233" s="3" t="s">
        <v>375</v>
      </c>
      <c r="CR233" s="3" t="s">
        <v>365</v>
      </c>
      <c r="CS233" s="3" t="s">
        <v>366</v>
      </c>
      <c r="CT233" s="3" t="s">
        <v>371</v>
      </c>
      <c r="CU233" s="3" t="s">
        <v>372</v>
      </c>
      <c r="CV233" s="3" t="s">
        <v>373</v>
      </c>
      <c r="CW233" s="3" t="s">
        <v>384</v>
      </c>
      <c r="CX233">
        <v>2024</v>
      </c>
    </row>
    <row r="234" spans="1:102" x14ac:dyDescent="0.2">
      <c r="A234" s="84" t="str">
        <f t="shared" si="3"/>
        <v>Май 2024 График 45 Бригада 1</v>
      </c>
      <c r="B234" s="3"/>
      <c r="C234" s="87" t="s">
        <v>386</v>
      </c>
      <c r="D234" s="3" t="s">
        <v>415</v>
      </c>
      <c r="E234" s="3" t="s">
        <v>369</v>
      </c>
      <c r="F234" s="3">
        <v>1</v>
      </c>
      <c r="G234" s="3"/>
      <c r="H234" s="3">
        <v>7</v>
      </c>
      <c r="I234" s="3">
        <v>7</v>
      </c>
      <c r="J234" s="3"/>
      <c r="K234" s="3"/>
      <c r="L234" s="3">
        <v>7</v>
      </c>
      <c r="M234" s="3"/>
      <c r="N234" s="3">
        <v>7</v>
      </c>
      <c r="O234" s="3"/>
      <c r="P234" s="3">
        <v>7</v>
      </c>
      <c r="Q234" s="3"/>
      <c r="R234" s="3"/>
      <c r="S234" s="3">
        <v>7</v>
      </c>
      <c r="T234" s="3">
        <v>7</v>
      </c>
      <c r="U234" s="3">
        <v>7</v>
      </c>
      <c r="V234" s="3">
        <v>7</v>
      </c>
      <c r="W234" s="3">
        <v>7</v>
      </c>
      <c r="X234" s="3"/>
      <c r="Y234" s="3"/>
      <c r="Z234" s="3">
        <v>7</v>
      </c>
      <c r="AA234" s="3">
        <v>7</v>
      </c>
      <c r="AB234" s="3">
        <v>7</v>
      </c>
      <c r="AC234" s="3">
        <v>7</v>
      </c>
      <c r="AD234" s="3">
        <v>7</v>
      </c>
      <c r="AE234" s="3"/>
      <c r="AF234" s="3"/>
      <c r="AG234" s="3">
        <v>7</v>
      </c>
      <c r="AH234" s="3">
        <v>7</v>
      </c>
      <c r="AI234" s="3">
        <v>7</v>
      </c>
      <c r="AJ234" s="3">
        <v>7</v>
      </c>
      <c r="AK234" s="3">
        <v>7</v>
      </c>
      <c r="AL234" s="91">
        <v>140</v>
      </c>
      <c r="AM234" s="92">
        <v>1</v>
      </c>
      <c r="AN234" s="92">
        <v>2</v>
      </c>
      <c r="AO234" s="92">
        <v>3</v>
      </c>
      <c r="AP234" s="92">
        <v>4</v>
      </c>
      <c r="AQ234" s="92">
        <v>5</v>
      </c>
      <c r="AR234" s="92">
        <v>6</v>
      </c>
      <c r="AS234" s="92">
        <v>7</v>
      </c>
      <c r="AT234" s="92">
        <v>8</v>
      </c>
      <c r="AU234" s="92">
        <v>9</v>
      </c>
      <c r="AV234" s="92">
        <v>10</v>
      </c>
      <c r="AW234" s="92">
        <v>11</v>
      </c>
      <c r="AX234" s="92">
        <v>12</v>
      </c>
      <c r="AY234" s="92">
        <v>13</v>
      </c>
      <c r="AZ234" s="92">
        <v>14</v>
      </c>
      <c r="BA234" s="92">
        <v>15</v>
      </c>
      <c r="BB234" s="92">
        <v>16</v>
      </c>
      <c r="BC234" s="92">
        <v>17</v>
      </c>
      <c r="BD234" s="92">
        <v>18</v>
      </c>
      <c r="BE234" s="92">
        <v>19</v>
      </c>
      <c r="BF234" s="92">
        <v>20</v>
      </c>
      <c r="BG234" s="92">
        <v>21</v>
      </c>
      <c r="BH234" s="92">
        <v>22</v>
      </c>
      <c r="BI234" s="92">
        <v>23</v>
      </c>
      <c r="BJ234" s="92">
        <v>24</v>
      </c>
      <c r="BK234" s="92">
        <v>25</v>
      </c>
      <c r="BL234" s="92">
        <v>26</v>
      </c>
      <c r="BM234" s="92">
        <v>27</v>
      </c>
      <c r="BN234" s="92">
        <v>28</v>
      </c>
      <c r="BO234" s="92">
        <v>29</v>
      </c>
      <c r="BP234" s="92">
        <v>30</v>
      </c>
      <c r="BQ234" s="92">
        <v>31</v>
      </c>
      <c r="BR234" s="3" t="s">
        <v>373</v>
      </c>
      <c r="BS234" s="3" t="s">
        <v>374</v>
      </c>
      <c r="BT234" s="3" t="s">
        <v>375</v>
      </c>
      <c r="BU234" s="3" t="s">
        <v>365</v>
      </c>
      <c r="BV234" s="3" t="s">
        <v>366</v>
      </c>
      <c r="BW234" s="3" t="s">
        <v>371</v>
      </c>
      <c r="BX234" s="3" t="s">
        <v>372</v>
      </c>
      <c r="BY234" s="3" t="s">
        <v>373</v>
      </c>
      <c r="BZ234" s="3" t="s">
        <v>374</v>
      </c>
      <c r="CA234" s="3" t="s">
        <v>375</v>
      </c>
      <c r="CB234" s="3" t="s">
        <v>365</v>
      </c>
      <c r="CC234" s="3" t="s">
        <v>366</v>
      </c>
      <c r="CD234" s="3" t="s">
        <v>371</v>
      </c>
      <c r="CE234" s="3" t="s">
        <v>372</v>
      </c>
      <c r="CF234" s="3" t="s">
        <v>373</v>
      </c>
      <c r="CG234" s="3" t="s">
        <v>374</v>
      </c>
      <c r="CH234" s="3" t="s">
        <v>375</v>
      </c>
      <c r="CI234" s="3" t="s">
        <v>365</v>
      </c>
      <c r="CJ234" s="3" t="s">
        <v>366</v>
      </c>
      <c r="CK234" s="3" t="s">
        <v>371</v>
      </c>
      <c r="CL234" s="3" t="s">
        <v>372</v>
      </c>
      <c r="CM234" s="3" t="s">
        <v>373</v>
      </c>
      <c r="CN234" s="3" t="s">
        <v>374</v>
      </c>
      <c r="CO234" s="3" t="s">
        <v>375</v>
      </c>
      <c r="CP234" s="3" t="s">
        <v>365</v>
      </c>
      <c r="CQ234" s="3" t="s">
        <v>366</v>
      </c>
      <c r="CR234" s="3" t="s">
        <v>371</v>
      </c>
      <c r="CS234" s="3" t="s">
        <v>372</v>
      </c>
      <c r="CT234" s="3" t="s">
        <v>373</v>
      </c>
      <c r="CU234" s="3" t="s">
        <v>374</v>
      </c>
      <c r="CV234" s="3" t="s">
        <v>375</v>
      </c>
      <c r="CW234" s="3" t="s">
        <v>387</v>
      </c>
      <c r="CX234">
        <v>2024</v>
      </c>
    </row>
    <row r="235" spans="1:102" x14ac:dyDescent="0.2">
      <c r="A235" s="84" t="str">
        <f t="shared" si="3"/>
        <v>Июнь 2024 График 45 Бригада 1</v>
      </c>
      <c r="B235" s="3"/>
      <c r="C235" s="87" t="s">
        <v>388</v>
      </c>
      <c r="D235" s="3" t="s">
        <v>415</v>
      </c>
      <c r="E235" s="3" t="s">
        <v>369</v>
      </c>
      <c r="F235" s="3">
        <v>1</v>
      </c>
      <c r="G235" s="3"/>
      <c r="H235" s="3"/>
      <c r="I235" s="3">
        <v>7</v>
      </c>
      <c r="J235" s="3">
        <v>7</v>
      </c>
      <c r="K235" s="3">
        <v>7</v>
      </c>
      <c r="L235" s="3">
        <v>7</v>
      </c>
      <c r="M235" s="3">
        <v>7</v>
      </c>
      <c r="N235" s="3"/>
      <c r="O235" s="3"/>
      <c r="P235" s="3">
        <v>7</v>
      </c>
      <c r="Q235" s="3">
        <v>7</v>
      </c>
      <c r="R235" s="3">
        <v>7</v>
      </c>
      <c r="S235" s="3">
        <v>7</v>
      </c>
      <c r="T235" s="3">
        <v>7</v>
      </c>
      <c r="U235" s="3"/>
      <c r="V235" s="3"/>
      <c r="W235" s="3">
        <v>7</v>
      </c>
      <c r="X235" s="3">
        <v>7</v>
      </c>
      <c r="Y235" s="3">
        <v>7</v>
      </c>
      <c r="Z235" s="3">
        <v>7</v>
      </c>
      <c r="AA235" s="3">
        <v>7</v>
      </c>
      <c r="AB235" s="3"/>
      <c r="AC235" s="3"/>
      <c r="AD235" s="3">
        <v>7</v>
      </c>
      <c r="AE235" s="3">
        <v>7</v>
      </c>
      <c r="AF235" s="3">
        <v>7</v>
      </c>
      <c r="AG235" s="3">
        <v>7</v>
      </c>
      <c r="AH235" s="3">
        <v>7</v>
      </c>
      <c r="AI235" s="3"/>
      <c r="AJ235" s="3"/>
      <c r="AK235" s="3" t="s">
        <v>385</v>
      </c>
      <c r="AL235" s="91">
        <v>140</v>
      </c>
      <c r="AM235" s="92">
        <v>1</v>
      </c>
      <c r="AN235" s="92">
        <v>2</v>
      </c>
      <c r="AO235" s="92">
        <v>3</v>
      </c>
      <c r="AP235" s="92">
        <v>4</v>
      </c>
      <c r="AQ235" s="92">
        <v>5</v>
      </c>
      <c r="AR235" s="92">
        <v>6</v>
      </c>
      <c r="AS235" s="92">
        <v>7</v>
      </c>
      <c r="AT235" s="92">
        <v>8</v>
      </c>
      <c r="AU235" s="92">
        <v>9</v>
      </c>
      <c r="AV235" s="92">
        <v>10</v>
      </c>
      <c r="AW235" s="92">
        <v>11</v>
      </c>
      <c r="AX235" s="92">
        <v>12</v>
      </c>
      <c r="AY235" s="92">
        <v>13</v>
      </c>
      <c r="AZ235" s="92">
        <v>14</v>
      </c>
      <c r="BA235" s="92">
        <v>15</v>
      </c>
      <c r="BB235" s="92">
        <v>16</v>
      </c>
      <c r="BC235" s="92">
        <v>17</v>
      </c>
      <c r="BD235" s="92">
        <v>18</v>
      </c>
      <c r="BE235" s="92">
        <v>19</v>
      </c>
      <c r="BF235" s="92">
        <v>20</v>
      </c>
      <c r="BG235" s="92">
        <v>21</v>
      </c>
      <c r="BH235" s="92">
        <v>22</v>
      </c>
      <c r="BI235" s="92">
        <v>23</v>
      </c>
      <c r="BJ235" s="92">
        <v>24</v>
      </c>
      <c r="BK235" s="92">
        <v>25</v>
      </c>
      <c r="BL235" s="92">
        <v>26</v>
      </c>
      <c r="BM235" s="92">
        <v>27</v>
      </c>
      <c r="BN235" s="92">
        <v>28</v>
      </c>
      <c r="BO235" s="92">
        <v>29</v>
      </c>
      <c r="BP235" s="92">
        <v>30</v>
      </c>
      <c r="BQ235" s="92"/>
      <c r="BR235" s="3" t="s">
        <v>365</v>
      </c>
      <c r="BS235" s="3" t="s">
        <v>366</v>
      </c>
      <c r="BT235" s="3" t="s">
        <v>371</v>
      </c>
      <c r="BU235" s="3" t="s">
        <v>372</v>
      </c>
      <c r="BV235" s="3" t="s">
        <v>373</v>
      </c>
      <c r="BW235" s="3" t="s">
        <v>374</v>
      </c>
      <c r="BX235" s="3" t="s">
        <v>375</v>
      </c>
      <c r="BY235" s="3" t="s">
        <v>365</v>
      </c>
      <c r="BZ235" s="3" t="s">
        <v>366</v>
      </c>
      <c r="CA235" s="3" t="s">
        <v>371</v>
      </c>
      <c r="CB235" s="3" t="s">
        <v>372</v>
      </c>
      <c r="CC235" s="3" t="s">
        <v>373</v>
      </c>
      <c r="CD235" s="3" t="s">
        <v>374</v>
      </c>
      <c r="CE235" s="3" t="s">
        <v>375</v>
      </c>
      <c r="CF235" s="3" t="s">
        <v>365</v>
      </c>
      <c r="CG235" s="3" t="s">
        <v>366</v>
      </c>
      <c r="CH235" s="3" t="s">
        <v>371</v>
      </c>
      <c r="CI235" s="3" t="s">
        <v>372</v>
      </c>
      <c r="CJ235" s="3" t="s">
        <v>373</v>
      </c>
      <c r="CK235" s="3" t="s">
        <v>374</v>
      </c>
      <c r="CL235" s="3" t="s">
        <v>375</v>
      </c>
      <c r="CM235" s="3" t="s">
        <v>365</v>
      </c>
      <c r="CN235" s="3" t="s">
        <v>366</v>
      </c>
      <c r="CO235" s="3" t="s">
        <v>371</v>
      </c>
      <c r="CP235" s="3" t="s">
        <v>372</v>
      </c>
      <c r="CQ235" s="3" t="s">
        <v>373</v>
      </c>
      <c r="CR235" s="3" t="s">
        <v>374</v>
      </c>
      <c r="CS235" s="3" t="s">
        <v>375</v>
      </c>
      <c r="CT235" s="3" t="s">
        <v>365</v>
      </c>
      <c r="CU235" s="3" t="s">
        <v>366</v>
      </c>
      <c r="CV235" s="3" t="s">
        <v>371</v>
      </c>
      <c r="CW235" s="3" t="s">
        <v>389</v>
      </c>
      <c r="CX235">
        <v>2024</v>
      </c>
    </row>
    <row r="236" spans="1:102" x14ac:dyDescent="0.2">
      <c r="A236" s="84" t="str">
        <f t="shared" si="3"/>
        <v>Июль 2024 График 45 Бригада 1</v>
      </c>
      <c r="B236" s="3"/>
      <c r="C236" s="87" t="s">
        <v>390</v>
      </c>
      <c r="D236" s="3" t="s">
        <v>415</v>
      </c>
      <c r="E236" s="3" t="s">
        <v>369</v>
      </c>
      <c r="F236" s="3">
        <v>1</v>
      </c>
      <c r="G236" s="3">
        <v>7</v>
      </c>
      <c r="H236" s="3">
        <v>7</v>
      </c>
      <c r="I236" s="3">
        <v>7</v>
      </c>
      <c r="J236" s="3">
        <v>7</v>
      </c>
      <c r="K236" s="3">
        <v>7</v>
      </c>
      <c r="L236" s="3"/>
      <c r="M236" s="3"/>
      <c r="N236" s="3"/>
      <c r="O236" s="3">
        <v>7</v>
      </c>
      <c r="P236" s="3">
        <v>7</v>
      </c>
      <c r="Q236" s="3">
        <v>7</v>
      </c>
      <c r="R236" s="3">
        <v>7</v>
      </c>
      <c r="S236" s="3"/>
      <c r="T236" s="3"/>
      <c r="U236" s="3">
        <v>7</v>
      </c>
      <c r="V236" s="3">
        <v>7</v>
      </c>
      <c r="W236" s="3">
        <v>7</v>
      </c>
      <c r="X236" s="3">
        <v>7</v>
      </c>
      <c r="Y236" s="3">
        <v>7</v>
      </c>
      <c r="Z236" s="3"/>
      <c r="AA236" s="3"/>
      <c r="AB236" s="3">
        <v>7</v>
      </c>
      <c r="AC236" s="3">
        <v>7</v>
      </c>
      <c r="AD236" s="3">
        <v>7</v>
      </c>
      <c r="AE236" s="3">
        <v>7</v>
      </c>
      <c r="AF236" s="3">
        <v>7</v>
      </c>
      <c r="AG236" s="3"/>
      <c r="AH236" s="3"/>
      <c r="AI236" s="3">
        <v>7</v>
      </c>
      <c r="AJ236" s="3">
        <v>7</v>
      </c>
      <c r="AK236" s="3">
        <v>7</v>
      </c>
      <c r="AL236" s="91">
        <v>154</v>
      </c>
      <c r="AM236" s="92">
        <v>1</v>
      </c>
      <c r="AN236" s="92">
        <v>2</v>
      </c>
      <c r="AO236" s="92">
        <v>3</v>
      </c>
      <c r="AP236" s="92">
        <v>4</v>
      </c>
      <c r="AQ236" s="92">
        <v>5</v>
      </c>
      <c r="AR236" s="92">
        <v>6</v>
      </c>
      <c r="AS236" s="92">
        <v>7</v>
      </c>
      <c r="AT236" s="92">
        <v>8</v>
      </c>
      <c r="AU236" s="92">
        <v>9</v>
      </c>
      <c r="AV236" s="92">
        <v>10</v>
      </c>
      <c r="AW236" s="92">
        <v>11</v>
      </c>
      <c r="AX236" s="92">
        <v>12</v>
      </c>
      <c r="AY236" s="92">
        <v>13</v>
      </c>
      <c r="AZ236" s="92">
        <v>14</v>
      </c>
      <c r="BA236" s="92">
        <v>15</v>
      </c>
      <c r="BB236" s="92">
        <v>16</v>
      </c>
      <c r="BC236" s="92">
        <v>17</v>
      </c>
      <c r="BD236" s="92">
        <v>18</v>
      </c>
      <c r="BE236" s="92">
        <v>19</v>
      </c>
      <c r="BF236" s="92">
        <v>20</v>
      </c>
      <c r="BG236" s="92">
        <v>21</v>
      </c>
      <c r="BH236" s="92">
        <v>22</v>
      </c>
      <c r="BI236" s="92">
        <v>23</v>
      </c>
      <c r="BJ236" s="92">
        <v>24</v>
      </c>
      <c r="BK236" s="92">
        <v>25</v>
      </c>
      <c r="BL236" s="92">
        <v>26</v>
      </c>
      <c r="BM236" s="92">
        <v>27</v>
      </c>
      <c r="BN236" s="92">
        <v>28</v>
      </c>
      <c r="BO236" s="92">
        <v>29</v>
      </c>
      <c r="BP236" s="92">
        <v>30</v>
      </c>
      <c r="BQ236" s="92">
        <v>31</v>
      </c>
      <c r="BR236" s="3" t="s">
        <v>371</v>
      </c>
      <c r="BS236" s="3" t="s">
        <v>372</v>
      </c>
      <c r="BT236" s="3" t="s">
        <v>373</v>
      </c>
      <c r="BU236" s="3" t="s">
        <v>374</v>
      </c>
      <c r="BV236" s="3" t="s">
        <v>375</v>
      </c>
      <c r="BW236" s="3" t="s">
        <v>365</v>
      </c>
      <c r="BX236" s="3" t="s">
        <v>366</v>
      </c>
      <c r="BY236" s="3" t="s">
        <v>371</v>
      </c>
      <c r="BZ236" s="3" t="s">
        <v>372</v>
      </c>
      <c r="CA236" s="3" t="s">
        <v>373</v>
      </c>
      <c r="CB236" s="3" t="s">
        <v>374</v>
      </c>
      <c r="CC236" s="3" t="s">
        <v>375</v>
      </c>
      <c r="CD236" s="3" t="s">
        <v>365</v>
      </c>
      <c r="CE236" s="3" t="s">
        <v>366</v>
      </c>
      <c r="CF236" s="3" t="s">
        <v>371</v>
      </c>
      <c r="CG236" s="3" t="s">
        <v>372</v>
      </c>
      <c r="CH236" s="3" t="s">
        <v>373</v>
      </c>
      <c r="CI236" s="3" t="s">
        <v>374</v>
      </c>
      <c r="CJ236" s="3" t="s">
        <v>375</v>
      </c>
      <c r="CK236" s="3" t="s">
        <v>365</v>
      </c>
      <c r="CL236" s="3" t="s">
        <v>366</v>
      </c>
      <c r="CM236" s="3" t="s">
        <v>371</v>
      </c>
      <c r="CN236" s="3" t="s">
        <v>372</v>
      </c>
      <c r="CO236" s="3" t="s">
        <v>373</v>
      </c>
      <c r="CP236" s="3" t="s">
        <v>374</v>
      </c>
      <c r="CQ236" s="3" t="s">
        <v>375</v>
      </c>
      <c r="CR236" s="3" t="s">
        <v>365</v>
      </c>
      <c r="CS236" s="3" t="s">
        <v>366</v>
      </c>
      <c r="CT236" s="3" t="s">
        <v>371</v>
      </c>
      <c r="CU236" s="3" t="s">
        <v>372</v>
      </c>
      <c r="CV236" s="3" t="s">
        <v>373</v>
      </c>
      <c r="CW236" s="3" t="s">
        <v>391</v>
      </c>
      <c r="CX236">
        <v>2024</v>
      </c>
    </row>
    <row r="237" spans="1:102" x14ac:dyDescent="0.2">
      <c r="A237" s="84" t="str">
        <f t="shared" si="3"/>
        <v>Август 2024 График 45 Бригада 1</v>
      </c>
      <c r="B237" s="3"/>
      <c r="C237" s="87" t="s">
        <v>392</v>
      </c>
      <c r="D237" s="3" t="s">
        <v>415</v>
      </c>
      <c r="E237" s="3" t="s">
        <v>369</v>
      </c>
      <c r="F237" s="3">
        <v>1</v>
      </c>
      <c r="G237" s="3">
        <v>7</v>
      </c>
      <c r="H237" s="3">
        <v>7</v>
      </c>
      <c r="I237" s="3"/>
      <c r="J237" s="3"/>
      <c r="K237" s="3">
        <v>7</v>
      </c>
      <c r="L237" s="3">
        <v>7</v>
      </c>
      <c r="M237" s="3">
        <v>7</v>
      </c>
      <c r="N237" s="3">
        <v>7</v>
      </c>
      <c r="O237" s="3">
        <v>7</v>
      </c>
      <c r="P237" s="3"/>
      <c r="Q237" s="3"/>
      <c r="R237" s="3">
        <v>7</v>
      </c>
      <c r="S237" s="3">
        <v>7</v>
      </c>
      <c r="T237" s="3">
        <v>7</v>
      </c>
      <c r="U237" s="3">
        <v>7</v>
      </c>
      <c r="V237" s="3">
        <v>7</v>
      </c>
      <c r="W237" s="3"/>
      <c r="X237" s="3"/>
      <c r="Y237" s="3">
        <v>7</v>
      </c>
      <c r="Z237" s="3">
        <v>7</v>
      </c>
      <c r="AA237" s="3">
        <v>7</v>
      </c>
      <c r="AB237" s="3">
        <v>7</v>
      </c>
      <c r="AC237" s="3">
        <v>7</v>
      </c>
      <c r="AD237" s="3"/>
      <c r="AE237" s="3"/>
      <c r="AF237" s="3">
        <v>7</v>
      </c>
      <c r="AG237" s="3">
        <v>7</v>
      </c>
      <c r="AH237" s="3">
        <v>7</v>
      </c>
      <c r="AI237" s="3">
        <v>7</v>
      </c>
      <c r="AJ237" s="3"/>
      <c r="AK237" s="3"/>
      <c r="AL237" s="91">
        <v>147</v>
      </c>
      <c r="AM237" s="92">
        <v>1</v>
      </c>
      <c r="AN237" s="92">
        <v>2</v>
      </c>
      <c r="AO237" s="92">
        <v>3</v>
      </c>
      <c r="AP237" s="92">
        <v>4</v>
      </c>
      <c r="AQ237" s="92">
        <v>5</v>
      </c>
      <c r="AR237" s="92">
        <v>6</v>
      </c>
      <c r="AS237" s="92">
        <v>7</v>
      </c>
      <c r="AT237" s="92">
        <v>8</v>
      </c>
      <c r="AU237" s="92">
        <v>9</v>
      </c>
      <c r="AV237" s="92">
        <v>10</v>
      </c>
      <c r="AW237" s="92">
        <v>11</v>
      </c>
      <c r="AX237" s="92">
        <v>12</v>
      </c>
      <c r="AY237" s="92">
        <v>13</v>
      </c>
      <c r="AZ237" s="92">
        <v>14</v>
      </c>
      <c r="BA237" s="92">
        <v>15</v>
      </c>
      <c r="BB237" s="92">
        <v>16</v>
      </c>
      <c r="BC237" s="92">
        <v>17</v>
      </c>
      <c r="BD237" s="92">
        <v>18</v>
      </c>
      <c r="BE237" s="92">
        <v>19</v>
      </c>
      <c r="BF237" s="92">
        <v>20</v>
      </c>
      <c r="BG237" s="92">
        <v>21</v>
      </c>
      <c r="BH237" s="92">
        <v>22</v>
      </c>
      <c r="BI237" s="92">
        <v>23</v>
      </c>
      <c r="BJ237" s="92">
        <v>24</v>
      </c>
      <c r="BK237" s="92">
        <v>25</v>
      </c>
      <c r="BL237" s="92">
        <v>26</v>
      </c>
      <c r="BM237" s="92">
        <v>27</v>
      </c>
      <c r="BN237" s="92">
        <v>28</v>
      </c>
      <c r="BO237" s="92">
        <v>29</v>
      </c>
      <c r="BP237" s="92">
        <v>30</v>
      </c>
      <c r="BQ237" s="92">
        <v>31</v>
      </c>
      <c r="BR237" s="3" t="s">
        <v>374</v>
      </c>
      <c r="BS237" s="3" t="s">
        <v>375</v>
      </c>
      <c r="BT237" s="3" t="s">
        <v>365</v>
      </c>
      <c r="BU237" s="3" t="s">
        <v>366</v>
      </c>
      <c r="BV237" s="3" t="s">
        <v>371</v>
      </c>
      <c r="BW237" s="3" t="s">
        <v>372</v>
      </c>
      <c r="BX237" s="3" t="s">
        <v>373</v>
      </c>
      <c r="BY237" s="3" t="s">
        <v>374</v>
      </c>
      <c r="BZ237" s="3" t="s">
        <v>375</v>
      </c>
      <c r="CA237" s="3" t="s">
        <v>365</v>
      </c>
      <c r="CB237" s="3" t="s">
        <v>366</v>
      </c>
      <c r="CC237" s="3" t="s">
        <v>371</v>
      </c>
      <c r="CD237" s="3" t="s">
        <v>372</v>
      </c>
      <c r="CE237" s="3" t="s">
        <v>373</v>
      </c>
      <c r="CF237" s="3" t="s">
        <v>374</v>
      </c>
      <c r="CG237" s="3" t="s">
        <v>375</v>
      </c>
      <c r="CH237" s="3" t="s">
        <v>365</v>
      </c>
      <c r="CI237" s="3" t="s">
        <v>366</v>
      </c>
      <c r="CJ237" s="3" t="s">
        <v>371</v>
      </c>
      <c r="CK237" s="3" t="s">
        <v>372</v>
      </c>
      <c r="CL237" s="3" t="s">
        <v>373</v>
      </c>
      <c r="CM237" s="3" t="s">
        <v>374</v>
      </c>
      <c r="CN237" s="3" t="s">
        <v>375</v>
      </c>
      <c r="CO237" s="3" t="s">
        <v>365</v>
      </c>
      <c r="CP237" s="3" t="s">
        <v>366</v>
      </c>
      <c r="CQ237" s="3" t="s">
        <v>371</v>
      </c>
      <c r="CR237" s="3" t="s">
        <v>372</v>
      </c>
      <c r="CS237" s="3" t="s">
        <v>373</v>
      </c>
      <c r="CT237" s="3" t="s">
        <v>374</v>
      </c>
      <c r="CU237" s="3" t="s">
        <v>375</v>
      </c>
      <c r="CV237" s="3" t="s">
        <v>365</v>
      </c>
      <c r="CW237" s="3" t="s">
        <v>393</v>
      </c>
      <c r="CX237">
        <v>2024</v>
      </c>
    </row>
    <row r="238" spans="1:102" x14ac:dyDescent="0.2">
      <c r="A238" s="84" t="str">
        <f t="shared" si="3"/>
        <v>Сентябрь 2024 График 45 Бригада 1</v>
      </c>
      <c r="B238" s="3"/>
      <c r="C238" s="87" t="s">
        <v>394</v>
      </c>
      <c r="D238" s="3" t="s">
        <v>415</v>
      </c>
      <c r="E238" s="3" t="s">
        <v>369</v>
      </c>
      <c r="F238" s="3">
        <v>1</v>
      </c>
      <c r="G238" s="3"/>
      <c r="H238" s="3">
        <v>7</v>
      </c>
      <c r="I238" s="3">
        <v>7</v>
      </c>
      <c r="J238" s="3">
        <v>7</v>
      </c>
      <c r="K238" s="3">
        <v>7</v>
      </c>
      <c r="L238" s="3">
        <v>7</v>
      </c>
      <c r="M238" s="3"/>
      <c r="N238" s="3"/>
      <c r="O238" s="3">
        <v>7</v>
      </c>
      <c r="P238" s="3">
        <v>7</v>
      </c>
      <c r="Q238" s="3">
        <v>7</v>
      </c>
      <c r="R238" s="3">
        <v>7</v>
      </c>
      <c r="S238" s="3">
        <v>7</v>
      </c>
      <c r="T238" s="3"/>
      <c r="U238" s="3"/>
      <c r="V238" s="3">
        <v>7</v>
      </c>
      <c r="W238" s="3">
        <v>7</v>
      </c>
      <c r="X238" s="3">
        <v>7</v>
      </c>
      <c r="Y238" s="3">
        <v>7</v>
      </c>
      <c r="Z238" s="3">
        <v>7</v>
      </c>
      <c r="AA238" s="3"/>
      <c r="AB238" s="3"/>
      <c r="AC238" s="3">
        <v>7</v>
      </c>
      <c r="AD238" s="3">
        <v>7</v>
      </c>
      <c r="AE238" s="3">
        <v>7</v>
      </c>
      <c r="AF238" s="3">
        <v>7</v>
      </c>
      <c r="AG238" s="3">
        <v>7</v>
      </c>
      <c r="AH238" s="3"/>
      <c r="AI238" s="3"/>
      <c r="AJ238" s="3">
        <v>7</v>
      </c>
      <c r="AK238" s="3" t="s">
        <v>385</v>
      </c>
      <c r="AL238" s="91">
        <v>147</v>
      </c>
      <c r="AM238" s="92">
        <v>1</v>
      </c>
      <c r="AN238" s="92">
        <v>2</v>
      </c>
      <c r="AO238" s="92">
        <v>3</v>
      </c>
      <c r="AP238" s="92">
        <v>4</v>
      </c>
      <c r="AQ238" s="92">
        <v>5</v>
      </c>
      <c r="AR238" s="92">
        <v>6</v>
      </c>
      <c r="AS238" s="92">
        <v>7</v>
      </c>
      <c r="AT238" s="92">
        <v>8</v>
      </c>
      <c r="AU238" s="92">
        <v>9</v>
      </c>
      <c r="AV238" s="92">
        <v>10</v>
      </c>
      <c r="AW238" s="92">
        <v>11</v>
      </c>
      <c r="AX238" s="92">
        <v>12</v>
      </c>
      <c r="AY238" s="92">
        <v>13</v>
      </c>
      <c r="AZ238" s="92">
        <v>14</v>
      </c>
      <c r="BA238" s="92">
        <v>15</v>
      </c>
      <c r="BB238" s="92">
        <v>16</v>
      </c>
      <c r="BC238" s="92">
        <v>17</v>
      </c>
      <c r="BD238" s="92">
        <v>18</v>
      </c>
      <c r="BE238" s="92">
        <v>19</v>
      </c>
      <c r="BF238" s="92">
        <v>20</v>
      </c>
      <c r="BG238" s="92">
        <v>21</v>
      </c>
      <c r="BH238" s="92">
        <v>22</v>
      </c>
      <c r="BI238" s="92">
        <v>23</v>
      </c>
      <c r="BJ238" s="92">
        <v>24</v>
      </c>
      <c r="BK238" s="92">
        <v>25</v>
      </c>
      <c r="BL238" s="92">
        <v>26</v>
      </c>
      <c r="BM238" s="92">
        <v>27</v>
      </c>
      <c r="BN238" s="92">
        <v>28</v>
      </c>
      <c r="BO238" s="92">
        <v>29</v>
      </c>
      <c r="BP238" s="92">
        <v>30</v>
      </c>
      <c r="BQ238" s="92"/>
      <c r="BR238" s="3" t="s">
        <v>366</v>
      </c>
      <c r="BS238" s="3" t="s">
        <v>371</v>
      </c>
      <c r="BT238" s="3" t="s">
        <v>372</v>
      </c>
      <c r="BU238" s="3" t="s">
        <v>373</v>
      </c>
      <c r="BV238" s="3" t="s">
        <v>374</v>
      </c>
      <c r="BW238" s="3" t="s">
        <v>375</v>
      </c>
      <c r="BX238" s="3" t="s">
        <v>365</v>
      </c>
      <c r="BY238" s="3" t="s">
        <v>366</v>
      </c>
      <c r="BZ238" s="3" t="s">
        <v>371</v>
      </c>
      <c r="CA238" s="3" t="s">
        <v>372</v>
      </c>
      <c r="CB238" s="3" t="s">
        <v>373</v>
      </c>
      <c r="CC238" s="3" t="s">
        <v>374</v>
      </c>
      <c r="CD238" s="3" t="s">
        <v>375</v>
      </c>
      <c r="CE238" s="3" t="s">
        <v>365</v>
      </c>
      <c r="CF238" s="3" t="s">
        <v>366</v>
      </c>
      <c r="CG238" s="3" t="s">
        <v>371</v>
      </c>
      <c r="CH238" s="3" t="s">
        <v>372</v>
      </c>
      <c r="CI238" s="3" t="s">
        <v>373</v>
      </c>
      <c r="CJ238" s="3" t="s">
        <v>374</v>
      </c>
      <c r="CK238" s="3" t="s">
        <v>375</v>
      </c>
      <c r="CL238" s="3" t="s">
        <v>365</v>
      </c>
      <c r="CM238" s="3" t="s">
        <v>366</v>
      </c>
      <c r="CN238" s="3" t="s">
        <v>371</v>
      </c>
      <c r="CO238" s="3" t="s">
        <v>372</v>
      </c>
      <c r="CP238" s="3" t="s">
        <v>373</v>
      </c>
      <c r="CQ238" s="3" t="s">
        <v>374</v>
      </c>
      <c r="CR238" s="3" t="s">
        <v>375</v>
      </c>
      <c r="CS238" s="3" t="s">
        <v>365</v>
      </c>
      <c r="CT238" s="3" t="s">
        <v>366</v>
      </c>
      <c r="CU238" s="3" t="s">
        <v>371</v>
      </c>
      <c r="CV238" s="3" t="s">
        <v>372</v>
      </c>
      <c r="CW238" s="3" t="s">
        <v>395</v>
      </c>
      <c r="CX238">
        <v>2024</v>
      </c>
    </row>
    <row r="239" spans="1:102" x14ac:dyDescent="0.2">
      <c r="A239" s="84" t="str">
        <f t="shared" si="3"/>
        <v>Октябрь 2024 График 45 Бригада 1</v>
      </c>
      <c r="B239" s="3"/>
      <c r="C239" s="87" t="s">
        <v>396</v>
      </c>
      <c r="D239" s="3" t="s">
        <v>415</v>
      </c>
      <c r="E239" s="3" t="s">
        <v>369</v>
      </c>
      <c r="F239" s="3">
        <v>1</v>
      </c>
      <c r="G239" s="3">
        <v>7</v>
      </c>
      <c r="H239" s="3">
        <v>7</v>
      </c>
      <c r="I239" s="3">
        <v>7</v>
      </c>
      <c r="J239" s="3">
        <v>7</v>
      </c>
      <c r="K239" s="3"/>
      <c r="L239" s="3"/>
      <c r="M239" s="3">
        <v>7</v>
      </c>
      <c r="N239" s="3">
        <v>7</v>
      </c>
      <c r="O239" s="3">
        <v>7</v>
      </c>
      <c r="P239" s="3">
        <v>7</v>
      </c>
      <c r="Q239" s="3">
        <v>7</v>
      </c>
      <c r="R239" s="3"/>
      <c r="S239" s="3"/>
      <c r="T239" s="3">
        <v>7</v>
      </c>
      <c r="U239" s="3">
        <v>7</v>
      </c>
      <c r="V239" s="3">
        <v>7</v>
      </c>
      <c r="W239" s="3">
        <v>7</v>
      </c>
      <c r="X239" s="3">
        <v>7</v>
      </c>
      <c r="Y239" s="3"/>
      <c r="Z239" s="3"/>
      <c r="AA239" s="3">
        <v>7</v>
      </c>
      <c r="AB239" s="3">
        <v>7</v>
      </c>
      <c r="AC239" s="3">
        <v>7</v>
      </c>
      <c r="AD239" s="3">
        <v>7</v>
      </c>
      <c r="AE239" s="3"/>
      <c r="AF239" s="3"/>
      <c r="AG239" s="3"/>
      <c r="AH239" s="3">
        <v>7</v>
      </c>
      <c r="AI239" s="3">
        <v>7</v>
      </c>
      <c r="AJ239" s="3">
        <v>7</v>
      </c>
      <c r="AK239" s="3">
        <v>7</v>
      </c>
      <c r="AL239" s="91">
        <v>154</v>
      </c>
      <c r="AM239" s="92">
        <v>1</v>
      </c>
      <c r="AN239" s="92">
        <v>2</v>
      </c>
      <c r="AO239" s="92">
        <v>3</v>
      </c>
      <c r="AP239" s="92">
        <v>4</v>
      </c>
      <c r="AQ239" s="92">
        <v>5</v>
      </c>
      <c r="AR239" s="92">
        <v>6</v>
      </c>
      <c r="AS239" s="92">
        <v>7</v>
      </c>
      <c r="AT239" s="92">
        <v>8</v>
      </c>
      <c r="AU239" s="92">
        <v>9</v>
      </c>
      <c r="AV239" s="92">
        <v>10</v>
      </c>
      <c r="AW239" s="92">
        <v>11</v>
      </c>
      <c r="AX239" s="92">
        <v>12</v>
      </c>
      <c r="AY239" s="92">
        <v>13</v>
      </c>
      <c r="AZ239" s="92">
        <v>14</v>
      </c>
      <c r="BA239" s="92">
        <v>15</v>
      </c>
      <c r="BB239" s="92">
        <v>16</v>
      </c>
      <c r="BC239" s="92">
        <v>17</v>
      </c>
      <c r="BD239" s="92">
        <v>18</v>
      </c>
      <c r="BE239" s="92">
        <v>19</v>
      </c>
      <c r="BF239" s="92">
        <v>20</v>
      </c>
      <c r="BG239" s="92">
        <v>21</v>
      </c>
      <c r="BH239" s="92">
        <v>22</v>
      </c>
      <c r="BI239" s="92">
        <v>23</v>
      </c>
      <c r="BJ239" s="92">
        <v>24</v>
      </c>
      <c r="BK239" s="92">
        <v>25</v>
      </c>
      <c r="BL239" s="92">
        <v>26</v>
      </c>
      <c r="BM239" s="92">
        <v>27</v>
      </c>
      <c r="BN239" s="92">
        <v>28</v>
      </c>
      <c r="BO239" s="92">
        <v>29</v>
      </c>
      <c r="BP239" s="92">
        <v>30</v>
      </c>
      <c r="BQ239" s="92">
        <v>31</v>
      </c>
      <c r="BR239" s="3" t="s">
        <v>372</v>
      </c>
      <c r="BS239" s="3" t="s">
        <v>373</v>
      </c>
      <c r="BT239" s="3" t="s">
        <v>374</v>
      </c>
      <c r="BU239" s="3" t="s">
        <v>375</v>
      </c>
      <c r="BV239" s="3" t="s">
        <v>365</v>
      </c>
      <c r="BW239" s="3" t="s">
        <v>366</v>
      </c>
      <c r="BX239" s="3" t="s">
        <v>371</v>
      </c>
      <c r="BY239" s="3" t="s">
        <v>372</v>
      </c>
      <c r="BZ239" s="3" t="s">
        <v>373</v>
      </c>
      <c r="CA239" s="3" t="s">
        <v>374</v>
      </c>
      <c r="CB239" s="3" t="s">
        <v>375</v>
      </c>
      <c r="CC239" s="3" t="s">
        <v>365</v>
      </c>
      <c r="CD239" s="3" t="s">
        <v>366</v>
      </c>
      <c r="CE239" s="3" t="s">
        <v>371</v>
      </c>
      <c r="CF239" s="3" t="s">
        <v>372</v>
      </c>
      <c r="CG239" s="3" t="s">
        <v>373</v>
      </c>
      <c r="CH239" s="3" t="s">
        <v>374</v>
      </c>
      <c r="CI239" s="3" t="s">
        <v>375</v>
      </c>
      <c r="CJ239" s="3" t="s">
        <v>365</v>
      </c>
      <c r="CK239" s="3" t="s">
        <v>366</v>
      </c>
      <c r="CL239" s="3" t="s">
        <v>371</v>
      </c>
      <c r="CM239" s="3" t="s">
        <v>372</v>
      </c>
      <c r="CN239" s="3" t="s">
        <v>373</v>
      </c>
      <c r="CO239" s="3" t="s">
        <v>374</v>
      </c>
      <c r="CP239" s="3" t="s">
        <v>375</v>
      </c>
      <c r="CQ239" s="3" t="s">
        <v>365</v>
      </c>
      <c r="CR239" s="3" t="s">
        <v>366</v>
      </c>
      <c r="CS239" s="3" t="s">
        <v>371</v>
      </c>
      <c r="CT239" s="3" t="s">
        <v>372</v>
      </c>
      <c r="CU239" s="3" t="s">
        <v>373</v>
      </c>
      <c r="CV239" s="3" t="s">
        <v>374</v>
      </c>
      <c r="CW239" s="3" t="s">
        <v>397</v>
      </c>
      <c r="CX239">
        <v>2024</v>
      </c>
    </row>
    <row r="240" spans="1:102" x14ac:dyDescent="0.2">
      <c r="A240" s="84" t="str">
        <f t="shared" si="3"/>
        <v>Ноябрь 2024 График 45 Бригада 1</v>
      </c>
      <c r="B240" s="3"/>
      <c r="C240" s="87" t="s">
        <v>398</v>
      </c>
      <c r="D240" s="3" t="s">
        <v>415</v>
      </c>
      <c r="E240" s="3" t="s">
        <v>369</v>
      </c>
      <c r="F240" s="3">
        <v>1</v>
      </c>
      <c r="G240" s="3">
        <v>7</v>
      </c>
      <c r="H240" s="3"/>
      <c r="I240" s="3"/>
      <c r="J240" s="3">
        <v>7</v>
      </c>
      <c r="K240" s="3">
        <v>7</v>
      </c>
      <c r="L240" s="3">
        <v>7</v>
      </c>
      <c r="M240" s="3">
        <v>7</v>
      </c>
      <c r="N240" s="3">
        <v>7</v>
      </c>
      <c r="O240" s="3"/>
      <c r="P240" s="3"/>
      <c r="Q240" s="3">
        <v>7</v>
      </c>
      <c r="R240" s="3">
        <v>7</v>
      </c>
      <c r="S240" s="3">
        <v>7</v>
      </c>
      <c r="T240" s="3">
        <v>7</v>
      </c>
      <c r="U240" s="3">
        <v>7</v>
      </c>
      <c r="V240" s="3"/>
      <c r="W240" s="3"/>
      <c r="X240" s="3">
        <v>7</v>
      </c>
      <c r="Y240" s="3">
        <v>7</v>
      </c>
      <c r="Z240" s="3">
        <v>7</v>
      </c>
      <c r="AA240" s="3">
        <v>7</v>
      </c>
      <c r="AB240" s="3">
        <v>7</v>
      </c>
      <c r="AC240" s="3"/>
      <c r="AD240" s="3"/>
      <c r="AE240" s="3">
        <v>7</v>
      </c>
      <c r="AF240" s="3">
        <v>7</v>
      </c>
      <c r="AG240" s="3">
        <v>7</v>
      </c>
      <c r="AH240" s="3">
        <v>7</v>
      </c>
      <c r="AI240" s="3">
        <v>7</v>
      </c>
      <c r="AJ240" s="3"/>
      <c r="AK240" s="3" t="s">
        <v>385</v>
      </c>
      <c r="AL240" s="91">
        <v>147</v>
      </c>
      <c r="AM240" s="92">
        <v>1</v>
      </c>
      <c r="AN240" s="92">
        <v>2</v>
      </c>
      <c r="AO240" s="92">
        <v>3</v>
      </c>
      <c r="AP240" s="92">
        <v>4</v>
      </c>
      <c r="AQ240" s="92">
        <v>5</v>
      </c>
      <c r="AR240" s="92">
        <v>6</v>
      </c>
      <c r="AS240" s="92">
        <v>7</v>
      </c>
      <c r="AT240" s="92">
        <v>8</v>
      </c>
      <c r="AU240" s="92">
        <v>9</v>
      </c>
      <c r="AV240" s="92">
        <v>10</v>
      </c>
      <c r="AW240" s="92">
        <v>11</v>
      </c>
      <c r="AX240" s="92">
        <v>12</v>
      </c>
      <c r="AY240" s="92">
        <v>13</v>
      </c>
      <c r="AZ240" s="92">
        <v>14</v>
      </c>
      <c r="BA240" s="92">
        <v>15</v>
      </c>
      <c r="BB240" s="92">
        <v>16</v>
      </c>
      <c r="BC240" s="92">
        <v>17</v>
      </c>
      <c r="BD240" s="92">
        <v>18</v>
      </c>
      <c r="BE240" s="92">
        <v>19</v>
      </c>
      <c r="BF240" s="92">
        <v>20</v>
      </c>
      <c r="BG240" s="92">
        <v>21</v>
      </c>
      <c r="BH240" s="92">
        <v>22</v>
      </c>
      <c r="BI240" s="92">
        <v>23</v>
      </c>
      <c r="BJ240" s="92">
        <v>24</v>
      </c>
      <c r="BK240" s="92">
        <v>25</v>
      </c>
      <c r="BL240" s="92">
        <v>26</v>
      </c>
      <c r="BM240" s="92">
        <v>27</v>
      </c>
      <c r="BN240" s="92">
        <v>28</v>
      </c>
      <c r="BO240" s="92">
        <v>29</v>
      </c>
      <c r="BP240" s="92">
        <v>30</v>
      </c>
      <c r="BQ240" s="92"/>
      <c r="BR240" s="3" t="s">
        <v>375</v>
      </c>
      <c r="BS240" s="3" t="s">
        <v>365</v>
      </c>
      <c r="BT240" s="3" t="s">
        <v>366</v>
      </c>
      <c r="BU240" s="3" t="s">
        <v>371</v>
      </c>
      <c r="BV240" s="3" t="s">
        <v>372</v>
      </c>
      <c r="BW240" s="3" t="s">
        <v>373</v>
      </c>
      <c r="BX240" s="3" t="s">
        <v>374</v>
      </c>
      <c r="BY240" s="3" t="s">
        <v>375</v>
      </c>
      <c r="BZ240" s="3" t="s">
        <v>365</v>
      </c>
      <c r="CA240" s="3" t="s">
        <v>366</v>
      </c>
      <c r="CB240" s="3" t="s">
        <v>371</v>
      </c>
      <c r="CC240" s="3" t="s">
        <v>372</v>
      </c>
      <c r="CD240" s="3" t="s">
        <v>373</v>
      </c>
      <c r="CE240" s="3" t="s">
        <v>374</v>
      </c>
      <c r="CF240" s="3" t="s">
        <v>375</v>
      </c>
      <c r="CG240" s="3" t="s">
        <v>365</v>
      </c>
      <c r="CH240" s="3" t="s">
        <v>366</v>
      </c>
      <c r="CI240" s="3" t="s">
        <v>371</v>
      </c>
      <c r="CJ240" s="3" t="s">
        <v>372</v>
      </c>
      <c r="CK240" s="3" t="s">
        <v>373</v>
      </c>
      <c r="CL240" s="3" t="s">
        <v>374</v>
      </c>
      <c r="CM240" s="3" t="s">
        <v>375</v>
      </c>
      <c r="CN240" s="3" t="s">
        <v>365</v>
      </c>
      <c r="CO240" s="3" t="s">
        <v>366</v>
      </c>
      <c r="CP240" s="3" t="s">
        <v>371</v>
      </c>
      <c r="CQ240" s="3" t="s">
        <v>372</v>
      </c>
      <c r="CR240" s="3" t="s">
        <v>373</v>
      </c>
      <c r="CS240" s="3" t="s">
        <v>374</v>
      </c>
      <c r="CT240" s="3" t="s">
        <v>375</v>
      </c>
      <c r="CU240" s="3" t="s">
        <v>365</v>
      </c>
      <c r="CV240" s="3" t="s">
        <v>366</v>
      </c>
      <c r="CW240" s="3" t="s">
        <v>399</v>
      </c>
      <c r="CX240">
        <v>2024</v>
      </c>
    </row>
    <row r="241" spans="1:102" x14ac:dyDescent="0.2">
      <c r="A241" s="84" t="str">
        <f t="shared" si="3"/>
        <v>Декабрь 2024 График 45 Бригада 1</v>
      </c>
      <c r="B241" s="3"/>
      <c r="C241" s="87" t="s">
        <v>400</v>
      </c>
      <c r="D241" s="3" t="s">
        <v>415</v>
      </c>
      <c r="E241" s="3" t="s">
        <v>369</v>
      </c>
      <c r="F241" s="3">
        <v>1</v>
      </c>
      <c r="G241" s="3"/>
      <c r="H241" s="3">
        <v>7</v>
      </c>
      <c r="I241" s="3">
        <v>7</v>
      </c>
      <c r="J241" s="3">
        <v>7</v>
      </c>
      <c r="K241" s="3">
        <v>7</v>
      </c>
      <c r="L241" s="3">
        <v>7</v>
      </c>
      <c r="M241" s="3"/>
      <c r="N241" s="3"/>
      <c r="O241" s="3">
        <v>7</v>
      </c>
      <c r="P241" s="3">
        <v>7</v>
      </c>
      <c r="Q241" s="3">
        <v>7</v>
      </c>
      <c r="R241" s="3">
        <v>7</v>
      </c>
      <c r="S241" s="3">
        <v>7</v>
      </c>
      <c r="T241" s="3"/>
      <c r="U241" s="3"/>
      <c r="V241" s="3"/>
      <c r="W241" s="3">
        <v>7</v>
      </c>
      <c r="X241" s="3">
        <v>7</v>
      </c>
      <c r="Y241" s="3">
        <v>7</v>
      </c>
      <c r="Z241" s="3">
        <v>7</v>
      </c>
      <c r="AA241" s="3"/>
      <c r="AB241" s="3"/>
      <c r="AC241" s="3">
        <v>7</v>
      </c>
      <c r="AD241" s="3">
        <v>7</v>
      </c>
      <c r="AE241" s="3">
        <v>7</v>
      </c>
      <c r="AF241" s="3">
        <v>7</v>
      </c>
      <c r="AG241" s="3">
        <v>7</v>
      </c>
      <c r="AH241" s="3"/>
      <c r="AI241" s="3"/>
      <c r="AJ241" s="3">
        <v>7</v>
      </c>
      <c r="AK241" s="3">
        <v>7</v>
      </c>
      <c r="AL241" s="91">
        <v>147</v>
      </c>
      <c r="AM241" s="92">
        <v>1</v>
      </c>
      <c r="AN241" s="92">
        <v>2</v>
      </c>
      <c r="AO241" s="92">
        <v>3</v>
      </c>
      <c r="AP241" s="92">
        <v>4</v>
      </c>
      <c r="AQ241" s="92">
        <v>5</v>
      </c>
      <c r="AR241" s="92">
        <v>6</v>
      </c>
      <c r="AS241" s="92">
        <v>7</v>
      </c>
      <c r="AT241" s="92">
        <v>8</v>
      </c>
      <c r="AU241" s="92">
        <v>9</v>
      </c>
      <c r="AV241" s="92">
        <v>10</v>
      </c>
      <c r="AW241" s="92">
        <v>11</v>
      </c>
      <c r="AX241" s="92">
        <v>12</v>
      </c>
      <c r="AY241" s="92">
        <v>13</v>
      </c>
      <c r="AZ241" s="92">
        <v>14</v>
      </c>
      <c r="BA241" s="92">
        <v>15</v>
      </c>
      <c r="BB241" s="92">
        <v>16</v>
      </c>
      <c r="BC241" s="92">
        <v>17</v>
      </c>
      <c r="BD241" s="92">
        <v>18</v>
      </c>
      <c r="BE241" s="92">
        <v>19</v>
      </c>
      <c r="BF241" s="92">
        <v>20</v>
      </c>
      <c r="BG241" s="92">
        <v>21</v>
      </c>
      <c r="BH241" s="92">
        <v>22</v>
      </c>
      <c r="BI241" s="92">
        <v>23</v>
      </c>
      <c r="BJ241" s="92">
        <v>24</v>
      </c>
      <c r="BK241" s="92">
        <v>25</v>
      </c>
      <c r="BL241" s="92">
        <v>26</v>
      </c>
      <c r="BM241" s="92">
        <v>27</v>
      </c>
      <c r="BN241" s="92">
        <v>28</v>
      </c>
      <c r="BO241" s="92">
        <v>29</v>
      </c>
      <c r="BP241" s="92">
        <v>30</v>
      </c>
      <c r="BQ241" s="92">
        <v>31</v>
      </c>
      <c r="BR241" s="3" t="s">
        <v>366</v>
      </c>
      <c r="BS241" s="3" t="s">
        <v>371</v>
      </c>
      <c r="BT241" s="3" t="s">
        <v>372</v>
      </c>
      <c r="BU241" s="3" t="s">
        <v>373</v>
      </c>
      <c r="BV241" s="3" t="s">
        <v>374</v>
      </c>
      <c r="BW241" s="3" t="s">
        <v>375</v>
      </c>
      <c r="BX241" s="3" t="s">
        <v>365</v>
      </c>
      <c r="BY241" s="3" t="s">
        <v>366</v>
      </c>
      <c r="BZ241" s="3" t="s">
        <v>371</v>
      </c>
      <c r="CA241" s="3" t="s">
        <v>372</v>
      </c>
      <c r="CB241" s="3" t="s">
        <v>373</v>
      </c>
      <c r="CC241" s="3" t="s">
        <v>374</v>
      </c>
      <c r="CD241" s="3" t="s">
        <v>375</v>
      </c>
      <c r="CE241" s="3" t="s">
        <v>365</v>
      </c>
      <c r="CF241" s="3" t="s">
        <v>366</v>
      </c>
      <c r="CG241" s="3" t="s">
        <v>371</v>
      </c>
      <c r="CH241" s="3" t="s">
        <v>372</v>
      </c>
      <c r="CI241" s="3" t="s">
        <v>373</v>
      </c>
      <c r="CJ241" s="3" t="s">
        <v>374</v>
      </c>
      <c r="CK241" s="3" t="s">
        <v>375</v>
      </c>
      <c r="CL241" s="3" t="s">
        <v>365</v>
      </c>
      <c r="CM241" s="3" t="s">
        <v>366</v>
      </c>
      <c r="CN241" s="3" t="s">
        <v>371</v>
      </c>
      <c r="CO241" s="3" t="s">
        <v>372</v>
      </c>
      <c r="CP241" s="3" t="s">
        <v>373</v>
      </c>
      <c r="CQ241" s="3" t="s">
        <v>374</v>
      </c>
      <c r="CR241" s="3" t="s">
        <v>375</v>
      </c>
      <c r="CS241" s="3" t="s">
        <v>365</v>
      </c>
      <c r="CT241" s="3" t="s">
        <v>366</v>
      </c>
      <c r="CU241" s="3" t="s">
        <v>371</v>
      </c>
      <c r="CV241" s="3" t="s">
        <v>372</v>
      </c>
      <c r="CW241" s="3" t="s">
        <v>401</v>
      </c>
      <c r="CX241">
        <v>2024</v>
      </c>
    </row>
  </sheetData>
  <autoFilter ref="A1:DJ24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17" sqref="A17:A28"/>
    </sheetView>
  </sheetViews>
  <sheetFormatPr defaultRowHeight="12.75" x14ac:dyDescent="0.2"/>
  <cols>
    <col min="4" max="4" width="19" style="105" bestFit="1" customWidth="1"/>
    <col min="27" max="27" width="13.7109375" style="105" bestFit="1" customWidth="1"/>
    <col min="28" max="28" width="9" style="105" bestFit="1" customWidth="1"/>
  </cols>
  <sheetData>
    <row r="1" spans="1:29" x14ac:dyDescent="0.2">
      <c r="A1" s="5">
        <v>1</v>
      </c>
      <c r="B1" s="163" t="s">
        <v>416</v>
      </c>
      <c r="C1" s="164"/>
      <c r="D1" s="6"/>
      <c r="E1" s="7" t="s">
        <v>417</v>
      </c>
      <c r="F1" s="8" t="s">
        <v>418</v>
      </c>
      <c r="G1" s="8" t="s">
        <v>419</v>
      </c>
      <c r="H1" s="8" t="s">
        <v>420</v>
      </c>
      <c r="I1" s="8" t="s">
        <v>421</v>
      </c>
      <c r="J1" s="8" t="s">
        <v>422</v>
      </c>
      <c r="K1" s="8" t="s">
        <v>423</v>
      </c>
      <c r="L1" s="8" t="s">
        <v>424</v>
      </c>
      <c r="M1" s="8" t="s">
        <v>425</v>
      </c>
      <c r="N1" s="8" t="s">
        <v>426</v>
      </c>
      <c r="O1" s="8" t="s">
        <v>427</v>
      </c>
      <c r="P1" s="9" t="s">
        <v>428</v>
      </c>
      <c r="Q1" s="10"/>
      <c r="R1" s="4">
        <v>1</v>
      </c>
      <c r="S1" s="4">
        <v>2</v>
      </c>
      <c r="T1" s="4">
        <v>3</v>
      </c>
      <c r="U1" s="4">
        <v>4</v>
      </c>
      <c r="V1" s="4">
        <v>5</v>
      </c>
      <c r="W1" s="4">
        <v>6</v>
      </c>
      <c r="X1" s="4">
        <v>7</v>
      </c>
    </row>
    <row r="2" spans="1:29" x14ac:dyDescent="0.2">
      <c r="A2" s="5">
        <v>2</v>
      </c>
      <c r="B2" s="163" t="s">
        <v>416</v>
      </c>
      <c r="C2" s="164"/>
      <c r="D2" s="6"/>
      <c r="E2" s="101" t="s">
        <v>2</v>
      </c>
      <c r="F2" s="102" t="s">
        <v>378</v>
      </c>
      <c r="G2" s="102" t="s">
        <v>381</v>
      </c>
      <c r="H2" s="102" t="s">
        <v>384</v>
      </c>
      <c r="I2" s="102" t="s">
        <v>387</v>
      </c>
      <c r="J2" s="102" t="s">
        <v>389</v>
      </c>
      <c r="K2" s="102" t="s">
        <v>391</v>
      </c>
      <c r="L2" s="102" t="s">
        <v>393</v>
      </c>
      <c r="M2" s="102" t="s">
        <v>395</v>
      </c>
      <c r="N2" s="102" t="s">
        <v>397</v>
      </c>
      <c r="O2" s="102" t="s">
        <v>399</v>
      </c>
      <c r="P2" s="103" t="s">
        <v>401</v>
      </c>
      <c r="Q2" s="10"/>
      <c r="R2" s="4" t="s">
        <v>371</v>
      </c>
      <c r="S2" s="4" t="s">
        <v>372</v>
      </c>
      <c r="T2" s="4" t="s">
        <v>373</v>
      </c>
      <c r="U2" s="4" t="s">
        <v>374</v>
      </c>
      <c r="V2" s="4" t="s">
        <v>375</v>
      </c>
      <c r="W2" s="4" t="s">
        <v>365</v>
      </c>
      <c r="X2" s="4" t="s">
        <v>366</v>
      </c>
      <c r="AA2" s="1"/>
      <c r="AB2" s="1" t="s">
        <v>2</v>
      </c>
      <c r="AC2">
        <v>2024</v>
      </c>
    </row>
    <row r="3" spans="1:29" x14ac:dyDescent="0.2">
      <c r="A3" s="5">
        <v>3</v>
      </c>
      <c r="B3" s="163" t="s">
        <v>416</v>
      </c>
      <c r="C3" s="164"/>
      <c r="D3" s="6"/>
      <c r="E3" s="11">
        <v>31</v>
      </c>
      <c r="F3" s="4"/>
      <c r="G3" s="4">
        <v>31</v>
      </c>
      <c r="H3" s="4"/>
      <c r="I3" s="4">
        <v>31</v>
      </c>
      <c r="J3" s="4"/>
      <c r="K3" s="4">
        <v>31</v>
      </c>
      <c r="L3" s="4">
        <v>31</v>
      </c>
      <c r="M3" s="4"/>
      <c r="N3" s="4">
        <v>31</v>
      </c>
      <c r="O3" s="4"/>
      <c r="P3" s="12">
        <v>31</v>
      </c>
      <c r="Q3" s="10"/>
      <c r="R3" s="10"/>
      <c r="S3" s="10"/>
      <c r="T3" s="10"/>
      <c r="U3" s="10"/>
      <c r="V3" s="10"/>
      <c r="W3" s="10"/>
      <c r="X3" s="10"/>
      <c r="AA3" s="1"/>
      <c r="AB3" s="1" t="s">
        <v>378</v>
      </c>
      <c r="AC3">
        <v>2024</v>
      </c>
    </row>
    <row r="4" spans="1:29" x14ac:dyDescent="0.2">
      <c r="A4" s="5">
        <v>4</v>
      </c>
      <c r="B4" s="163" t="s">
        <v>416</v>
      </c>
      <c r="C4" s="164"/>
      <c r="D4" s="13"/>
      <c r="E4" s="14">
        <v>31</v>
      </c>
      <c r="F4" s="15">
        <v>29</v>
      </c>
      <c r="G4" s="15">
        <v>31</v>
      </c>
      <c r="H4" s="15">
        <v>30</v>
      </c>
      <c r="I4" s="15">
        <v>31</v>
      </c>
      <c r="J4" s="15">
        <v>30</v>
      </c>
      <c r="K4" s="15">
        <v>31</v>
      </c>
      <c r="L4" s="15">
        <v>31</v>
      </c>
      <c r="M4" s="15">
        <v>30</v>
      </c>
      <c r="N4" s="15">
        <v>31</v>
      </c>
      <c r="O4" s="15">
        <v>30</v>
      </c>
      <c r="P4" s="16">
        <v>31</v>
      </c>
      <c r="Q4" s="17"/>
      <c r="R4" s="17"/>
      <c r="S4" s="17"/>
      <c r="T4" s="17"/>
      <c r="U4" s="17"/>
      <c r="V4" s="17"/>
      <c r="W4" s="17"/>
      <c r="X4" s="17"/>
      <c r="AA4" s="1"/>
      <c r="AB4" s="1" t="s">
        <v>381</v>
      </c>
      <c r="AC4">
        <v>2024</v>
      </c>
    </row>
    <row r="5" spans="1:29" x14ac:dyDescent="0.2">
      <c r="A5" s="5">
        <v>5</v>
      </c>
      <c r="B5" s="163" t="s">
        <v>416</v>
      </c>
      <c r="C5" s="164"/>
      <c r="D5" s="6"/>
      <c r="E5" s="18">
        <v>1</v>
      </c>
      <c r="F5" s="19">
        <v>2</v>
      </c>
      <c r="G5" s="19">
        <v>3</v>
      </c>
      <c r="H5" s="19">
        <v>4</v>
      </c>
      <c r="I5" s="19">
        <v>5</v>
      </c>
      <c r="J5" s="19">
        <v>6</v>
      </c>
      <c r="K5" s="19">
        <v>7</v>
      </c>
      <c r="L5" s="19">
        <v>8</v>
      </c>
      <c r="M5" s="19">
        <v>9</v>
      </c>
      <c r="N5" s="19">
        <v>10</v>
      </c>
      <c r="O5" s="19">
        <v>11</v>
      </c>
      <c r="P5" s="20">
        <v>12</v>
      </c>
      <c r="Q5" s="10"/>
      <c r="R5" s="10"/>
      <c r="S5" s="10"/>
      <c r="T5" s="10"/>
      <c r="U5" s="10"/>
      <c r="V5" s="10"/>
      <c r="W5" s="10"/>
      <c r="X5" s="10"/>
      <c r="AA5" s="1"/>
      <c r="AB5" s="1" t="s">
        <v>384</v>
      </c>
      <c r="AC5">
        <v>2024</v>
      </c>
    </row>
    <row r="6" spans="1:29" x14ac:dyDescent="0.2">
      <c r="A6" s="5">
        <v>6</v>
      </c>
      <c r="B6" s="163" t="s">
        <v>416</v>
      </c>
      <c r="C6" s="164"/>
      <c r="D6" s="2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2"/>
      <c r="R6" s="22"/>
      <c r="S6" s="22"/>
      <c r="T6" s="22"/>
      <c r="U6" s="22"/>
      <c r="V6" s="22"/>
      <c r="W6" s="22"/>
      <c r="X6" s="22"/>
      <c r="AA6" s="1"/>
      <c r="AB6" s="1" t="s">
        <v>387</v>
      </c>
      <c r="AC6">
        <v>2024</v>
      </c>
    </row>
    <row r="7" spans="1:29" x14ac:dyDescent="0.2">
      <c r="A7" s="5">
        <v>7</v>
      </c>
      <c r="B7" s="163" t="s">
        <v>416</v>
      </c>
      <c r="C7" s="164"/>
      <c r="D7" s="23"/>
      <c r="E7" s="104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4"/>
      <c r="R7" s="24"/>
      <c r="S7" s="24"/>
      <c r="T7" s="24"/>
      <c r="U7" s="24"/>
      <c r="V7" s="24"/>
      <c r="W7" s="24"/>
      <c r="X7" s="24"/>
      <c r="AA7" s="1"/>
      <c r="AB7" s="1" t="s">
        <v>389</v>
      </c>
      <c r="AC7">
        <v>2024</v>
      </c>
    </row>
    <row r="8" spans="1:29" x14ac:dyDescent="0.2">
      <c r="A8" s="5">
        <v>8</v>
      </c>
      <c r="B8" s="163" t="s">
        <v>416</v>
      </c>
      <c r="C8" s="164"/>
      <c r="D8" s="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10"/>
      <c r="R8" s="10"/>
      <c r="S8" s="10"/>
      <c r="T8" s="10"/>
      <c r="U8" s="10"/>
      <c r="V8" s="10"/>
      <c r="W8" s="10"/>
      <c r="X8" s="10"/>
      <c r="AA8" s="1"/>
      <c r="AB8" s="1" t="s">
        <v>391</v>
      </c>
      <c r="AC8">
        <v>2024</v>
      </c>
    </row>
    <row r="9" spans="1:29" x14ac:dyDescent="0.2">
      <c r="A9" s="5">
        <v>9</v>
      </c>
      <c r="B9" s="163" t="s">
        <v>416</v>
      </c>
      <c r="C9" s="164"/>
      <c r="D9" s="2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  <c r="R9" s="27"/>
      <c r="S9" s="27"/>
      <c r="T9" s="27"/>
      <c r="U9" s="27"/>
      <c r="V9" s="27"/>
      <c r="W9" s="27"/>
      <c r="X9" s="27"/>
      <c r="AA9" s="1"/>
      <c r="AB9" s="1" t="s">
        <v>393</v>
      </c>
      <c r="AC9">
        <v>2024</v>
      </c>
    </row>
    <row r="10" spans="1:29" x14ac:dyDescent="0.2">
      <c r="A10" s="5">
        <v>10</v>
      </c>
      <c r="B10" s="163" t="s">
        <v>416</v>
      </c>
      <c r="C10" s="164"/>
      <c r="D10" s="28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AA10" s="1"/>
      <c r="AB10" s="1" t="s">
        <v>395</v>
      </c>
      <c r="AC10">
        <v>2024</v>
      </c>
    </row>
    <row r="11" spans="1:29" x14ac:dyDescent="0.2">
      <c r="A11" s="5">
        <v>11</v>
      </c>
      <c r="B11" s="163" t="s">
        <v>416</v>
      </c>
      <c r="C11" s="164"/>
      <c r="D11" s="161"/>
      <c r="E11" s="10"/>
      <c r="F11" s="10"/>
      <c r="G11" s="10"/>
      <c r="H11" s="10"/>
      <c r="I11" s="29"/>
      <c r="J11" s="29"/>
      <c r="K11" s="30"/>
      <c r="L11" s="3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AA11" s="1"/>
      <c r="AB11" s="1" t="s">
        <v>397</v>
      </c>
      <c r="AC11">
        <v>2024</v>
      </c>
    </row>
    <row r="12" spans="1:29" x14ac:dyDescent="0.2">
      <c r="A12" s="5">
        <v>12</v>
      </c>
      <c r="B12" s="163" t="s">
        <v>416</v>
      </c>
      <c r="C12" s="164"/>
      <c r="D12" s="162"/>
      <c r="E12" s="10"/>
      <c r="F12" s="10"/>
      <c r="G12" s="10"/>
      <c r="H12" s="10"/>
      <c r="I12" s="29"/>
      <c r="J12" s="29"/>
      <c r="K12" s="30"/>
      <c r="L12" s="3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AA12" s="1"/>
      <c r="AB12" s="1" t="s">
        <v>399</v>
      </c>
      <c r="AC12">
        <v>2024</v>
      </c>
    </row>
    <row r="13" spans="1:29" x14ac:dyDescent="0.2">
      <c r="A13" s="5">
        <v>13</v>
      </c>
      <c r="B13" s="163" t="s">
        <v>416</v>
      </c>
      <c r="C13" s="164"/>
      <c r="D13" s="161"/>
      <c r="E13" s="10"/>
      <c r="F13" s="10"/>
      <c r="G13" s="10"/>
      <c r="H13" s="10"/>
      <c r="I13" s="29"/>
      <c r="J13" s="29"/>
      <c r="K13" s="30"/>
      <c r="L13" s="3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AA13" s="1"/>
      <c r="AB13" s="1" t="s">
        <v>401</v>
      </c>
      <c r="AC13">
        <v>2024</v>
      </c>
    </row>
    <row r="14" spans="1:29" x14ac:dyDescent="0.2">
      <c r="A14" s="5">
        <v>14</v>
      </c>
      <c r="B14" s="163" t="s">
        <v>416</v>
      </c>
      <c r="C14" s="164"/>
      <c r="D14" s="162"/>
      <c r="E14" s="10"/>
      <c r="F14" s="10"/>
      <c r="G14" s="10"/>
      <c r="H14" s="10"/>
      <c r="I14" s="29"/>
      <c r="J14" s="29"/>
      <c r="K14" s="30"/>
      <c r="L14" s="3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6" spans="1:29" ht="13.9" customHeight="1" thickBot="1" x14ac:dyDescent="0.25"/>
    <row r="17" spans="1:18" x14ac:dyDescent="0.2">
      <c r="A17" s="31" t="s">
        <v>429</v>
      </c>
      <c r="B17" s="32"/>
    </row>
    <row r="18" spans="1:18" x14ac:dyDescent="0.2">
      <c r="A18" s="33" t="s">
        <v>430</v>
      </c>
      <c r="B18" s="34"/>
    </row>
    <row r="19" spans="1:18" x14ac:dyDescent="0.2">
      <c r="A19" s="33" t="s">
        <v>431</v>
      </c>
      <c r="B19" s="34"/>
    </row>
    <row r="20" spans="1:18" x14ac:dyDescent="0.2">
      <c r="A20" s="33" t="s">
        <v>432</v>
      </c>
      <c r="B20" s="34"/>
    </row>
    <row r="21" spans="1:18" x14ac:dyDescent="0.2">
      <c r="A21" s="33" t="s">
        <v>433</v>
      </c>
      <c r="B21" s="34"/>
    </row>
    <row r="22" spans="1:18" x14ac:dyDescent="0.2">
      <c r="A22" s="33" t="s">
        <v>434</v>
      </c>
      <c r="B22" s="34"/>
    </row>
    <row r="23" spans="1:18" x14ac:dyDescent="0.2">
      <c r="A23" s="33" t="s">
        <v>435</v>
      </c>
      <c r="B23" s="34"/>
    </row>
    <row r="24" spans="1:18" x14ac:dyDescent="0.2">
      <c r="A24" s="33" t="s">
        <v>436</v>
      </c>
      <c r="B24" s="34"/>
    </row>
    <row r="25" spans="1:18" x14ac:dyDescent="0.2">
      <c r="A25" s="33" t="s">
        <v>437</v>
      </c>
      <c r="B25" s="34"/>
    </row>
    <row r="26" spans="1:18" x14ac:dyDescent="0.2">
      <c r="A26" s="33" t="s">
        <v>438</v>
      </c>
      <c r="B26" s="34"/>
    </row>
    <row r="27" spans="1:18" x14ac:dyDescent="0.2">
      <c r="A27" s="33" t="s">
        <v>439</v>
      </c>
      <c r="B27" s="34"/>
    </row>
    <row r="28" spans="1:18" ht="14.45" customHeight="1" x14ac:dyDescent="0.2">
      <c r="A28" s="33" t="s">
        <v>440</v>
      </c>
      <c r="B28" s="34"/>
      <c r="D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5" customHeight="1" thickBot="1" x14ac:dyDescent="0.3">
      <c r="A29" s="36"/>
      <c r="B29" s="37"/>
      <c r="R29" s="38"/>
    </row>
    <row r="30" spans="1:18" ht="14.45" customHeight="1" x14ac:dyDescent="0.25">
      <c r="R30" s="38"/>
    </row>
    <row r="31" spans="1:18" ht="14.45" customHeight="1" x14ac:dyDescent="0.25">
      <c r="R31" s="38"/>
    </row>
    <row r="32" spans="1:18" ht="14.45" customHeight="1" x14ac:dyDescent="0.25">
      <c r="R32" s="38"/>
    </row>
    <row r="33" spans="18:18" ht="14.45" customHeight="1" x14ac:dyDescent="0.25">
      <c r="R33" s="38"/>
    </row>
    <row r="34" spans="18:18" ht="14.45" customHeight="1" x14ac:dyDescent="0.25">
      <c r="R34" s="38"/>
    </row>
    <row r="35" spans="18:18" ht="14.45" customHeight="1" x14ac:dyDescent="0.25">
      <c r="R35" s="38"/>
    </row>
    <row r="36" spans="18:18" ht="14.45" customHeight="1" x14ac:dyDescent="0.25">
      <c r="R36" s="38"/>
    </row>
    <row r="37" spans="18:18" ht="14.45" customHeight="1" x14ac:dyDescent="0.25">
      <c r="R37" s="38"/>
    </row>
    <row r="38" spans="18:18" ht="14.45" customHeight="1" x14ac:dyDescent="0.25">
      <c r="R38" s="38"/>
    </row>
    <row r="39" spans="18:18" ht="14.45" customHeight="1" x14ac:dyDescent="0.25">
      <c r="R39" s="38"/>
    </row>
    <row r="40" spans="18:18" ht="14.45" customHeight="1" x14ac:dyDescent="0.25">
      <c r="R40" s="38"/>
    </row>
    <row r="41" spans="18:18" ht="14.45" customHeight="1" x14ac:dyDescent="0.25">
      <c r="R41" s="38"/>
    </row>
    <row r="42" spans="18:18" ht="14.45" customHeight="1" x14ac:dyDescent="0.25">
      <c r="R42" s="38"/>
    </row>
    <row r="43" spans="18:18" ht="14.45" customHeight="1" x14ac:dyDescent="0.25">
      <c r="R43" s="38"/>
    </row>
    <row r="44" spans="18:18" ht="14.45" customHeight="1" x14ac:dyDescent="0.25">
      <c r="R44" s="38"/>
    </row>
    <row r="45" spans="18:18" ht="14.45" customHeight="1" x14ac:dyDescent="0.25">
      <c r="R45" s="38"/>
    </row>
    <row r="46" spans="18:18" ht="14.45" customHeight="1" x14ac:dyDescent="0.25">
      <c r="R46" s="38"/>
    </row>
    <row r="47" spans="18:18" ht="14.45" customHeight="1" x14ac:dyDescent="0.25">
      <c r="R47" s="38"/>
    </row>
  </sheetData>
  <mergeCells count="16">
    <mergeCell ref="B1:C1"/>
    <mergeCell ref="B12:C12"/>
    <mergeCell ref="B11:C11"/>
    <mergeCell ref="B4:C4"/>
    <mergeCell ref="B7:C7"/>
    <mergeCell ref="D11:D12"/>
    <mergeCell ref="B2:C2"/>
    <mergeCell ref="B3:C3"/>
    <mergeCell ref="D13:D14"/>
    <mergeCell ref="B8:C8"/>
    <mergeCell ref="B13:C13"/>
    <mergeCell ref="B9:C9"/>
    <mergeCell ref="B10:C10"/>
    <mergeCell ref="B5:C5"/>
    <mergeCell ref="B6:C6"/>
    <mergeCell ref="B14:C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Табель для проверки</vt:lpstr>
      <vt:lpstr>Табель</vt:lpstr>
      <vt:lpstr>Обозначения</vt:lpstr>
      <vt:lpstr>Вспомогательная таблица</vt:lpstr>
      <vt:lpstr>АЗАМАТ</vt:lpstr>
      <vt:lpstr>Табель!год</vt:lpstr>
      <vt:lpstr>'Табель для проверки'!год</vt:lpstr>
      <vt:lpstr>Табель!месяц</vt:lpstr>
      <vt:lpstr>'Табель для проверки'!месяц</vt:lpstr>
      <vt:lpstr>Табель!Область_печати</vt:lpstr>
      <vt:lpstr>'Табель для проверки'!Область_печати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subocheva</dc:creator>
  <cp:lastModifiedBy>Artalius</cp:lastModifiedBy>
  <cp:lastPrinted>2022-07-30T09:52:25Z</cp:lastPrinted>
  <dcterms:created xsi:type="dcterms:W3CDTF">2007-10-09T06:14:30Z</dcterms:created>
  <dcterms:modified xsi:type="dcterms:W3CDTF">2024-01-27T12:44:23Z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