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false" localSheetId="0" name="_xlnm.Print_Area" vbProcedure="false">sheet1!#ref!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<sst xmlns="http://schemas.openxmlformats.org/spreadsheetml/2006/main" count="62" uniqueCount="30">
  <si>
    <t xml:space="preserve">Just Intonation Major Scales by Key</t>
  </si>
  <si>
    <t xml:space="preserve">Note</t>
  </si>
  <si>
    <t xml:space="preserve">C</t>
  </si>
  <si>
    <t xml:space="preserve">D</t>
  </si>
  <si>
    <t xml:space="preserve">E</t>
  </si>
  <si>
    <t xml:space="preserve">F#</t>
  </si>
  <si>
    <t xml:space="preserve">G</t>
  </si>
  <si>
    <t xml:space="preserve">A</t>
  </si>
  <si>
    <t xml:space="preserve">B</t>
  </si>
  <si>
    <t xml:space="preserve">C#</t>
  </si>
  <si>
    <t xml:space="preserve">Db</t>
  </si>
  <si>
    <t xml:space="preserve">Eb</t>
  </si>
  <si>
    <t xml:space="preserve">F</t>
  </si>
  <si>
    <t xml:space="preserve">Gb</t>
  </si>
  <si>
    <t xml:space="preserve">Ab</t>
  </si>
  <si>
    <t xml:space="preserve">Bb</t>
  </si>
  <si>
    <t xml:space="preserve">Cb</t>
  </si>
  <si>
    <t xml:space="preserve">A#/Bb</t>
  </si>
  <si>
    <t xml:space="preserve">B/Cb</t>
  </si>
  <si>
    <t xml:space="preserve">C#/Db</t>
  </si>
  <si>
    <t xml:space="preserve">D#/Eb</t>
  </si>
  <si>
    <t xml:space="preserve">E/Fb</t>
  </si>
  <si>
    <t xml:space="preserve">E#/F</t>
  </si>
  <si>
    <t xml:space="preserve">F#/Gb</t>
  </si>
  <si>
    <t xml:space="preserve">Starting Note</t>
  </si>
  <si>
    <t xml:space="preserve">G#/Ab</t>
  </si>
  <si>
    <t xml:space="preserve">Equal Intonation Major Scale Frequencies (Hz) by Key</t>
  </si>
  <si>
    <t xml:space="preserve">Power of twelfth root of 2</t>
  </si>
  <si>
    <t xml:space="preserve">A4</t>
  </si>
  <si>
    <t xml:space="preserve">Karol Wadolowski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</si>
</sst>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0"/>
    <numFmt numFmtId="166" formatCode="# ?/??"/>
    <numFmt numFmtId="167" formatCode="0.0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EEECE1"/>
        <bgColor rgb="FFFFFFFF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2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true" applyAlignment="true" applyProtection="false">
      <alignment horizontal="left" vertical="center" textRotation="0" wrapText="false" indent="2" shrinkToFit="false"/>
      <protection locked="true" hidden="false"/>
    </xf>
    <xf numFmtId="167" fontId="0" fillId="0" borderId="0" xfId="0" applyFont="false" applyBorder="true" applyAlignment="true" applyProtection="false">
      <alignment horizontal="left" vertical="center" textRotation="0" wrapText="false" indent="2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EECE1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V48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A33" activeCellId="0" sqref="A33"/>
    </sheetView>
  </sheetViews>
  <sheetFormatPr defaultRowHeight="13.8" zeroHeight="false" outlineLevelRow="0" outlineLevelCol="0"/>
  <cols>
    <col collapsed="false" customWidth="true" hidden="false" outlineLevel="0" max="1" min="1" style="0" width="8.83"/>
    <col collapsed="false" customWidth="true" hidden="false" outlineLevel="0" max="16" min="2" style="0" width="10.28"/>
    <col collapsed="false" customWidth="true" hidden="false" outlineLevel="0" max="17" min="17" style="0" width="8.83"/>
    <col collapsed="false" customWidth="true" hidden="false" outlineLevel="0" max="18" min="18" style="0" width="10.83"/>
    <col collapsed="false" customWidth="true" hidden="false" outlineLevel="0" max="1025" min="19" style="0" width="8.83"/>
  </cols>
  <sheetData>
    <row r="1" customFormat="false" ht="13.8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U1" s="2" t="n">
        <f aca="false">1/2</f>
        <v>0.5</v>
      </c>
      <c r="V1" s="3"/>
    </row>
    <row r="2" customFormat="false" ht="13.8" hidden="false" customHeight="false" outlineLevel="0" collapsed="false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5" t="s">
        <v>11</v>
      </c>
      <c r="L2" s="5" t="s">
        <v>12</v>
      </c>
      <c r="M2" s="5" t="s">
        <v>13</v>
      </c>
      <c r="N2" s="5" t="s">
        <v>14</v>
      </c>
      <c r="O2" s="5" t="s">
        <v>15</v>
      </c>
      <c r="P2" s="5" t="s">
        <v>16</v>
      </c>
      <c r="U2" s="2" t="n">
        <f aca="false">10/18</f>
        <v>0.555555555555556</v>
      </c>
      <c r="V2" s="3"/>
    </row>
    <row r="3" customFormat="false" ht="13.8" hidden="false" customHeight="false" outlineLevel="0" collapsed="false">
      <c r="A3" s="5" t="s">
        <v>14</v>
      </c>
      <c r="B3" s="6" t="n">
        <f aca="false">440*($U9/$U$10)</f>
        <v>422.4</v>
      </c>
      <c r="C3" s="6" t="n">
        <f aca="false">440*($U7/$U$8)</f>
        <v>412.5</v>
      </c>
      <c r="D3" s="6" t="n">
        <f aca="false">440*($U5/$U$6)</f>
        <v>412.5</v>
      </c>
      <c r="E3" s="6" t="n">
        <f aca="false">440*($U3/$U$4)</f>
        <v>412.5</v>
      </c>
      <c r="F3" s="6" t="n">
        <f aca="false">440*($U2/$U$3)</f>
        <v>434.567901234568</v>
      </c>
      <c r="G3" s="6" t="n">
        <f aca="false">440*($U12/$U$13)</f>
        <v>412.5</v>
      </c>
      <c r="H3" s="6" t="n">
        <f aca="false">440*($U10/$U$11)</f>
        <v>407.407407407407</v>
      </c>
      <c r="I3" s="6" t="n">
        <f aca="false">440*($U8/$U$9)</f>
        <v>412.5</v>
      </c>
      <c r="J3" s="6" t="n">
        <f aca="false">440*($U8/$U$9)</f>
        <v>412.5</v>
      </c>
      <c r="K3" s="6" t="n">
        <f aca="false">440*($U6/$U$7)</f>
        <v>417.185185185185</v>
      </c>
      <c r="L3" s="6" t="n">
        <f aca="false">440*($U4/$U$5)</f>
        <v>422.4</v>
      </c>
      <c r="M3" s="6" t="n">
        <f aca="false">440*($U3/$U$4)</f>
        <v>412.5</v>
      </c>
      <c r="N3" s="6" t="n">
        <f aca="false">440*($U13/$U$14)</f>
        <v>396</v>
      </c>
      <c r="O3" s="6" t="n">
        <f aca="false">440*($U11/$U$12)</f>
        <v>422.4</v>
      </c>
      <c r="P3" s="6" t="n">
        <f aca="false">440*($U10/$U$11)</f>
        <v>407.407407407407</v>
      </c>
      <c r="U3" s="2" t="n">
        <f aca="false">9/16</f>
        <v>0.5625</v>
      </c>
      <c r="V3" s="3"/>
    </row>
    <row r="4" customFormat="false" ht="13.8" hidden="false" customHeight="false" outlineLevel="0" collapsed="false">
      <c r="A4" s="5" t="s">
        <v>7</v>
      </c>
      <c r="B4" s="6" t="n">
        <f aca="false">440*($U10/$U$10)</f>
        <v>440</v>
      </c>
      <c r="C4" s="6" t="n">
        <f aca="false">440*($U8/$U$8)</f>
        <v>440</v>
      </c>
      <c r="D4" s="6" t="n">
        <f aca="false">440*($U6/$U$6)</f>
        <v>440</v>
      </c>
      <c r="E4" s="6" t="n">
        <f aca="false">440*($U4/$U$4)</f>
        <v>440</v>
      </c>
      <c r="F4" s="6" t="n">
        <f aca="false">440*($U3/$U$3)</f>
        <v>440</v>
      </c>
      <c r="G4" s="6" t="n">
        <f aca="false">440*($U13/$U$13)</f>
        <v>440</v>
      </c>
      <c r="H4" s="6" t="n">
        <f aca="false">440*($U11/$U$11)</f>
        <v>440</v>
      </c>
      <c r="I4" s="6" t="n">
        <f aca="false">440*($U9/$U$9)</f>
        <v>440</v>
      </c>
      <c r="J4" s="6" t="n">
        <f aca="false">440*($U9/$U$9)</f>
        <v>440</v>
      </c>
      <c r="K4" s="6" t="n">
        <f aca="false">440*($U7/$U$7)</f>
        <v>440</v>
      </c>
      <c r="L4" s="6" t="n">
        <f aca="false">440*($U5/$U$5)</f>
        <v>440</v>
      </c>
      <c r="M4" s="6" t="n">
        <f aca="false">440*($U4/$U$4)</f>
        <v>440</v>
      </c>
      <c r="N4" s="6" t="n">
        <f aca="false">440*($U14/$U$14)</f>
        <v>440</v>
      </c>
      <c r="O4" s="6" t="n">
        <f aca="false">440*($U12/$U$12)</f>
        <v>440</v>
      </c>
      <c r="P4" s="6" t="n">
        <f aca="false">440*($U11/$U$11)</f>
        <v>440</v>
      </c>
      <c r="U4" s="2" t="n">
        <f aca="false">6/10</f>
        <v>0.6</v>
      </c>
      <c r="V4" s="3"/>
    </row>
    <row r="5" customFormat="false" ht="13.8" hidden="false" customHeight="false" outlineLevel="0" collapsed="false">
      <c r="A5" s="5" t="s">
        <v>17</v>
      </c>
      <c r="B5" s="6" t="n">
        <f aca="false">440*($U11/$U$10)</f>
        <v>475.2</v>
      </c>
      <c r="C5" s="6" t="n">
        <f aca="false">440*($U9/$U$8)</f>
        <v>469.333333333333</v>
      </c>
      <c r="D5" s="6" t="n">
        <f aca="false">440*($U7/$U$6)</f>
        <v>464.0625</v>
      </c>
      <c r="E5" s="6" t="n">
        <f aca="false">440*($U5/$U$4)</f>
        <v>458.333333333333</v>
      </c>
      <c r="F5" s="6" t="n">
        <f aca="false">440*($U4/$U$3)</f>
        <v>469.333333333333</v>
      </c>
      <c r="G5" s="6" t="n">
        <f aca="false">440*($U14/$U$13)</f>
        <v>488.888888888889</v>
      </c>
      <c r="H5" s="6" t="n">
        <f aca="false">440*($U12/$U$11)</f>
        <v>458.333333333333</v>
      </c>
      <c r="I5" s="6" t="n">
        <f aca="false">440*($U10/$U$9)</f>
        <v>458.333333333333</v>
      </c>
      <c r="J5" s="6" t="n">
        <f aca="false">440*($U10/$U$9)</f>
        <v>458.333333333333</v>
      </c>
      <c r="K5" s="6" t="n">
        <f aca="false">440*($U8/$U$7)</f>
        <v>469.333333333333</v>
      </c>
      <c r="L5" s="6" t="n">
        <f aca="false">440*($U6/$U$5)</f>
        <v>469.333333333333</v>
      </c>
      <c r="M5" s="6" t="n">
        <f aca="false">440*($U5/$U$4)</f>
        <v>458.333333333333</v>
      </c>
      <c r="N5" s="6" t="n">
        <f aca="false">440*($U15/$U$14)</f>
        <v>445.5</v>
      </c>
      <c r="O5" s="6" t="n">
        <f aca="false">440*($U13/$U$12)</f>
        <v>469.333333333333</v>
      </c>
      <c r="P5" s="6" t="n">
        <f aca="false">440*($U12/$U$11)</f>
        <v>458.333333333333</v>
      </c>
      <c r="U5" s="2" t="n">
        <f aca="false">5/8</f>
        <v>0.625</v>
      </c>
      <c r="V5" s="3"/>
    </row>
    <row r="6" customFormat="false" ht="13.8" hidden="false" customHeight="false" outlineLevel="0" collapsed="false">
      <c r="A6" s="5" t="s">
        <v>18</v>
      </c>
      <c r="B6" s="6" t="n">
        <f aca="false">440*($U12/$U$10)</f>
        <v>495</v>
      </c>
      <c r="C6" s="6" t="n">
        <f aca="false">440*($U10/$U$8)</f>
        <v>488.888888888889</v>
      </c>
      <c r="D6" s="6" t="n">
        <f aca="false">440*($U8/$U$6)</f>
        <v>495</v>
      </c>
      <c r="E6" s="6" t="n">
        <f aca="false">440*($U6/$U$4)</f>
        <v>488.888888888889</v>
      </c>
      <c r="F6" s="6" t="n">
        <f aca="false">440*($U5/$U$3)</f>
        <v>488.888888888889</v>
      </c>
      <c r="G6" s="6" t="n">
        <f aca="false">440*($U15/$U$13)</f>
        <v>495</v>
      </c>
      <c r="H6" s="6" t="n">
        <f aca="false">440*($U13/$U$11)</f>
        <v>488.888888888889</v>
      </c>
      <c r="I6" s="6" t="n">
        <f aca="false">440*($U11/$U$9)</f>
        <v>495</v>
      </c>
      <c r="J6" s="6" t="n">
        <f aca="false">440*($U11/$U$9)</f>
        <v>495</v>
      </c>
      <c r="K6" s="6" t="n">
        <f aca="false">440*($U9/$U$7)</f>
        <v>500.622222222222</v>
      </c>
      <c r="L6" s="6" t="n">
        <f aca="false">440*($U7/$U$5)</f>
        <v>495</v>
      </c>
      <c r="M6" s="6" t="n">
        <f aca="false">440*($U6/$U$4)</f>
        <v>488.888888888889</v>
      </c>
      <c r="N6" s="6" t="n">
        <f aca="false">440*($U16/$U$14)</f>
        <v>475.2</v>
      </c>
      <c r="O6" s="6" t="n">
        <f aca="false">440*($U14/$U$12)</f>
        <v>521.481481481482</v>
      </c>
      <c r="P6" s="6" t="n">
        <f aca="false">440*($U13/$U$11)</f>
        <v>488.888888888889</v>
      </c>
      <c r="U6" s="2" t="n">
        <f aca="false">4/6</f>
        <v>0.666666666666667</v>
      </c>
      <c r="V6" s="3"/>
    </row>
    <row r="7" customFormat="false" ht="13.8" hidden="false" customHeight="false" outlineLevel="0" collapsed="false">
      <c r="A7" s="5" t="s">
        <v>2</v>
      </c>
      <c r="B7" s="6" t="n">
        <f aca="false">440*($U13/$U$10)</f>
        <v>528</v>
      </c>
      <c r="C7" s="6" t="n">
        <f aca="false">440*($U11/$U$8)</f>
        <v>528</v>
      </c>
      <c r="D7" s="6" t="n">
        <f aca="false">440*($U9/$U$6)</f>
        <v>528</v>
      </c>
      <c r="E7" s="6" t="n">
        <f aca="false">440*($U7/$U$4)</f>
        <v>515.625</v>
      </c>
      <c r="F7" s="6" t="n">
        <f aca="false">440*($U6/$U$3)</f>
        <v>521.481481481481</v>
      </c>
      <c r="G7" s="6" t="n">
        <f aca="false">440*($U16/$U$13)</f>
        <v>528</v>
      </c>
      <c r="H7" s="6" t="n">
        <f aca="false">440*($U14/$U$11)</f>
        <v>543.20987654321</v>
      </c>
      <c r="I7" s="6" t="n">
        <f aca="false">440*($U12/$U$9)</f>
        <v>515.625</v>
      </c>
      <c r="J7" s="6" t="n">
        <f aca="false">440*($U12/$U$9)</f>
        <v>515.625</v>
      </c>
      <c r="K7" s="6" t="n">
        <f aca="false">440*($U10/$U$7)</f>
        <v>521.481481481482</v>
      </c>
      <c r="L7" s="6" t="n">
        <f aca="false">440*($U8/$U$5)</f>
        <v>528</v>
      </c>
      <c r="M7" s="6" t="n">
        <f aca="false">440*($U7/$U$4)</f>
        <v>515.625</v>
      </c>
      <c r="N7" s="6" t="n">
        <f aca="false">440*($U17/$U$14)</f>
        <v>495</v>
      </c>
      <c r="O7" s="6" t="n">
        <f aca="false">440*($U15/$U$12)</f>
        <v>528</v>
      </c>
      <c r="P7" s="6" t="n">
        <f aca="false">440*($U14/$U$11)</f>
        <v>543.20987654321</v>
      </c>
      <c r="U7" s="2" t="n">
        <f aca="false">45/64</f>
        <v>0.703125</v>
      </c>
      <c r="V7" s="3"/>
    </row>
    <row r="8" customFormat="false" ht="13.8" hidden="false" customHeight="false" outlineLevel="0" collapsed="false">
      <c r="A8" s="5" t="s">
        <v>19</v>
      </c>
      <c r="B8" s="6" t="n">
        <f aca="false">440*($U14/$U$10)</f>
        <v>586.666666666667</v>
      </c>
      <c r="C8" s="6" t="n">
        <f aca="false">440*($U12/$U$8)</f>
        <v>550</v>
      </c>
      <c r="D8" s="6" t="n">
        <f aca="false">440*($U10/$U$6)</f>
        <v>550</v>
      </c>
      <c r="E8" s="6" t="n">
        <f aca="false">440*($U8/$U$4)</f>
        <v>550</v>
      </c>
      <c r="F8" s="6" t="n">
        <f aca="false">440*($U7/$U$3)</f>
        <v>550</v>
      </c>
      <c r="G8" s="6" t="n">
        <f aca="false">440*($U17/$U$13)</f>
        <v>550</v>
      </c>
      <c r="H8" s="6" t="n">
        <f aca="false">440*($U15/$U$11)</f>
        <v>550</v>
      </c>
      <c r="I8" s="6" t="n">
        <f aca="false">440*($U13/$U$9)</f>
        <v>550</v>
      </c>
      <c r="J8" s="6" t="n">
        <f aca="false">440*($U13/$U$9)</f>
        <v>550</v>
      </c>
      <c r="K8" s="6" t="n">
        <f aca="false">440*($U11/$U$7)</f>
        <v>563.2</v>
      </c>
      <c r="L8" s="6" t="n">
        <f aca="false">440*($U9/$U$5)</f>
        <v>563.2</v>
      </c>
      <c r="M8" s="6" t="n">
        <f aca="false">440*($U8/$U$4)</f>
        <v>550</v>
      </c>
      <c r="N8" s="6" t="n">
        <f aca="false">440*($U18/$U$14)</f>
        <v>528</v>
      </c>
      <c r="O8" s="6" t="n">
        <f aca="false">440*($U16/$U$12)</f>
        <v>563.2</v>
      </c>
      <c r="P8" s="6" t="n">
        <f aca="false">440*($U15/$U$11)</f>
        <v>550</v>
      </c>
      <c r="U8" s="2" t="n">
        <f aca="false">3/4</f>
        <v>0.75</v>
      </c>
      <c r="V8" s="3"/>
    </row>
    <row r="9" customFormat="false" ht="13.8" hidden="false" customHeight="false" outlineLevel="0" collapsed="false">
      <c r="A9" s="5" t="s">
        <v>3</v>
      </c>
      <c r="B9" s="6" t="n">
        <f aca="false">440*($U15/$U$10)</f>
        <v>594</v>
      </c>
      <c r="C9" s="6" t="n">
        <f aca="false">440*($U13/$U$8)</f>
        <v>586.666666666667</v>
      </c>
      <c r="D9" s="6" t="n">
        <f aca="false">440*($U11/$U$6)</f>
        <v>594</v>
      </c>
      <c r="E9" s="6" t="n">
        <f aca="false">440*($U9/$U$4)</f>
        <v>586.666666666667</v>
      </c>
      <c r="F9" s="6" t="n">
        <f aca="false">440*($U8/$U$3)</f>
        <v>586.666666666667</v>
      </c>
      <c r="G9" s="6" t="n">
        <f aca="false">440*($U18/$U$13)</f>
        <v>586.666666666667</v>
      </c>
      <c r="H9" s="6" t="n">
        <f aca="false">440*($U16/$U$11)</f>
        <v>586.666666666667</v>
      </c>
      <c r="I9" s="6" t="n">
        <f aca="false">440*($U14/$U$9)</f>
        <v>611.111111111111</v>
      </c>
      <c r="J9" s="6" t="n">
        <f aca="false">440*($U14/$U$9)</f>
        <v>611.111111111111</v>
      </c>
      <c r="K9" s="6" t="n">
        <f aca="false">440*($U12/$U$7)</f>
        <v>586.666666666667</v>
      </c>
      <c r="L9" s="6" t="n">
        <f aca="false">440*($U10/$U$5)</f>
        <v>586.666666666667</v>
      </c>
      <c r="M9" s="6" t="n">
        <f aca="false">440*($U9/$U$4)</f>
        <v>586.666666666667</v>
      </c>
      <c r="N9" s="6" t="n">
        <f aca="false">440*($U19/$U$14)</f>
        <v>556.875</v>
      </c>
      <c r="O9" s="6" t="n">
        <f aca="false">440*($U17/$U$12)</f>
        <v>586.666666666667</v>
      </c>
      <c r="P9" s="6" t="n">
        <f aca="false">440*($U16/$U$11)</f>
        <v>586.666666666667</v>
      </c>
      <c r="U9" s="2" t="n">
        <f aca="false">8/10</f>
        <v>0.8</v>
      </c>
      <c r="V9" s="3"/>
    </row>
    <row r="10" customFormat="false" ht="13.8" hidden="false" customHeight="false" outlineLevel="0" collapsed="false">
      <c r="A10" s="5" t="s">
        <v>20</v>
      </c>
      <c r="B10" s="6" t="n">
        <f aca="false">440*($U16/$U$10)</f>
        <v>633.6</v>
      </c>
      <c r="C10" s="6" t="n">
        <f aca="false">440*($U14/$U$8)</f>
        <v>651.851851851852</v>
      </c>
      <c r="D10" s="6" t="n">
        <f aca="false">440*($U12/$U$6)</f>
        <v>618.75</v>
      </c>
      <c r="E10" s="6" t="n">
        <f aca="false">440*($U10/$U$4)</f>
        <v>611.111111111111</v>
      </c>
      <c r="F10" s="6" t="n">
        <f aca="false">440*($U9/$U$3)</f>
        <v>625.777777777778</v>
      </c>
      <c r="G10" s="6" t="n">
        <f aca="false">440*($U19/$U$13)</f>
        <v>618.75</v>
      </c>
      <c r="H10" s="6" t="n">
        <f aca="false">440*($U17/$U$11)</f>
        <v>611.111111111111</v>
      </c>
      <c r="I10" s="6" t="n">
        <f aca="false">440*($U15/$U$9)</f>
        <v>618.75</v>
      </c>
      <c r="J10" s="6" t="n">
        <f aca="false">440*($U15/$U$9)</f>
        <v>618.75</v>
      </c>
      <c r="K10" s="6" t="n">
        <f aca="false">440*($U13/$U$7)</f>
        <v>625.777777777778</v>
      </c>
      <c r="L10" s="6" t="n">
        <f aca="false">440*($U11/$U$5)</f>
        <v>633.6</v>
      </c>
      <c r="M10" s="6" t="n">
        <f aca="false">440*($U10/$U$4)</f>
        <v>611.111111111111</v>
      </c>
      <c r="N10" s="6" t="n">
        <f aca="false">440*($U20/$U$14)</f>
        <v>594</v>
      </c>
      <c r="O10" s="6" t="n">
        <f aca="false">440*($U18/$U$12)</f>
        <v>625.777777777778</v>
      </c>
      <c r="P10" s="6" t="n">
        <f aca="false">440*($U17/$U$11)</f>
        <v>611.111111111111</v>
      </c>
      <c r="U10" s="2" t="n">
        <f aca="false">5/6</f>
        <v>0.833333333333333</v>
      </c>
      <c r="V10" s="3"/>
    </row>
    <row r="11" customFormat="false" ht="13.8" hidden="false" customHeight="false" outlineLevel="0" collapsed="false">
      <c r="A11" s="5" t="s">
        <v>21</v>
      </c>
      <c r="B11" s="6" t="n">
        <f aca="false">440*($U17/$U$10)</f>
        <v>660</v>
      </c>
      <c r="C11" s="6" t="n">
        <f aca="false">440*($U15/$U$8)</f>
        <v>660</v>
      </c>
      <c r="D11" s="6" t="n">
        <f aca="false">440*($U13/$U$6)</f>
        <v>660</v>
      </c>
      <c r="E11" s="6" t="n">
        <f aca="false">440*($U11/$U$4)</f>
        <v>660</v>
      </c>
      <c r="F11" s="6" t="n">
        <f aca="false">440*($U10/$U$3)</f>
        <v>651.851851851852</v>
      </c>
      <c r="G11" s="6" t="n">
        <f aca="false">440*($U20/$U$13)</f>
        <v>660</v>
      </c>
      <c r="H11" s="6" t="n">
        <f aca="false">440*($U18/$U$11)</f>
        <v>651.851851851852</v>
      </c>
      <c r="I11" s="6" t="n">
        <f aca="false">440*($U16/$U$9)</f>
        <v>660</v>
      </c>
      <c r="J11" s="6" t="n">
        <f aca="false">440*($U16/$U$9)</f>
        <v>660</v>
      </c>
      <c r="K11" s="6" t="n">
        <f aca="false">440*($U14/$U$7)</f>
        <v>695.308641975309</v>
      </c>
      <c r="L11" s="6" t="n">
        <f aca="false">440*($U12/$U$5)</f>
        <v>660</v>
      </c>
      <c r="M11" s="6" t="n">
        <f aca="false">440*($U11/$U$4)</f>
        <v>660</v>
      </c>
      <c r="N11" s="6" t="n">
        <f aca="false">440*($U21/$U$14)</f>
        <v>633.6</v>
      </c>
      <c r="O11" s="6" t="n">
        <f aca="false">440*($U19/$U$12)</f>
        <v>660</v>
      </c>
      <c r="P11" s="6" t="n">
        <f aca="false">440*($U18/$U$11)</f>
        <v>651.851851851852</v>
      </c>
      <c r="U11" s="2" t="n">
        <f aca="false">9/10</f>
        <v>0.9</v>
      </c>
      <c r="V11" s="3"/>
    </row>
    <row r="12" customFormat="false" ht="13.8" hidden="false" customHeight="false" outlineLevel="0" collapsed="false">
      <c r="A12" s="5" t="s">
        <v>22</v>
      </c>
      <c r="B12" s="6" t="n">
        <f aca="false">440*($U18/$U$10)</f>
        <v>704</v>
      </c>
      <c r="C12" s="6" t="n">
        <f aca="false">440*($U16/$U$8)</f>
        <v>704</v>
      </c>
      <c r="D12" s="6" t="n">
        <f aca="false">440*($U14/$U$6)</f>
        <v>733.333333333333</v>
      </c>
      <c r="E12" s="6" t="n">
        <f aca="false">440*($U12/$U$4)</f>
        <v>687.5</v>
      </c>
      <c r="F12" s="6" t="n">
        <f aca="false">440*($U11/$U$3)</f>
        <v>704</v>
      </c>
      <c r="G12" s="6" t="n">
        <f aca="false">440*($U21/$U$13)</f>
        <v>704</v>
      </c>
      <c r="H12" s="6" t="n">
        <f aca="false">440*($U19/$U$11)</f>
        <v>687.5</v>
      </c>
      <c r="I12" s="6" t="n">
        <f aca="false">440*($U17/$U$9)</f>
        <v>687.5</v>
      </c>
      <c r="J12" s="6" t="n">
        <f aca="false">440*($U17/$U$9)</f>
        <v>687.5</v>
      </c>
      <c r="K12" s="6" t="n">
        <f aca="false">440*($U15/$U$7)</f>
        <v>704</v>
      </c>
      <c r="L12" s="6" t="n">
        <f aca="false">440*($U13/$U$5)</f>
        <v>704</v>
      </c>
      <c r="M12" s="6" t="n">
        <f aca="false">440*($U12/$U$4)</f>
        <v>687.5</v>
      </c>
      <c r="N12" s="6" t="n">
        <f aca="false">440*($U22/$U$14)</f>
        <v>660</v>
      </c>
      <c r="O12" s="6" t="n">
        <f aca="false">440*($U20/$U$12)</f>
        <v>704</v>
      </c>
      <c r="P12" s="6" t="n">
        <f aca="false">440*($U19/$U$11)</f>
        <v>687.5</v>
      </c>
      <c r="U12" s="2" t="n">
        <f aca="false">15/16</f>
        <v>0.9375</v>
      </c>
      <c r="V12" s="3"/>
    </row>
    <row r="13" customFormat="false" ht="13.8" hidden="false" customHeight="false" outlineLevel="0" collapsed="false">
      <c r="A13" s="5" t="s">
        <v>23</v>
      </c>
      <c r="B13" s="6" t="n">
        <f aca="false">440*($U19/$U$10)</f>
        <v>742.5</v>
      </c>
      <c r="C13" s="6" t="n">
        <f aca="false">440*($U17/$U$8)</f>
        <v>733.333333333333</v>
      </c>
      <c r="D13" s="6" t="n">
        <f aca="false">440*($U15/$U$6)</f>
        <v>742.5</v>
      </c>
      <c r="E13" s="6" t="n">
        <f aca="false">440*($U13/$U$4)</f>
        <v>733.333333333333</v>
      </c>
      <c r="F13" s="6" t="n">
        <f aca="false">440*($U12/$U$3)</f>
        <v>733.333333333333</v>
      </c>
      <c r="G13" s="6" t="n">
        <f aca="false">440*($U22/$U$13)</f>
        <v>733.333333333333</v>
      </c>
      <c r="H13" s="6" t="n">
        <f aca="false">440*($U20/$U$11)</f>
        <v>733.333333333333</v>
      </c>
      <c r="I13" s="6" t="n">
        <f aca="false">440*($U18/$U$9)</f>
        <v>733.333333333333</v>
      </c>
      <c r="J13" s="6" t="n">
        <f aca="false">440*($U18/$U$9)</f>
        <v>733.333333333333</v>
      </c>
      <c r="K13" s="6" t="n">
        <f aca="false">440*($U16/$U$7)</f>
        <v>750.933333333333</v>
      </c>
      <c r="L13" s="6" t="n">
        <f aca="false">440*($U14/$U$5)</f>
        <v>782.222222222222</v>
      </c>
      <c r="M13" s="6" t="n">
        <f aca="false">440*($U13/$U$4)</f>
        <v>733.333333333333</v>
      </c>
      <c r="N13" s="6" t="n">
        <f aca="false">440*($U23/$U$14)</f>
        <v>712.8</v>
      </c>
      <c r="O13" s="6" t="n">
        <f aca="false">440*($U21/$U$12)</f>
        <v>750.933333333333</v>
      </c>
      <c r="P13" s="6" t="n">
        <f aca="false">440*($U20/$U$11)</f>
        <v>733.333333333333</v>
      </c>
      <c r="S13" s="7" t="s">
        <v>24</v>
      </c>
      <c r="T13" s="7"/>
      <c r="U13" s="2" t="n">
        <v>1</v>
      </c>
      <c r="V13" s="3"/>
    </row>
    <row r="14" customFormat="false" ht="13.8" hidden="false" customHeight="false" outlineLevel="0" collapsed="false">
      <c r="A14" s="5" t="s">
        <v>6</v>
      </c>
      <c r="B14" s="6" t="n">
        <f aca="false">440*($U20/$U$10)</f>
        <v>792</v>
      </c>
      <c r="C14" s="6" t="n">
        <f aca="false">440*($U18/$U$8)</f>
        <v>782.222222222222</v>
      </c>
      <c r="D14" s="6" t="n">
        <f aca="false">440*($U16/$U$6)</f>
        <v>792</v>
      </c>
      <c r="E14" s="6" t="n">
        <f aca="false">440*($U14/$U$4)</f>
        <v>814.814814814815</v>
      </c>
      <c r="F14" s="6" t="n">
        <f aca="false">440*($U13/$U$3)</f>
        <v>782.222222222222</v>
      </c>
      <c r="G14" s="6" t="n">
        <f aca="false">440*($U23/$U$13)</f>
        <v>792</v>
      </c>
      <c r="H14" s="6" t="n">
        <f aca="false">440*($U21/$U$11)</f>
        <v>782.222222222222</v>
      </c>
      <c r="I14" s="6" t="n">
        <f aca="false">440*($U19/$U$9)</f>
        <v>773.4375</v>
      </c>
      <c r="J14" s="6" t="n">
        <f aca="false">440*($U19/$U$9)</f>
        <v>773.4375</v>
      </c>
      <c r="K14" s="6" t="n">
        <f aca="false">440*($U17/$U$7)</f>
        <v>782.222222222222</v>
      </c>
      <c r="L14" s="6" t="n">
        <f aca="false">440*($U15/$U$5)</f>
        <v>792</v>
      </c>
      <c r="M14" s="6" t="n">
        <f aca="false">440*($U14/$U$4)</f>
        <v>814.814814814815</v>
      </c>
      <c r="N14" s="6" t="n">
        <f aca="false">440*($U24/$U$14)</f>
        <v>742.5</v>
      </c>
      <c r="O14" s="6" t="n">
        <f aca="false">440*($U22/$U$12)</f>
        <v>782.222222222222</v>
      </c>
      <c r="P14" s="6" t="n">
        <f aca="false">440*($U21/$U$11)</f>
        <v>782.222222222222</v>
      </c>
      <c r="U14" s="2" t="n">
        <f aca="false">10/9</f>
        <v>1.11111111111111</v>
      </c>
      <c r="V14" s="3"/>
    </row>
    <row r="15" customFormat="false" ht="13.8" hidden="false" customHeight="false" outlineLevel="0" collapsed="false">
      <c r="A15" s="5" t="s">
        <v>25</v>
      </c>
      <c r="B15" s="6" t="n">
        <f aca="false">440*($U21/$U$10)</f>
        <v>844.8</v>
      </c>
      <c r="C15" s="6" t="n">
        <f aca="false">440*($U19/$U$8)</f>
        <v>825</v>
      </c>
      <c r="D15" s="6" t="n">
        <f aca="false">440*($U17/$U$6)</f>
        <v>825</v>
      </c>
      <c r="E15" s="6" t="n">
        <f aca="false">440*($U15/$U$4)</f>
        <v>825</v>
      </c>
      <c r="F15" s="6" t="n">
        <f aca="false">440*($U14/$U$3)</f>
        <v>869.135802469136</v>
      </c>
      <c r="G15" s="6" t="n">
        <f aca="false">440*($U24/$U$13)</f>
        <v>825</v>
      </c>
      <c r="H15" s="6" t="n">
        <f aca="false">440*($U22/$U$11)</f>
        <v>814.814814814815</v>
      </c>
      <c r="I15" s="6" t="n">
        <f aca="false">440*($U20/$U$9)</f>
        <v>825</v>
      </c>
      <c r="J15" s="6" t="n">
        <f aca="false">440*($U20/$U$9)</f>
        <v>825</v>
      </c>
      <c r="K15" s="6" t="n">
        <f aca="false">440*($U18/$U$7)</f>
        <v>834.37037037037</v>
      </c>
      <c r="L15" s="6" t="n">
        <f aca="false">440*($U16/$U$5)</f>
        <v>844.8</v>
      </c>
      <c r="M15" s="6" t="n">
        <f aca="false">440*($U15/$U$4)</f>
        <v>825</v>
      </c>
      <c r="N15" s="6" t="n">
        <f aca="false">440*($U25/$U$14)</f>
        <v>792</v>
      </c>
      <c r="O15" s="6" t="n">
        <f aca="false">440*($U23/$U$12)</f>
        <v>844.8</v>
      </c>
      <c r="P15" s="6" t="n">
        <f aca="false">440*($U22/$U$11)</f>
        <v>814.814814814815</v>
      </c>
      <c r="U15" s="2" t="n">
        <f aca="false">9/8</f>
        <v>1.125</v>
      </c>
      <c r="V15" s="3"/>
    </row>
    <row r="16" customFormat="false" ht="13.8" hidden="false" customHeight="false" outlineLevel="0" collapsed="false">
      <c r="U16" s="2" t="n">
        <f aca="false">6/5</f>
        <v>1.2</v>
      </c>
      <c r="V16" s="3"/>
    </row>
    <row r="17" customFormat="false" ht="13.8" hidden="false" customHeight="false" outlineLevel="0" collapsed="false">
      <c r="A17" s="1" t="s">
        <v>26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R17" s="0" t="s">
        <v>27</v>
      </c>
      <c r="U17" s="2" t="n">
        <f aca="false">5/4</f>
        <v>1.25</v>
      </c>
      <c r="V17" s="3"/>
    </row>
    <row r="18" customFormat="false" ht="13.8" hidden="false" customHeight="false" outlineLevel="0" collapsed="false">
      <c r="A18" s="4" t="s">
        <v>1</v>
      </c>
      <c r="B18" s="5" t="s">
        <v>2</v>
      </c>
      <c r="C18" s="5" t="s">
        <v>3</v>
      </c>
      <c r="D18" s="5" t="s">
        <v>4</v>
      </c>
      <c r="E18" s="5" t="s">
        <v>5</v>
      </c>
      <c r="F18" s="5" t="s">
        <v>6</v>
      </c>
      <c r="G18" s="5" t="s">
        <v>7</v>
      </c>
      <c r="H18" s="5" t="s">
        <v>8</v>
      </c>
      <c r="I18" s="5" t="s">
        <v>9</v>
      </c>
      <c r="J18" s="5" t="s">
        <v>10</v>
      </c>
      <c r="K18" s="5" t="s">
        <v>11</v>
      </c>
      <c r="L18" s="5" t="s">
        <v>12</v>
      </c>
      <c r="M18" s="5" t="s">
        <v>13</v>
      </c>
      <c r="N18" s="5" t="s">
        <v>14</v>
      </c>
      <c r="O18" s="5" t="s">
        <v>15</v>
      </c>
      <c r="P18" s="5" t="s">
        <v>16</v>
      </c>
      <c r="R18" s="8"/>
      <c r="U18" s="2" t="n">
        <f aca="false">4/3</f>
        <v>1.33333333333333</v>
      </c>
      <c r="V18" s="3"/>
    </row>
    <row r="19" customFormat="false" ht="13.8" hidden="false" customHeight="false" outlineLevel="0" collapsed="false">
      <c r="A19" s="5" t="s">
        <v>28</v>
      </c>
      <c r="B19" s="6" t="n">
        <f aca="false">440</f>
        <v>440</v>
      </c>
      <c r="C19" s="6" t="n">
        <f aca="false">440</f>
        <v>440</v>
      </c>
      <c r="D19" s="6" t="n">
        <f aca="false">440</f>
        <v>440</v>
      </c>
      <c r="E19" s="6" t="n">
        <f aca="false">440</f>
        <v>440</v>
      </c>
      <c r="F19" s="6" t="n">
        <f aca="false">440</f>
        <v>440</v>
      </c>
      <c r="G19" s="6" t="n">
        <f aca="false">440</f>
        <v>440</v>
      </c>
      <c r="H19" s="6" t="n">
        <f aca="false">440</f>
        <v>440</v>
      </c>
      <c r="I19" s="6" t="n">
        <f aca="false">440</f>
        <v>440</v>
      </c>
      <c r="J19" s="6" t="n">
        <f aca="false">440</f>
        <v>440</v>
      </c>
      <c r="K19" s="6" t="n">
        <f aca="false">440</f>
        <v>440</v>
      </c>
      <c r="L19" s="6" t="n">
        <f aca="false">440</f>
        <v>440</v>
      </c>
      <c r="M19" s="6" t="n">
        <f aca="false">440</f>
        <v>440</v>
      </c>
      <c r="N19" s="6" t="n">
        <f aca="false">440</f>
        <v>440</v>
      </c>
      <c r="O19" s="6" t="n">
        <f aca="false">440</f>
        <v>440</v>
      </c>
      <c r="P19" s="6" t="n">
        <f aca="false">440</f>
        <v>440</v>
      </c>
      <c r="R19" s="9"/>
      <c r="U19" s="2" t="n">
        <f aca="false">45/32</f>
        <v>1.40625</v>
      </c>
      <c r="V19" s="3"/>
    </row>
    <row r="20" customFormat="false" ht="13.8" hidden="false" customHeight="false" outlineLevel="0" collapsed="false">
      <c r="A20" s="5" t="s">
        <v>17</v>
      </c>
      <c r="B20" s="6" t="n">
        <f aca="false">B$19*((2)^($R20/12))</f>
        <v>466.16376151809</v>
      </c>
      <c r="C20" s="6" t="n">
        <f aca="false">C$19*((2)^($R20/12))</f>
        <v>466.16376151809</v>
      </c>
      <c r="D20" s="6" t="n">
        <f aca="false">D$19*((2)^($R20/12))</f>
        <v>466.16376151809</v>
      </c>
      <c r="E20" s="6" t="n">
        <f aca="false">E$19*((2)^($R20/12))</f>
        <v>466.16376151809</v>
      </c>
      <c r="F20" s="6" t="n">
        <f aca="false">F$19*((2)^($R20/12))</f>
        <v>466.16376151809</v>
      </c>
      <c r="G20" s="6" t="n">
        <f aca="false">G$19*((2)^($R20/12))</f>
        <v>466.16376151809</v>
      </c>
      <c r="H20" s="6" t="n">
        <f aca="false">H$19*((2)^($R20/12))</f>
        <v>466.16376151809</v>
      </c>
      <c r="I20" s="6" t="n">
        <f aca="false">I$19*((2)^($R20/12))</f>
        <v>466.16376151809</v>
      </c>
      <c r="J20" s="6" t="n">
        <f aca="false">J$19*((2)^($R20/12))</f>
        <v>466.16376151809</v>
      </c>
      <c r="K20" s="6" t="n">
        <f aca="false">K$19*((2)^($R20/12))</f>
        <v>466.16376151809</v>
      </c>
      <c r="L20" s="6" t="n">
        <f aca="false">L$19*((2)^($R20/12))</f>
        <v>466.16376151809</v>
      </c>
      <c r="M20" s="6" t="n">
        <f aca="false">M$19*((2)^($R20/12))</f>
        <v>466.16376151809</v>
      </c>
      <c r="N20" s="6" t="n">
        <f aca="false">N$19*((2)^($R20/12))</f>
        <v>466.16376151809</v>
      </c>
      <c r="O20" s="6" t="n">
        <f aca="false">O$19*((2)^($R20/12))</f>
        <v>466.16376151809</v>
      </c>
      <c r="P20" s="6" t="n">
        <f aca="false">P$19*((2)^($R20/12))</f>
        <v>466.16376151809</v>
      </c>
      <c r="R20" s="9" t="n">
        <v>1</v>
      </c>
      <c r="U20" s="2" t="n">
        <f aca="false">3/2</f>
        <v>1.5</v>
      </c>
      <c r="V20" s="3"/>
    </row>
    <row r="21" customFormat="false" ht="13.8" hidden="false" customHeight="false" outlineLevel="0" collapsed="false">
      <c r="A21" s="5" t="s">
        <v>18</v>
      </c>
      <c r="B21" s="6" t="n">
        <f aca="false">B$19*((2)^($R21/12))</f>
        <v>493.883301256124</v>
      </c>
      <c r="C21" s="6" t="n">
        <f aca="false">C$19*((2)^($R21/12))</f>
        <v>493.883301256124</v>
      </c>
      <c r="D21" s="6" t="n">
        <f aca="false">D$19*((2)^($R21/12))</f>
        <v>493.883301256124</v>
      </c>
      <c r="E21" s="6" t="n">
        <f aca="false">E$19*((2)^($R21/12))</f>
        <v>493.883301256124</v>
      </c>
      <c r="F21" s="6" t="n">
        <f aca="false">F$19*((2)^($R21/12))</f>
        <v>493.883301256124</v>
      </c>
      <c r="G21" s="6" t="n">
        <f aca="false">G$19*((2)^($R21/12))</f>
        <v>493.883301256124</v>
      </c>
      <c r="H21" s="6" t="n">
        <f aca="false">H$19*((2)^($R21/12))</f>
        <v>493.883301256124</v>
      </c>
      <c r="I21" s="6" t="n">
        <f aca="false">I$19*((2)^($R21/12))</f>
        <v>493.883301256124</v>
      </c>
      <c r="J21" s="6" t="n">
        <f aca="false">J$19*((2)^($R21/12))</f>
        <v>493.883301256124</v>
      </c>
      <c r="K21" s="6" t="n">
        <f aca="false">K$19*((2)^($R21/12))</f>
        <v>493.883301256124</v>
      </c>
      <c r="L21" s="6" t="n">
        <f aca="false">L$19*((2)^($R21/12))</f>
        <v>493.883301256124</v>
      </c>
      <c r="M21" s="6" t="n">
        <f aca="false">M$19*((2)^($R21/12))</f>
        <v>493.883301256124</v>
      </c>
      <c r="N21" s="6" t="n">
        <f aca="false">N$19*((2)^($R21/12))</f>
        <v>493.883301256124</v>
      </c>
      <c r="O21" s="6" t="n">
        <f aca="false">O$19*((2)^($R21/12))</f>
        <v>493.883301256124</v>
      </c>
      <c r="P21" s="6" t="n">
        <f aca="false">P$19*((2)^($R21/12))</f>
        <v>493.883301256124</v>
      </c>
      <c r="R21" s="9" t="n">
        <v>2</v>
      </c>
      <c r="U21" s="2" t="n">
        <f aca="false">8/5</f>
        <v>1.6</v>
      </c>
      <c r="V21" s="3"/>
    </row>
    <row r="22" customFormat="false" ht="13.8" hidden="false" customHeight="false" outlineLevel="0" collapsed="false">
      <c r="A22" s="5" t="s">
        <v>2</v>
      </c>
      <c r="B22" s="6" t="n">
        <f aca="false">B$19*((2)^($R22/12))</f>
        <v>523.251130601197</v>
      </c>
      <c r="C22" s="6" t="n">
        <f aca="false">C$19*((2)^($R22/12))</f>
        <v>523.251130601197</v>
      </c>
      <c r="D22" s="6" t="n">
        <f aca="false">D$19*((2)^($R22/12))</f>
        <v>523.251130601197</v>
      </c>
      <c r="E22" s="6" t="n">
        <f aca="false">E$19*((2)^($R22/12))</f>
        <v>523.251130601197</v>
      </c>
      <c r="F22" s="6" t="n">
        <f aca="false">F$19*((2)^($R22/12))</f>
        <v>523.251130601197</v>
      </c>
      <c r="G22" s="6" t="n">
        <f aca="false">G$19*((2)^($R22/12))</f>
        <v>523.251130601197</v>
      </c>
      <c r="H22" s="6" t="n">
        <f aca="false">H$19*((2)^($R22/12))</f>
        <v>523.251130601197</v>
      </c>
      <c r="I22" s="6" t="n">
        <f aca="false">I$19*((2)^($R22/12))</f>
        <v>523.251130601197</v>
      </c>
      <c r="J22" s="6" t="n">
        <f aca="false">J$19*((2)^($R22/12))</f>
        <v>523.251130601197</v>
      </c>
      <c r="K22" s="6" t="n">
        <f aca="false">K$19*((2)^($R22/12))</f>
        <v>523.251130601197</v>
      </c>
      <c r="L22" s="6" t="n">
        <f aca="false">L$19*((2)^($R22/12))</f>
        <v>523.251130601197</v>
      </c>
      <c r="M22" s="6" t="n">
        <f aca="false">M$19*((2)^($R22/12))</f>
        <v>523.251130601197</v>
      </c>
      <c r="N22" s="6" t="n">
        <f aca="false">N$19*((2)^($R22/12))</f>
        <v>523.251130601197</v>
      </c>
      <c r="O22" s="6" t="n">
        <f aca="false">O$19*((2)^($R22/12))</f>
        <v>523.251130601197</v>
      </c>
      <c r="P22" s="6" t="n">
        <f aca="false">P$19*((2)^($R22/12))</f>
        <v>523.251130601197</v>
      </c>
      <c r="R22" s="9" t="n">
        <v>3</v>
      </c>
      <c r="U22" s="2" t="n">
        <f aca="false">5/3</f>
        <v>1.66666666666667</v>
      </c>
      <c r="V22" s="3"/>
    </row>
    <row r="23" customFormat="false" ht="13.8" hidden="false" customHeight="false" outlineLevel="0" collapsed="false">
      <c r="A23" s="5" t="s">
        <v>19</v>
      </c>
      <c r="B23" s="6" t="n">
        <f aca="false">B$19*((2)^($R23/12))</f>
        <v>554.365261953744</v>
      </c>
      <c r="C23" s="6" t="n">
        <f aca="false">C$19*((2)^($R23/12))</f>
        <v>554.365261953744</v>
      </c>
      <c r="D23" s="6" t="n">
        <f aca="false">D$19*((2)^($R23/12))</f>
        <v>554.365261953744</v>
      </c>
      <c r="E23" s="6" t="n">
        <f aca="false">E$19*((2)^($R23/12))</f>
        <v>554.365261953744</v>
      </c>
      <c r="F23" s="6" t="n">
        <f aca="false">F$19*((2)^($R23/12))</f>
        <v>554.365261953744</v>
      </c>
      <c r="G23" s="6" t="n">
        <f aca="false">G$19*((2)^($R23/12))</f>
        <v>554.365261953744</v>
      </c>
      <c r="H23" s="6" t="n">
        <f aca="false">H$19*((2)^($R23/12))</f>
        <v>554.365261953744</v>
      </c>
      <c r="I23" s="6" t="n">
        <f aca="false">I$19*((2)^($R23/12))</f>
        <v>554.365261953744</v>
      </c>
      <c r="J23" s="6" t="n">
        <f aca="false">J$19*((2)^($R23/12))</f>
        <v>554.365261953744</v>
      </c>
      <c r="K23" s="6" t="n">
        <f aca="false">K$19*((2)^($R23/12))</f>
        <v>554.365261953744</v>
      </c>
      <c r="L23" s="6" t="n">
        <f aca="false">L$19*((2)^($R23/12))</f>
        <v>554.365261953744</v>
      </c>
      <c r="M23" s="6" t="n">
        <f aca="false">M$19*((2)^($R23/12))</f>
        <v>554.365261953744</v>
      </c>
      <c r="N23" s="6" t="n">
        <f aca="false">N$19*((2)^($R23/12))</f>
        <v>554.365261953744</v>
      </c>
      <c r="O23" s="6" t="n">
        <f aca="false">O$19*((2)^($R23/12))</f>
        <v>554.365261953744</v>
      </c>
      <c r="P23" s="6" t="n">
        <f aca="false">P$19*((2)^($R23/12))</f>
        <v>554.365261953744</v>
      </c>
      <c r="R23" s="9" t="n">
        <v>4</v>
      </c>
      <c r="U23" s="2" t="n">
        <f aca="false">9/5</f>
        <v>1.8</v>
      </c>
      <c r="V23" s="3"/>
    </row>
    <row r="24" customFormat="false" ht="13.8" hidden="false" customHeight="false" outlineLevel="0" collapsed="false">
      <c r="A24" s="5" t="s">
        <v>3</v>
      </c>
      <c r="B24" s="6" t="n">
        <f aca="false">B$19*((2)^($R24/12))</f>
        <v>587.329535834815</v>
      </c>
      <c r="C24" s="6" t="n">
        <f aca="false">C$19*((2)^($R24/12))</f>
        <v>587.329535834815</v>
      </c>
      <c r="D24" s="6" t="n">
        <f aca="false">D$19*((2)^($R24/12))</f>
        <v>587.329535834815</v>
      </c>
      <c r="E24" s="6" t="n">
        <f aca="false">E$19*((2)^($R24/12))</f>
        <v>587.329535834815</v>
      </c>
      <c r="F24" s="6" t="n">
        <f aca="false">F$19*((2)^($R24/12))</f>
        <v>587.329535834815</v>
      </c>
      <c r="G24" s="6" t="n">
        <f aca="false">G$19*((2)^($R24/12))</f>
        <v>587.329535834815</v>
      </c>
      <c r="H24" s="6" t="n">
        <f aca="false">H$19*((2)^($R24/12))</f>
        <v>587.329535834815</v>
      </c>
      <c r="I24" s="6" t="n">
        <f aca="false">I$19*((2)^($R24/12))</f>
        <v>587.329535834815</v>
      </c>
      <c r="J24" s="6" t="n">
        <f aca="false">J$19*((2)^($R24/12))</f>
        <v>587.329535834815</v>
      </c>
      <c r="K24" s="6" t="n">
        <f aca="false">K$19*((2)^($R24/12))</f>
        <v>587.329535834815</v>
      </c>
      <c r="L24" s="6" t="n">
        <f aca="false">L$19*((2)^($R24/12))</f>
        <v>587.329535834815</v>
      </c>
      <c r="M24" s="6" t="n">
        <f aca="false">M$19*((2)^($R24/12))</f>
        <v>587.329535834815</v>
      </c>
      <c r="N24" s="6" t="n">
        <f aca="false">N$19*((2)^($R24/12))</f>
        <v>587.329535834815</v>
      </c>
      <c r="O24" s="6" t="n">
        <f aca="false">O$19*((2)^($R24/12))</f>
        <v>587.329535834815</v>
      </c>
      <c r="P24" s="6" t="n">
        <f aca="false">P$19*((2)^($R24/12))</f>
        <v>587.329535834815</v>
      </c>
      <c r="R24" s="9" t="n">
        <v>5</v>
      </c>
      <c r="U24" s="2" t="n">
        <f aca="false">15/8</f>
        <v>1.875</v>
      </c>
      <c r="V24" s="3"/>
    </row>
    <row r="25" customFormat="false" ht="13.8" hidden="false" customHeight="false" outlineLevel="0" collapsed="false">
      <c r="A25" s="5" t="s">
        <v>20</v>
      </c>
      <c r="B25" s="6" t="n">
        <f aca="false">B$19*((2)^($R25/12))</f>
        <v>622.253967444162</v>
      </c>
      <c r="C25" s="6" t="n">
        <f aca="false">C$19*((2)^($R25/12))</f>
        <v>622.253967444162</v>
      </c>
      <c r="D25" s="6" t="n">
        <f aca="false">D$19*((2)^($R25/12))</f>
        <v>622.253967444162</v>
      </c>
      <c r="E25" s="6" t="n">
        <f aca="false">E$19*((2)^($R25/12))</f>
        <v>622.253967444162</v>
      </c>
      <c r="F25" s="6" t="n">
        <f aca="false">F$19*((2)^($R25/12))</f>
        <v>622.253967444162</v>
      </c>
      <c r="G25" s="6" t="n">
        <f aca="false">G$19*((2)^($R25/12))</f>
        <v>622.253967444162</v>
      </c>
      <c r="H25" s="6" t="n">
        <f aca="false">H$19*((2)^($R25/12))</f>
        <v>622.253967444162</v>
      </c>
      <c r="I25" s="6" t="n">
        <f aca="false">I$19*((2)^($R25/12))</f>
        <v>622.253967444162</v>
      </c>
      <c r="J25" s="6" t="n">
        <f aca="false">J$19*((2)^($R25/12))</f>
        <v>622.253967444162</v>
      </c>
      <c r="K25" s="6" t="n">
        <f aca="false">K$19*((2)^($R25/12))</f>
        <v>622.253967444162</v>
      </c>
      <c r="L25" s="6" t="n">
        <f aca="false">L$19*((2)^($R25/12))</f>
        <v>622.253967444162</v>
      </c>
      <c r="M25" s="6" t="n">
        <f aca="false">M$19*((2)^($R25/12))</f>
        <v>622.253967444162</v>
      </c>
      <c r="N25" s="6" t="n">
        <f aca="false">N$19*((2)^($R25/12))</f>
        <v>622.253967444162</v>
      </c>
      <c r="O25" s="6" t="n">
        <f aca="false">O$19*((2)^($R25/12))</f>
        <v>622.253967444162</v>
      </c>
      <c r="P25" s="6" t="n">
        <f aca="false">P$19*((2)^($R25/12))</f>
        <v>622.253967444162</v>
      </c>
      <c r="R25" s="9" t="n">
        <v>6</v>
      </c>
      <c r="U25" s="2" t="n">
        <v>2</v>
      </c>
    </row>
    <row r="26" customFormat="false" ht="13.8" hidden="false" customHeight="false" outlineLevel="0" collapsed="false">
      <c r="A26" s="5" t="s">
        <v>21</v>
      </c>
      <c r="B26" s="6" t="n">
        <f aca="false">B$19*((2)^($R26/12))</f>
        <v>659.25511382574</v>
      </c>
      <c r="C26" s="6" t="n">
        <f aca="false">C$19*((2)^($R26/12))</f>
        <v>659.25511382574</v>
      </c>
      <c r="D26" s="6" t="n">
        <f aca="false">D$19*((2)^($R26/12))</f>
        <v>659.25511382574</v>
      </c>
      <c r="E26" s="6" t="n">
        <f aca="false">E$19*((2)^($R26/12))</f>
        <v>659.25511382574</v>
      </c>
      <c r="F26" s="6" t="n">
        <f aca="false">F$19*((2)^($R26/12))</f>
        <v>659.25511382574</v>
      </c>
      <c r="G26" s="6" t="n">
        <f aca="false">G$19*((2)^($R26/12))</f>
        <v>659.25511382574</v>
      </c>
      <c r="H26" s="6" t="n">
        <f aca="false">H$19*((2)^($R26/12))</f>
        <v>659.25511382574</v>
      </c>
      <c r="I26" s="6" t="n">
        <f aca="false">I$19*((2)^($R26/12))</f>
        <v>659.25511382574</v>
      </c>
      <c r="J26" s="6" t="n">
        <f aca="false">J$19*((2)^($R26/12))</f>
        <v>659.25511382574</v>
      </c>
      <c r="K26" s="6" t="n">
        <f aca="false">K$19*((2)^($R26/12))</f>
        <v>659.25511382574</v>
      </c>
      <c r="L26" s="6" t="n">
        <f aca="false">L$19*((2)^($R26/12))</f>
        <v>659.25511382574</v>
      </c>
      <c r="M26" s="6" t="n">
        <f aca="false">M$19*((2)^($R26/12))</f>
        <v>659.25511382574</v>
      </c>
      <c r="N26" s="6" t="n">
        <f aca="false">N$19*((2)^($R26/12))</f>
        <v>659.25511382574</v>
      </c>
      <c r="O26" s="6" t="n">
        <f aca="false">O$19*((2)^($R26/12))</f>
        <v>659.25511382574</v>
      </c>
      <c r="P26" s="6" t="n">
        <f aca="false">P$19*((2)^($R26/12))</f>
        <v>659.25511382574</v>
      </c>
      <c r="R26" s="9" t="n">
        <v>7</v>
      </c>
      <c r="U26" s="10"/>
    </row>
    <row r="27" customFormat="false" ht="13.8" hidden="false" customHeight="false" outlineLevel="0" collapsed="false">
      <c r="A27" s="5" t="s">
        <v>22</v>
      </c>
      <c r="B27" s="6" t="n">
        <f aca="false">B$19*((2)^($R27/12))</f>
        <v>698.456462866008</v>
      </c>
      <c r="C27" s="6" t="n">
        <f aca="false">C$19*((2)^($R27/12))</f>
        <v>698.456462866008</v>
      </c>
      <c r="D27" s="6" t="n">
        <f aca="false">D$19*((2)^($R27/12))</f>
        <v>698.456462866008</v>
      </c>
      <c r="E27" s="6" t="n">
        <f aca="false">E$19*((2)^($R27/12))</f>
        <v>698.456462866008</v>
      </c>
      <c r="F27" s="6" t="n">
        <f aca="false">F$19*((2)^($R27/12))</f>
        <v>698.456462866008</v>
      </c>
      <c r="G27" s="6" t="n">
        <f aca="false">G$19*((2)^($R27/12))</f>
        <v>698.456462866008</v>
      </c>
      <c r="H27" s="6" t="n">
        <f aca="false">H$19*((2)^($R27/12))</f>
        <v>698.456462866008</v>
      </c>
      <c r="I27" s="6" t="n">
        <f aca="false">I$19*((2)^($R27/12))</f>
        <v>698.456462866008</v>
      </c>
      <c r="J27" s="6" t="n">
        <f aca="false">J$19*((2)^($R27/12))</f>
        <v>698.456462866008</v>
      </c>
      <c r="K27" s="6" t="n">
        <f aca="false">K$19*((2)^($R27/12))</f>
        <v>698.456462866008</v>
      </c>
      <c r="L27" s="6" t="n">
        <f aca="false">L$19*((2)^($R27/12))</f>
        <v>698.456462866008</v>
      </c>
      <c r="M27" s="6" t="n">
        <f aca="false">M$19*((2)^($R27/12))</f>
        <v>698.456462866008</v>
      </c>
      <c r="N27" s="6" t="n">
        <f aca="false">N$19*((2)^($R27/12))</f>
        <v>698.456462866008</v>
      </c>
      <c r="O27" s="6" t="n">
        <f aca="false">O$19*((2)^($R27/12))</f>
        <v>698.456462866008</v>
      </c>
      <c r="P27" s="6" t="n">
        <f aca="false">P$19*((2)^($R27/12))</f>
        <v>698.456462866008</v>
      </c>
      <c r="R27" s="9" t="n">
        <v>8</v>
      </c>
      <c r="U27" s="10"/>
    </row>
    <row r="28" customFormat="false" ht="13.8" hidden="false" customHeight="false" outlineLevel="0" collapsed="false">
      <c r="A28" s="5" t="s">
        <v>23</v>
      </c>
      <c r="B28" s="6" t="n">
        <f aca="false">B$19*((2)^($R28/12))</f>
        <v>739.988845423269</v>
      </c>
      <c r="C28" s="6" t="n">
        <f aca="false">C$19*((2)^($R28/12))</f>
        <v>739.988845423269</v>
      </c>
      <c r="D28" s="6" t="n">
        <f aca="false">D$19*((2)^($R28/12))</f>
        <v>739.988845423269</v>
      </c>
      <c r="E28" s="6" t="n">
        <f aca="false">E$19*((2)^($R28/12))</f>
        <v>739.988845423269</v>
      </c>
      <c r="F28" s="6" t="n">
        <f aca="false">F$19*((2)^($R28/12))</f>
        <v>739.988845423269</v>
      </c>
      <c r="G28" s="6" t="n">
        <f aca="false">G$19*((2)^($R28/12))</f>
        <v>739.988845423269</v>
      </c>
      <c r="H28" s="6" t="n">
        <f aca="false">H$19*((2)^($R28/12))</f>
        <v>739.988845423269</v>
      </c>
      <c r="I28" s="6" t="n">
        <f aca="false">I$19*((2)^($R28/12))</f>
        <v>739.988845423269</v>
      </c>
      <c r="J28" s="6" t="n">
        <f aca="false">J$19*((2)^($R28/12))</f>
        <v>739.988845423269</v>
      </c>
      <c r="K28" s="6" t="n">
        <f aca="false">K$19*((2)^($R28/12))</f>
        <v>739.988845423269</v>
      </c>
      <c r="L28" s="6" t="n">
        <f aca="false">L$19*((2)^($R28/12))</f>
        <v>739.988845423269</v>
      </c>
      <c r="M28" s="6" t="n">
        <f aca="false">M$19*((2)^($R28/12))</f>
        <v>739.988845423269</v>
      </c>
      <c r="N28" s="6" t="n">
        <f aca="false">N$19*((2)^($R28/12))</f>
        <v>739.988845423269</v>
      </c>
      <c r="O28" s="6" t="n">
        <f aca="false">O$19*((2)^($R28/12))</f>
        <v>739.988845423269</v>
      </c>
      <c r="P28" s="6" t="n">
        <f aca="false">P$19*((2)^($R28/12))</f>
        <v>739.988845423269</v>
      </c>
      <c r="R28" s="9" t="n">
        <v>9</v>
      </c>
      <c r="U28" s="10"/>
    </row>
    <row r="29" customFormat="false" ht="13.8" hidden="false" customHeight="false" outlineLevel="0" collapsed="false">
      <c r="A29" s="5" t="s">
        <v>6</v>
      </c>
      <c r="B29" s="6" t="n">
        <f aca="false">B$19*((2)^($R29/12))</f>
        <v>783.990871963499</v>
      </c>
      <c r="C29" s="6" t="n">
        <f aca="false">C$19*((2)^($R29/12))</f>
        <v>783.990871963499</v>
      </c>
      <c r="D29" s="6" t="n">
        <f aca="false">D$19*((2)^($R29/12))</f>
        <v>783.990871963499</v>
      </c>
      <c r="E29" s="6" t="n">
        <f aca="false">E$19*((2)^($R29/12))</f>
        <v>783.990871963499</v>
      </c>
      <c r="F29" s="6" t="n">
        <f aca="false">F$19*((2)^($R29/12))</f>
        <v>783.990871963499</v>
      </c>
      <c r="G29" s="6" t="n">
        <f aca="false">G$19*((2)^($R29/12))</f>
        <v>783.990871963499</v>
      </c>
      <c r="H29" s="6" t="n">
        <f aca="false">H$19*((2)^($R29/12))</f>
        <v>783.990871963499</v>
      </c>
      <c r="I29" s="6" t="n">
        <f aca="false">I$19*((2)^($R29/12))</f>
        <v>783.990871963499</v>
      </c>
      <c r="J29" s="6" t="n">
        <f aca="false">J$19*((2)^($R29/12))</f>
        <v>783.990871963499</v>
      </c>
      <c r="K29" s="6" t="n">
        <f aca="false">K$19*((2)^($R29/12))</f>
        <v>783.990871963499</v>
      </c>
      <c r="L29" s="6" t="n">
        <f aca="false">L$19*((2)^($R29/12))</f>
        <v>783.990871963499</v>
      </c>
      <c r="M29" s="6" t="n">
        <f aca="false">M$19*((2)^($R29/12))</f>
        <v>783.990871963499</v>
      </c>
      <c r="N29" s="6" t="n">
        <f aca="false">N$19*((2)^($R29/12))</f>
        <v>783.990871963499</v>
      </c>
      <c r="O29" s="6" t="n">
        <f aca="false">O$19*((2)^($R29/12))</f>
        <v>783.990871963499</v>
      </c>
      <c r="P29" s="6" t="n">
        <f aca="false">P$19*((2)^($R29/12))</f>
        <v>783.990871963499</v>
      </c>
      <c r="R29" s="9" t="n">
        <v>10</v>
      </c>
      <c r="U29" s="10"/>
    </row>
    <row r="30" customFormat="false" ht="13.8" hidden="false" customHeight="false" outlineLevel="0" collapsed="false">
      <c r="A30" s="5" t="s">
        <v>25</v>
      </c>
      <c r="B30" s="6" t="n">
        <f aca="false">B$19*((2)^($R30/12))</f>
        <v>830.60939515989</v>
      </c>
      <c r="C30" s="6" t="n">
        <f aca="false">C$19*((2)^($R30/12))</f>
        <v>830.60939515989</v>
      </c>
      <c r="D30" s="6" t="n">
        <f aca="false">D$19*((2)^($R30/12))</f>
        <v>830.60939515989</v>
      </c>
      <c r="E30" s="6" t="n">
        <f aca="false">E$19*((2)^($R30/12))</f>
        <v>830.60939515989</v>
      </c>
      <c r="F30" s="6" t="n">
        <f aca="false">F$19*((2)^($R30/12))</f>
        <v>830.60939515989</v>
      </c>
      <c r="G30" s="6" t="n">
        <f aca="false">G$19*((2)^($R30/12))</f>
        <v>830.60939515989</v>
      </c>
      <c r="H30" s="6" t="n">
        <f aca="false">H$19*((2)^($R30/12))</f>
        <v>830.60939515989</v>
      </c>
      <c r="I30" s="6" t="n">
        <f aca="false">I$19*((2)^($R30/12))</f>
        <v>830.60939515989</v>
      </c>
      <c r="J30" s="6" t="n">
        <f aca="false">J$19*((2)^($R30/12))</f>
        <v>830.60939515989</v>
      </c>
      <c r="K30" s="6" t="n">
        <f aca="false">K$19*((2)^($R30/12))</f>
        <v>830.60939515989</v>
      </c>
      <c r="L30" s="6" t="n">
        <f aca="false">L$19*((2)^($R30/12))</f>
        <v>830.60939515989</v>
      </c>
      <c r="M30" s="6" t="n">
        <f aca="false">M$19*((2)^($R30/12))</f>
        <v>830.60939515989</v>
      </c>
      <c r="N30" s="6" t="n">
        <f aca="false">N$19*((2)^($R30/12))</f>
        <v>830.60939515989</v>
      </c>
      <c r="O30" s="6" t="n">
        <f aca="false">O$19*((2)^($R30/12))</f>
        <v>830.60939515989</v>
      </c>
      <c r="P30" s="6" t="n">
        <f aca="false">P$19*((2)^($R30/12))</f>
        <v>830.60939515989</v>
      </c>
      <c r="R30" s="9" t="n">
        <v>11</v>
      </c>
      <c r="U30" s="10"/>
    </row>
    <row r="31" customFormat="false" ht="13.8" hidden="false" customHeight="false" outlineLevel="0" collapsed="false">
      <c r="A31" s="11"/>
      <c r="B31" s="12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R31" s="9"/>
      <c r="U31" s="10"/>
    </row>
    <row r="32" customFormat="false" ht="27" hidden="false" customHeight="true" outlineLevel="0" collapsed="false">
      <c r="B32" s="9"/>
      <c r="U32" s="10"/>
    </row>
    <row r="33" customFormat="false" ht="18" hidden="false" customHeight="true" outlineLevel="0" collapsed="false">
      <c r="A33" s="0" t="s">
        <v>29</v>
      </c>
    </row>
    <row r="48" customFormat="false" ht="29.5" hidden="false" customHeight="true" outlineLevel="0" collapsed="false"/>
  </sheetData>
  <mergeCells count="3">
    <mergeCell ref="A1:P1"/>
    <mergeCell ref="S13:T13"/>
    <mergeCell ref="A17:P1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2012-09-16T14:17:13Z</dcterms:created>
  <dc:creator>Julia</dc:creator>
  <dc:description/>
  <dc:language>en-US</dc:language>
  <cp:lastModifiedBy/>
  <cp:lastPrinted>2012-09-17T05:30:46Z</cp:lastPrinted>
  <dcterms:modified xsi:type="dcterms:W3CDTF">2019-02-05T17:40:02Z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