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18"/>
  <workbookPr defaultThemeVersion="166925"/>
  <xr:revisionPtr revIDLastSave="595" documentId="11_9248486D44C93C52631DEA188F3E8C1851038387" xr6:coauthVersionLast="43" xr6:coauthVersionMax="43" xr10:uidLastSave="{3A798BAD-87C0-4FDB-8369-B5818CBE702C}"/>
  <bookViews>
    <workbookView xWindow="240" yWindow="105" windowWidth="14805" windowHeight="8010" firstSheet="2" activeTab="2" xr2:uid="{00000000-000D-0000-FFFF-FFFF00000000}"/>
  </bookViews>
  <sheets>
    <sheet name="Task 1" sheetId="1" r:id="rId1"/>
    <sheet name="Task 2" sheetId="2" r:id="rId2"/>
    <sheet name="Task 10" sheetId="4" r:id="rId3"/>
    <sheet name="Task 11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4" l="1"/>
  <c r="Q17" i="4"/>
  <c r="Q16" i="4"/>
  <c r="N17" i="4"/>
  <c r="N18" i="4"/>
  <c r="N19" i="4"/>
  <c r="N20" i="4"/>
  <c r="N16" i="4"/>
  <c r="K4" i="4"/>
  <c r="J4" i="4"/>
  <c r="K3" i="4"/>
  <c r="J3" i="4"/>
  <c r="C24" i="4"/>
  <c r="C23" i="4"/>
  <c r="U36" i="3"/>
  <c r="U35" i="3"/>
  <c r="U34" i="3"/>
  <c r="Q43" i="3"/>
  <c r="Q42" i="3"/>
  <c r="Q41" i="3"/>
  <c r="Q40" i="3"/>
  <c r="Q35" i="3"/>
  <c r="Q38" i="3"/>
  <c r="Q37" i="3"/>
  <c r="Q30" i="3"/>
  <c r="K25" i="3"/>
  <c r="K21" i="3"/>
  <c r="Q28" i="3"/>
  <c r="AC14" i="3"/>
  <c r="J11" i="3"/>
  <c r="AF12" i="3"/>
  <c r="AC9" i="3"/>
  <c r="AC10" i="3"/>
  <c r="AC8" i="3"/>
  <c r="AC6" i="3"/>
  <c r="AC7" i="3"/>
  <c r="AC5" i="3"/>
  <c r="AC3" i="3"/>
  <c r="AC4" i="3"/>
  <c r="AC2" i="3"/>
  <c r="AC12" i="3" s="1"/>
  <c r="V13" i="3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E24" i="4" s="1"/>
  <c r="L11" i="4" s="1"/>
  <c r="F3" i="4"/>
  <c r="F4" i="4"/>
  <c r="F5" i="4"/>
  <c r="F6" i="4"/>
  <c r="F2" i="4"/>
  <c r="J5" i="4"/>
  <c r="L3" i="4"/>
  <c r="F13" i="4"/>
  <c r="F14" i="4"/>
  <c r="F15" i="4"/>
  <c r="F16" i="4"/>
  <c r="F12" i="4"/>
  <c r="K5" i="4"/>
  <c r="F8" i="4"/>
  <c r="F9" i="4"/>
  <c r="F10" i="4"/>
  <c r="F11" i="4"/>
  <c r="F7" i="4"/>
  <c r="L4" i="4"/>
  <c r="F18" i="4"/>
  <c r="F19" i="4"/>
  <c r="F20" i="4"/>
  <c r="F21" i="4"/>
  <c r="F17" i="4"/>
  <c r="Q13" i="3"/>
  <c r="L12" i="3"/>
  <c r="K12" i="3"/>
  <c r="J12" i="3"/>
  <c r="M12" i="3" s="1"/>
  <c r="L11" i="3"/>
  <c r="L13" i="3" s="1"/>
  <c r="K11" i="3"/>
  <c r="K13" i="3" s="1"/>
  <c r="C23" i="3"/>
  <c r="C22" i="3"/>
  <c r="L5" i="4" l="1"/>
  <c r="J9" i="4"/>
  <c r="J8" i="4"/>
  <c r="F24" i="4"/>
  <c r="L10" i="4" s="1"/>
  <c r="J13" i="3"/>
  <c r="M11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" i="3"/>
  <c r="H27" i="1"/>
  <c r="I24" i="1"/>
  <c r="I21" i="1"/>
  <c r="I17" i="1"/>
  <c r="I16" i="1"/>
  <c r="B30" i="1"/>
  <c r="B29" i="1"/>
  <c r="B9" i="1"/>
  <c r="C9" i="1"/>
  <c r="D9" i="1"/>
  <c r="J6" i="1" s="1"/>
  <c r="K6" i="1" s="1"/>
  <c r="D8" i="1"/>
  <c r="C8" i="1"/>
  <c r="B8" i="1"/>
  <c r="K9" i="4" l="1"/>
  <c r="L9" i="4" s="1"/>
  <c r="K8" i="4"/>
  <c r="L8" i="4" s="1"/>
  <c r="M13" i="3"/>
  <c r="R4" i="3"/>
  <c r="R5" i="3"/>
  <c r="R6" i="3"/>
  <c r="R7" i="3"/>
  <c r="R8" i="3"/>
  <c r="R9" i="3"/>
  <c r="R10" i="3"/>
  <c r="R11" i="3"/>
  <c r="R3" i="3"/>
  <c r="R18" i="3"/>
  <c r="R19" i="3"/>
  <c r="R20" i="3"/>
  <c r="R21" i="3"/>
  <c r="R22" i="3"/>
  <c r="R17" i="3"/>
  <c r="R23" i="3" s="1"/>
  <c r="F2" i="3"/>
  <c r="F23" i="3" s="1"/>
  <c r="E23" i="3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14" i="1"/>
  <c r="J3" i="1"/>
  <c r="K3" i="1" s="1"/>
  <c r="J4" i="1"/>
  <c r="K4" i="1" s="1"/>
  <c r="J5" i="1"/>
  <c r="K5" i="1" s="1"/>
  <c r="J2" i="1"/>
  <c r="H3" i="1"/>
  <c r="I3" i="1" s="1"/>
  <c r="H4" i="1"/>
  <c r="I4" i="1" s="1"/>
  <c r="H5" i="1"/>
  <c r="I5" i="1" s="1"/>
  <c r="H6" i="1"/>
  <c r="I6" i="1" s="1"/>
  <c r="H2" i="1"/>
  <c r="F3" i="1"/>
  <c r="G3" i="1" s="1"/>
  <c r="F4" i="1"/>
  <c r="G4" i="1" s="1"/>
  <c r="F5" i="1"/>
  <c r="G5" i="1" s="1"/>
  <c r="F6" i="1"/>
  <c r="G6" i="1" s="1"/>
  <c r="F2" i="1"/>
  <c r="L12" i="4" l="1"/>
  <c r="R13" i="3"/>
  <c r="X18" i="3"/>
  <c r="X19" i="3"/>
  <c r="X20" i="3"/>
  <c r="X21" i="3"/>
  <c r="X22" i="3"/>
  <c r="X17" i="3"/>
  <c r="X23" i="3" s="1"/>
  <c r="U18" i="3"/>
  <c r="U19" i="3"/>
  <c r="U20" i="3"/>
  <c r="U21" i="3"/>
  <c r="U22" i="3"/>
  <c r="U17" i="3"/>
  <c r="U23" i="3" s="1"/>
  <c r="Q27" i="3" s="1"/>
  <c r="K19" i="3" s="1"/>
  <c r="W4" i="3"/>
  <c r="W5" i="3"/>
  <c r="W6" i="3"/>
  <c r="W7" i="3"/>
  <c r="W8" i="3"/>
  <c r="W9" i="3"/>
  <c r="W10" i="3"/>
  <c r="W11" i="3"/>
  <c r="W3" i="3"/>
  <c r="W1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0" i="3"/>
  <c r="T10" i="3" s="1"/>
  <c r="S11" i="3"/>
  <c r="T11" i="3" s="1"/>
  <c r="S3" i="3"/>
  <c r="C30" i="1"/>
  <c r="D14" i="1"/>
  <c r="D30" i="1" s="1"/>
  <c r="I15" i="1" s="1"/>
  <c r="F8" i="1"/>
  <c r="G2" i="1"/>
  <c r="G8" i="1" s="1"/>
  <c r="H8" i="1"/>
  <c r="I2" i="1"/>
  <c r="I8" i="1" s="1"/>
  <c r="K2" i="1"/>
  <c r="K8" i="1" s="1"/>
  <c r="J8" i="1"/>
  <c r="S13" i="3" l="1"/>
  <c r="T3" i="3"/>
  <c r="T13" i="3" s="1"/>
  <c r="Q26" i="3" s="1"/>
  <c r="K17" i="3" s="1"/>
  <c r="B11" i="1"/>
</calcChain>
</file>

<file path=xl/sharedStrings.xml><?xml version="1.0" encoding="utf-8"?>
<sst xmlns="http://schemas.openxmlformats.org/spreadsheetml/2006/main" count="213" uniqueCount="116">
  <si>
    <t>Group A</t>
  </si>
  <si>
    <t>Group B</t>
  </si>
  <si>
    <t>Group C</t>
  </si>
  <si>
    <t>a - mean</t>
  </si>
  <si>
    <t>(a - mean)^2</t>
  </si>
  <si>
    <t>b - mean</t>
  </si>
  <si>
    <t>(b - mean)^2</t>
  </si>
  <si>
    <t>c - mean</t>
  </si>
  <si>
    <t>(c - mean)^2</t>
  </si>
  <si>
    <t>Sum</t>
  </si>
  <si>
    <t>Mean</t>
  </si>
  <si>
    <t>SSW</t>
  </si>
  <si>
    <t>observations</t>
  </si>
  <si>
    <t>x - mean</t>
  </si>
  <si>
    <t>(x - mean)^2</t>
  </si>
  <si>
    <t>TSS(total sum of squares)</t>
  </si>
  <si>
    <t>SSW(sum of squares within)</t>
  </si>
  <si>
    <t>SSB(sum of squares between)</t>
  </si>
  <si>
    <t>degrees of freedom(SSB)</t>
  </si>
  <si>
    <t>SSB / dof</t>
  </si>
  <si>
    <t>degrees of freedom(SSW)</t>
  </si>
  <si>
    <t>SSW / dof</t>
  </si>
  <si>
    <t>F</t>
  </si>
  <si>
    <t>Mean:</t>
  </si>
  <si>
    <t>Sum:</t>
  </si>
  <si>
    <t>A</t>
  </si>
  <si>
    <t>B</t>
  </si>
  <si>
    <t>C</t>
  </si>
  <si>
    <t>D</t>
  </si>
  <si>
    <t>44,43,41,41</t>
  </si>
  <si>
    <t>42,41,41,37</t>
  </si>
  <si>
    <t>48,43,39,39</t>
  </si>
  <si>
    <t>49,42,45,36</t>
  </si>
  <si>
    <t>48,40,38,41</t>
  </si>
  <si>
    <t>47,43,40,42</t>
  </si>
  <si>
    <t>45,42,45,37</t>
  </si>
  <si>
    <t>47,44,34,37</t>
  </si>
  <si>
    <t>45,42,43,33</t>
  </si>
  <si>
    <t>46,40,43,42</t>
  </si>
  <si>
    <t>45,37,42,36</t>
  </si>
  <si>
    <t>48,,42,</t>
  </si>
  <si>
    <t>40,,39</t>
  </si>
  <si>
    <t>44,,</t>
  </si>
  <si>
    <t>39,,</t>
  </si>
  <si>
    <t>Czynnik A</t>
  </si>
  <si>
    <t>Czynnik B</t>
  </si>
  <si>
    <t>Badanie</t>
  </si>
  <si>
    <t>(x-mean)^2</t>
  </si>
  <si>
    <t>error</t>
  </si>
  <si>
    <t>Table</t>
  </si>
  <si>
    <t>A1</t>
  </si>
  <si>
    <t>A2</t>
  </si>
  <si>
    <t>Average</t>
  </si>
  <si>
    <t>B1</t>
  </si>
  <si>
    <t>B2</t>
  </si>
  <si>
    <t>SUM </t>
  </si>
  <si>
    <t>SSA</t>
  </si>
  <si>
    <t>SSB</t>
  </si>
  <si>
    <t>SSE</t>
  </si>
  <si>
    <t>SSTOT</t>
  </si>
  <si>
    <t>SS AB</t>
  </si>
  <si>
    <t>what</t>
  </si>
  <si>
    <t>DOF</t>
  </si>
  <si>
    <t>MS</t>
  </si>
  <si>
    <t>F - val</t>
  </si>
  <si>
    <t>ERROR</t>
  </si>
  <si>
    <t>AB</t>
  </si>
  <si>
    <t>TOTAL</t>
  </si>
  <si>
    <t>Normalny poziom cukru</t>
  </si>
  <si>
    <t>podwyższony poziom cukru</t>
  </si>
  <si>
    <t>Sprzedaż</t>
  </si>
  <si>
    <t>Cena</t>
  </si>
  <si>
    <t>Jakosc</t>
  </si>
  <si>
    <t>Cena - B</t>
  </si>
  <si>
    <t>cena</t>
  </si>
  <si>
    <t>grand</t>
  </si>
  <si>
    <t>Jakosc - B</t>
  </si>
  <si>
    <t>Radio</t>
  </si>
  <si>
    <t>Prasa</t>
  </si>
  <si>
    <t>Internet</t>
  </si>
  <si>
    <t>sales</t>
  </si>
  <si>
    <t>mean</t>
  </si>
  <si>
    <t>(mean - grand)^2</t>
  </si>
  <si>
    <t>&lt;---</t>
  </si>
  <si>
    <t xml:space="preserve">Here we </t>
  </si>
  <si>
    <t>Jakość</t>
  </si>
  <si>
    <t xml:space="preserve"> </t>
  </si>
  <si>
    <t xml:space="preserve">Mean </t>
  </si>
  <si>
    <t>table</t>
  </si>
  <si>
    <t>SUM</t>
  </si>
  <si>
    <t>SUM:</t>
  </si>
  <si>
    <t>Formula:</t>
  </si>
  <si>
    <t>Radio - A</t>
  </si>
  <si>
    <t>Prasa - A</t>
  </si>
  <si>
    <t>Internet - A</t>
  </si>
  <si>
    <t>SS (factor A)</t>
  </si>
  <si>
    <t>+</t>
  </si>
  <si>
    <t>SS (factor B)</t>
  </si>
  <si>
    <t xml:space="preserve">Sum </t>
  </si>
  <si>
    <t>SS (both factors)</t>
  </si>
  <si>
    <t>?</t>
  </si>
  <si>
    <t>=</t>
  </si>
  <si>
    <t>SS TOT</t>
  </si>
  <si>
    <t>Degrees of f.</t>
  </si>
  <si>
    <t>FA</t>
  </si>
  <si>
    <t>REJECT</t>
  </si>
  <si>
    <t>FB</t>
  </si>
  <si>
    <t>OK</t>
  </si>
  <si>
    <t>FAB</t>
  </si>
  <si>
    <t>ALFA</t>
  </si>
  <si>
    <t>MSA</t>
  </si>
  <si>
    <t>Fkryt(1,12)</t>
  </si>
  <si>
    <t>MSB</t>
  </si>
  <si>
    <t>Fkryt(2,12)</t>
  </si>
  <si>
    <t>MSAB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</si>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</sst>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F75B5"/>
      <name val="Calibri"/>
      <family val="2"/>
      <scheme val="minor"/>
    </font>
    <font>
      <sz val="11"/>
      <color rgb="FF548235"/>
      <name val="Calibri"/>
      <family val="2"/>
      <scheme val="minor"/>
    </font>
    <font>
      <sz val="11"/>
      <color rgb="FFF4B08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BF8F00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rgb="FF305496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3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8" borderId="0" xfId="0" applyFont="1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11" workbookViewId="0" xr3:uid="{AEA406A1-0E4B-5B11-9CD5-51D6E497D94C}">
      <selection activeCell="I17" sqref="I17"/>
    </sheetView>
  </sheetViews>
  <sheetFormatPr defaultRowHeight="15"/>
  <cols>
    <col min="2" max="2" width="14.140625" customWidth="1"/>
    <col min="3" max="3" width="10" bestFit="1" customWidth="1"/>
    <col min="4" max="4" width="12.140625" customWidth="1"/>
    <col min="6" max="7" width="12.140625" bestFit="1" customWidth="1"/>
    <col min="8" max="8" width="12.85546875" bestFit="1" customWidth="1"/>
    <col min="9" max="9" width="12.28515625" bestFit="1" customWidth="1"/>
    <col min="11" max="11" width="12" bestFit="1" customWidth="1"/>
  </cols>
  <sheetData>
    <row r="1" spans="1:11">
      <c r="B1" s="2" t="s">
        <v>0</v>
      </c>
      <c r="C1" s="1" t="s">
        <v>1</v>
      </c>
      <c r="D1" s="4" t="s">
        <v>2</v>
      </c>
      <c r="F1" s="2" t="s">
        <v>3</v>
      </c>
      <c r="G1" s="2" t="s">
        <v>4</v>
      </c>
      <c r="H1" s="3" t="s">
        <v>5</v>
      </c>
      <c r="I1" s="3" t="s">
        <v>6</v>
      </c>
      <c r="J1" s="4" t="s">
        <v>7</v>
      </c>
      <c r="K1" s="4" t="s">
        <v>8</v>
      </c>
    </row>
    <row r="2" spans="1:11">
      <c r="B2" s="5">
        <v>246</v>
      </c>
      <c r="C2" s="6">
        <v>243</v>
      </c>
      <c r="D2" s="7">
        <v>265</v>
      </c>
      <c r="F2" s="5">
        <f>B2-B$9</f>
        <v>10.800000000000011</v>
      </c>
      <c r="G2" s="5">
        <f>F2*F2</f>
        <v>116.64000000000024</v>
      </c>
      <c r="H2" s="6">
        <f>C2-C$9</f>
        <v>2.5999999999999943</v>
      </c>
      <c r="I2" s="6">
        <f>H2*H2</f>
        <v>6.7599999999999705</v>
      </c>
      <c r="J2" s="7">
        <f>D2-D$9</f>
        <v>-2</v>
      </c>
      <c r="K2" s="7">
        <f>J2*J2</f>
        <v>4</v>
      </c>
    </row>
    <row r="3" spans="1:11">
      <c r="B3" s="5">
        <v>231</v>
      </c>
      <c r="C3" s="6">
        <v>246</v>
      </c>
      <c r="D3" s="7">
        <v>260</v>
      </c>
      <c r="F3" s="5">
        <f t="shared" ref="F3:F6" si="0">B3-B$9</f>
        <v>-4.1999999999999886</v>
      </c>
      <c r="G3" s="5">
        <f t="shared" ref="G3:G6" si="1">F3*F3</f>
        <v>17.639999999999905</v>
      </c>
      <c r="H3" s="6">
        <f t="shared" ref="H3:H6" si="2">C3-C$9</f>
        <v>5.5999999999999943</v>
      </c>
      <c r="I3" s="6">
        <f t="shared" ref="I3:I6" si="3">H3*H3</f>
        <v>31.359999999999935</v>
      </c>
      <c r="J3" s="7">
        <f t="shared" ref="J3:J6" si="4">D3-D$9</f>
        <v>-7</v>
      </c>
      <c r="K3" s="7">
        <f t="shared" ref="K3:K6" si="5">J3*J3</f>
        <v>49</v>
      </c>
    </row>
    <row r="4" spans="1:11">
      <c r="B4" s="5">
        <v>236</v>
      </c>
      <c r="C4" s="6">
        <v>243</v>
      </c>
      <c r="D4" s="7">
        <v>265</v>
      </c>
      <c r="F4" s="5">
        <f t="shared" si="0"/>
        <v>0.80000000000001137</v>
      </c>
      <c r="G4" s="5">
        <f t="shared" si="1"/>
        <v>0.64000000000001822</v>
      </c>
      <c r="H4" s="6">
        <f t="shared" si="2"/>
        <v>2.5999999999999943</v>
      </c>
      <c r="I4" s="6">
        <f t="shared" si="3"/>
        <v>6.7599999999999705</v>
      </c>
      <c r="J4" s="7">
        <f t="shared" si="4"/>
        <v>-2</v>
      </c>
      <c r="K4" s="7">
        <f t="shared" si="5"/>
        <v>4</v>
      </c>
    </row>
    <row r="5" spans="1:11">
      <c r="B5" s="5">
        <v>217</v>
      </c>
      <c r="C5" s="6">
        <v>235</v>
      </c>
      <c r="D5" s="7">
        <v>254</v>
      </c>
      <c r="F5" s="5">
        <f t="shared" si="0"/>
        <v>-18.199999999999989</v>
      </c>
      <c r="G5" s="5">
        <f t="shared" si="1"/>
        <v>331.23999999999961</v>
      </c>
      <c r="H5" s="6">
        <f t="shared" si="2"/>
        <v>-5.4000000000000057</v>
      </c>
      <c r="I5" s="6">
        <f t="shared" si="3"/>
        <v>29.160000000000061</v>
      </c>
      <c r="J5" s="7">
        <f t="shared" si="4"/>
        <v>-13</v>
      </c>
      <c r="K5" s="7">
        <f t="shared" si="5"/>
        <v>169</v>
      </c>
    </row>
    <row r="6" spans="1:11">
      <c r="B6" s="5">
        <v>246</v>
      </c>
      <c r="C6" s="6">
        <v>235</v>
      </c>
      <c r="D6" s="7">
        <v>291</v>
      </c>
      <c r="F6" s="5">
        <f t="shared" si="0"/>
        <v>10.800000000000011</v>
      </c>
      <c r="G6" s="5">
        <f t="shared" si="1"/>
        <v>116.64000000000024</v>
      </c>
      <c r="H6" s="6">
        <f t="shared" si="2"/>
        <v>-5.4000000000000057</v>
      </c>
      <c r="I6" s="6">
        <f t="shared" si="3"/>
        <v>29.160000000000061</v>
      </c>
      <c r="J6" s="7">
        <f t="shared" si="4"/>
        <v>24</v>
      </c>
      <c r="K6" s="7">
        <f t="shared" si="5"/>
        <v>576</v>
      </c>
    </row>
    <row r="7" spans="1:11">
      <c r="B7" s="5"/>
      <c r="C7" s="6"/>
      <c r="D7" s="7"/>
      <c r="F7" s="5"/>
      <c r="G7" s="5"/>
      <c r="H7" s="6"/>
      <c r="I7" s="6"/>
      <c r="J7" s="7"/>
      <c r="K7" s="7"/>
    </row>
    <row r="8" spans="1:11">
      <c r="A8" t="s">
        <v>9</v>
      </c>
      <c r="B8" s="5">
        <f>SUM(B2:B6)</f>
        <v>1176</v>
      </c>
      <c r="C8" s="6">
        <f>SUM(C2:C6)</f>
        <v>1202</v>
      </c>
      <c r="D8" s="7">
        <f>SUM(D2:D6)</f>
        <v>1335</v>
      </c>
      <c r="F8" s="5">
        <f>SUM(F2:F6)</f>
        <v>5.6843418860808015E-14</v>
      </c>
      <c r="G8" s="5">
        <f>SUM(G2:G6)</f>
        <v>582.79999999999995</v>
      </c>
      <c r="H8" s="6">
        <f>SUM(H2:H6)</f>
        <v>-2.8421709430404007E-14</v>
      </c>
      <c r="I8" s="6">
        <f>SUM(I2:I6)</f>
        <v>103.19999999999999</v>
      </c>
      <c r="J8" s="7">
        <f>SUM(J2:J6)</f>
        <v>0</v>
      </c>
      <c r="K8" s="7">
        <f>SUM(K2:K6)</f>
        <v>802</v>
      </c>
    </row>
    <row r="9" spans="1:11">
      <c r="A9" t="s">
        <v>10</v>
      </c>
      <c r="B9" s="5">
        <f>AVERAGE(B2:B6)</f>
        <v>235.2</v>
      </c>
      <c r="C9" s="6">
        <f>AVERAGE(C2:C6)</f>
        <v>240.4</v>
      </c>
      <c r="D9" s="7">
        <f>AVERAGE(D2:D6)</f>
        <v>267</v>
      </c>
      <c r="J9" s="7"/>
      <c r="K9" s="7"/>
    </row>
    <row r="11" spans="1:11">
      <c r="A11" t="s">
        <v>11</v>
      </c>
      <c r="B11">
        <f>G8+I8+K8</f>
        <v>1488</v>
      </c>
    </row>
    <row r="13" spans="1:11">
      <c r="B13" t="s">
        <v>12</v>
      </c>
      <c r="C13" t="s">
        <v>13</v>
      </c>
      <c r="D13" t="s">
        <v>14</v>
      </c>
    </row>
    <row r="14" spans="1:11">
      <c r="B14" s="5">
        <v>246</v>
      </c>
      <c r="C14">
        <f>B14-B$29</f>
        <v>-1.5333333333333314</v>
      </c>
      <c r="D14">
        <f>C14*C14</f>
        <v>2.3511111111111052</v>
      </c>
    </row>
    <row r="15" spans="1:11">
      <c r="B15" s="5">
        <v>231</v>
      </c>
      <c r="C15">
        <f t="shared" ref="C15:C28" si="6">B15-B$29</f>
        <v>-16.533333333333331</v>
      </c>
      <c r="D15">
        <f t="shared" ref="D15:D28" si="7">C15*C15</f>
        <v>273.35111111111104</v>
      </c>
      <c r="G15" t="s">
        <v>15</v>
      </c>
      <c r="I15">
        <f>D30</f>
        <v>4397.7333333333336</v>
      </c>
    </row>
    <row r="16" spans="1:11">
      <c r="B16" s="5">
        <v>236</v>
      </c>
      <c r="C16">
        <f t="shared" si="6"/>
        <v>-11.533333333333331</v>
      </c>
      <c r="D16">
        <f t="shared" si="7"/>
        <v>133.01777777777772</v>
      </c>
      <c r="G16" t="s">
        <v>16</v>
      </c>
      <c r="I16">
        <f>B11</f>
        <v>1488</v>
      </c>
    </row>
    <row r="17" spans="1:9">
      <c r="B17" s="5">
        <v>217</v>
      </c>
      <c r="C17">
        <f t="shared" si="6"/>
        <v>-30.533333333333331</v>
      </c>
      <c r="D17">
        <f t="shared" si="7"/>
        <v>932.28444444444438</v>
      </c>
      <c r="G17" t="s">
        <v>17</v>
      </c>
      <c r="I17">
        <f>I15-I16</f>
        <v>2909.7333333333336</v>
      </c>
    </row>
    <row r="18" spans="1:9">
      <c r="B18" s="5">
        <v>246</v>
      </c>
      <c r="C18">
        <f t="shared" si="6"/>
        <v>-1.5333333333333314</v>
      </c>
      <c r="D18">
        <f t="shared" si="7"/>
        <v>2.3511111111111052</v>
      </c>
    </row>
    <row r="19" spans="1:9">
      <c r="B19" s="6">
        <v>243</v>
      </c>
      <c r="C19">
        <f t="shared" si="6"/>
        <v>-4.5333333333333314</v>
      </c>
      <c r="D19">
        <f t="shared" si="7"/>
        <v>20.551111111111094</v>
      </c>
    </row>
    <row r="20" spans="1:9">
      <c r="B20" s="6">
        <v>246</v>
      </c>
      <c r="C20">
        <f t="shared" si="6"/>
        <v>-1.5333333333333314</v>
      </c>
      <c r="D20">
        <f t="shared" si="7"/>
        <v>2.3511111111111052</v>
      </c>
      <c r="G20" t="s">
        <v>18</v>
      </c>
      <c r="I20">
        <v>2</v>
      </c>
    </row>
    <row r="21" spans="1:9">
      <c r="B21" s="6">
        <v>243</v>
      </c>
      <c r="C21">
        <f t="shared" si="6"/>
        <v>-4.5333333333333314</v>
      </c>
      <c r="D21">
        <f t="shared" si="7"/>
        <v>20.551111111111094</v>
      </c>
      <c r="G21" t="s">
        <v>19</v>
      </c>
      <c r="I21">
        <f>I17/I20</f>
        <v>1454.8666666666668</v>
      </c>
    </row>
    <row r="22" spans="1:9">
      <c r="B22" s="6">
        <v>235</v>
      </c>
      <c r="C22">
        <f t="shared" si="6"/>
        <v>-12.533333333333331</v>
      </c>
      <c r="D22">
        <f t="shared" si="7"/>
        <v>157.08444444444439</v>
      </c>
    </row>
    <row r="23" spans="1:9">
      <c r="B23" s="6">
        <v>235</v>
      </c>
      <c r="C23">
        <f t="shared" si="6"/>
        <v>-12.533333333333331</v>
      </c>
      <c r="D23">
        <f t="shared" si="7"/>
        <v>157.08444444444439</v>
      </c>
      <c r="G23" t="s">
        <v>20</v>
      </c>
      <c r="I23">
        <v>12</v>
      </c>
    </row>
    <row r="24" spans="1:9">
      <c r="B24" s="7">
        <v>265</v>
      </c>
      <c r="C24">
        <f t="shared" si="6"/>
        <v>17.466666666666669</v>
      </c>
      <c r="D24">
        <f t="shared" si="7"/>
        <v>305.0844444444445</v>
      </c>
      <c r="G24" t="s">
        <v>21</v>
      </c>
      <c r="I24">
        <f>I16/I23</f>
        <v>124</v>
      </c>
    </row>
    <row r="25" spans="1:9">
      <c r="B25" s="7">
        <v>260</v>
      </c>
      <c r="C25">
        <f t="shared" si="6"/>
        <v>12.466666666666669</v>
      </c>
      <c r="D25">
        <f t="shared" si="7"/>
        <v>155.41777777777781</v>
      </c>
    </row>
    <row r="26" spans="1:9">
      <c r="B26" s="7">
        <v>265</v>
      </c>
      <c r="C26">
        <f t="shared" si="6"/>
        <v>17.466666666666669</v>
      </c>
      <c r="D26">
        <f t="shared" si="7"/>
        <v>305.0844444444445</v>
      </c>
    </row>
    <row r="27" spans="1:9">
      <c r="B27" s="7">
        <v>254</v>
      </c>
      <c r="C27">
        <f t="shared" si="6"/>
        <v>6.4666666666666686</v>
      </c>
      <c r="D27">
        <f t="shared" si="7"/>
        <v>41.817777777777799</v>
      </c>
      <c r="G27" t="s">
        <v>22</v>
      </c>
      <c r="H27">
        <f>I21/I24</f>
        <v>11.732795698924733</v>
      </c>
    </row>
    <row r="28" spans="1:9">
      <c r="B28" s="7">
        <v>291</v>
      </c>
      <c r="C28">
        <f t="shared" si="6"/>
        <v>43.466666666666669</v>
      </c>
      <c r="D28">
        <f t="shared" si="7"/>
        <v>1889.3511111111113</v>
      </c>
    </row>
    <row r="29" spans="1:9">
      <c r="A29" t="s">
        <v>23</v>
      </c>
      <c r="B29">
        <f>AVERAGE(B14:B28)</f>
        <v>247.53333333333333</v>
      </c>
    </row>
    <row r="30" spans="1:9">
      <c r="A30" t="s">
        <v>24</v>
      </c>
      <c r="B30">
        <f>SUM(B14:B28)</f>
        <v>3713</v>
      </c>
      <c r="C30">
        <f>SUM(C14:C28)</f>
        <v>0</v>
      </c>
      <c r="D30">
        <f>SUM(D14:D28)</f>
        <v>4397.7333333333336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6C36-2079-4703-A557-29B1DE99D63A}">
  <dimension ref="A1:D19"/>
  <sheetViews>
    <sheetView workbookViewId="0" xr3:uid="{B5C1E361-4982-5B8F-8CC9-6172EFF0B7A2}">
      <selection activeCell="D5" sqref="D5"/>
    </sheetView>
  </sheetViews>
  <sheetFormatPr defaultRowHeight="15"/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>
        <v>41</v>
      </c>
      <c r="B2">
        <v>44</v>
      </c>
      <c r="C2">
        <v>43</v>
      </c>
      <c r="D2">
        <v>34</v>
      </c>
    </row>
    <row r="3" spans="1:4">
      <c r="A3">
        <v>43</v>
      </c>
      <c r="B3">
        <v>40</v>
      </c>
      <c r="C3">
        <v>40</v>
      </c>
      <c r="D3">
        <v>37</v>
      </c>
    </row>
    <row r="4" spans="1:4">
      <c r="A4">
        <v>45</v>
      </c>
      <c r="B4">
        <v>37</v>
      </c>
      <c r="C4">
        <v>42</v>
      </c>
      <c r="D4">
        <v>37</v>
      </c>
    </row>
    <row r="5" spans="1:4">
      <c r="A5" t="s">
        <v>29</v>
      </c>
    </row>
    <row r="6" spans="1:4">
      <c r="A6" t="s">
        <v>30</v>
      </c>
    </row>
    <row r="7" spans="1:4">
      <c r="A7" t="s">
        <v>31</v>
      </c>
    </row>
    <row r="8" spans="1:4">
      <c r="A8" t="s">
        <v>32</v>
      </c>
    </row>
    <row r="9" spans="1:4">
      <c r="A9" t="s">
        <v>33</v>
      </c>
    </row>
    <row r="10" spans="1:4">
      <c r="A10" t="s">
        <v>34</v>
      </c>
    </row>
    <row r="11" spans="1:4">
      <c r="A11" t="s">
        <v>35</v>
      </c>
    </row>
    <row r="12" spans="1:4">
      <c r="A12" t="s">
        <v>36</v>
      </c>
    </row>
    <row r="13" spans="1:4">
      <c r="A13" t="s">
        <v>37</v>
      </c>
    </row>
    <row r="14" spans="1:4">
      <c r="A14" t="s">
        <v>38</v>
      </c>
    </row>
    <row r="15" spans="1:4">
      <c r="A15" t="s">
        <v>39</v>
      </c>
    </row>
    <row r="16" spans="1:4">
      <c r="A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9015-4689-44B7-A4E2-F328A3AB1E26}">
  <dimension ref="A1:Q33"/>
  <sheetViews>
    <sheetView tabSelected="1" topLeftCell="A7" workbookViewId="0" xr3:uid="{766C3104-2F0C-5BE4-8197-0CBBB6C82084}">
      <selection activeCell="Q15" sqref="Q15"/>
    </sheetView>
  </sheetViews>
  <sheetFormatPr defaultRowHeight="15"/>
  <cols>
    <col min="2" max="2" width="9.5703125" customWidth="1"/>
    <col min="3" max="3" width="13.140625" customWidth="1"/>
    <col min="4" max="4" width="14.85546875" customWidth="1"/>
    <col min="5" max="5" width="17.28515625" customWidth="1"/>
    <col min="6" max="6" width="7.140625" bestFit="1" customWidth="1"/>
    <col min="7" max="7" width="11.28515625" customWidth="1"/>
  </cols>
  <sheetData>
    <row r="1" spans="1:17">
      <c r="A1" s="14" t="s">
        <v>44</v>
      </c>
      <c r="B1" s="14" t="s">
        <v>45</v>
      </c>
      <c r="C1" s="14" t="s">
        <v>46</v>
      </c>
      <c r="E1" t="s">
        <v>47</v>
      </c>
      <c r="F1" t="s">
        <v>48</v>
      </c>
      <c r="J1" s="10" t="s">
        <v>10</v>
      </c>
      <c r="K1" s="10" t="s">
        <v>49</v>
      </c>
    </row>
    <row r="2" spans="1:17">
      <c r="A2" s="14">
        <v>1</v>
      </c>
      <c r="B2" s="14">
        <v>1</v>
      </c>
      <c r="C2" s="15">
        <v>70</v>
      </c>
      <c r="E2">
        <f>(C2-$C$23)*(C2-$C$23)</f>
        <v>336.7224999999998</v>
      </c>
      <c r="F2">
        <f>(C2-$J$3)*(C2-$J$3)</f>
        <v>43.559999999999924</v>
      </c>
      <c r="J2" t="s">
        <v>50</v>
      </c>
      <c r="K2" t="s">
        <v>51</v>
      </c>
      <c r="L2" t="s">
        <v>52</v>
      </c>
    </row>
    <row r="3" spans="1:17">
      <c r="A3" s="14">
        <v>1</v>
      </c>
      <c r="B3" s="14">
        <v>1</v>
      </c>
      <c r="C3" s="15">
        <v>80</v>
      </c>
      <c r="E3">
        <f t="shared" ref="E3:E21" si="0">(C3-$C$23)*(C3-$C$23)</f>
        <v>69.722499999999911</v>
      </c>
      <c r="F3">
        <f t="shared" ref="F3:F6" si="1">(C3-$J$3)*(C3-$J$3)</f>
        <v>11.560000000000038</v>
      </c>
      <c r="I3" t="s">
        <v>53</v>
      </c>
      <c r="J3">
        <f>AVERAGE(C2:C6)</f>
        <v>76.599999999999994</v>
      </c>
      <c r="K3">
        <f>AVERAGE(C12:C16)</f>
        <v>89.2</v>
      </c>
      <c r="L3">
        <f>AVERAGE(J3:K3)</f>
        <v>82.9</v>
      </c>
    </row>
    <row r="4" spans="1:17">
      <c r="A4" s="14">
        <v>1</v>
      </c>
      <c r="B4" s="14">
        <v>1</v>
      </c>
      <c r="C4" s="15">
        <v>83</v>
      </c>
      <c r="E4">
        <f t="shared" si="0"/>
        <v>28.622499999999938</v>
      </c>
      <c r="F4">
        <f t="shared" si="1"/>
        <v>40.960000000000072</v>
      </c>
      <c r="I4" t="s">
        <v>54</v>
      </c>
      <c r="J4">
        <f>AVERAGE(C7:C11)</f>
        <v>87.6</v>
      </c>
      <c r="K4">
        <f>AVERAGE(C17:C21)</f>
        <v>100</v>
      </c>
      <c r="L4">
        <f>AVERAGE(J4:K4)</f>
        <v>93.8</v>
      </c>
    </row>
    <row r="5" spans="1:17">
      <c r="A5" s="14">
        <v>1</v>
      </c>
      <c r="B5" s="14">
        <v>1</v>
      </c>
      <c r="C5" s="15">
        <v>85</v>
      </c>
      <c r="E5">
        <f t="shared" si="0"/>
        <v>11.222499999999961</v>
      </c>
      <c r="F5">
        <f t="shared" si="1"/>
        <v>70.560000000000102</v>
      </c>
      <c r="I5" t="s">
        <v>52</v>
      </c>
      <c r="J5">
        <f>AVERAGE(J3:J4)</f>
        <v>82.1</v>
      </c>
      <c r="K5">
        <f t="shared" ref="K5:L5" si="2">AVERAGE(K3:K4)</f>
        <v>94.6</v>
      </c>
      <c r="L5">
        <f t="shared" si="2"/>
        <v>88.35</v>
      </c>
    </row>
    <row r="6" spans="1:17">
      <c r="A6" s="14">
        <v>1</v>
      </c>
      <c r="B6" s="14">
        <v>1</v>
      </c>
      <c r="C6" s="15">
        <v>65</v>
      </c>
      <c r="E6">
        <f t="shared" si="0"/>
        <v>545.22249999999974</v>
      </c>
      <c r="F6">
        <f t="shared" si="1"/>
        <v>134.55999999999986</v>
      </c>
    </row>
    <row r="7" spans="1:17">
      <c r="A7" s="14">
        <v>1</v>
      </c>
      <c r="B7" s="14">
        <v>2</v>
      </c>
      <c r="C7" s="16">
        <v>85</v>
      </c>
      <c r="E7">
        <f t="shared" si="0"/>
        <v>11.222499999999961</v>
      </c>
      <c r="F7">
        <f>(C7-$J$4)*(C7-$J$4)</f>
        <v>6.7599999999999705</v>
      </c>
      <c r="J7" t="s">
        <v>50</v>
      </c>
      <c r="K7" t="s">
        <v>51</v>
      </c>
      <c r="L7" t="s">
        <v>55</v>
      </c>
    </row>
    <row r="8" spans="1:17">
      <c r="A8" s="14">
        <v>1</v>
      </c>
      <c r="B8" s="14">
        <v>2</v>
      </c>
      <c r="C8" s="16">
        <v>80</v>
      </c>
      <c r="E8">
        <f t="shared" si="0"/>
        <v>69.722499999999911</v>
      </c>
      <c r="F8">
        <f t="shared" ref="F8:F11" si="3">(C8-$J$4)*(C8-$J$4)</f>
        <v>57.759999999999913</v>
      </c>
      <c r="I8" s="11" t="s">
        <v>56</v>
      </c>
      <c r="J8">
        <f>(J5-L5)*(J5-L5)</f>
        <v>39.0625</v>
      </c>
      <c r="K8">
        <f>(K5-L5)*(K5-L5)</f>
        <v>39.0625</v>
      </c>
      <c r="L8" s="11">
        <f>SUM(J8:K8) * 10</f>
        <v>781.25</v>
      </c>
    </row>
    <row r="9" spans="1:17">
      <c r="A9" s="14">
        <v>1</v>
      </c>
      <c r="B9" s="14">
        <v>2</v>
      </c>
      <c r="C9" s="16">
        <v>90</v>
      </c>
      <c r="E9">
        <f t="shared" si="0"/>
        <v>2.7225000000000188</v>
      </c>
      <c r="F9">
        <f t="shared" si="3"/>
        <v>5.7600000000000273</v>
      </c>
      <c r="I9" s="12" t="s">
        <v>57</v>
      </c>
      <c r="J9">
        <f>(L3-L5) *(L3-L5)</f>
        <v>29.702499999999876</v>
      </c>
      <c r="K9">
        <f>(L4-L5) *(L4-L5)</f>
        <v>29.702500000000033</v>
      </c>
      <c r="L9" s="12">
        <f>SUM(J9:K9) * 10</f>
        <v>594.04999999999905</v>
      </c>
    </row>
    <row r="10" spans="1:17">
      <c r="A10" s="14">
        <v>1</v>
      </c>
      <c r="B10" s="14">
        <v>2</v>
      </c>
      <c r="C10" s="16">
        <v>95</v>
      </c>
      <c r="E10">
        <f t="shared" si="0"/>
        <v>44.222500000000075</v>
      </c>
      <c r="F10">
        <f t="shared" si="3"/>
        <v>54.760000000000083</v>
      </c>
      <c r="I10" s="1" t="s">
        <v>58</v>
      </c>
      <c r="L10" s="1">
        <f>F24</f>
        <v>739.20000000000016</v>
      </c>
    </row>
    <row r="11" spans="1:17">
      <c r="A11" s="14">
        <v>1</v>
      </c>
      <c r="B11" s="14">
        <v>2</v>
      </c>
      <c r="C11" s="16">
        <v>88</v>
      </c>
      <c r="E11">
        <f t="shared" si="0"/>
        <v>0.12249999999999601</v>
      </c>
      <c r="F11">
        <f t="shared" si="3"/>
        <v>0.16000000000000456</v>
      </c>
      <c r="I11" s="13" t="s">
        <v>59</v>
      </c>
      <c r="L11" s="13">
        <f>E24</f>
        <v>2114.5500000000002</v>
      </c>
    </row>
    <row r="12" spans="1:17">
      <c r="A12" s="14">
        <v>2</v>
      </c>
      <c r="B12" s="14">
        <v>1</v>
      </c>
      <c r="C12" s="17">
        <v>85</v>
      </c>
      <c r="E12">
        <f t="shared" si="0"/>
        <v>11.222499999999961</v>
      </c>
      <c r="F12">
        <f>(C12-$K$3)*(C12-$K$3)</f>
        <v>17.640000000000025</v>
      </c>
      <c r="I12" t="s">
        <v>60</v>
      </c>
      <c r="L12">
        <f>L11-L10-L9-L8</f>
        <v>5.000000000086402E-2</v>
      </c>
    </row>
    <row r="13" spans="1:17">
      <c r="A13" s="14">
        <v>2</v>
      </c>
      <c r="B13" s="14">
        <v>1</v>
      </c>
      <c r="C13" s="17">
        <v>90</v>
      </c>
      <c r="E13">
        <f t="shared" si="0"/>
        <v>2.7225000000000188</v>
      </c>
      <c r="F13">
        <f t="shared" ref="F13:F16" si="4">(C13-$K$3)*(C13-$K$3)</f>
        <v>0.63999999999999546</v>
      </c>
    </row>
    <row r="14" spans="1:17">
      <c r="A14" s="14">
        <v>2</v>
      </c>
      <c r="B14" s="14">
        <v>1</v>
      </c>
      <c r="C14" s="17">
        <v>95</v>
      </c>
      <c r="E14">
        <f t="shared" si="0"/>
        <v>44.222500000000075</v>
      </c>
      <c r="F14">
        <f t="shared" si="4"/>
        <v>33.639999999999965</v>
      </c>
    </row>
    <row r="15" spans="1:17" ht="18.75">
      <c r="A15" s="14">
        <v>2</v>
      </c>
      <c r="B15" s="14">
        <v>1</v>
      </c>
      <c r="C15" s="17">
        <v>90</v>
      </c>
      <c r="E15">
        <f t="shared" si="0"/>
        <v>2.7225000000000188</v>
      </c>
      <c r="F15">
        <f t="shared" si="4"/>
        <v>0.63999999999999546</v>
      </c>
      <c r="I15" t="s">
        <v>61</v>
      </c>
      <c r="J15" t="s">
        <v>62</v>
      </c>
      <c r="M15" t="s">
        <v>61</v>
      </c>
      <c r="N15" t="s">
        <v>63</v>
      </c>
      <c r="P15" t="s">
        <v>61</v>
      </c>
      <c r="Q15" s="19" t="s">
        <v>64</v>
      </c>
    </row>
    <row r="16" spans="1:17">
      <c r="A16" s="14">
        <v>2</v>
      </c>
      <c r="B16" s="14">
        <v>1</v>
      </c>
      <c r="C16" s="17">
        <v>86</v>
      </c>
      <c r="E16">
        <f t="shared" si="0"/>
        <v>5.5224999999999733</v>
      </c>
      <c r="F16">
        <f t="shared" si="4"/>
        <v>10.240000000000018</v>
      </c>
      <c r="I16" t="s">
        <v>25</v>
      </c>
      <c r="J16">
        <v>1</v>
      </c>
      <c r="M16" t="s">
        <v>25</v>
      </c>
      <c r="N16">
        <f>L8/J16</f>
        <v>781.25</v>
      </c>
      <c r="P16" t="s">
        <v>25</v>
      </c>
      <c r="Q16">
        <f>N16/N18</f>
        <v>16.910173160173155</v>
      </c>
    </row>
    <row r="17" spans="1:17">
      <c r="A17" s="14">
        <v>2</v>
      </c>
      <c r="B17" s="14">
        <v>2</v>
      </c>
      <c r="C17" s="18">
        <v>90</v>
      </c>
      <c r="E17">
        <f t="shared" si="0"/>
        <v>2.7225000000000188</v>
      </c>
      <c r="F17">
        <f>(C17-$K$4)*(C17-$K$4)</f>
        <v>100</v>
      </c>
      <c r="I17" t="s">
        <v>26</v>
      </c>
      <c r="J17">
        <v>1</v>
      </c>
      <c r="M17" t="s">
        <v>26</v>
      </c>
      <c r="N17">
        <f t="shared" ref="N17:N20" si="5">L9/J17</f>
        <v>594.04999999999905</v>
      </c>
      <c r="P17" t="s">
        <v>26</v>
      </c>
      <c r="Q17">
        <f>N17/N18</f>
        <v>12.858225108225085</v>
      </c>
    </row>
    <row r="18" spans="1:17">
      <c r="A18" s="14">
        <v>2</v>
      </c>
      <c r="B18" s="14">
        <v>2</v>
      </c>
      <c r="C18" s="18">
        <v>95</v>
      </c>
      <c r="E18">
        <f t="shared" si="0"/>
        <v>44.222500000000075</v>
      </c>
      <c r="F18">
        <f t="shared" ref="F18:F21" si="6">(C18-$K$4)*(C18-$K$4)</f>
        <v>25</v>
      </c>
      <c r="I18" t="s">
        <v>65</v>
      </c>
      <c r="J18">
        <v>16</v>
      </c>
      <c r="M18" t="s">
        <v>65</v>
      </c>
      <c r="N18">
        <f t="shared" si="5"/>
        <v>46.20000000000001</v>
      </c>
      <c r="P18" t="s">
        <v>66</v>
      </c>
      <c r="Q18">
        <f>N20/N18</f>
        <v>1.0822510822697837E-3</v>
      </c>
    </row>
    <row r="19" spans="1:17">
      <c r="A19" s="14">
        <v>2</v>
      </c>
      <c r="B19" s="14">
        <v>2</v>
      </c>
      <c r="C19" s="18">
        <v>100</v>
      </c>
      <c r="E19">
        <f t="shared" si="0"/>
        <v>135.72250000000014</v>
      </c>
      <c r="F19">
        <f t="shared" si="6"/>
        <v>0</v>
      </c>
      <c r="I19" t="s">
        <v>67</v>
      </c>
      <c r="J19">
        <v>19</v>
      </c>
      <c r="M19" t="s">
        <v>67</v>
      </c>
      <c r="N19">
        <f t="shared" si="5"/>
        <v>111.29210526315791</v>
      </c>
    </row>
    <row r="20" spans="1:17">
      <c r="A20" s="14">
        <v>2</v>
      </c>
      <c r="B20" s="14">
        <v>2</v>
      </c>
      <c r="C20" s="18">
        <v>105</v>
      </c>
      <c r="E20">
        <f t="shared" si="0"/>
        <v>277.2225000000002</v>
      </c>
      <c r="F20">
        <f t="shared" si="6"/>
        <v>25</v>
      </c>
      <c r="I20" t="s">
        <v>66</v>
      </c>
      <c r="J20">
        <v>1</v>
      </c>
      <c r="M20" t="s">
        <v>66</v>
      </c>
      <c r="N20">
        <f t="shared" si="5"/>
        <v>5.000000000086402E-2</v>
      </c>
    </row>
    <row r="21" spans="1:17">
      <c r="A21" s="14">
        <v>2</v>
      </c>
      <c r="B21" s="14">
        <v>2</v>
      </c>
      <c r="C21" s="18">
        <v>110</v>
      </c>
      <c r="E21">
        <f t="shared" si="0"/>
        <v>468.72250000000025</v>
      </c>
      <c r="F21">
        <f t="shared" si="6"/>
        <v>100</v>
      </c>
    </row>
    <row r="23" spans="1:17">
      <c r="A23" t="s">
        <v>10</v>
      </c>
      <c r="C23">
        <f>AVERAGE(C2:C21)</f>
        <v>88.35</v>
      </c>
    </row>
    <row r="24" spans="1:17">
      <c r="A24" t="s">
        <v>9</v>
      </c>
      <c r="C24">
        <f>SUM(C2:C21)</f>
        <v>1767</v>
      </c>
      <c r="E24">
        <f>SUM(E2:E21)</f>
        <v>2114.5500000000002</v>
      </c>
      <c r="F24">
        <f>SUM(F2:F21)</f>
        <v>739.20000000000016</v>
      </c>
    </row>
    <row r="27" spans="1:17">
      <c r="B27" s="14" t="s">
        <v>68</v>
      </c>
      <c r="C27" s="14"/>
      <c r="D27" s="14" t="s">
        <v>69</v>
      </c>
      <c r="E27" s="14"/>
    </row>
    <row r="28" spans="1:17">
      <c r="B28" s="14">
        <v>1</v>
      </c>
      <c r="C28" s="14">
        <v>2</v>
      </c>
      <c r="D28" s="14">
        <v>1</v>
      </c>
      <c r="E28" s="14">
        <v>2</v>
      </c>
    </row>
    <row r="29" spans="1:17">
      <c r="B29" s="14">
        <v>70</v>
      </c>
      <c r="C29" s="14">
        <v>85</v>
      </c>
      <c r="D29" s="14">
        <v>85</v>
      </c>
      <c r="E29" s="14">
        <v>90</v>
      </c>
    </row>
    <row r="30" spans="1:17">
      <c r="B30" s="14">
        <v>80</v>
      </c>
      <c r="C30" s="14">
        <v>80</v>
      </c>
      <c r="D30" s="14">
        <v>90</v>
      </c>
      <c r="E30" s="14">
        <v>95</v>
      </c>
    </row>
    <row r="31" spans="1:17">
      <c r="B31" s="14">
        <v>83</v>
      </c>
      <c r="C31" s="14">
        <v>90</v>
      </c>
      <c r="D31" s="14">
        <v>95</v>
      </c>
      <c r="E31" s="14">
        <v>100</v>
      </c>
    </row>
    <row r="32" spans="1:17">
      <c r="B32" s="14">
        <v>85</v>
      </c>
      <c r="C32" s="14">
        <v>95</v>
      </c>
      <c r="D32" s="14">
        <v>90</v>
      </c>
      <c r="E32" s="14">
        <v>105</v>
      </c>
    </row>
    <row r="33" spans="2:5">
      <c r="B33" s="14">
        <v>65</v>
      </c>
      <c r="C33" s="14">
        <v>88</v>
      </c>
      <c r="D33" s="14">
        <v>86</v>
      </c>
      <c r="E33" s="14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2FD4-394A-4696-A297-B6433EA9CE28}">
  <dimension ref="A1:AI43"/>
  <sheetViews>
    <sheetView topLeftCell="G4" workbookViewId="0" xr3:uid="{54095C39-4DE8-54CE-B3D3-EF7DABC7413D}">
      <selection activeCell="O12" sqref="O12"/>
    </sheetView>
  </sheetViews>
  <sheetFormatPr defaultRowHeight="15"/>
  <cols>
    <col min="5" max="5" width="12.85546875" bestFit="1" customWidth="1"/>
    <col min="6" max="6" width="12.140625" bestFit="1" customWidth="1"/>
    <col min="17" max="17" width="9.140625" bestFit="1" customWidth="1"/>
    <col min="18" max="18" width="12.5703125" bestFit="1" customWidth="1"/>
    <col min="19" max="19" width="12.140625" bestFit="1" customWidth="1"/>
    <col min="20" max="20" width="16.28515625" bestFit="1" customWidth="1"/>
    <col min="21" max="21" width="12.140625" bestFit="1" customWidth="1"/>
    <col min="22" max="22" width="12.42578125" bestFit="1" customWidth="1"/>
    <col min="23" max="23" width="16.28515625" bestFit="1" customWidth="1"/>
    <col min="29" max="29" width="12.140625" bestFit="1" customWidth="1"/>
    <col min="31" max="31" width="11.140625" customWidth="1"/>
    <col min="32" max="32" width="12.140625" bestFit="1" customWidth="1"/>
  </cols>
  <sheetData>
    <row r="1" spans="1:35" ht="15.75">
      <c r="A1" t="s">
        <v>44</v>
      </c>
      <c r="B1" t="s">
        <v>45</v>
      </c>
      <c r="C1" t="s">
        <v>70</v>
      </c>
      <c r="E1" t="s">
        <v>13</v>
      </c>
      <c r="F1" t="s">
        <v>14</v>
      </c>
      <c r="J1" s="9" t="s">
        <v>71</v>
      </c>
      <c r="N1" s="8" t="s">
        <v>72</v>
      </c>
      <c r="Q1" s="9" t="s">
        <v>73</v>
      </c>
      <c r="R1" t="s">
        <v>74</v>
      </c>
      <c r="S1" t="s">
        <v>75</v>
      </c>
      <c r="V1" s="8" t="s">
        <v>76</v>
      </c>
      <c r="AB1" s="8" t="s">
        <v>73</v>
      </c>
      <c r="AC1" t="s">
        <v>14</v>
      </c>
      <c r="AE1" s="8" t="s">
        <v>76</v>
      </c>
      <c r="AF1" t="s">
        <v>14</v>
      </c>
    </row>
    <row r="2" spans="1:35">
      <c r="A2" t="s">
        <v>77</v>
      </c>
      <c r="B2" t="s">
        <v>71</v>
      </c>
      <c r="C2">
        <v>15</v>
      </c>
      <c r="E2">
        <f>C2-C$22</f>
        <v>-10.555555555555557</v>
      </c>
      <c r="F2">
        <f>E2*E2</f>
        <v>111.41975308641979</v>
      </c>
      <c r="I2" t="s">
        <v>77</v>
      </c>
      <c r="J2" t="s">
        <v>78</v>
      </c>
      <c r="K2" t="s">
        <v>79</v>
      </c>
      <c r="M2" t="s">
        <v>77</v>
      </c>
      <c r="N2" t="s">
        <v>78</v>
      </c>
      <c r="O2" t="s">
        <v>79</v>
      </c>
      <c r="Q2" t="s">
        <v>80</v>
      </c>
      <c r="R2" t="s">
        <v>81</v>
      </c>
      <c r="S2" t="s">
        <v>81</v>
      </c>
      <c r="T2" t="s">
        <v>82</v>
      </c>
      <c r="V2" t="s">
        <v>80</v>
      </c>
      <c r="W2" t="s">
        <v>82</v>
      </c>
      <c r="AB2">
        <v>15</v>
      </c>
      <c r="AC2">
        <f>(AB2-$J$11)*(AB2-$J$11)</f>
        <v>5.4444444444444393</v>
      </c>
      <c r="AE2">
        <v>17</v>
      </c>
      <c r="AF2">
        <v>0.111111</v>
      </c>
    </row>
    <row r="3" spans="1:35">
      <c r="A3" t="s">
        <v>77</v>
      </c>
      <c r="B3" t="s">
        <v>71</v>
      </c>
      <c r="C3">
        <v>20</v>
      </c>
      <c r="E3">
        <f t="shared" ref="E3:E19" si="0">C3-C$22</f>
        <v>-5.5555555555555571</v>
      </c>
      <c r="F3">
        <f t="shared" ref="F3:F15" si="1">E3*E3</f>
        <v>30.864197530864214</v>
      </c>
      <c r="I3">
        <v>15</v>
      </c>
      <c r="J3">
        <v>30</v>
      </c>
      <c r="K3">
        <v>25</v>
      </c>
      <c r="M3">
        <v>17</v>
      </c>
      <c r="N3">
        <v>25</v>
      </c>
      <c r="O3">
        <v>35</v>
      </c>
      <c r="Q3">
        <v>15</v>
      </c>
      <c r="R3">
        <f>$M$11</f>
        <v>24.888888888888889</v>
      </c>
      <c r="S3">
        <f>$M$13</f>
        <v>25.555555555555557</v>
      </c>
      <c r="T3">
        <f>(R3-S3)*(R3-S3)</f>
        <v>0.44444444444444603</v>
      </c>
      <c r="V3">
        <v>17</v>
      </c>
      <c r="W3">
        <f>($M$12-$M$13)*($M$12-$M$13)</f>
        <v>0.44444444444444603</v>
      </c>
      <c r="AB3">
        <v>20</v>
      </c>
      <c r="AC3">
        <f t="shared" ref="AC3:AC4" si="2">(AB3-$J$11)*(AB3-$J$11)</f>
        <v>7.1111111111111178</v>
      </c>
      <c r="AE3">
        <v>20</v>
      </c>
      <c r="AF3">
        <v>11.11111</v>
      </c>
    </row>
    <row r="4" spans="1:35">
      <c r="A4" t="s">
        <v>77</v>
      </c>
      <c r="B4" t="s">
        <v>71</v>
      </c>
      <c r="C4">
        <v>17</v>
      </c>
      <c r="E4">
        <f t="shared" si="0"/>
        <v>-8.5555555555555571</v>
      </c>
      <c r="F4">
        <f t="shared" si="1"/>
        <v>73.19753086419756</v>
      </c>
      <c r="I4">
        <v>20</v>
      </c>
      <c r="J4">
        <v>32</v>
      </c>
      <c r="K4">
        <v>28</v>
      </c>
      <c r="M4">
        <v>20</v>
      </c>
      <c r="N4">
        <v>27</v>
      </c>
      <c r="O4">
        <v>37</v>
      </c>
      <c r="Q4">
        <v>20</v>
      </c>
      <c r="R4">
        <f t="shared" ref="R4:R11" si="3">$M$11</f>
        <v>24.888888888888889</v>
      </c>
      <c r="S4">
        <f t="shared" ref="S4:S11" si="4">$M$13</f>
        <v>25.555555555555557</v>
      </c>
      <c r="T4">
        <f t="shared" ref="T4:T11" si="5">(R4-S4)*(R4-S4)</f>
        <v>0.44444444444444603</v>
      </c>
      <c r="V4">
        <v>20</v>
      </c>
      <c r="W4">
        <f t="shared" ref="W4:W11" si="6">($M$12-$M$13)*($M$12-$M$13)</f>
        <v>0.44444444444444603</v>
      </c>
      <c r="AB4">
        <v>17</v>
      </c>
      <c r="AC4">
        <f t="shared" si="2"/>
        <v>0.11111111111111033</v>
      </c>
      <c r="AE4">
        <v>13</v>
      </c>
      <c r="AF4">
        <v>13.44444</v>
      </c>
      <c r="AH4" t="s">
        <v>83</v>
      </c>
      <c r="AI4" t="s">
        <v>84</v>
      </c>
    </row>
    <row r="5" spans="1:35">
      <c r="A5" t="s">
        <v>77</v>
      </c>
      <c r="B5" t="s">
        <v>85</v>
      </c>
      <c r="C5">
        <v>17</v>
      </c>
      <c r="E5">
        <f t="shared" si="0"/>
        <v>-8.5555555555555571</v>
      </c>
      <c r="F5">
        <f t="shared" si="1"/>
        <v>73.19753086419756</v>
      </c>
      <c r="I5">
        <v>17</v>
      </c>
      <c r="J5">
        <v>35</v>
      </c>
      <c r="K5">
        <v>22</v>
      </c>
      <c r="M5">
        <v>13</v>
      </c>
      <c r="N5">
        <v>22</v>
      </c>
      <c r="O5">
        <v>40</v>
      </c>
      <c r="Q5">
        <v>17</v>
      </c>
      <c r="R5">
        <f t="shared" si="3"/>
        <v>24.888888888888889</v>
      </c>
      <c r="S5">
        <f t="shared" si="4"/>
        <v>25.555555555555557</v>
      </c>
      <c r="T5">
        <f t="shared" si="5"/>
        <v>0.44444444444444603</v>
      </c>
      <c r="V5">
        <v>13</v>
      </c>
      <c r="W5">
        <f t="shared" si="6"/>
        <v>0.44444444444444603</v>
      </c>
      <c r="AB5">
        <v>30</v>
      </c>
      <c r="AC5">
        <f>(AB5-$K$11)*(AB5-$K$11)</f>
        <v>5.4444444444444553</v>
      </c>
      <c r="AE5">
        <v>25</v>
      </c>
      <c r="AF5">
        <v>0.111111</v>
      </c>
    </row>
    <row r="6" spans="1:35">
      <c r="A6" t="s">
        <v>77</v>
      </c>
      <c r="B6" t="s">
        <v>85</v>
      </c>
      <c r="C6">
        <v>20</v>
      </c>
      <c r="E6">
        <f t="shared" si="0"/>
        <v>-5.5555555555555571</v>
      </c>
      <c r="F6">
        <f t="shared" si="1"/>
        <v>30.864197530864214</v>
      </c>
      <c r="Q6">
        <v>30</v>
      </c>
      <c r="R6">
        <f t="shared" si="3"/>
        <v>24.888888888888889</v>
      </c>
      <c r="S6">
        <f t="shared" si="4"/>
        <v>25.555555555555557</v>
      </c>
      <c r="T6">
        <f t="shared" si="5"/>
        <v>0.44444444444444603</v>
      </c>
      <c r="V6">
        <v>25</v>
      </c>
      <c r="W6">
        <f t="shared" si="6"/>
        <v>0.44444444444444603</v>
      </c>
      <c r="AB6">
        <v>32</v>
      </c>
      <c r="AC6">
        <f t="shared" ref="AC6:AC7" si="7">(AB6-$K$11)*(AB6-$K$11)</f>
        <v>0.11111111111111269</v>
      </c>
      <c r="AE6">
        <v>27</v>
      </c>
      <c r="AF6">
        <v>5.4444439999999998</v>
      </c>
    </row>
    <row r="7" spans="1:35">
      <c r="A7" t="s">
        <v>77</v>
      </c>
      <c r="B7" t="s">
        <v>85</v>
      </c>
      <c r="C7">
        <v>13</v>
      </c>
      <c r="E7">
        <f t="shared" si="0"/>
        <v>-12.555555555555557</v>
      </c>
      <c r="F7">
        <f t="shared" si="1"/>
        <v>157.641975308642</v>
      </c>
      <c r="L7" t="s">
        <v>86</v>
      </c>
      <c r="Q7">
        <v>32</v>
      </c>
      <c r="R7">
        <f t="shared" si="3"/>
        <v>24.888888888888889</v>
      </c>
      <c r="S7">
        <f t="shared" si="4"/>
        <v>25.555555555555557</v>
      </c>
      <c r="T7">
        <f t="shared" si="5"/>
        <v>0.44444444444444603</v>
      </c>
      <c r="V7">
        <v>27</v>
      </c>
      <c r="W7">
        <f t="shared" si="6"/>
        <v>0.44444444444444603</v>
      </c>
      <c r="AB7">
        <v>35</v>
      </c>
      <c r="AC7">
        <f t="shared" si="7"/>
        <v>7.1111111111110983</v>
      </c>
      <c r="AE7">
        <v>22</v>
      </c>
      <c r="AF7">
        <v>7.1111110000000002</v>
      </c>
    </row>
    <row r="8" spans="1:35">
      <c r="A8" t="s">
        <v>78</v>
      </c>
      <c r="B8" t="s">
        <v>71</v>
      </c>
      <c r="C8">
        <v>30</v>
      </c>
      <c r="E8">
        <f t="shared" si="0"/>
        <v>4.4444444444444429</v>
      </c>
      <c r="F8">
        <f t="shared" si="1"/>
        <v>19.753086419753071</v>
      </c>
      <c r="Q8">
        <v>35</v>
      </c>
      <c r="R8">
        <f t="shared" si="3"/>
        <v>24.888888888888889</v>
      </c>
      <c r="S8">
        <f t="shared" si="4"/>
        <v>25.555555555555557</v>
      </c>
      <c r="T8">
        <f t="shared" si="5"/>
        <v>0.44444444444444603</v>
      </c>
      <c r="V8">
        <v>22</v>
      </c>
      <c r="W8">
        <f t="shared" si="6"/>
        <v>0.44444444444444603</v>
      </c>
      <c r="AB8">
        <v>25</v>
      </c>
      <c r="AC8">
        <f>(AB8-$L$11)*(AB8-$L$11)</f>
        <v>0</v>
      </c>
      <c r="AE8">
        <v>35</v>
      </c>
      <c r="AF8">
        <v>5.4444439999999998</v>
      </c>
    </row>
    <row r="9" spans="1:35">
      <c r="A9" t="s">
        <v>78</v>
      </c>
      <c r="B9" t="s">
        <v>71</v>
      </c>
      <c r="C9">
        <v>32</v>
      </c>
      <c r="E9">
        <f t="shared" si="0"/>
        <v>6.4444444444444429</v>
      </c>
      <c r="F9">
        <f t="shared" si="1"/>
        <v>41.530864197530846</v>
      </c>
      <c r="J9" s="10" t="s">
        <v>87</v>
      </c>
      <c r="K9" s="10" t="s">
        <v>88</v>
      </c>
      <c r="Q9">
        <v>25</v>
      </c>
      <c r="R9">
        <f t="shared" si="3"/>
        <v>24.888888888888889</v>
      </c>
      <c r="S9">
        <f t="shared" si="4"/>
        <v>25.555555555555557</v>
      </c>
      <c r="T9">
        <f t="shared" si="5"/>
        <v>0.44444444444444603</v>
      </c>
      <c r="V9">
        <v>35</v>
      </c>
      <c r="W9">
        <f t="shared" si="6"/>
        <v>0.44444444444444603</v>
      </c>
      <c r="AB9">
        <v>28</v>
      </c>
      <c r="AC9">
        <f t="shared" ref="AC9:AC10" si="8">(AB9-$L$11)*(AB9-$L$11)</f>
        <v>9</v>
      </c>
      <c r="AE9">
        <v>37</v>
      </c>
      <c r="AF9">
        <v>0.111111</v>
      </c>
    </row>
    <row r="10" spans="1:35">
      <c r="A10" t="s">
        <v>78</v>
      </c>
      <c r="B10" t="s">
        <v>71</v>
      </c>
      <c r="C10">
        <v>35</v>
      </c>
      <c r="E10">
        <f t="shared" si="0"/>
        <v>9.4444444444444429</v>
      </c>
      <c r="F10">
        <f t="shared" si="1"/>
        <v>89.197530864197503</v>
      </c>
      <c r="J10" t="s">
        <v>77</v>
      </c>
      <c r="K10" t="s">
        <v>78</v>
      </c>
      <c r="L10" t="s">
        <v>79</v>
      </c>
      <c r="M10" t="s">
        <v>52</v>
      </c>
      <c r="Q10">
        <v>28</v>
      </c>
      <c r="R10">
        <f t="shared" si="3"/>
        <v>24.888888888888889</v>
      </c>
      <c r="S10">
        <f t="shared" si="4"/>
        <v>25.555555555555557</v>
      </c>
      <c r="T10">
        <f t="shared" si="5"/>
        <v>0.44444444444444603</v>
      </c>
      <c r="V10">
        <v>37</v>
      </c>
      <c r="W10">
        <f t="shared" si="6"/>
        <v>0.44444444444444603</v>
      </c>
      <c r="AB10">
        <v>22</v>
      </c>
      <c r="AC10">
        <f t="shared" si="8"/>
        <v>9</v>
      </c>
      <c r="AE10">
        <v>40</v>
      </c>
      <c r="AF10">
        <v>7.1111110000000002</v>
      </c>
    </row>
    <row r="11" spans="1:35">
      <c r="A11" t="s">
        <v>78</v>
      </c>
      <c r="B11" t="s">
        <v>85</v>
      </c>
      <c r="C11">
        <v>25</v>
      </c>
      <c r="E11">
        <f t="shared" si="0"/>
        <v>-0.55555555555555713</v>
      </c>
      <c r="F11">
        <f t="shared" si="1"/>
        <v>0.30864197530864373</v>
      </c>
      <c r="I11" t="s">
        <v>71</v>
      </c>
      <c r="J11">
        <f>AVERAGE(I3:I5)</f>
        <v>17.333333333333332</v>
      </c>
      <c r="K11">
        <f>AVERAGE(J3:J5)</f>
        <v>32.333333333333336</v>
      </c>
      <c r="L11">
        <f>AVERAGE(K3:K5)</f>
        <v>25</v>
      </c>
      <c r="M11">
        <f>AVERAGE(J11:L11)</f>
        <v>24.888888888888889</v>
      </c>
      <c r="Q11">
        <v>22</v>
      </c>
      <c r="R11">
        <f t="shared" si="3"/>
        <v>24.888888888888889</v>
      </c>
      <c r="S11">
        <f t="shared" si="4"/>
        <v>25.555555555555557</v>
      </c>
      <c r="T11">
        <f t="shared" si="5"/>
        <v>0.44444444444444603</v>
      </c>
      <c r="V11">
        <v>40</v>
      </c>
      <c r="W11">
        <f t="shared" si="6"/>
        <v>0.44444444444444603</v>
      </c>
    </row>
    <row r="12" spans="1:35">
      <c r="A12" t="s">
        <v>78</v>
      </c>
      <c r="B12" t="s">
        <v>85</v>
      </c>
      <c r="C12">
        <v>27</v>
      </c>
      <c r="E12">
        <f t="shared" si="0"/>
        <v>1.4444444444444429</v>
      </c>
      <c r="F12">
        <f t="shared" si="1"/>
        <v>2.0864197530864153</v>
      </c>
      <c r="I12" t="s">
        <v>72</v>
      </c>
      <c r="J12">
        <f>AVERAGE(M3:M5)</f>
        <v>16.666666666666668</v>
      </c>
      <c r="K12">
        <f>AVERAGE(N3:N5)</f>
        <v>24.666666666666668</v>
      </c>
      <c r="L12">
        <f>AVERAGE(O3:O5)</f>
        <v>37.333333333333336</v>
      </c>
      <c r="M12">
        <f>AVERAGE(J12:L12)</f>
        <v>26.222222222222225</v>
      </c>
      <c r="AB12" t="s">
        <v>89</v>
      </c>
      <c r="AC12">
        <f>SUM(AC2:AC10)</f>
        <v>43.333333333333336</v>
      </c>
      <c r="AE12" t="s">
        <v>89</v>
      </c>
      <c r="AF12">
        <f>SUM(AF2:AF10)</f>
        <v>49.999992999999996</v>
      </c>
    </row>
    <row r="13" spans="1:35">
      <c r="A13" t="s">
        <v>78</v>
      </c>
      <c r="B13" t="s">
        <v>85</v>
      </c>
      <c r="C13">
        <v>22</v>
      </c>
      <c r="E13">
        <f t="shared" si="0"/>
        <v>-3.5555555555555571</v>
      </c>
      <c r="F13">
        <f t="shared" si="1"/>
        <v>12.641975308641987</v>
      </c>
      <c r="I13" t="s">
        <v>52</v>
      </c>
      <c r="J13">
        <f>AVERAGE(J11:J12)</f>
        <v>17</v>
      </c>
      <c r="K13">
        <f>AVERAGE(K11:K12)</f>
        <v>28.5</v>
      </c>
      <c r="L13">
        <f>AVERAGE(L11:L12)</f>
        <v>31.166666666666668</v>
      </c>
      <c r="M13">
        <f>AVERAGE(M11:M12)</f>
        <v>25.555555555555557</v>
      </c>
      <c r="P13" t="s">
        <v>90</v>
      </c>
      <c r="Q13">
        <f>SUM(Q3:Q11)</f>
        <v>224</v>
      </c>
      <c r="R13">
        <f t="shared" ref="R13:W13" si="9">SUM(R3:R11)</f>
        <v>224</v>
      </c>
      <c r="S13">
        <f t="shared" si="9"/>
        <v>230</v>
      </c>
      <c r="T13">
        <f t="shared" si="9"/>
        <v>4.0000000000000142</v>
      </c>
      <c r="V13">
        <f t="shared" si="9"/>
        <v>236</v>
      </c>
      <c r="W13">
        <f t="shared" si="9"/>
        <v>4.0000000000000142</v>
      </c>
    </row>
    <row r="14" spans="1:35">
      <c r="A14" t="s">
        <v>79</v>
      </c>
      <c r="B14" t="s">
        <v>71</v>
      </c>
      <c r="C14">
        <v>25</v>
      </c>
      <c r="E14">
        <f t="shared" si="0"/>
        <v>-0.55555555555555713</v>
      </c>
      <c r="F14">
        <f t="shared" si="1"/>
        <v>0.30864197530864373</v>
      </c>
      <c r="AB14" t="s">
        <v>11</v>
      </c>
      <c r="AC14">
        <f>AC12+AF12</f>
        <v>93.333326333333332</v>
      </c>
    </row>
    <row r="15" spans="1:35">
      <c r="A15" t="s">
        <v>79</v>
      </c>
      <c r="B15" t="s">
        <v>71</v>
      </c>
      <c r="C15">
        <v>28</v>
      </c>
      <c r="E15">
        <f t="shared" si="0"/>
        <v>2.4444444444444429</v>
      </c>
      <c r="F15">
        <f t="shared" si="1"/>
        <v>5.9753086419753005</v>
      </c>
    </row>
    <row r="16" spans="1:35">
      <c r="A16" t="s">
        <v>79</v>
      </c>
      <c r="B16" t="s">
        <v>71</v>
      </c>
      <c r="C16">
        <v>22</v>
      </c>
      <c r="E16">
        <f t="shared" si="0"/>
        <v>-3.5555555555555571</v>
      </c>
      <c r="F16">
        <f>E16*E16</f>
        <v>12.641975308641987</v>
      </c>
      <c r="I16" t="s">
        <v>91</v>
      </c>
      <c r="Q16" s="8" t="s">
        <v>92</v>
      </c>
      <c r="T16" s="8" t="s">
        <v>93</v>
      </c>
      <c r="W16" s="8" t="s">
        <v>94</v>
      </c>
    </row>
    <row r="17" spans="1:24">
      <c r="A17" t="s">
        <v>79</v>
      </c>
      <c r="B17" t="s">
        <v>85</v>
      </c>
      <c r="C17">
        <v>35</v>
      </c>
      <c r="E17">
        <f t="shared" si="0"/>
        <v>9.4444444444444429</v>
      </c>
      <c r="F17">
        <f t="shared" ref="F17:F19" si="10">E17*E17</f>
        <v>89.197530864197503</v>
      </c>
      <c r="I17" t="s">
        <v>95</v>
      </c>
      <c r="K17">
        <f>Q26</f>
        <v>8.0000000000000284</v>
      </c>
      <c r="Q17">
        <v>15</v>
      </c>
      <c r="R17">
        <f>($J$13-$M$13)*($J$13-$M$13)</f>
        <v>73.19753086419756</v>
      </c>
      <c r="T17">
        <v>30</v>
      </c>
      <c r="U17">
        <f>($K$13-$M$13)*($K$13-$M$13)</f>
        <v>8.6697530864197443</v>
      </c>
      <c r="W17">
        <v>25</v>
      </c>
      <c r="X17">
        <f>($L$13-$M$13)*($L$13-$M$13)</f>
        <v>31.484567901234563</v>
      </c>
    </row>
    <row r="18" spans="1:24">
      <c r="A18" t="s">
        <v>79</v>
      </c>
      <c r="B18" t="s">
        <v>85</v>
      </c>
      <c r="C18">
        <v>37</v>
      </c>
      <c r="E18">
        <f t="shared" si="0"/>
        <v>11.444444444444443</v>
      </c>
      <c r="F18">
        <f t="shared" si="10"/>
        <v>130.97530864197526</v>
      </c>
      <c r="I18" t="s">
        <v>96</v>
      </c>
      <c r="K18" t="s">
        <v>96</v>
      </c>
      <c r="Q18">
        <v>20</v>
      </c>
      <c r="R18">
        <f t="shared" ref="R18:R22" si="11">($J$13-$M$13)*($J$13-$M$13)</f>
        <v>73.19753086419756</v>
      </c>
      <c r="T18">
        <v>32</v>
      </c>
      <c r="U18">
        <f t="shared" ref="U18:U22" si="12">($K$13-$M$13)*($K$13-$M$13)</f>
        <v>8.6697530864197443</v>
      </c>
      <c r="W18">
        <v>28</v>
      </c>
      <c r="X18">
        <f t="shared" ref="X18:X22" si="13">($L$13-$M$13)*($L$13-$M$13)</f>
        <v>31.484567901234563</v>
      </c>
    </row>
    <row r="19" spans="1:24">
      <c r="A19" t="s">
        <v>79</v>
      </c>
      <c r="B19" t="s">
        <v>85</v>
      </c>
      <c r="C19">
        <v>40</v>
      </c>
      <c r="E19">
        <f t="shared" si="0"/>
        <v>14.444444444444443</v>
      </c>
      <c r="F19">
        <f t="shared" si="10"/>
        <v>208.64197530864192</v>
      </c>
      <c r="I19" t="s">
        <v>97</v>
      </c>
      <c r="K19">
        <f>Q27</f>
        <v>680.1111111111112</v>
      </c>
      <c r="Q19">
        <v>17</v>
      </c>
      <c r="R19">
        <f t="shared" si="11"/>
        <v>73.19753086419756</v>
      </c>
      <c r="T19">
        <v>35</v>
      </c>
      <c r="U19">
        <f t="shared" si="12"/>
        <v>8.6697530864197443</v>
      </c>
      <c r="W19">
        <v>22</v>
      </c>
      <c r="X19">
        <f t="shared" si="13"/>
        <v>31.484567901234563</v>
      </c>
    </row>
    <row r="20" spans="1:24">
      <c r="I20" t="s">
        <v>96</v>
      </c>
      <c r="K20" t="s">
        <v>96</v>
      </c>
      <c r="Q20">
        <v>17</v>
      </c>
      <c r="R20">
        <f t="shared" si="11"/>
        <v>73.19753086419756</v>
      </c>
      <c r="T20">
        <v>25</v>
      </c>
      <c r="U20">
        <f t="shared" si="12"/>
        <v>8.6697530864197443</v>
      </c>
      <c r="W20">
        <v>35</v>
      </c>
      <c r="X20">
        <f t="shared" si="13"/>
        <v>31.484567901234563</v>
      </c>
    </row>
    <row r="21" spans="1:24">
      <c r="I21" t="s">
        <v>11</v>
      </c>
      <c r="K21">
        <f>Q28</f>
        <v>93.333326333333332</v>
      </c>
      <c r="Q21">
        <v>20</v>
      </c>
      <c r="R21">
        <f t="shared" si="11"/>
        <v>73.19753086419756</v>
      </c>
      <c r="T21">
        <v>27</v>
      </c>
      <c r="U21">
        <f t="shared" si="12"/>
        <v>8.6697530864197443</v>
      </c>
      <c r="W21">
        <v>37</v>
      </c>
      <c r="X21">
        <f t="shared" si="13"/>
        <v>31.484567901234563</v>
      </c>
    </row>
    <row r="22" spans="1:24">
      <c r="A22" t="s">
        <v>10</v>
      </c>
      <c r="C22">
        <f>AVERAGE(C2:C20)</f>
        <v>25.555555555555557</v>
      </c>
      <c r="I22" t="s">
        <v>96</v>
      </c>
      <c r="K22" t="s">
        <v>96</v>
      </c>
      <c r="Q22">
        <v>13</v>
      </c>
      <c r="R22">
        <f t="shared" si="11"/>
        <v>73.19753086419756</v>
      </c>
      <c r="T22">
        <v>22</v>
      </c>
      <c r="U22">
        <f t="shared" si="12"/>
        <v>8.6697530864197443</v>
      </c>
      <c r="W22">
        <v>40</v>
      </c>
      <c r="X22">
        <f t="shared" si="13"/>
        <v>31.484567901234563</v>
      </c>
    </row>
    <row r="23" spans="1:24">
      <c r="A23" t="s">
        <v>98</v>
      </c>
      <c r="C23">
        <f>SUM(C2:C19)</f>
        <v>460</v>
      </c>
      <c r="E23">
        <f>SUM(E2:E19)</f>
        <v>-2.8421709430404007E-14</v>
      </c>
      <c r="F23">
        <f>SUM(F2:F19)</f>
        <v>1090.4444444444443</v>
      </c>
      <c r="I23" t="s">
        <v>99</v>
      </c>
      <c r="K23" t="s">
        <v>100</v>
      </c>
      <c r="P23" t="s">
        <v>90</v>
      </c>
      <c r="R23">
        <f>SUM(R17:R22)</f>
        <v>439.18518518518539</v>
      </c>
      <c r="T23" t="s">
        <v>90</v>
      </c>
      <c r="U23">
        <f>SUM(U17:U22)</f>
        <v>52.018518518518469</v>
      </c>
      <c r="W23" t="s">
        <v>90</v>
      </c>
      <c r="X23">
        <f>SUM(X17:X22)</f>
        <v>188.90740740740736</v>
      </c>
    </row>
    <row r="24" spans="1:24">
      <c r="I24" t="s">
        <v>101</v>
      </c>
      <c r="K24" t="s">
        <v>101</v>
      </c>
    </row>
    <row r="25" spans="1:24">
      <c r="I25" t="s">
        <v>102</v>
      </c>
      <c r="K25">
        <f>F23</f>
        <v>1090.4444444444443</v>
      </c>
    </row>
    <row r="26" spans="1:24">
      <c r="P26" t="s">
        <v>57</v>
      </c>
      <c r="Q26">
        <f>T13+W13</f>
        <v>8.0000000000000284</v>
      </c>
    </row>
    <row r="27" spans="1:24">
      <c r="P27" t="s">
        <v>56</v>
      </c>
      <c r="Q27">
        <f>R23+U23+X23</f>
        <v>680.1111111111112</v>
      </c>
    </row>
    <row r="28" spans="1:24">
      <c r="P28" t="s">
        <v>11</v>
      </c>
      <c r="Q28">
        <f>AC14</f>
        <v>93.333326333333332</v>
      </c>
    </row>
    <row r="30" spans="1:24">
      <c r="P30" t="s">
        <v>60</v>
      </c>
      <c r="Q30">
        <f>K25-Q28-Q27-Q26</f>
        <v>309.00000699999975</v>
      </c>
    </row>
    <row r="33" spans="16:22">
      <c r="R33" t="s">
        <v>103</v>
      </c>
    </row>
    <row r="34" spans="16:22">
      <c r="P34" t="s">
        <v>60</v>
      </c>
      <c r="Q34">
        <v>309</v>
      </c>
      <c r="R34">
        <v>2</v>
      </c>
      <c r="T34" t="s">
        <v>104</v>
      </c>
      <c r="U34">
        <f>Q40/Q43</f>
        <v>43.721431850535971</v>
      </c>
      <c r="V34" t="s">
        <v>105</v>
      </c>
    </row>
    <row r="35" spans="16:22">
      <c r="P35" t="s">
        <v>56</v>
      </c>
      <c r="Q35">
        <f>Q27</f>
        <v>680.1111111111112</v>
      </c>
      <c r="R35">
        <v>2</v>
      </c>
      <c r="T35" t="s">
        <v>106</v>
      </c>
      <c r="U35">
        <f>Q41/Q43</f>
        <v>1.0285715057142915</v>
      </c>
      <c r="V35" t="s">
        <v>107</v>
      </c>
    </row>
    <row r="36" spans="16:22">
      <c r="P36" t="s">
        <v>57</v>
      </c>
      <c r="Q36">
        <v>8</v>
      </c>
      <c r="R36">
        <v>1</v>
      </c>
      <c r="T36" t="s">
        <v>108</v>
      </c>
      <c r="U36">
        <f>Q42/Q43</f>
        <v>19.864287204107256</v>
      </c>
      <c r="V36" t="s">
        <v>105</v>
      </c>
    </row>
    <row r="37" spans="16:22">
      <c r="P37" t="s">
        <v>11</v>
      </c>
      <c r="Q37">
        <f>Q28</f>
        <v>93.333326333333332</v>
      </c>
      <c r="R37">
        <v>12</v>
      </c>
    </row>
    <row r="38" spans="16:22">
      <c r="P38" t="s">
        <v>59</v>
      </c>
      <c r="Q38">
        <f>F23</f>
        <v>1090.4444444444443</v>
      </c>
      <c r="R38">
        <v>17</v>
      </c>
    </row>
    <row r="39" spans="16:22">
      <c r="S39" t="s">
        <v>109</v>
      </c>
      <c r="T39">
        <v>0.05</v>
      </c>
      <c r="U39">
        <v>2.5000000000000001E-2</v>
      </c>
      <c r="V39">
        <v>0.01</v>
      </c>
    </row>
    <row r="40" spans="16:22">
      <c r="P40" t="s">
        <v>110</v>
      </c>
      <c r="Q40">
        <f>Q35/R35</f>
        <v>340.0555555555556</v>
      </c>
      <c r="S40" t="s">
        <v>111</v>
      </c>
      <c r="T40">
        <v>4.75</v>
      </c>
      <c r="U40">
        <v>6.55</v>
      </c>
      <c r="V40">
        <v>9.3000000000000007</v>
      </c>
    </row>
    <row r="41" spans="16:22">
      <c r="P41" t="s">
        <v>112</v>
      </c>
      <c r="Q41">
        <f>Q36/R36</f>
        <v>8</v>
      </c>
      <c r="S41" t="s">
        <v>113</v>
      </c>
      <c r="T41">
        <v>3.89</v>
      </c>
      <c r="U41">
        <v>5.0999999999999996</v>
      </c>
      <c r="V41">
        <v>6.9</v>
      </c>
    </row>
    <row r="42" spans="16:22">
      <c r="P42" t="s">
        <v>114</v>
      </c>
      <c r="Q42">
        <f>Q34/R34</f>
        <v>154.5</v>
      </c>
    </row>
    <row r="43" spans="16:22">
      <c r="P43" t="s">
        <v>115</v>
      </c>
      <c r="Q43">
        <f>Q37/R37</f>
        <v>7.777777194444444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i:0#.f|membership|302052@uwr.edu.pl</cp:lastModifiedBy>
  <cp:revision/>
  <dcterms:created xsi:type="dcterms:W3CDTF">2019-05-21T19:10:59Z</dcterms:created>
  <dcterms:modified xsi:type="dcterms:W3CDTF">2019-05-22T17:04:55Z</dcterms:modified>
  <cp:category/>
  <cp:contentStatus/>
</cp:coreProperties>
</file>