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olineGabrielyPass.AzureAD\Desktop\"/>
    </mc:Choice>
  </mc:AlternateContent>
  <xr:revisionPtr revIDLastSave="0" documentId="8_{EC4706F4-C8BF-4D05-B1EB-2B6377D294CF}" xr6:coauthVersionLast="47" xr6:coauthVersionMax="47" xr10:uidLastSave="{00000000-0000-0000-0000-000000000000}"/>
  <bookViews>
    <workbookView xWindow="-120" yWindow="-120" windowWidth="29040" windowHeight="15840" activeTab="3" xr2:uid="{C44F3E0E-1F57-4F79-973E-B0DE284C2C80}"/>
  </bookViews>
  <sheets>
    <sheet name="EXERCICIO 1" sheetId="1" r:id="rId1"/>
    <sheet name="EXERCICIO 2" sheetId="2" r:id="rId2"/>
    <sheet name="exercicio 3" sheetId="3" r:id="rId3"/>
    <sheet name="EXERCICIO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4" l="1"/>
  <c r="E8" i="4"/>
  <c r="E7" i="4"/>
  <c r="E6" i="4"/>
  <c r="E5" i="4"/>
  <c r="E4" i="4"/>
  <c r="E3" i="4"/>
  <c r="D4" i="4"/>
  <c r="D5" i="4"/>
  <c r="D6" i="4"/>
  <c r="D7" i="4"/>
  <c r="D8" i="4"/>
  <c r="D9" i="4"/>
  <c r="D3" i="4"/>
  <c r="Q9" i="3"/>
  <c r="Q10" i="3"/>
  <c r="Q11" i="3"/>
  <c r="Q12" i="3"/>
  <c r="Q13" i="3"/>
  <c r="Q14" i="3"/>
  <c r="Q15" i="3"/>
  <c r="Q8" i="3"/>
  <c r="P9" i="3"/>
  <c r="P10" i="3"/>
  <c r="P11" i="3"/>
  <c r="P12" i="3"/>
  <c r="P13" i="3"/>
  <c r="P14" i="3"/>
  <c r="P15" i="3"/>
  <c r="P8" i="3"/>
  <c r="O9" i="3"/>
  <c r="O10" i="3"/>
  <c r="O11" i="3"/>
  <c r="O12" i="3"/>
  <c r="O13" i="3"/>
  <c r="O14" i="3"/>
  <c r="O15" i="3"/>
  <c r="O8" i="3"/>
  <c r="C18" i="3"/>
  <c r="D18" i="3"/>
  <c r="E18" i="3"/>
  <c r="F18" i="3"/>
  <c r="G18" i="3"/>
  <c r="B18" i="3"/>
  <c r="D16" i="3"/>
  <c r="E16" i="3"/>
  <c r="F16" i="3"/>
  <c r="G16" i="3"/>
  <c r="C16" i="3"/>
  <c r="B16" i="3"/>
  <c r="F23" i="2"/>
  <c r="G23" i="2"/>
  <c r="H23" i="2"/>
  <c r="I23" i="2"/>
  <c r="F12" i="2"/>
  <c r="G12" i="2"/>
  <c r="H12" i="2"/>
  <c r="I12" i="2"/>
  <c r="D25" i="2"/>
  <c r="E25" i="2"/>
  <c r="C25" i="2"/>
  <c r="D23" i="2"/>
  <c r="E23" i="2"/>
  <c r="C23" i="2"/>
  <c r="I17" i="2"/>
  <c r="I18" i="2"/>
  <c r="I19" i="2"/>
  <c r="I20" i="2"/>
  <c r="I21" i="2"/>
  <c r="I16" i="2"/>
  <c r="H17" i="2"/>
  <c r="H18" i="2"/>
  <c r="H19" i="2"/>
  <c r="H20" i="2"/>
  <c r="H21" i="2"/>
  <c r="H16" i="2"/>
  <c r="G17" i="2"/>
  <c r="G18" i="2"/>
  <c r="G19" i="2"/>
  <c r="G20" i="2"/>
  <c r="G21" i="2"/>
  <c r="G16" i="2"/>
  <c r="F17" i="2"/>
  <c r="F18" i="2"/>
  <c r="F19" i="2"/>
  <c r="F20" i="2"/>
  <c r="F21" i="2"/>
  <c r="F16" i="2"/>
  <c r="E12" i="2"/>
  <c r="D12" i="2"/>
  <c r="C12" i="2"/>
  <c r="I6" i="2"/>
  <c r="I7" i="2"/>
  <c r="I8" i="2"/>
  <c r="I9" i="2"/>
  <c r="I10" i="2"/>
  <c r="I5" i="2"/>
  <c r="H6" i="2"/>
  <c r="H7" i="2"/>
  <c r="H8" i="2"/>
  <c r="H9" i="2"/>
  <c r="H10" i="2"/>
  <c r="H5" i="2"/>
  <c r="G6" i="2"/>
  <c r="G7" i="2"/>
  <c r="G8" i="2"/>
  <c r="G9" i="2"/>
  <c r="G10" i="2"/>
  <c r="G5" i="2"/>
  <c r="F7" i="2"/>
  <c r="F8" i="2"/>
  <c r="F9" i="2"/>
  <c r="F10" i="2"/>
  <c r="F6" i="2"/>
  <c r="F5" i="2"/>
  <c r="C31" i="1"/>
  <c r="D31" i="1"/>
  <c r="E31" i="1"/>
  <c r="F31" i="1"/>
  <c r="G31" i="1"/>
  <c r="H31" i="1"/>
  <c r="I31" i="1"/>
  <c r="C32" i="1"/>
  <c r="D32" i="1"/>
  <c r="E32" i="1"/>
  <c r="F32" i="1"/>
  <c r="G32" i="1"/>
  <c r="H32" i="1"/>
  <c r="I32" i="1"/>
  <c r="C33" i="1"/>
  <c r="D33" i="1"/>
  <c r="E33" i="1"/>
  <c r="F33" i="1"/>
  <c r="G33" i="1"/>
  <c r="H33" i="1"/>
  <c r="I33" i="1"/>
  <c r="C34" i="1"/>
  <c r="D34" i="1"/>
  <c r="E34" i="1"/>
  <c r="F34" i="1"/>
  <c r="G34" i="1"/>
  <c r="H34" i="1"/>
  <c r="I34" i="1"/>
  <c r="C35" i="1"/>
  <c r="D35" i="1"/>
  <c r="E35" i="1"/>
  <c r="F35" i="1"/>
  <c r="G35" i="1"/>
  <c r="H35" i="1"/>
  <c r="I35" i="1"/>
  <c r="C36" i="1"/>
  <c r="D36" i="1"/>
  <c r="E36" i="1"/>
  <c r="F36" i="1"/>
  <c r="G36" i="1"/>
  <c r="H36" i="1"/>
  <c r="I36" i="1"/>
  <c r="C37" i="1"/>
  <c r="D37" i="1"/>
  <c r="E37" i="1"/>
  <c r="F37" i="1"/>
  <c r="G37" i="1"/>
  <c r="H37" i="1"/>
  <c r="I37" i="1"/>
  <c r="C38" i="1"/>
  <c r="D38" i="1"/>
  <c r="E38" i="1"/>
  <c r="F38" i="1"/>
  <c r="G38" i="1"/>
  <c r="H38" i="1"/>
  <c r="I38" i="1"/>
  <c r="C39" i="1"/>
  <c r="D39" i="1"/>
  <c r="E39" i="1"/>
  <c r="F39" i="1"/>
  <c r="G39" i="1"/>
  <c r="H39" i="1"/>
  <c r="I39" i="1"/>
  <c r="C40" i="1"/>
  <c r="D40" i="1"/>
  <c r="E40" i="1"/>
  <c r="F40" i="1"/>
  <c r="G40" i="1"/>
  <c r="H40" i="1"/>
  <c r="I40" i="1"/>
  <c r="C41" i="1"/>
  <c r="D41" i="1"/>
  <c r="E41" i="1"/>
  <c r="F41" i="1"/>
  <c r="G41" i="1"/>
  <c r="H41" i="1"/>
  <c r="I41" i="1"/>
  <c r="C42" i="1"/>
  <c r="D42" i="1"/>
  <c r="E42" i="1"/>
  <c r="F42" i="1"/>
  <c r="G42" i="1"/>
  <c r="H42" i="1"/>
  <c r="I42" i="1"/>
  <c r="D30" i="1"/>
  <c r="E30" i="1"/>
  <c r="F30" i="1"/>
  <c r="G30" i="1"/>
  <c r="H30" i="1"/>
  <c r="I30" i="1"/>
  <c r="C30" i="1"/>
  <c r="F4" i="1"/>
  <c r="F5" i="1"/>
  <c r="F8" i="1"/>
  <c r="F7" i="1"/>
  <c r="F6" i="1"/>
  <c r="F3" i="1"/>
  <c r="F2" i="1"/>
  <c r="I25" i="2" l="1"/>
  <c r="H25" i="2"/>
  <c r="G25" i="2"/>
  <c r="F25" i="2"/>
</calcChain>
</file>

<file path=xl/sharedStrings.xml><?xml version="1.0" encoding="utf-8"?>
<sst xmlns="http://schemas.openxmlformats.org/spreadsheetml/2006/main" count="142" uniqueCount="102">
  <si>
    <t>Produto</t>
  </si>
  <si>
    <t>valor</t>
  </si>
  <si>
    <t>Maça</t>
  </si>
  <si>
    <t>banana</t>
  </si>
  <si>
    <t>arroz</t>
  </si>
  <si>
    <t>feijão</t>
  </si>
  <si>
    <t>pipoca</t>
  </si>
  <si>
    <t>macarrão</t>
  </si>
  <si>
    <t>Soma</t>
  </si>
  <si>
    <t>subtração</t>
  </si>
  <si>
    <t>multiplicação</t>
  </si>
  <si>
    <t>divisão</t>
  </si>
  <si>
    <t>media</t>
  </si>
  <si>
    <t>maxima</t>
  </si>
  <si>
    <t>minima</t>
  </si>
  <si>
    <t>Vendedores</t>
  </si>
  <si>
    <t>Adriana Gomes</t>
  </si>
  <si>
    <t>Alice Silva</t>
  </si>
  <si>
    <t>Ana Cristina</t>
  </si>
  <si>
    <t>Lavina Sá</t>
  </si>
  <si>
    <t>Vitoria Sarques</t>
  </si>
  <si>
    <t>Jullya Victoria</t>
  </si>
  <si>
    <t>Gabrielly Henrique</t>
  </si>
  <si>
    <t>Ananda Vieira</t>
  </si>
  <si>
    <t>Carolina Palmen</t>
  </si>
  <si>
    <t>Fabio pinheiro</t>
  </si>
  <si>
    <t>Hallana Ribeiro</t>
  </si>
  <si>
    <t>Ester Felicissimo</t>
  </si>
  <si>
    <t>Jhenifer Braga</t>
  </si>
  <si>
    <t>Janeiro</t>
  </si>
  <si>
    <t>Fevereiro</t>
  </si>
  <si>
    <t>Março</t>
  </si>
  <si>
    <t>Abril</t>
  </si>
  <si>
    <t>Maio</t>
  </si>
  <si>
    <t>Junho</t>
  </si>
  <si>
    <t>total</t>
  </si>
  <si>
    <t>VARIAÇÃO</t>
  </si>
  <si>
    <t>EMPRESA NACIONAL S/A</t>
  </si>
  <si>
    <t>Codigo</t>
  </si>
  <si>
    <t>produto</t>
  </si>
  <si>
    <t>Jan</t>
  </si>
  <si>
    <t>Fev</t>
  </si>
  <si>
    <t>Mar</t>
  </si>
  <si>
    <t>Total 1° Trim</t>
  </si>
  <si>
    <t xml:space="preserve">Maximo </t>
  </si>
  <si>
    <t>Minimo</t>
  </si>
  <si>
    <t>Media</t>
  </si>
  <si>
    <t>Porca</t>
  </si>
  <si>
    <t>Parafuso</t>
  </si>
  <si>
    <t>Arruela</t>
  </si>
  <si>
    <t>Prego</t>
  </si>
  <si>
    <t>Alicate</t>
  </si>
  <si>
    <t>Martelo</t>
  </si>
  <si>
    <t>Totais</t>
  </si>
  <si>
    <t>Mai</t>
  </si>
  <si>
    <t>Jun</t>
  </si>
  <si>
    <t>Total 2° Trim</t>
  </si>
  <si>
    <t>Totais de SEMESTRE</t>
  </si>
  <si>
    <t>Contas a pagar</t>
  </si>
  <si>
    <t xml:space="preserve">Contas a pagar </t>
  </si>
  <si>
    <t>Salario</t>
  </si>
  <si>
    <t>Contas</t>
  </si>
  <si>
    <t>Agua</t>
  </si>
  <si>
    <t>Luz</t>
  </si>
  <si>
    <t>Escola</t>
  </si>
  <si>
    <t>IPTU</t>
  </si>
  <si>
    <t>IPVA</t>
  </si>
  <si>
    <t>Shopping</t>
  </si>
  <si>
    <t>Combustivel</t>
  </si>
  <si>
    <t>Academia</t>
  </si>
  <si>
    <t>Total de contas</t>
  </si>
  <si>
    <t>SALDO</t>
  </si>
  <si>
    <t>Araras Informatica- Hardware e Software Rua SÃO Francisco de Assis,123- Araras SP</t>
  </si>
  <si>
    <r>
      <rPr>
        <b/>
        <sz val="11"/>
        <color theme="1"/>
        <rFont val="Aptos Narrow"/>
        <family val="2"/>
        <scheme val="minor"/>
      </rPr>
      <t>N</t>
    </r>
    <r>
      <rPr>
        <sz val="11"/>
        <color theme="1"/>
        <rFont val="Aptos Narrow"/>
        <family val="2"/>
        <scheme val="minor"/>
      </rPr>
      <t>°</t>
    </r>
  </si>
  <si>
    <t>Nome</t>
  </si>
  <si>
    <t>Salario Bruto</t>
  </si>
  <si>
    <t>INSS</t>
  </si>
  <si>
    <t>Gratificção</t>
  </si>
  <si>
    <t>INSS R$</t>
  </si>
  <si>
    <t>Gratificação R$</t>
  </si>
  <si>
    <t>Salario Liquido</t>
  </si>
  <si>
    <t>Eduardo</t>
  </si>
  <si>
    <t>Maria</t>
  </si>
  <si>
    <t>Helena</t>
  </si>
  <si>
    <t>Gabriela</t>
  </si>
  <si>
    <t>Edson</t>
  </si>
  <si>
    <t>Elisangela</t>
  </si>
  <si>
    <t>Regina</t>
  </si>
  <si>
    <t>Paulo</t>
  </si>
  <si>
    <t>Valor Dolár</t>
  </si>
  <si>
    <t>Produtos</t>
  </si>
  <si>
    <t>Qtde</t>
  </si>
  <si>
    <t>Preço Unit.</t>
  </si>
  <si>
    <t>total R$</t>
  </si>
  <si>
    <t>Total Us$</t>
  </si>
  <si>
    <t>Caneta Azul</t>
  </si>
  <si>
    <t>Caneta vermelha</t>
  </si>
  <si>
    <t>Caderno</t>
  </si>
  <si>
    <t>Regua</t>
  </si>
  <si>
    <t>Lapis</t>
  </si>
  <si>
    <t>Papel Sufite</t>
  </si>
  <si>
    <t>Tinta Nanquim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</si>
</sst>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6" formatCode="_-[$$-409]* #,##0.00_ ;_-[$$-409]* \-#,##0.00\ ;_-[$$-409]* &quot;-&quot;??_ ;_-@_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1" xfId="0" applyNumberFormat="1" applyBorder="1"/>
    <xf numFmtId="44" fontId="0" fillId="0" borderId="0" xfId="1" applyFont="1"/>
    <xf numFmtId="9" fontId="0" fillId="0" borderId="0" xfId="0" applyNumberFormat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0" fillId="0" borderId="1" xfId="1" applyFont="1" applyBorder="1"/>
    <xf numFmtId="44" fontId="0" fillId="0" borderId="1" xfId="0" applyNumberFormat="1" applyBorder="1"/>
    <xf numFmtId="164" fontId="0" fillId="0" borderId="1" xfId="1" applyNumberFormat="1" applyFont="1" applyBorder="1"/>
    <xf numFmtId="164" fontId="0" fillId="0" borderId="1" xfId="1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 applyAlignment="1"/>
    <xf numFmtId="0" fontId="2" fillId="0" borderId="5" xfId="0" applyFont="1" applyBorder="1" applyAlignment="1"/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10" fontId="0" fillId="0" borderId="1" xfId="2" applyNumberFormat="1" applyFont="1" applyBorder="1"/>
    <xf numFmtId="10" fontId="0" fillId="0" borderId="1" xfId="0" applyNumberFormat="1" applyBorder="1"/>
    <xf numFmtId="0" fontId="2" fillId="0" borderId="3" xfId="0" applyFont="1" applyBorder="1" applyAlignment="1">
      <alignment horizontal="center"/>
    </xf>
    <xf numFmtId="44" fontId="2" fillId="0" borderId="1" xfId="1" applyFont="1" applyBorder="1"/>
    <xf numFmtId="166" fontId="0" fillId="0" borderId="1" xfId="0" applyNumberFormat="1" applyBorder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FB5A0-8D36-4757-BEF0-E49F286A6C87}">
  <dimension ref="B2:Q42"/>
  <sheetViews>
    <sheetView topLeftCell="A7" workbookViewId="0">
      <selection activeCell="M18" sqref="M18"/>
    </sheetView>
  </sheetViews>
  <sheetFormatPr defaultRowHeight="15" x14ac:dyDescent="0.25"/>
  <cols>
    <col min="2" max="2" width="17" customWidth="1"/>
    <col min="3" max="3" width="9.5703125" bestFit="1" customWidth="1"/>
    <col min="5" max="5" width="13.85546875" customWidth="1"/>
    <col min="6" max="6" width="11.7109375" customWidth="1"/>
    <col min="11" max="11" width="10.42578125" customWidth="1"/>
  </cols>
  <sheetData>
    <row r="2" spans="2:12" x14ac:dyDescent="0.25">
      <c r="B2" s="2" t="s">
        <v>0</v>
      </c>
      <c r="C2" s="2" t="s">
        <v>1</v>
      </c>
      <c r="E2" s="2" t="s">
        <v>8</v>
      </c>
      <c r="F2" s="7">
        <f>SUM(C3:C8)</f>
        <v>152</v>
      </c>
    </row>
    <row r="3" spans="2:12" x14ac:dyDescent="0.25">
      <c r="B3" s="1" t="s">
        <v>2</v>
      </c>
      <c r="C3" s="7">
        <v>22</v>
      </c>
      <c r="E3" s="2" t="s">
        <v>9</v>
      </c>
      <c r="F3" s="7">
        <f>SUM(C3-C4-C5-C6-C7-C8)</f>
        <v>-108</v>
      </c>
    </row>
    <row r="4" spans="2:12" x14ac:dyDescent="0.25">
      <c r="B4" s="1" t="s">
        <v>3</v>
      </c>
      <c r="C4" s="7">
        <v>33</v>
      </c>
      <c r="E4" s="2" t="s">
        <v>10</v>
      </c>
      <c r="F4" s="7">
        <f>(C3*C4)</f>
        <v>726</v>
      </c>
    </row>
    <row r="5" spans="2:12" x14ac:dyDescent="0.25">
      <c r="B5" s="1" t="s">
        <v>4</v>
      </c>
      <c r="C5" s="7">
        <v>15</v>
      </c>
      <c r="E5" s="2" t="s">
        <v>11</v>
      </c>
      <c r="F5" s="7">
        <f>C3/C4</f>
        <v>0.66666666666666663</v>
      </c>
    </row>
    <row r="6" spans="2:12" x14ac:dyDescent="0.25">
      <c r="B6" s="1" t="s">
        <v>5</v>
      </c>
      <c r="C6" s="7">
        <v>20</v>
      </c>
      <c r="E6" s="2" t="s">
        <v>12</v>
      </c>
      <c r="F6" s="7">
        <f>AVERAGE(C3:C8)</f>
        <v>25.333333333333332</v>
      </c>
    </row>
    <row r="7" spans="2:12" x14ac:dyDescent="0.25">
      <c r="B7" s="1" t="s">
        <v>6</v>
      </c>
      <c r="C7" s="7">
        <v>50</v>
      </c>
      <c r="E7" s="2" t="s">
        <v>13</v>
      </c>
      <c r="F7" s="7">
        <f>MAX(C3,C4,C5,C6,C7,C8)</f>
        <v>50</v>
      </c>
    </row>
    <row r="8" spans="2:12" x14ac:dyDescent="0.25">
      <c r="B8" s="1" t="s">
        <v>7</v>
      </c>
      <c r="C8" s="7">
        <v>12</v>
      </c>
      <c r="E8" s="2" t="s">
        <v>14</v>
      </c>
      <c r="F8" s="7">
        <f>MIN(C3,C4,C5,C6,C7,C8)</f>
        <v>12</v>
      </c>
    </row>
    <row r="12" spans="2:12" x14ac:dyDescent="0.25">
      <c r="B12" s="2" t="s">
        <v>15</v>
      </c>
      <c r="C12" s="2" t="s">
        <v>29</v>
      </c>
      <c r="D12" s="2" t="s">
        <v>30</v>
      </c>
      <c r="E12" s="2" t="s">
        <v>31</v>
      </c>
      <c r="F12" s="2" t="s">
        <v>32</v>
      </c>
      <c r="G12" s="2" t="s">
        <v>33</v>
      </c>
      <c r="H12" s="2" t="s">
        <v>34</v>
      </c>
      <c r="I12" s="2" t="s">
        <v>35</v>
      </c>
    </row>
    <row r="13" spans="2:12" x14ac:dyDescent="0.25">
      <c r="B13" s="1" t="s">
        <v>16</v>
      </c>
      <c r="C13" s="1">
        <v>165792</v>
      </c>
      <c r="D13" s="1">
        <v>132334</v>
      </c>
      <c r="E13" s="1">
        <v>55555273</v>
      </c>
      <c r="F13" s="1">
        <v>160476</v>
      </c>
      <c r="G13" s="1">
        <v>287395</v>
      </c>
      <c r="H13" s="1">
        <v>215189</v>
      </c>
      <c r="I13" s="1">
        <v>56518439</v>
      </c>
    </row>
    <row r="14" spans="2:12" x14ac:dyDescent="0.25">
      <c r="B14" s="1" t="s">
        <v>17</v>
      </c>
      <c r="C14" s="1">
        <v>165792</v>
      </c>
      <c r="D14" s="1">
        <v>132334</v>
      </c>
      <c r="E14" s="1">
        <v>55555273</v>
      </c>
      <c r="F14" s="1">
        <v>160476</v>
      </c>
      <c r="G14" s="1">
        <v>287395</v>
      </c>
      <c r="H14" s="1">
        <v>215189</v>
      </c>
      <c r="I14" s="1">
        <v>56518439</v>
      </c>
    </row>
    <row r="15" spans="2:12" x14ac:dyDescent="0.25">
      <c r="B15" s="1" t="s">
        <v>18</v>
      </c>
      <c r="C15" s="1">
        <v>165792</v>
      </c>
      <c r="D15" s="1">
        <v>132334</v>
      </c>
      <c r="E15" s="1">
        <v>55555273</v>
      </c>
      <c r="F15" s="1">
        <v>160476</v>
      </c>
      <c r="G15" s="1">
        <v>287395</v>
      </c>
      <c r="H15" s="1">
        <v>215189</v>
      </c>
      <c r="I15" s="1">
        <v>56518439</v>
      </c>
    </row>
    <row r="16" spans="2:12" x14ac:dyDescent="0.25">
      <c r="B16" s="1" t="s">
        <v>19</v>
      </c>
      <c r="C16" s="1">
        <v>165792</v>
      </c>
      <c r="D16" s="1">
        <v>132334</v>
      </c>
      <c r="E16" s="1">
        <v>55555273</v>
      </c>
      <c r="F16" s="1">
        <v>160476</v>
      </c>
      <c r="G16" s="1">
        <v>287395</v>
      </c>
      <c r="H16" s="1">
        <v>215189</v>
      </c>
      <c r="I16" s="1">
        <v>56518439</v>
      </c>
      <c r="K16" t="s">
        <v>36</v>
      </c>
      <c r="L16" s="9">
        <v>0.1</v>
      </c>
    </row>
    <row r="17" spans="2:17" x14ac:dyDescent="0.25">
      <c r="B17" s="1" t="s">
        <v>20</v>
      </c>
      <c r="C17" s="1">
        <v>165792</v>
      </c>
      <c r="D17" s="1">
        <v>132334</v>
      </c>
      <c r="E17" s="1">
        <v>55555273</v>
      </c>
      <c r="F17" s="1">
        <v>160476</v>
      </c>
      <c r="G17" s="1">
        <v>287395</v>
      </c>
      <c r="H17" s="1">
        <v>215189</v>
      </c>
      <c r="I17" s="1">
        <v>56518439</v>
      </c>
    </row>
    <row r="18" spans="2:17" x14ac:dyDescent="0.25">
      <c r="B18" s="1" t="s">
        <v>21</v>
      </c>
      <c r="C18" s="1">
        <v>165792</v>
      </c>
      <c r="D18" s="1">
        <v>132334</v>
      </c>
      <c r="E18" s="1">
        <v>55555273</v>
      </c>
      <c r="F18" s="1">
        <v>160476</v>
      </c>
      <c r="G18" s="1">
        <v>287395</v>
      </c>
      <c r="H18" s="1">
        <v>215189</v>
      </c>
      <c r="I18" s="1">
        <v>56518439</v>
      </c>
    </row>
    <row r="19" spans="2:17" x14ac:dyDescent="0.25">
      <c r="B19" s="1" t="s">
        <v>22</v>
      </c>
      <c r="C19" s="1">
        <v>165792</v>
      </c>
      <c r="D19" s="1">
        <v>132334</v>
      </c>
      <c r="E19" s="1">
        <v>55555273</v>
      </c>
      <c r="F19" s="1">
        <v>160476</v>
      </c>
      <c r="G19" s="1">
        <v>287395</v>
      </c>
      <c r="H19" s="1">
        <v>215189</v>
      </c>
      <c r="I19" s="1">
        <v>56518439</v>
      </c>
    </row>
    <row r="20" spans="2:17" x14ac:dyDescent="0.25">
      <c r="B20" s="1" t="s">
        <v>23</v>
      </c>
      <c r="C20" s="1">
        <v>165792</v>
      </c>
      <c r="D20" s="1">
        <v>132334</v>
      </c>
      <c r="E20" s="1">
        <v>55555273</v>
      </c>
      <c r="F20" s="1">
        <v>160476</v>
      </c>
      <c r="G20" s="1">
        <v>287395</v>
      </c>
      <c r="H20" s="1">
        <v>215189</v>
      </c>
      <c r="I20" s="1">
        <v>56518439</v>
      </c>
    </row>
    <row r="21" spans="2:17" x14ac:dyDescent="0.25">
      <c r="B21" s="1" t="s">
        <v>24</v>
      </c>
      <c r="C21" s="1">
        <v>165792</v>
      </c>
      <c r="D21" s="1">
        <v>132334</v>
      </c>
      <c r="E21" s="1">
        <v>55555273</v>
      </c>
      <c r="F21" s="1">
        <v>160476</v>
      </c>
      <c r="G21" s="1">
        <v>287395</v>
      </c>
      <c r="H21" s="1">
        <v>215189</v>
      </c>
      <c r="I21" s="1">
        <v>56518439</v>
      </c>
      <c r="Q21" s="8"/>
    </row>
    <row r="22" spans="2:17" x14ac:dyDescent="0.25">
      <c r="B22" s="1" t="s">
        <v>25</v>
      </c>
      <c r="C22" s="1">
        <v>165792</v>
      </c>
      <c r="D22" s="1">
        <v>132334</v>
      </c>
      <c r="E22" s="1">
        <v>55555273</v>
      </c>
      <c r="F22" s="1">
        <v>160476</v>
      </c>
      <c r="G22" s="1">
        <v>287395</v>
      </c>
      <c r="H22" s="1">
        <v>215189</v>
      </c>
      <c r="I22" s="1">
        <v>56518439</v>
      </c>
    </row>
    <row r="23" spans="2:17" x14ac:dyDescent="0.25">
      <c r="B23" s="1" t="s">
        <v>26</v>
      </c>
      <c r="C23" s="1">
        <v>165792</v>
      </c>
      <c r="D23" s="1">
        <v>132334</v>
      </c>
      <c r="E23" s="1">
        <v>55555273</v>
      </c>
      <c r="F23" s="1">
        <v>160476</v>
      </c>
      <c r="G23" s="1">
        <v>287395</v>
      </c>
      <c r="H23" s="1">
        <v>215189</v>
      </c>
      <c r="I23" s="1">
        <v>56518439</v>
      </c>
    </row>
    <row r="24" spans="2:17" x14ac:dyDescent="0.25">
      <c r="B24" s="1" t="s">
        <v>27</v>
      </c>
      <c r="C24" s="1">
        <v>165792</v>
      </c>
      <c r="D24" s="1">
        <v>132334</v>
      </c>
      <c r="E24" s="1">
        <v>55555273</v>
      </c>
      <c r="F24" s="1">
        <v>160476</v>
      </c>
      <c r="G24" s="1">
        <v>287395</v>
      </c>
      <c r="H24" s="1">
        <v>215189</v>
      </c>
      <c r="I24" s="1">
        <v>56518439</v>
      </c>
    </row>
    <row r="25" spans="2:17" x14ac:dyDescent="0.25">
      <c r="B25" s="1" t="s">
        <v>28</v>
      </c>
      <c r="C25" s="1">
        <v>165792</v>
      </c>
      <c r="D25" s="1">
        <v>132334</v>
      </c>
      <c r="E25" s="1">
        <v>55555273</v>
      </c>
      <c r="F25" s="1">
        <v>160476</v>
      </c>
      <c r="G25" s="1">
        <v>287395</v>
      </c>
      <c r="H25" s="1">
        <v>215189</v>
      </c>
      <c r="I25" s="1">
        <v>56518439</v>
      </c>
    </row>
    <row r="29" spans="2:17" x14ac:dyDescent="0.25">
      <c r="B29" s="2" t="s">
        <v>15</v>
      </c>
      <c r="C29" s="2" t="s">
        <v>29</v>
      </c>
      <c r="D29" s="2" t="s">
        <v>30</v>
      </c>
      <c r="E29" s="2" t="s">
        <v>31</v>
      </c>
      <c r="F29" s="2" t="s">
        <v>32</v>
      </c>
      <c r="G29" s="2" t="s">
        <v>33</v>
      </c>
      <c r="H29" s="2" t="s">
        <v>34</v>
      </c>
      <c r="I29" s="2" t="s">
        <v>35</v>
      </c>
    </row>
    <row r="30" spans="2:17" x14ac:dyDescent="0.25">
      <c r="B30" s="1" t="s">
        <v>16</v>
      </c>
      <c r="C30" s="1">
        <f>C13</f>
        <v>165792</v>
      </c>
      <c r="D30" s="1">
        <f t="shared" ref="D30:I30" si="0">D13</f>
        <v>132334</v>
      </c>
      <c r="E30" s="1">
        <f t="shared" si="0"/>
        <v>55555273</v>
      </c>
      <c r="F30" s="1">
        <f t="shared" si="0"/>
        <v>160476</v>
      </c>
      <c r="G30" s="1">
        <f t="shared" si="0"/>
        <v>287395</v>
      </c>
      <c r="H30" s="1">
        <f t="shared" si="0"/>
        <v>215189</v>
      </c>
      <c r="I30" s="1">
        <f t="shared" si="0"/>
        <v>56518439</v>
      </c>
    </row>
    <row r="31" spans="2:17" x14ac:dyDescent="0.25">
      <c r="B31" s="1" t="s">
        <v>17</v>
      </c>
      <c r="C31" s="1">
        <f t="shared" ref="C31:I31" si="1">C14</f>
        <v>165792</v>
      </c>
      <c r="D31" s="1">
        <f t="shared" si="1"/>
        <v>132334</v>
      </c>
      <c r="E31" s="1">
        <f t="shared" si="1"/>
        <v>55555273</v>
      </c>
      <c r="F31" s="1">
        <f t="shared" si="1"/>
        <v>160476</v>
      </c>
      <c r="G31" s="1">
        <f t="shared" si="1"/>
        <v>287395</v>
      </c>
      <c r="H31" s="1">
        <f t="shared" si="1"/>
        <v>215189</v>
      </c>
      <c r="I31" s="1">
        <f t="shared" si="1"/>
        <v>56518439</v>
      </c>
    </row>
    <row r="32" spans="2:17" x14ac:dyDescent="0.25">
      <c r="B32" s="1" t="s">
        <v>18</v>
      </c>
      <c r="C32" s="1">
        <f t="shared" ref="C32:I32" si="2">C15</f>
        <v>165792</v>
      </c>
      <c r="D32" s="1">
        <f t="shared" si="2"/>
        <v>132334</v>
      </c>
      <c r="E32" s="1">
        <f t="shared" si="2"/>
        <v>55555273</v>
      </c>
      <c r="F32" s="1">
        <f t="shared" si="2"/>
        <v>160476</v>
      </c>
      <c r="G32" s="1">
        <f t="shared" si="2"/>
        <v>287395</v>
      </c>
      <c r="H32" s="1">
        <f t="shared" si="2"/>
        <v>215189</v>
      </c>
      <c r="I32" s="1">
        <f t="shared" si="2"/>
        <v>56518439</v>
      </c>
    </row>
    <row r="33" spans="2:9" x14ac:dyDescent="0.25">
      <c r="B33" s="1" t="s">
        <v>19</v>
      </c>
      <c r="C33" s="1">
        <f t="shared" ref="C33:I33" si="3">C16</f>
        <v>165792</v>
      </c>
      <c r="D33" s="1">
        <f t="shared" si="3"/>
        <v>132334</v>
      </c>
      <c r="E33" s="1">
        <f t="shared" si="3"/>
        <v>55555273</v>
      </c>
      <c r="F33" s="1">
        <f t="shared" si="3"/>
        <v>160476</v>
      </c>
      <c r="G33" s="1">
        <f t="shared" si="3"/>
        <v>287395</v>
      </c>
      <c r="H33" s="1">
        <f t="shared" si="3"/>
        <v>215189</v>
      </c>
      <c r="I33" s="1">
        <f t="shared" si="3"/>
        <v>56518439</v>
      </c>
    </row>
    <row r="34" spans="2:9" x14ac:dyDescent="0.25">
      <c r="B34" s="1" t="s">
        <v>20</v>
      </c>
      <c r="C34" s="1">
        <f t="shared" ref="C34:I34" si="4">C17</f>
        <v>165792</v>
      </c>
      <c r="D34" s="1">
        <f t="shared" si="4"/>
        <v>132334</v>
      </c>
      <c r="E34" s="1">
        <f t="shared" si="4"/>
        <v>55555273</v>
      </c>
      <c r="F34" s="1">
        <f t="shared" si="4"/>
        <v>160476</v>
      </c>
      <c r="G34" s="1">
        <f t="shared" si="4"/>
        <v>287395</v>
      </c>
      <c r="H34" s="1">
        <f t="shared" si="4"/>
        <v>215189</v>
      </c>
      <c r="I34" s="1">
        <f t="shared" si="4"/>
        <v>56518439</v>
      </c>
    </row>
    <row r="35" spans="2:9" x14ac:dyDescent="0.25">
      <c r="B35" s="1" t="s">
        <v>21</v>
      </c>
      <c r="C35" s="1">
        <f t="shared" ref="C35:I35" si="5">C18</f>
        <v>165792</v>
      </c>
      <c r="D35" s="1">
        <f t="shared" si="5"/>
        <v>132334</v>
      </c>
      <c r="E35" s="1">
        <f t="shared" si="5"/>
        <v>55555273</v>
      </c>
      <c r="F35" s="1">
        <f t="shared" si="5"/>
        <v>160476</v>
      </c>
      <c r="G35" s="1">
        <f t="shared" si="5"/>
        <v>287395</v>
      </c>
      <c r="H35" s="1">
        <f t="shared" si="5"/>
        <v>215189</v>
      </c>
      <c r="I35" s="1">
        <f t="shared" si="5"/>
        <v>56518439</v>
      </c>
    </row>
    <row r="36" spans="2:9" x14ac:dyDescent="0.25">
      <c r="B36" s="1" t="s">
        <v>22</v>
      </c>
      <c r="C36" s="1">
        <f t="shared" ref="C36:I36" si="6">C19</f>
        <v>165792</v>
      </c>
      <c r="D36" s="1">
        <f t="shared" si="6"/>
        <v>132334</v>
      </c>
      <c r="E36" s="1">
        <f t="shared" si="6"/>
        <v>55555273</v>
      </c>
      <c r="F36" s="1">
        <f t="shared" si="6"/>
        <v>160476</v>
      </c>
      <c r="G36" s="1">
        <f t="shared" si="6"/>
        <v>287395</v>
      </c>
      <c r="H36" s="1">
        <f t="shared" si="6"/>
        <v>215189</v>
      </c>
      <c r="I36" s="1">
        <f t="shared" si="6"/>
        <v>56518439</v>
      </c>
    </row>
    <row r="37" spans="2:9" x14ac:dyDescent="0.25">
      <c r="B37" s="1" t="s">
        <v>23</v>
      </c>
      <c r="C37" s="1">
        <f t="shared" ref="C37:I37" si="7">C20</f>
        <v>165792</v>
      </c>
      <c r="D37" s="1">
        <f t="shared" si="7"/>
        <v>132334</v>
      </c>
      <c r="E37" s="1">
        <f t="shared" si="7"/>
        <v>55555273</v>
      </c>
      <c r="F37" s="1">
        <f t="shared" si="7"/>
        <v>160476</v>
      </c>
      <c r="G37" s="1">
        <f t="shared" si="7"/>
        <v>287395</v>
      </c>
      <c r="H37" s="1">
        <f t="shared" si="7"/>
        <v>215189</v>
      </c>
      <c r="I37" s="1">
        <f t="shared" si="7"/>
        <v>56518439</v>
      </c>
    </row>
    <row r="38" spans="2:9" x14ac:dyDescent="0.25">
      <c r="B38" s="1" t="s">
        <v>24</v>
      </c>
      <c r="C38" s="1">
        <f t="shared" ref="C38:I38" si="8">C21</f>
        <v>165792</v>
      </c>
      <c r="D38" s="1">
        <f t="shared" si="8"/>
        <v>132334</v>
      </c>
      <c r="E38" s="1">
        <f t="shared" si="8"/>
        <v>55555273</v>
      </c>
      <c r="F38" s="1">
        <f t="shared" si="8"/>
        <v>160476</v>
      </c>
      <c r="G38" s="1">
        <f t="shared" si="8"/>
        <v>287395</v>
      </c>
      <c r="H38" s="1">
        <f t="shared" si="8"/>
        <v>215189</v>
      </c>
      <c r="I38" s="1">
        <f t="shared" si="8"/>
        <v>56518439</v>
      </c>
    </row>
    <row r="39" spans="2:9" x14ac:dyDescent="0.25">
      <c r="B39" s="1" t="s">
        <v>25</v>
      </c>
      <c r="C39" s="1">
        <f t="shared" ref="C39:I39" si="9">C22</f>
        <v>165792</v>
      </c>
      <c r="D39" s="1">
        <f t="shared" si="9"/>
        <v>132334</v>
      </c>
      <c r="E39" s="1">
        <f t="shared" si="9"/>
        <v>55555273</v>
      </c>
      <c r="F39" s="1">
        <f t="shared" si="9"/>
        <v>160476</v>
      </c>
      <c r="G39" s="1">
        <f t="shared" si="9"/>
        <v>287395</v>
      </c>
      <c r="H39" s="1">
        <f t="shared" si="9"/>
        <v>215189</v>
      </c>
      <c r="I39" s="1">
        <f t="shared" si="9"/>
        <v>56518439</v>
      </c>
    </row>
    <row r="40" spans="2:9" x14ac:dyDescent="0.25">
      <c r="B40" s="1" t="s">
        <v>26</v>
      </c>
      <c r="C40" s="1">
        <f t="shared" ref="C40:I40" si="10">C23</f>
        <v>165792</v>
      </c>
      <c r="D40" s="1">
        <f t="shared" si="10"/>
        <v>132334</v>
      </c>
      <c r="E40" s="1">
        <f t="shared" si="10"/>
        <v>55555273</v>
      </c>
      <c r="F40" s="1">
        <f t="shared" si="10"/>
        <v>160476</v>
      </c>
      <c r="G40" s="1">
        <f t="shared" si="10"/>
        <v>287395</v>
      </c>
      <c r="H40" s="1">
        <f t="shared" si="10"/>
        <v>215189</v>
      </c>
      <c r="I40" s="1">
        <f t="shared" si="10"/>
        <v>56518439</v>
      </c>
    </row>
    <row r="41" spans="2:9" x14ac:dyDescent="0.25">
      <c r="B41" s="1" t="s">
        <v>27</v>
      </c>
      <c r="C41" s="1">
        <f t="shared" ref="C41:I41" si="11">C24</f>
        <v>165792</v>
      </c>
      <c r="D41" s="1">
        <f t="shared" si="11"/>
        <v>132334</v>
      </c>
      <c r="E41" s="1">
        <f t="shared" si="11"/>
        <v>55555273</v>
      </c>
      <c r="F41" s="1">
        <f t="shared" si="11"/>
        <v>160476</v>
      </c>
      <c r="G41" s="1">
        <f t="shared" si="11"/>
        <v>287395</v>
      </c>
      <c r="H41" s="1">
        <f t="shared" si="11"/>
        <v>215189</v>
      </c>
      <c r="I41" s="1">
        <f t="shared" si="11"/>
        <v>56518439</v>
      </c>
    </row>
    <row r="42" spans="2:9" x14ac:dyDescent="0.25">
      <c r="B42" s="1" t="s">
        <v>28</v>
      </c>
      <c r="C42" s="1">
        <f t="shared" ref="C42:I42" si="12">C25</f>
        <v>165792</v>
      </c>
      <c r="D42" s="1">
        <f t="shared" si="12"/>
        <v>132334</v>
      </c>
      <c r="E42" s="1">
        <f t="shared" si="12"/>
        <v>55555273</v>
      </c>
      <c r="F42" s="1">
        <f t="shared" si="12"/>
        <v>160476</v>
      </c>
      <c r="G42" s="1">
        <f t="shared" si="12"/>
        <v>287395</v>
      </c>
      <c r="H42" s="1">
        <f t="shared" si="12"/>
        <v>215189</v>
      </c>
      <c r="I42" s="1">
        <f t="shared" si="12"/>
        <v>56518439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31DF-55E5-44A8-836E-29DB2E00C725}">
  <dimension ref="A2:I27"/>
  <sheetViews>
    <sheetView topLeftCell="A12" workbookViewId="0">
      <selection activeCell="H43" sqref="H43"/>
    </sheetView>
  </sheetViews>
  <sheetFormatPr defaultRowHeight="15" x14ac:dyDescent="0.25"/>
  <cols>
    <col min="3" max="4" width="14.28515625" bestFit="1" customWidth="1"/>
    <col min="5" max="5" width="15.85546875" bestFit="1" customWidth="1"/>
    <col min="6" max="6" width="17.28515625" customWidth="1"/>
    <col min="7" max="7" width="12.85546875" customWidth="1"/>
    <col min="8" max="8" width="13.42578125" customWidth="1"/>
    <col min="9" max="9" width="13.7109375" customWidth="1"/>
  </cols>
  <sheetData>
    <row r="2" spans="1:9" ht="21" x14ac:dyDescent="0.35">
      <c r="A2" s="11" t="s">
        <v>37</v>
      </c>
      <c r="B2" s="12"/>
      <c r="C2" s="12"/>
      <c r="D2" s="12"/>
      <c r="E2" s="12"/>
      <c r="F2" s="12"/>
      <c r="G2" s="13"/>
    </row>
    <row r="4" spans="1:9" x14ac:dyDescent="0.25">
      <c r="A4" s="14" t="s">
        <v>38</v>
      </c>
      <c r="B4" s="14" t="s">
        <v>39</v>
      </c>
      <c r="C4" s="14" t="s">
        <v>40</v>
      </c>
      <c r="D4" s="14" t="s">
        <v>41</v>
      </c>
      <c r="E4" s="14" t="s">
        <v>42</v>
      </c>
      <c r="F4" s="14" t="s">
        <v>43</v>
      </c>
      <c r="G4" s="14" t="s">
        <v>44</v>
      </c>
      <c r="H4" s="14" t="s">
        <v>45</v>
      </c>
      <c r="I4" s="14" t="s">
        <v>46</v>
      </c>
    </row>
    <row r="5" spans="1:9" x14ac:dyDescent="0.25">
      <c r="A5" s="14">
        <v>1</v>
      </c>
      <c r="B5" s="1" t="s">
        <v>47</v>
      </c>
      <c r="C5" s="17">
        <v>4500</v>
      </c>
      <c r="D5" s="15">
        <v>5040</v>
      </c>
      <c r="E5" s="15">
        <v>5696</v>
      </c>
      <c r="F5" s="16">
        <f>SUM(C5,D5,E5,)</f>
        <v>15236</v>
      </c>
      <c r="G5" s="7">
        <f>MAX(C5,D5,E5)</f>
        <v>5696</v>
      </c>
      <c r="H5" s="7">
        <f>MIN(C5,D5,E5)</f>
        <v>4500</v>
      </c>
      <c r="I5" s="7">
        <f>AVERAGE(C5,D5,E5)</f>
        <v>5078.666666666667</v>
      </c>
    </row>
    <row r="6" spans="1:9" x14ac:dyDescent="0.25">
      <c r="A6" s="14">
        <v>2</v>
      </c>
      <c r="B6" s="1" t="s">
        <v>48</v>
      </c>
      <c r="C6" s="17">
        <v>6250</v>
      </c>
      <c r="D6" s="15">
        <v>7000</v>
      </c>
      <c r="E6" s="15">
        <v>7910</v>
      </c>
      <c r="F6" s="7">
        <f>SUM(C6,D6,E6)</f>
        <v>21160</v>
      </c>
      <c r="G6" s="7">
        <f t="shared" ref="G6:G10" si="0">MAX(C6,D6,E6)</f>
        <v>7910</v>
      </c>
      <c r="H6" s="7">
        <f t="shared" ref="H6:H10" si="1">MIN(C6,D6,E6)</f>
        <v>6250</v>
      </c>
      <c r="I6" s="7">
        <f t="shared" ref="I6:I10" si="2">AVERAGE(C6,D6,E6)</f>
        <v>7053.333333333333</v>
      </c>
    </row>
    <row r="7" spans="1:9" x14ac:dyDescent="0.25">
      <c r="A7" s="14">
        <v>3</v>
      </c>
      <c r="B7" s="1" t="s">
        <v>49</v>
      </c>
      <c r="C7" s="17">
        <v>3300</v>
      </c>
      <c r="D7" s="15">
        <v>3696</v>
      </c>
      <c r="E7" s="15">
        <v>4176</v>
      </c>
      <c r="F7" s="7">
        <f t="shared" ref="F7:F10" si="3">SUM(C7,D7,E7)</f>
        <v>11172</v>
      </c>
      <c r="G7" s="7">
        <f t="shared" si="0"/>
        <v>4176</v>
      </c>
      <c r="H7" s="7">
        <f t="shared" si="1"/>
        <v>3300</v>
      </c>
      <c r="I7" s="7">
        <f t="shared" si="2"/>
        <v>3724</v>
      </c>
    </row>
    <row r="8" spans="1:9" x14ac:dyDescent="0.25">
      <c r="A8" s="14">
        <v>4</v>
      </c>
      <c r="B8" s="1" t="s">
        <v>50</v>
      </c>
      <c r="C8" s="17">
        <v>8000</v>
      </c>
      <c r="D8" s="15">
        <v>8690</v>
      </c>
      <c r="E8" s="15">
        <v>10125</v>
      </c>
      <c r="F8" s="7">
        <f t="shared" si="3"/>
        <v>26815</v>
      </c>
      <c r="G8" s="7">
        <f t="shared" si="0"/>
        <v>10125</v>
      </c>
      <c r="H8" s="7">
        <f t="shared" si="1"/>
        <v>8000</v>
      </c>
      <c r="I8" s="7">
        <f t="shared" si="2"/>
        <v>8938.3333333333339</v>
      </c>
    </row>
    <row r="9" spans="1:9" x14ac:dyDescent="0.25">
      <c r="A9" s="14">
        <v>5</v>
      </c>
      <c r="B9" s="1" t="s">
        <v>51</v>
      </c>
      <c r="C9" s="18">
        <v>4557</v>
      </c>
      <c r="D9" s="15">
        <v>5104</v>
      </c>
      <c r="E9" s="15">
        <v>5676</v>
      </c>
      <c r="F9" s="7">
        <f t="shared" si="3"/>
        <v>15337</v>
      </c>
      <c r="G9" s="7">
        <f t="shared" si="0"/>
        <v>5676</v>
      </c>
      <c r="H9" s="7">
        <f t="shared" si="1"/>
        <v>4557</v>
      </c>
      <c r="I9" s="7">
        <f t="shared" si="2"/>
        <v>5112.333333333333</v>
      </c>
    </row>
    <row r="10" spans="1:9" x14ac:dyDescent="0.25">
      <c r="A10" s="14">
        <v>6</v>
      </c>
      <c r="B10" s="1" t="s">
        <v>52</v>
      </c>
      <c r="C10" s="17">
        <v>3260</v>
      </c>
      <c r="D10" s="15">
        <v>3640</v>
      </c>
      <c r="E10" s="15">
        <v>4113</v>
      </c>
      <c r="F10" s="7">
        <f t="shared" si="3"/>
        <v>11013</v>
      </c>
      <c r="G10" s="7">
        <f t="shared" si="0"/>
        <v>4113</v>
      </c>
      <c r="H10" s="7">
        <f t="shared" si="1"/>
        <v>3260</v>
      </c>
      <c r="I10" s="7">
        <f t="shared" si="2"/>
        <v>3671</v>
      </c>
    </row>
    <row r="12" spans="1:9" x14ac:dyDescent="0.25">
      <c r="A12" s="1" t="s">
        <v>53</v>
      </c>
      <c r="B12" s="1"/>
      <c r="C12" s="7">
        <f>SUM(C5,C6,C7,C8,C9,C10,)</f>
        <v>29867</v>
      </c>
      <c r="D12" s="16">
        <f>SUM(D5,D6,D7,D8,D9,D10)</f>
        <v>33170</v>
      </c>
      <c r="E12" s="16">
        <f>SUM(E5,E6,E7,E8,E9,E10)</f>
        <v>37696</v>
      </c>
      <c r="F12" s="16">
        <f t="shared" ref="F12:I12" si="4">SUM(F5,F6,F7,F8,F9,F10)</f>
        <v>100733</v>
      </c>
      <c r="G12" s="16">
        <f t="shared" si="4"/>
        <v>37696</v>
      </c>
      <c r="H12" s="16">
        <f t="shared" si="4"/>
        <v>29867</v>
      </c>
      <c r="I12" s="16">
        <f t="shared" si="4"/>
        <v>33577.666666666672</v>
      </c>
    </row>
    <row r="15" spans="1:9" x14ac:dyDescent="0.25">
      <c r="A15" s="14" t="s">
        <v>38</v>
      </c>
      <c r="B15" s="14" t="s">
        <v>39</v>
      </c>
      <c r="C15" s="14" t="s">
        <v>32</v>
      </c>
      <c r="D15" s="14" t="s">
        <v>54</v>
      </c>
      <c r="E15" s="14" t="s">
        <v>55</v>
      </c>
      <c r="F15" s="14" t="s">
        <v>56</v>
      </c>
      <c r="G15" s="14" t="s">
        <v>44</v>
      </c>
      <c r="H15" s="14" t="s">
        <v>45</v>
      </c>
      <c r="I15" s="14" t="s">
        <v>46</v>
      </c>
    </row>
    <row r="16" spans="1:9" x14ac:dyDescent="0.25">
      <c r="A16" s="14">
        <v>1</v>
      </c>
      <c r="B16" s="1" t="s">
        <v>47</v>
      </c>
      <c r="C16" s="17">
        <v>6265</v>
      </c>
      <c r="D16" s="15">
        <v>6954</v>
      </c>
      <c r="E16" s="15">
        <v>7858</v>
      </c>
      <c r="F16" s="16">
        <f>SUM(C16,D16,E17)</f>
        <v>23416</v>
      </c>
      <c r="G16" s="7">
        <f>MAX(D16,C16,E16)</f>
        <v>7858</v>
      </c>
      <c r="H16" s="7">
        <f>MIN(C16,D16,E16)</f>
        <v>6265</v>
      </c>
      <c r="I16" s="7">
        <f>AVERAGE(C16,D16,E16)</f>
        <v>7025.666666666667</v>
      </c>
    </row>
    <row r="17" spans="1:9" x14ac:dyDescent="0.25">
      <c r="A17" s="14">
        <v>2</v>
      </c>
      <c r="B17" s="1" t="s">
        <v>48</v>
      </c>
      <c r="C17" s="17">
        <v>8701</v>
      </c>
      <c r="D17" s="15">
        <v>9658</v>
      </c>
      <c r="E17" s="15">
        <v>10197</v>
      </c>
      <c r="F17" s="16">
        <f t="shared" ref="F17:F21" si="5">SUM(C17,D17,E18)</f>
        <v>24128</v>
      </c>
      <c r="G17" s="7">
        <f t="shared" ref="G17:G21" si="6">MAX(D17,C17,E17)</f>
        <v>10197</v>
      </c>
      <c r="H17" s="7">
        <f t="shared" ref="H17:H21" si="7">MIN(C17,D17,E17)</f>
        <v>8701</v>
      </c>
      <c r="I17" s="7">
        <f t="shared" ref="I17:I21" si="8">AVERAGE(C17,D17,E17)</f>
        <v>9518.6666666666661</v>
      </c>
    </row>
    <row r="18" spans="1:9" x14ac:dyDescent="0.25">
      <c r="A18" s="14">
        <v>3</v>
      </c>
      <c r="B18" s="1" t="s">
        <v>49</v>
      </c>
      <c r="C18" s="17">
        <v>4569</v>
      </c>
      <c r="D18" s="15">
        <v>5099</v>
      </c>
      <c r="E18" s="15">
        <v>5769</v>
      </c>
      <c r="F18" s="16">
        <f t="shared" si="5"/>
        <v>23637</v>
      </c>
      <c r="G18" s="7">
        <f t="shared" si="6"/>
        <v>5769</v>
      </c>
      <c r="H18" s="7">
        <f t="shared" si="7"/>
        <v>4569</v>
      </c>
      <c r="I18" s="7">
        <f t="shared" si="8"/>
        <v>5145.666666666667</v>
      </c>
    </row>
    <row r="19" spans="1:9" x14ac:dyDescent="0.25">
      <c r="A19" s="14">
        <v>4</v>
      </c>
      <c r="B19" s="1" t="s">
        <v>50</v>
      </c>
      <c r="C19" s="17">
        <v>12341</v>
      </c>
      <c r="D19" s="15">
        <v>12365</v>
      </c>
      <c r="E19" s="15">
        <v>13969</v>
      </c>
      <c r="F19" s="16">
        <f t="shared" si="5"/>
        <v>32663</v>
      </c>
      <c r="G19" s="7">
        <f t="shared" si="6"/>
        <v>13969</v>
      </c>
      <c r="H19" s="7">
        <f t="shared" si="7"/>
        <v>12341</v>
      </c>
      <c r="I19" s="7">
        <f t="shared" si="8"/>
        <v>12891.666666666666</v>
      </c>
    </row>
    <row r="20" spans="1:9" x14ac:dyDescent="0.25">
      <c r="A20" s="14">
        <v>5</v>
      </c>
      <c r="B20" s="1" t="s">
        <v>51</v>
      </c>
      <c r="C20" s="18">
        <v>6344</v>
      </c>
      <c r="D20" s="15">
        <v>7042</v>
      </c>
      <c r="E20" s="15">
        <v>7957</v>
      </c>
      <c r="F20" s="16">
        <f t="shared" si="5"/>
        <v>19057</v>
      </c>
      <c r="G20" s="7">
        <f t="shared" si="6"/>
        <v>7957</v>
      </c>
      <c r="H20" s="7">
        <f t="shared" si="7"/>
        <v>6344</v>
      </c>
      <c r="I20" s="7">
        <f t="shared" si="8"/>
        <v>7114.333333333333</v>
      </c>
    </row>
    <row r="21" spans="1:9" x14ac:dyDescent="0.25">
      <c r="A21" s="14">
        <v>6</v>
      </c>
      <c r="B21" s="1" t="s">
        <v>52</v>
      </c>
      <c r="C21" s="17">
        <v>4525</v>
      </c>
      <c r="D21" s="15">
        <v>5022</v>
      </c>
      <c r="E21" s="15">
        <v>5671</v>
      </c>
      <c r="F21" s="16">
        <f t="shared" si="5"/>
        <v>9547</v>
      </c>
      <c r="G21" s="7">
        <f t="shared" si="6"/>
        <v>5671</v>
      </c>
      <c r="H21" s="7">
        <f t="shared" si="7"/>
        <v>4525</v>
      </c>
      <c r="I21" s="7">
        <f t="shared" si="8"/>
        <v>5072.666666666667</v>
      </c>
    </row>
    <row r="23" spans="1:9" x14ac:dyDescent="0.25">
      <c r="A23" s="2" t="s">
        <v>53</v>
      </c>
      <c r="B23" s="1"/>
      <c r="C23" s="7">
        <f>SUM(C16,C17,C18,C19,C20,C21)</f>
        <v>42745</v>
      </c>
      <c r="D23" s="7">
        <f t="shared" ref="D23:I23" si="9">SUM(D16,D17,D18,D19,D20,D21)</f>
        <v>46140</v>
      </c>
      <c r="E23" s="7">
        <f t="shared" si="9"/>
        <v>51421</v>
      </c>
      <c r="F23" s="7">
        <f t="shared" si="9"/>
        <v>132448</v>
      </c>
      <c r="G23" s="7">
        <f t="shared" si="9"/>
        <v>51421</v>
      </c>
      <c r="H23" s="7">
        <f t="shared" si="9"/>
        <v>42745</v>
      </c>
      <c r="I23" s="7">
        <f t="shared" si="9"/>
        <v>46768.666666666664</v>
      </c>
    </row>
    <row r="25" spans="1:9" x14ac:dyDescent="0.25">
      <c r="A25" s="19" t="s">
        <v>57</v>
      </c>
      <c r="B25" s="6"/>
      <c r="C25" s="7">
        <f>SUM(C12,C23)</f>
        <v>72612</v>
      </c>
      <c r="D25" s="7">
        <f t="shared" ref="D25:I25" si="10">SUM(D12,D23)</f>
        <v>79310</v>
      </c>
      <c r="E25" s="7">
        <f t="shared" si="10"/>
        <v>89117</v>
      </c>
      <c r="F25" s="7">
        <f t="shared" si="10"/>
        <v>233181</v>
      </c>
      <c r="G25" s="7">
        <f t="shared" si="10"/>
        <v>89117</v>
      </c>
      <c r="H25" s="7">
        <f t="shared" si="10"/>
        <v>72612</v>
      </c>
      <c r="I25" s="7">
        <f t="shared" si="10"/>
        <v>80346.333333333343</v>
      </c>
    </row>
    <row r="27" spans="1:9" x14ac:dyDescent="0.25">
      <c r="B27" s="20" t="s">
        <v>58</v>
      </c>
      <c r="C27" s="10"/>
      <c r="D27" s="10"/>
      <c r="E27" s="10"/>
      <c r="F27" s="10"/>
      <c r="G27" s="10"/>
      <c r="H27" s="10"/>
    </row>
  </sheetData>
  <mergeCells count="3">
    <mergeCell ref="A2:G2"/>
    <mergeCell ref="A25:B25"/>
    <mergeCell ref="B27:H2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039E-CBAF-435C-AFFD-85E027885428}">
  <dimension ref="A1:Q18"/>
  <sheetViews>
    <sheetView workbookViewId="0">
      <selection activeCell="E27" sqref="E27"/>
    </sheetView>
  </sheetViews>
  <sheetFormatPr defaultRowHeight="15" x14ac:dyDescent="0.25"/>
  <cols>
    <col min="1" max="1" width="14.5703125" customWidth="1"/>
    <col min="2" max="7" width="10.5703125" bestFit="1" customWidth="1"/>
    <col min="11" max="11" width="10.85546875" customWidth="1"/>
    <col min="12" max="12" width="12.7109375" customWidth="1"/>
    <col min="14" max="14" width="11" customWidth="1"/>
    <col min="15" max="15" width="9.140625" customWidth="1"/>
    <col min="16" max="16" width="15" customWidth="1"/>
    <col min="17" max="17" width="14.7109375" customWidth="1"/>
  </cols>
  <sheetData>
    <row r="1" spans="1:17" x14ac:dyDescent="0.25">
      <c r="A1" s="21" t="s">
        <v>59</v>
      </c>
      <c r="B1" s="4"/>
      <c r="C1" s="4"/>
      <c r="D1" s="4"/>
      <c r="E1" s="4"/>
      <c r="F1" s="4"/>
      <c r="G1" s="4"/>
      <c r="H1" s="4"/>
      <c r="I1" s="4"/>
    </row>
    <row r="3" spans="1:17" x14ac:dyDescent="0.25">
      <c r="A3" s="1"/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</row>
    <row r="4" spans="1:17" x14ac:dyDescent="0.25">
      <c r="A4" s="1" t="s">
        <v>60</v>
      </c>
      <c r="B4" s="15">
        <v>500</v>
      </c>
      <c r="C4" s="15">
        <v>750</v>
      </c>
      <c r="D4" s="15">
        <v>800</v>
      </c>
      <c r="E4" s="15">
        <v>700</v>
      </c>
      <c r="F4" s="15">
        <v>654</v>
      </c>
      <c r="G4" s="15">
        <v>700</v>
      </c>
      <c r="J4" s="24" t="s">
        <v>72</v>
      </c>
      <c r="K4" s="25"/>
      <c r="L4" s="25"/>
      <c r="M4" s="25"/>
      <c r="N4" s="25"/>
      <c r="O4" s="25"/>
      <c r="P4" s="25"/>
      <c r="Q4" s="26"/>
    </row>
    <row r="5" spans="1:17" x14ac:dyDescent="0.25">
      <c r="J5" s="27"/>
      <c r="K5" s="28"/>
      <c r="L5" s="28"/>
      <c r="M5" s="28"/>
      <c r="N5" s="28"/>
      <c r="O5" s="28"/>
      <c r="P5" s="28"/>
      <c r="Q5" s="29"/>
    </row>
    <row r="6" spans="1:17" x14ac:dyDescent="0.25">
      <c r="A6" s="1" t="s">
        <v>61</v>
      </c>
      <c r="B6" s="1"/>
      <c r="C6" s="1"/>
      <c r="D6" s="1"/>
      <c r="E6" s="1"/>
      <c r="F6" s="1"/>
      <c r="G6" s="1"/>
    </row>
    <row r="7" spans="1:17" x14ac:dyDescent="0.25">
      <c r="A7" s="2" t="s">
        <v>62</v>
      </c>
      <c r="B7" s="15">
        <v>10</v>
      </c>
      <c r="C7" s="15">
        <v>15</v>
      </c>
      <c r="D7" s="15">
        <v>15</v>
      </c>
      <c r="E7" s="1">
        <v>12</v>
      </c>
      <c r="F7" s="1">
        <v>12</v>
      </c>
      <c r="G7" s="1">
        <v>11</v>
      </c>
      <c r="J7" s="3" t="s">
        <v>73</v>
      </c>
      <c r="K7" s="14" t="s">
        <v>74</v>
      </c>
      <c r="L7" s="14" t="s">
        <v>75</v>
      </c>
      <c r="M7" s="14" t="s">
        <v>76</v>
      </c>
      <c r="N7" s="14" t="s">
        <v>77</v>
      </c>
      <c r="O7" s="14" t="s">
        <v>78</v>
      </c>
      <c r="P7" s="14" t="s">
        <v>79</v>
      </c>
      <c r="Q7" s="14" t="s">
        <v>80</v>
      </c>
    </row>
    <row r="8" spans="1:17" x14ac:dyDescent="0.25">
      <c r="A8" s="2" t="s">
        <v>63</v>
      </c>
      <c r="B8" s="15">
        <v>50</v>
      </c>
      <c r="C8" s="15">
        <v>60</v>
      </c>
      <c r="D8" s="15">
        <v>54</v>
      </c>
      <c r="E8" s="15">
        <v>55</v>
      </c>
      <c r="F8" s="15">
        <v>54</v>
      </c>
      <c r="G8" s="15">
        <v>56</v>
      </c>
      <c r="J8" s="3">
        <v>1</v>
      </c>
      <c r="K8" s="1" t="s">
        <v>81</v>
      </c>
      <c r="L8" s="1">
        <v>853</v>
      </c>
      <c r="M8" s="30">
        <v>0.1</v>
      </c>
      <c r="N8" s="31">
        <v>0.09</v>
      </c>
      <c r="O8" s="1">
        <f>PRODUCT(L8,M8)</f>
        <v>85.300000000000011</v>
      </c>
      <c r="P8" s="1">
        <f>PRODUCT(L8,N8)</f>
        <v>76.77</v>
      </c>
      <c r="Q8" s="1">
        <f>(L8+P8-O8)</f>
        <v>844.47</v>
      </c>
    </row>
    <row r="9" spans="1:17" x14ac:dyDescent="0.25">
      <c r="A9" s="2" t="s">
        <v>64</v>
      </c>
      <c r="B9" s="15">
        <v>300</v>
      </c>
      <c r="C9" s="15">
        <v>250</v>
      </c>
      <c r="D9" s="15">
        <v>300</v>
      </c>
      <c r="E9" s="15">
        <v>300</v>
      </c>
      <c r="F9" s="15">
        <v>200</v>
      </c>
      <c r="G9" s="15">
        <v>200</v>
      </c>
      <c r="J9" s="3">
        <v>2</v>
      </c>
      <c r="K9" s="1" t="s">
        <v>82</v>
      </c>
      <c r="L9" s="1">
        <v>951</v>
      </c>
      <c r="M9" s="30">
        <v>9.9900000000000003E-2</v>
      </c>
      <c r="N9" s="31">
        <v>0.08</v>
      </c>
      <c r="O9" s="1">
        <f t="shared" ref="O9:O15" si="0">PRODUCT(L9,M9)</f>
        <v>95.004900000000006</v>
      </c>
      <c r="P9" s="1">
        <f t="shared" ref="P9:P15" si="1">PRODUCT(L9,N9)</f>
        <v>76.08</v>
      </c>
      <c r="Q9" s="1">
        <f t="shared" ref="Q9:Q15" si="2">(L9+P9-O9)</f>
        <v>932.07509999999991</v>
      </c>
    </row>
    <row r="10" spans="1:17" x14ac:dyDescent="0.25">
      <c r="A10" s="2" t="s">
        <v>65</v>
      </c>
      <c r="B10" s="15">
        <v>40</v>
      </c>
      <c r="C10" s="15">
        <v>40</v>
      </c>
      <c r="D10" s="15">
        <v>40</v>
      </c>
      <c r="E10" s="15">
        <v>40</v>
      </c>
      <c r="F10" s="15">
        <v>40</v>
      </c>
      <c r="G10" s="15">
        <v>40</v>
      </c>
      <c r="J10" s="3">
        <v>3</v>
      </c>
      <c r="K10" s="1" t="s">
        <v>83</v>
      </c>
      <c r="L10" s="1">
        <v>456</v>
      </c>
      <c r="M10" s="30">
        <v>8.6400000000000005E-2</v>
      </c>
      <c r="N10" s="31">
        <v>0.06</v>
      </c>
      <c r="O10" s="1">
        <f t="shared" si="0"/>
        <v>39.398400000000002</v>
      </c>
      <c r="P10" s="1">
        <f t="shared" si="1"/>
        <v>27.36</v>
      </c>
      <c r="Q10" s="1">
        <f t="shared" si="2"/>
        <v>443.96160000000003</v>
      </c>
    </row>
    <row r="11" spans="1:17" x14ac:dyDescent="0.25">
      <c r="A11" s="2" t="s">
        <v>66</v>
      </c>
      <c r="B11" s="15">
        <v>10</v>
      </c>
      <c r="C11" s="15">
        <v>15</v>
      </c>
      <c r="D11" s="15">
        <v>14</v>
      </c>
      <c r="E11" s="15">
        <v>15</v>
      </c>
      <c r="F11" s="15">
        <v>20</v>
      </c>
      <c r="G11" s="15">
        <v>31</v>
      </c>
      <c r="J11" s="3">
        <v>4</v>
      </c>
      <c r="K11" s="1" t="s">
        <v>84</v>
      </c>
      <c r="L11" s="1">
        <v>500</v>
      </c>
      <c r="M11" s="30">
        <v>8.5000000000000006E-2</v>
      </c>
      <c r="N11" s="31">
        <v>0.06</v>
      </c>
      <c r="O11" s="1">
        <f t="shared" si="0"/>
        <v>42.5</v>
      </c>
      <c r="P11" s="1">
        <f t="shared" si="1"/>
        <v>30</v>
      </c>
      <c r="Q11" s="1">
        <f t="shared" si="2"/>
        <v>487.5</v>
      </c>
    </row>
    <row r="12" spans="1:17" x14ac:dyDescent="0.25">
      <c r="A12" s="2" t="s">
        <v>67</v>
      </c>
      <c r="B12" s="15">
        <v>120</v>
      </c>
      <c r="C12" s="15">
        <v>150</v>
      </c>
      <c r="D12" s="15">
        <v>130</v>
      </c>
      <c r="E12" s="15">
        <v>200</v>
      </c>
      <c r="F12" s="15">
        <v>150</v>
      </c>
      <c r="G12" s="15">
        <v>190</v>
      </c>
      <c r="J12" s="3">
        <v>5</v>
      </c>
      <c r="K12" s="1" t="s">
        <v>85</v>
      </c>
      <c r="L12" s="1">
        <v>850</v>
      </c>
      <c r="M12" s="30">
        <v>8.9899999999999994E-2</v>
      </c>
      <c r="N12" s="31">
        <v>7.0000000000000007E-2</v>
      </c>
      <c r="O12" s="1">
        <f t="shared" si="0"/>
        <v>76.414999999999992</v>
      </c>
      <c r="P12" s="1">
        <f t="shared" si="1"/>
        <v>59.500000000000007</v>
      </c>
      <c r="Q12" s="1">
        <f t="shared" si="2"/>
        <v>833.08500000000004</v>
      </c>
    </row>
    <row r="13" spans="1:17" x14ac:dyDescent="0.25">
      <c r="A13" s="2" t="s">
        <v>68</v>
      </c>
      <c r="B13" s="15">
        <v>50</v>
      </c>
      <c r="C13" s="15">
        <v>60</v>
      </c>
      <c r="D13" s="15">
        <v>65</v>
      </c>
      <c r="E13" s="15">
        <v>70</v>
      </c>
      <c r="F13" s="15">
        <v>65</v>
      </c>
      <c r="G13" s="15">
        <v>85</v>
      </c>
      <c r="J13" s="3">
        <v>6</v>
      </c>
      <c r="K13" s="1" t="s">
        <v>86</v>
      </c>
      <c r="L13" s="1">
        <v>459</v>
      </c>
      <c r="M13" s="30">
        <v>6.25E-2</v>
      </c>
      <c r="N13" s="31">
        <v>0.05</v>
      </c>
      <c r="O13" s="1">
        <f t="shared" si="0"/>
        <v>28.6875</v>
      </c>
      <c r="P13" s="1">
        <f t="shared" si="1"/>
        <v>22.950000000000003</v>
      </c>
      <c r="Q13" s="1">
        <f t="shared" si="2"/>
        <v>453.26249999999999</v>
      </c>
    </row>
    <row r="14" spans="1:17" x14ac:dyDescent="0.25">
      <c r="A14" s="2" t="s">
        <v>69</v>
      </c>
      <c r="B14" s="15">
        <v>145</v>
      </c>
      <c r="C14" s="15">
        <v>145</v>
      </c>
      <c r="D14" s="15">
        <v>145</v>
      </c>
      <c r="E14" s="15">
        <v>145</v>
      </c>
      <c r="F14" s="15">
        <v>100</v>
      </c>
      <c r="G14" s="15">
        <v>145</v>
      </c>
      <c r="J14" s="3">
        <v>7</v>
      </c>
      <c r="K14" s="1" t="s">
        <v>87</v>
      </c>
      <c r="L14" s="1">
        <v>478</v>
      </c>
      <c r="M14" s="30">
        <v>7.1199999999999999E-2</v>
      </c>
      <c r="N14" s="31">
        <v>0.05</v>
      </c>
      <c r="O14" s="1">
        <f t="shared" si="0"/>
        <v>34.0336</v>
      </c>
      <c r="P14" s="1">
        <f t="shared" si="1"/>
        <v>23.900000000000002</v>
      </c>
      <c r="Q14" s="1">
        <f t="shared" si="2"/>
        <v>467.8664</v>
      </c>
    </row>
    <row r="15" spans="1:17" x14ac:dyDescent="0.25">
      <c r="J15" s="3">
        <v>8</v>
      </c>
      <c r="K15" s="1" t="s">
        <v>88</v>
      </c>
      <c r="L15" s="1">
        <v>658</v>
      </c>
      <c r="M15" s="30">
        <v>5.9900000000000002E-2</v>
      </c>
      <c r="N15" s="31">
        <v>0.04</v>
      </c>
      <c r="O15" s="1">
        <f t="shared" si="0"/>
        <v>39.414200000000001</v>
      </c>
      <c r="P15" s="1">
        <f t="shared" si="1"/>
        <v>26.32</v>
      </c>
      <c r="Q15" s="1">
        <f t="shared" si="2"/>
        <v>644.9058</v>
      </c>
    </row>
    <row r="16" spans="1:17" x14ac:dyDescent="0.25">
      <c r="A16" s="23" t="s">
        <v>70</v>
      </c>
      <c r="B16" s="16">
        <f>SUM(,B7,B8,B9,B10,B11,B12,B13,B14)</f>
        <v>725</v>
      </c>
      <c r="C16" s="16">
        <f>SUM(,C7,C8,C9,C10,C11,C12,C13,C14)</f>
        <v>735</v>
      </c>
      <c r="D16" s="16">
        <f t="shared" ref="D16:G16" si="3">SUM(,D7,D8,D9,D10,D11,D12,D13,D14)</f>
        <v>763</v>
      </c>
      <c r="E16" s="16">
        <f t="shared" si="3"/>
        <v>837</v>
      </c>
      <c r="F16" s="16">
        <f t="shared" si="3"/>
        <v>641</v>
      </c>
      <c r="G16" s="16">
        <f t="shared" si="3"/>
        <v>758</v>
      </c>
    </row>
    <row r="17" spans="1:7" x14ac:dyDescent="0.25">
      <c r="A17" s="22"/>
    </row>
    <row r="18" spans="1:7" x14ac:dyDescent="0.25">
      <c r="A18" s="2" t="s">
        <v>71</v>
      </c>
      <c r="B18" s="16">
        <f>(B4-B16)</f>
        <v>-225</v>
      </c>
      <c r="C18" s="16">
        <f t="shared" ref="C18:G18" si="4">(C4-C16)</f>
        <v>15</v>
      </c>
      <c r="D18" s="16">
        <f t="shared" si="4"/>
        <v>37</v>
      </c>
      <c r="E18" s="16">
        <f t="shared" si="4"/>
        <v>-137</v>
      </c>
      <c r="F18" s="16">
        <f t="shared" si="4"/>
        <v>13</v>
      </c>
      <c r="G18" s="16">
        <f t="shared" si="4"/>
        <v>-58</v>
      </c>
    </row>
  </sheetData>
  <mergeCells count="2">
    <mergeCell ref="A1:I1"/>
    <mergeCell ref="J4:Q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6AFCF-EDFA-4B7B-B79E-28E55072676F}">
  <dimension ref="A1:E9"/>
  <sheetViews>
    <sheetView tabSelected="1" workbookViewId="0">
      <selection activeCell="K12" sqref="K12"/>
    </sheetView>
  </sheetViews>
  <sheetFormatPr defaultRowHeight="15" x14ac:dyDescent="0.25"/>
  <cols>
    <col min="1" max="1" width="16.42578125" customWidth="1"/>
    <col min="3" max="3" width="11" customWidth="1"/>
    <col min="4" max="4" width="12.140625" bestFit="1" customWidth="1"/>
    <col min="5" max="5" width="16" customWidth="1"/>
  </cols>
  <sheetData>
    <row r="1" spans="1:5" x14ac:dyDescent="0.25">
      <c r="A1" s="19" t="s">
        <v>89</v>
      </c>
      <c r="B1" s="32"/>
      <c r="C1" s="33">
        <v>2.94</v>
      </c>
      <c r="D1" s="5"/>
      <c r="E1" s="6"/>
    </row>
    <row r="2" spans="1:5" x14ac:dyDescent="0.25">
      <c r="A2" s="2" t="s">
        <v>90</v>
      </c>
      <c r="B2" s="2" t="s">
        <v>91</v>
      </c>
      <c r="C2" s="2" t="s">
        <v>92</v>
      </c>
      <c r="D2" s="2" t="s">
        <v>93</v>
      </c>
      <c r="E2" s="2" t="s">
        <v>94</v>
      </c>
    </row>
    <row r="3" spans="1:5" x14ac:dyDescent="0.25">
      <c r="A3" s="1" t="s">
        <v>95</v>
      </c>
      <c r="B3" s="3">
        <v>500</v>
      </c>
      <c r="C3" s="15">
        <v>0.15</v>
      </c>
      <c r="D3" s="15">
        <f>PRODUCT(B3,C3)</f>
        <v>75</v>
      </c>
      <c r="E3" s="34">
        <f>D3/C1</f>
        <v>25.510204081632654</v>
      </c>
    </row>
    <row r="4" spans="1:5" x14ac:dyDescent="0.25">
      <c r="A4" s="1" t="s">
        <v>96</v>
      </c>
      <c r="B4" s="3">
        <v>750</v>
      </c>
      <c r="C4" s="15">
        <v>0.15</v>
      </c>
      <c r="D4" s="15">
        <f t="shared" ref="D4:D9" si="0">PRODUCT(B4,C4)</f>
        <v>112.5</v>
      </c>
      <c r="E4" s="34">
        <f>D4/C1</f>
        <v>38.265306122448983</v>
      </c>
    </row>
    <row r="5" spans="1:5" x14ac:dyDescent="0.25">
      <c r="A5" s="1" t="s">
        <v>97</v>
      </c>
      <c r="B5" s="3">
        <v>250</v>
      </c>
      <c r="C5" s="15">
        <v>10</v>
      </c>
      <c r="D5" s="15">
        <f t="shared" si="0"/>
        <v>2500</v>
      </c>
      <c r="E5" s="34">
        <f>D5/C1</f>
        <v>850.34013605442181</v>
      </c>
    </row>
    <row r="6" spans="1:5" x14ac:dyDescent="0.25">
      <c r="A6" s="1" t="s">
        <v>98</v>
      </c>
      <c r="B6" s="3">
        <v>310</v>
      </c>
      <c r="C6" s="15">
        <v>0.5</v>
      </c>
      <c r="D6" s="15">
        <f t="shared" si="0"/>
        <v>155</v>
      </c>
      <c r="E6" s="34">
        <f>D6/C1</f>
        <v>52.721088435374149</v>
      </c>
    </row>
    <row r="7" spans="1:5" x14ac:dyDescent="0.25">
      <c r="A7" s="1" t="s">
        <v>99</v>
      </c>
      <c r="B7" s="3">
        <v>500</v>
      </c>
      <c r="C7" s="15">
        <v>0.1</v>
      </c>
      <c r="D7" s="15">
        <f t="shared" si="0"/>
        <v>50</v>
      </c>
      <c r="E7" s="34">
        <f>D7/C1</f>
        <v>17.006802721088437</v>
      </c>
    </row>
    <row r="8" spans="1:5" x14ac:dyDescent="0.25">
      <c r="A8" s="1" t="s">
        <v>100</v>
      </c>
      <c r="B8" s="3">
        <v>1500</v>
      </c>
      <c r="C8" s="15">
        <v>2.5</v>
      </c>
      <c r="D8" s="15">
        <f t="shared" si="0"/>
        <v>3750</v>
      </c>
      <c r="E8" s="34">
        <f>D8/C1</f>
        <v>1275.5102040816328</v>
      </c>
    </row>
    <row r="9" spans="1:5" x14ac:dyDescent="0.25">
      <c r="A9" s="1" t="s">
        <v>101</v>
      </c>
      <c r="B9" s="3">
        <v>190</v>
      </c>
      <c r="C9" s="15">
        <v>6</v>
      </c>
      <c r="D9" s="15">
        <f t="shared" si="0"/>
        <v>1140</v>
      </c>
      <c r="E9" s="34">
        <f>D9/C1</f>
        <v>387.75510204081633</v>
      </c>
    </row>
  </sheetData>
  <mergeCells count="2">
    <mergeCell ref="A1:B1"/>
    <mergeCell ref="D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EXERCICIO 1</vt:lpstr>
      <vt:lpstr>EXERCICIO 2</vt:lpstr>
      <vt:lpstr>exercicio 3</vt:lpstr>
      <vt:lpstr>EXERCICIO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Karoline Gabriely Passos Nascimento</dc:creator>
  <cp:lastModifiedBy>Karoline Gabriely Passos Nascimento</cp:lastModifiedBy>
  <dcterms:created xsi:type="dcterms:W3CDTF">2024-04-18T10:40:59Z</dcterms:created>
  <dcterms:modified xsi:type="dcterms:W3CDTF">2024-04-18T15:00:13Z</dcterms:modified>
</cp:coreProperties>
</file>