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Cerebro/Documentation_src/source/Hardware/"/>
    </mc:Choice>
  </mc:AlternateContent>
  <xr:revisionPtr revIDLastSave="0" documentId="13_ncr:1_{EEBF018B-4277-664B-AE56-3D6CB2792D49}" xr6:coauthVersionLast="40" xr6:coauthVersionMax="40" xr10:uidLastSave="{00000000-0000-0000-0000-000000000000}"/>
  <bookViews>
    <workbookView xWindow="0" yWindow="460" windowWidth="24000" windowHeight="23460" tabRatio="500" activeTab="5" xr2:uid="{00000000-000D-0000-FFFF-FFFF00000000}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  <sheet name="dock" sheetId="9" r:id="rId7"/>
    <sheet name="dock_data" sheetId="10" r:id="rId8"/>
    <sheet name="progammer" sheetId="11" r:id="rId9"/>
    <sheet name="programmer_data" sheetId="12" r:id="rId10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B37" i="1"/>
  <c r="C37" i="1"/>
  <c r="D37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B34" i="1"/>
  <c r="C34" i="1"/>
  <c r="D34" i="1"/>
  <c r="A35" i="1"/>
  <c r="B35" i="1"/>
  <c r="C35" i="1"/>
  <c r="D35" i="1"/>
  <c r="B36" i="1"/>
  <c r="C36" i="1"/>
  <c r="D36" i="1"/>
  <c r="C2" i="9" l="1"/>
  <c r="A2" i="11" l="1"/>
  <c r="A3" i="11" l="1"/>
  <c r="A4" i="11"/>
  <c r="A5" i="11"/>
  <c r="A6" i="11"/>
  <c r="A7" i="11"/>
  <c r="A8" i="11"/>
  <c r="D4" i="11"/>
  <c r="D5" i="11"/>
  <c r="D6" i="11"/>
  <c r="D7" i="11"/>
  <c r="D8" i="11"/>
  <c r="D2" i="11"/>
  <c r="D3" i="11"/>
  <c r="C4" i="11"/>
  <c r="C5" i="11"/>
  <c r="C6" i="11"/>
  <c r="C7" i="11"/>
  <c r="C8" i="11"/>
  <c r="C2" i="11"/>
  <c r="C3" i="11"/>
  <c r="B3" i="11"/>
  <c r="B4" i="11"/>
  <c r="B5" i="11"/>
  <c r="B6" i="11"/>
  <c r="B7" i="11"/>
  <c r="B8" i="11"/>
  <c r="B2" i="11"/>
  <c r="C2" i="1" l="1"/>
  <c r="A3" i="9" l="1"/>
  <c r="A4" i="9"/>
  <c r="A5" i="9"/>
  <c r="A6" i="9"/>
  <c r="A7" i="9"/>
  <c r="A8" i="9"/>
  <c r="A9" i="9"/>
  <c r="A10" i="9"/>
  <c r="A11" i="9"/>
  <c r="A2" i="9"/>
  <c r="B10" i="9"/>
  <c r="C10" i="9"/>
  <c r="D10" i="9"/>
  <c r="B11" i="9"/>
  <c r="C11" i="9"/>
  <c r="D11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D2" i="9"/>
  <c r="B2" i="9"/>
  <c r="A5" i="7" l="1"/>
  <c r="B5" i="7"/>
  <c r="C5" i="7"/>
  <c r="D5" i="7"/>
  <c r="A6" i="7"/>
  <c r="B6" i="7"/>
  <c r="C6" i="7"/>
  <c r="D6" i="7"/>
  <c r="A7" i="7"/>
  <c r="B7" i="7"/>
  <c r="C7" i="7"/>
  <c r="D7" i="7"/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D10" i="4"/>
  <c r="A11" i="4"/>
  <c r="B11" i="4"/>
  <c r="D11" i="4"/>
  <c r="C11" i="6" l="1"/>
  <c r="C11" i="4" s="1"/>
  <c r="C2" i="4"/>
  <c r="C10" i="6"/>
  <c r="C10" i="4" s="1"/>
  <c r="C13" i="6"/>
  <c r="A4" i="7"/>
  <c r="B4" i="7"/>
  <c r="C4" i="7"/>
  <c r="D4" i="7"/>
  <c r="A3" i="7"/>
  <c r="B3" i="7"/>
  <c r="C3" i="7"/>
  <c r="D3" i="7"/>
  <c r="D2" i="7"/>
  <c r="C2" i="7"/>
  <c r="A2" i="7"/>
  <c r="B2" i="7"/>
  <c r="D2" i="4"/>
  <c r="B2" i="4"/>
  <c r="A2" i="4"/>
  <c r="D2" i="1"/>
  <c r="A2" i="1"/>
  <c r="B2" i="1"/>
</calcChain>
</file>

<file path=xl/sharedStrings.xml><?xml version="1.0" encoding="utf-8"?>
<sst xmlns="http://schemas.openxmlformats.org/spreadsheetml/2006/main" count="403" uniqueCount="252">
  <si>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</si>
  <si>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</si>
  <si>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</si>
  <si>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</si>
  <si>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</si>
  <si>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</si>
  <si>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</si>
  <si>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</si>
  <si>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</si>
  <si>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</si>
  <si>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</si>
  <si>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</si>
  <si>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</si>
  <si>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</si>
  <si>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</si>
  <si>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</si>
  <si>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</si>
  <si>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</si>
  <si>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</si>
  <si>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</si>
  <si>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</si>
  <si>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</si>
  <si>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</si>
  <si>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</si>
  <si>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</si>
  <si>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</si>
  <si>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</si>
  <si>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</si>
  <si>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</si>
  <si>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</si>
  <si>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</si>
  <si>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</si>
  <si>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</si>
  <si>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</si>
  <si>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</si>
  <si>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</si>
  <si>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</si>
  <si>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</si>
  <si>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</si>
  <si>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</si>
  <si>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</si>
  <si>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</si>
  <si>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</si>
  <si>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</si>
  <si>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</si>
  <si>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</si>
  <si>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</si>
  <si>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</si>
  <si>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</si>
  <si>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</si>
  <si>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</si>
  <si>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</si>
  <si>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</si>
  <si>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</si>
  <si>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</si>
  <si>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</si>
  <si>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</si>
  <si>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</si>
  <si>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</si>
  <si>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</si>
  <si>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</si>
  <si>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</si>
  <si>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</si>
  <si>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</si>
  <si>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</si>
  <si>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</si>
  <si>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</si>
  <si>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</si>
  <si>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</si>
  <si>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</si>
  <si>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</si>
  <si>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</si>
  <si>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1</t>
  </si>
  <si>
    <t>8 MHz Resonator</t>
  </si>
  <si>
    <t>https://www.digikey.com/products/en?keywords=490-1195-1-ND</t>
  </si>
  <si>
    <t>resonator_8mhz.pdf</t>
  </si>
  <si>
    <t>CSTCE8M00G55-R0</t>
  </si>
  <si>
    <t>https://www.digikey.com/products/en?keywords=609-4618-1-ND</t>
  </si>
  <si>
    <t>usb_plug_horizontal.pdf</t>
  </si>
  <si>
    <t>10118194-0001LF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</si>
  <si>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</si>
  <si>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</si>
  <si>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</si>
  <si>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</si>
  <si>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</si>
  <si>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</si>
  <si>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</si>
  <si>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</si>
  <si>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</si>
  <si>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</si>
  <si>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</si>
  <si>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</si>
  <si>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</si>
  <si>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</si>
  <si>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</si>
  <si>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</si>
  <si>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</si>
  <si>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</si>
  <si>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</si>
  <si>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</si>
  <si>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</si>
  <si>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</si>
  <si>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</si>
  <si>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</si>
  <si>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</si>
  <si>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</si>
  <si>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</si>
  <si>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</si>
  <si>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</si>
  <si>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</si>
  <si>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</si>
  <si>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</si>
  <si>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</si>
  <si>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</si>
  <si>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</si>
  <si>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</si>
  <si>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</si>
  <si>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</si>
  <si>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</si>
  <si>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</si>
  <si>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</si>
  <si>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</si>
  <si>
    <t>HSTTV12-Y</t>
  </si>
  <si>
    <t>heatshrink.pdf</t>
  </si>
  <si>
    <t>https://www.digikey.com/products/en?x=0&amp;y=0&amp;lang=en&amp;site=us&amp;keywords=298-11559-ND</t>
  </si>
  <si>
    <t>Heat shrink tubing</t>
  </si>
  <si>
    <t xml:space="preserve">0603 10 k\ |OHgr| Resistor </t>
  </si>
  <si>
    <t>microclasp.pdf</t>
  </si>
  <si>
    <t>Molex MicroClasp socket</t>
  </si>
  <si>
    <t>0559350230</t>
  </si>
  <si>
    <t>0151360206</t>
  </si>
  <si>
    <t>https://www.digikey.com/products/en?keywords=wm12296-nd</t>
  </si>
  <si>
    <t>Charging Dock PCB</t>
  </si>
  <si>
    <t>Charging Dock 2.0</t>
  </si>
  <si>
    <t>https://www.digikey.com/products/en?keywords=%09MCP73831T-2ACI%2FOTCT-ND</t>
  </si>
  <si>
    <t>lipo_charger.pdf</t>
  </si>
  <si>
    <t>MCP73831T-2ACI/OT</t>
  </si>
  <si>
    <t>Lipoly Charging IC</t>
  </si>
  <si>
    <t>https://www.digikey.com/products/en?keywords=cp-037a-nd</t>
  </si>
  <si>
    <t>PJ-037A</t>
  </si>
  <si>
    <t>DC Barrel Power Jack</t>
  </si>
  <si>
    <t>https://www.digikey.com/product-detail/en/cui-inc/SWI12-5-N-P5R/102-3425-ND/5287234</t>
  </si>
  <si>
    <t>SWI12-5-N-P5R</t>
  </si>
  <si>
    <t>power_jack.pdf</t>
  </si>
  <si>
    <t>power_supply.pdf</t>
  </si>
  <si>
    <t>5V 2.5A Power Supply</t>
  </si>
  <si>
    <t>6</t>
  </si>
  <si>
    <t>12</t>
  </si>
  <si>
    <t>0805 10 |mgr|\F Capacitor</t>
  </si>
  <si>
    <t>https://www.digikey.com/products/en?keywords=732-5008-ND</t>
  </si>
  <si>
    <t>https://www.digikey.com/products/en?keywords=732-5006-ND</t>
  </si>
  <si>
    <t>led_3mm_red.pdf</t>
  </si>
  <si>
    <t>led_3mm_green.pdf</t>
  </si>
  <si>
    <t>151031SS06000</t>
  </si>
  <si>
    <t>151031VS06000</t>
  </si>
  <si>
    <t>Green LED</t>
  </si>
  <si>
    <t>Red LED</t>
  </si>
  <si>
    <t xml:space="preserve">0805 470 \ |OHgr| Resistor </t>
  </si>
  <si>
    <t xml:space="preserve">0805 2.5 K\ |OHgr| Resistor </t>
  </si>
  <si>
    <t>https://www.digikey.com/products/en?keywords=%09AP2112K-3.3TRG1DICT-ND</t>
  </si>
  <si>
    <t>AP2112K-3.3TRG1</t>
  </si>
  <si>
    <t>3.3V Linear Regulator</t>
  </si>
  <si>
    <t>regulator_3v_linear.pdf</t>
  </si>
  <si>
    <t>https://www.digikey.com/products/en?keywords=311-4.70KHRCT-ND</t>
  </si>
  <si>
    <t>https://www.digikey.com/products/en?keywords=P0.01BVCT-ND</t>
  </si>
  <si>
    <t>https://www.digikey.com/products/en?keywords=541-27.0SCT-ND</t>
  </si>
  <si>
    <t>https://www.digikey.com/products/en?keywords=311-12.0KCRCT-ND</t>
  </si>
  <si>
    <t>https://www.digikey.com/products/en?keywords=RNCP0603FTD20K0CT-ND</t>
  </si>
  <si>
    <t>https://www.digikey.com/products/en?keywords=%09311-100KHRCT-ND</t>
  </si>
  <si>
    <t>3</t>
  </si>
  <si>
    <t>https://www.digikey.com/products/en?keywords=1276-1066-1-nd</t>
  </si>
  <si>
    <t>https://www.digikey.com/products/en?keywords=587-1286-1</t>
  </si>
  <si>
    <t>https://www.digikey.com/product-detail/en/murata-electronics-north-america/GRM21BR61E106KA73L/490-5523-1-ND/2334919</t>
  </si>
  <si>
    <t>https://www.digikey.com/product-detail/en/avx-corporation/08055C474KAT2A/478-5033-1-ND/1888244</t>
  </si>
  <si>
    <t>https://www.digikey.com/products/en?keywords=P12.00BYCT-ND</t>
  </si>
  <si>
    <t>Red LED (0603)</t>
  </si>
  <si>
    <t>Amber LED (0603)</t>
  </si>
  <si>
    <t>470 nF Capacitor (0805)</t>
  </si>
  <si>
    <t>1 |mgr|\F Capacitor (0805)</t>
  </si>
  <si>
    <t>2.2 |mgr|\F Capacitor (0805)</t>
  </si>
  <si>
    <t>10 |mgr|\F Capacitor (0805)</t>
  </si>
  <si>
    <t>0.01 |OHgr| Resistor (1206)</t>
  </si>
  <si>
    <t xml:space="preserve">12 |OHgr| Resistor (0603) </t>
  </si>
  <si>
    <t>27 |OHgr| Resistor (0603)</t>
  </si>
  <si>
    <t>2 k\ |OHgr| Resistor (0603)</t>
  </si>
  <si>
    <t>4.7 k\ |OHgr| Resistor (0603)</t>
  </si>
  <si>
    <t>12 k\ |OHgr| Resistor (0805)</t>
  </si>
  <si>
    <t>20 k\ |OHgr| Resistor (0603)</t>
  </si>
  <si>
    <t>100 k\ |OHgr| Resistor (0603)</t>
  </si>
  <si>
    <t>4</t>
  </si>
  <si>
    <t>https://www.digikey.com/products/en?keywords=RNCP0603FTD2K00CT-ND</t>
  </si>
  <si>
    <t>Programmer PCB</t>
  </si>
  <si>
    <t>Cerebro ICSP 1.2</t>
  </si>
  <si>
    <t>6 Pin Socket</t>
  </si>
  <si>
    <t>75869-331LF</t>
  </si>
  <si>
    <t>https://www.digikey.com/products/en?keywords=609-5122-ND</t>
  </si>
  <si>
    <t>ICSP_socket.pdf</t>
  </si>
  <si>
    <t>Spear Head Pogo Pin</t>
  </si>
  <si>
    <t>5</t>
  </si>
  <si>
    <t>McMaster-Carr</t>
  </si>
  <si>
    <t>92492A717</t>
  </si>
  <si>
    <t>M3 x 0.5 Screw</t>
  </si>
  <si>
    <t>M3 Nut</t>
  </si>
  <si>
    <t>90695A033</t>
  </si>
  <si>
    <t>93657A203</t>
  </si>
  <si>
    <t>Nylon Spacer</t>
  </si>
  <si>
    <t>https://www.mcmaster.com/#93657A203</t>
  </si>
  <si>
    <t>https://www.mcmaster.com/#92492A717</t>
  </si>
  <si>
    <t>https://www.mcmaster.com/#90695A033</t>
  </si>
  <si>
    <t>m3_nylon_screw.pdf</t>
  </si>
  <si>
    <t>nylon_spacer.pdf</t>
  </si>
  <si>
    <t>https://www.adafruit.com/product/2430</t>
  </si>
  <si>
    <t>2430</t>
  </si>
  <si>
    <t>https://www.adafruit.com/product/394</t>
  </si>
  <si>
    <t>Adafruit</t>
  </si>
  <si>
    <t>394</t>
  </si>
  <si>
    <t>m3_nut.pdf</t>
  </si>
  <si>
    <t>https://oshpark.com/shared_projects/PXMM4F8R</t>
  </si>
  <si>
    <t>Needle Head Pogo Pin</t>
  </si>
  <si>
    <t>2mm Pitch Male Header</t>
  </si>
  <si>
    <t>https://www.digikey.com/products/en?keywords=952-1992-nd</t>
  </si>
  <si>
    <t>header_male_2mm.pdf</t>
  </si>
  <si>
    <t>M22-2510805</t>
  </si>
  <si>
    <t>charging_dock_2.0.pdf</t>
  </si>
  <si>
    <t>https://oshpark.com/shared_projects/hz6upCEq</t>
  </si>
  <si>
    <t xml:space="preserve"> </t>
  </si>
  <si>
    <t>Momentary Button</t>
  </si>
  <si>
    <t>B3U-1000P</t>
  </si>
  <si>
    <t>momentary.pdf</t>
  </si>
  <si>
    <t>https://www.digikey.com/products/en?keywords=sw1020ct</t>
  </si>
  <si>
    <t>https://www.digikey.com/products/en?keywords=401-2016-1-nd</t>
  </si>
  <si>
    <t>slide_switch2.pdf</t>
  </si>
  <si>
    <t>PCM12SMTR</t>
  </si>
  <si>
    <t>Green LED (0603)</t>
  </si>
  <si>
    <t>https://www.digikey.com/products/en?keywords=511-1578-1-ND</t>
  </si>
  <si>
    <t>led_green.pdf</t>
  </si>
  <si>
    <t>SML-D12M8WT86</t>
  </si>
  <si>
    <t>Molex Micro-Lock plug with wire</t>
  </si>
  <si>
    <t>Molex Micro-Lock socket</t>
  </si>
  <si>
    <t>microlock_plug.pdf</t>
  </si>
  <si>
    <t>https://www.digikey.com/products/en?keywords=WM17161-ND</t>
  </si>
  <si>
    <t>https://www.digikey.com/products/en?keywords=WM17038CT-ND</t>
  </si>
  <si>
    <t>microlock_socket.pdf</t>
  </si>
  <si>
    <t xml:space="preserve">0805 51 k\ |OHgr| Resistor </t>
  </si>
  <si>
    <t>https://www.adafruit.com/product/3898</t>
  </si>
  <si>
    <t>3898</t>
  </si>
  <si>
    <t>https://oshpark.com/shared_projects/ASxhDBJv</t>
  </si>
  <si>
    <t>Cerebro 5.8</t>
  </si>
  <si>
    <t>cerebro5.8.pdf</t>
  </si>
  <si>
    <t>https://oshpark.com/shared_projects/qpPpopqr</t>
  </si>
  <si>
    <t>base_station_2.5.pdf</t>
  </si>
  <si>
    <t>Base Station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</si>
</sst>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workbookViewId="0">
      <selection activeCell="A37" sqref="A37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IF(ISBLANK(cerebro_data!D2),cerebro_data!C2,CONCATENATE(" :download:`",cerebro_data!C2,"&lt;Datasheets/",cerebro_data!D2,"&gt;`"))</f>
        <v xml:space="preserve"> :download:`Cerebro 5.8&lt;Datasheets/cerebro5.8.pdf&gt;`</v>
      </c>
      <c r="D2" t="str">
        <f>IF(ISBLANK(cerebro_data!F2),"",CONCATENATE("`",cerebro_data!E2," &lt;",cerebro_data!F2,"&gt;`_"))</f>
        <v>`OSH Park &lt;https://oshpark.com/shared_projects/ASxhDBJv&gt;`_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IF(ISBLANK(cerebro_data!D3),cerebro_data!C3,CONCATENATE(" :download:`",cerebro_data!C3,"&lt;Datasheets/",cerebro_data!D3,"&gt;`"))</f>
        <v xml:space="preserve"> :download:`3898&lt;Datasheets/battery_400mah.pdf&gt;`</v>
      </c>
      <c r="D3" t="str">
        <f>IF(ISBLANK(cerebro_data!F3),"",CONCATENATE("`",cerebro_data!E3," &lt;",cerebro_data!F3,"&gt;`_"))</f>
        <v>`Adafruit &lt;https://www.adafruit.com/product/3898&gt;`_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IF(ISBLANK(cerebro_data!D4),cerebro_data!C4,CONCATENATE("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IF(ISBLANK(cerebro_data!D5),cerebro_data!C5,CONCATENATE("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IF(ISBLANK(cerebro_data!D6),cerebro_data!C6,CONCATENATE("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</row>
    <row r="7" spans="1:4" x14ac:dyDescent="0.2">
      <c r="A7" s="2" t="str">
        <f>cerebro_data!A7</f>
        <v>1</v>
      </c>
      <c r="B7" t="str">
        <f>cerebro_data!B7</f>
        <v>3.3V Linear Regulator</v>
      </c>
      <c r="C7" t="str">
        <f>IF(ISBLANK(cerebro_data!D7),cerebro_data!C7,CONCATENATE(" :download:`",cerebro_data!C7,"&lt;Datasheets/",cerebro_data!D7,"&gt;`"))</f>
        <v xml:space="preserve"> :download:`AP2112K-3.3TRG1&lt;Datasheets/regulator_3v_linear.pdf&gt;`</v>
      </c>
      <c r="D7" t="str">
        <f>IF(ISBLANK(cerebro_data!F7),"",CONCATENATE("`",cerebro_data!E7," &lt;",cerebro_data!F7,"&gt;`_"))</f>
        <v>`Digi-Key &lt;https://www.digikey.com/products/en?keywords=%09AP2112K-3.3TRG1DICT-ND&gt;`_</v>
      </c>
    </row>
    <row r="8" spans="1:4" x14ac:dyDescent="0.2">
      <c r="A8" s="2" t="str">
        <f>cerebro_data!A8</f>
        <v>1</v>
      </c>
      <c r="B8" t="str">
        <f>cerebro_data!B8</f>
        <v>Fuel Gauge</v>
      </c>
      <c r="C8" t="str">
        <f>IF(ISBLANK(cerebro_data!D8),cerebro_data!C8,CONCATENATE(" :download:`",cerebro_data!C8,"&lt;Datasheets/",cerebro_data!D8,"&gt;`"))</f>
        <v xml:space="preserve"> :download:`BQ27441DRZR-G1B&lt;Datasheets/fuel_gauge.pdf&gt;`</v>
      </c>
      <c r="D8" t="str">
        <f>IF(ISBLANK(cerebro_data!F8),"",CONCATENATE("`",cerebro_data!E8," &lt;",cerebro_data!F8,"&gt;`_"))</f>
        <v>`Digi-Key &lt;https://www.digikey.com/product-detail/en/texas-instruments/BQ27441DRZR-G1B/296-39942-1-ND/5177819&gt;`_</v>
      </c>
    </row>
    <row r="9" spans="1:4" x14ac:dyDescent="0.2">
      <c r="A9" s="2">
        <f>cerebro_data!A9</f>
        <v>2</v>
      </c>
      <c r="B9" t="str">
        <f>cerebro_data!B9</f>
        <v>DAC (12-Bit)</v>
      </c>
      <c r="C9" t="str">
        <f>IF(ISBLANK(cerebro_data!D9),cerebro_data!C9,CONCATENATE(" :download:`",cerebro_data!C9,"&lt;Datasheets/",cerebro_data!D9,"&gt;`"))</f>
        <v xml:space="preserve"> :download:`LTC2630ACSC6-LZ12#TRMPBF&lt;Datasheets/DAC.pdf&gt;`</v>
      </c>
      <c r="D9" t="str">
        <f>IF(ISBLANK(cerebro_data!F9),"",CONCATENATE("`",cerebro_data!E9," &lt;",cerebro_data!F9,"&gt;`_"))</f>
        <v>`Digi-Key &lt;https://www.digikey.com/product-detail/en/linear-technology/LTC2630ACSC6-LZ12-TRMPBF/LTC2630ACSC6-LZ12-TRMPBFCT-ND/1643783&gt;`_</v>
      </c>
    </row>
    <row r="10" spans="1:4" x14ac:dyDescent="0.2">
      <c r="A10" s="2">
        <f>cerebro_data!A10</f>
        <v>2</v>
      </c>
      <c r="B10" t="str">
        <f>cerebro_data!B10</f>
        <v>Op Amp</v>
      </c>
      <c r="C10" t="str">
        <f>IF(ISBLANK(cerebro_data!D10),cerebro_data!C10,CONCATENATE(" :download:`",cerebro_data!C10,"&lt;Datasheets/",cerebro_data!D10,"&gt;`"))</f>
        <v xml:space="preserve"> :download:`OPA237NA/3K&lt;Datasheets/opamp.pdf&gt;`</v>
      </c>
      <c r="D10" t="str">
        <f>IF(ISBLANK(cerebro_data!F10),"",CONCATENATE("`",cerebro_data!E10," &lt;",cerebro_data!F10,"&gt;`_"))</f>
        <v>`Digi-Key &lt;https://www.digikey.com/products/en?keywords=296-26265-1-ND&gt;`_</v>
      </c>
    </row>
    <row r="11" spans="1:4" x14ac:dyDescent="0.2">
      <c r="A11" s="2">
        <f>cerebro_data!A11</f>
        <v>2</v>
      </c>
      <c r="B11" t="str">
        <f>cerebro_data!B11</f>
        <v>NPN Transistor</v>
      </c>
      <c r="C11" t="str">
        <f>IF(ISBLANK(cerebro_data!D11),cerebro_data!C11,CONCATENATE(" :download:`",cerebro_data!C11,"&lt;Datasheets/",cerebro_data!D11,"&gt;`"))</f>
        <v xml:space="preserve"> :download:`FJX3904TF&lt;Datasheets/npn_transistor.pdf&gt;`</v>
      </c>
      <c r="D11" t="str">
        <f>IF(ISBLANK(cerebro_data!F11),"",CONCATENATE("`",cerebro_data!E11," &lt;",cerebro_data!F11,"&gt;`_"))</f>
        <v>`Digi-Key &lt;https://www.digikey.com/products/en?keywords=FJX3904TFCT-ND&gt;`_</v>
      </c>
    </row>
    <row r="12" spans="1:4" x14ac:dyDescent="0.2">
      <c r="A12" s="2">
        <f>cerebro_data!A12</f>
        <v>1</v>
      </c>
      <c r="B12" t="str">
        <f>cerebro_data!B12</f>
        <v>Boost Converter</v>
      </c>
      <c r="C12" t="str">
        <f>IF(ISBLANK(cerebro_data!D12),cerebro_data!C12,CONCATENATE(" :download:`",cerebro_data!C12,"&lt;Datasheets/",cerebro_data!D12,"&gt;`"))</f>
        <v xml:space="preserve"> :download:`MIC2288YD5-TR&lt;Datasheets/boost_converter.pdf&gt;`</v>
      </c>
      <c r="D12" t="str">
        <f>IF(ISBLANK(cerebro_data!F12),"",CONCATENATE("`",cerebro_data!E12," &lt;",cerebro_data!F12,"&gt;`_"))</f>
        <v>`Digi-Key &lt;https://www.digikey.com/products/en?keywords=576-1729-1-ND&gt;`_</v>
      </c>
    </row>
    <row r="13" spans="1:4" x14ac:dyDescent="0.2">
      <c r="A13" s="2">
        <f>cerebro_data!A13</f>
        <v>1</v>
      </c>
      <c r="B13" t="str">
        <f>cerebro_data!B13</f>
        <v>Schottky Diode</v>
      </c>
      <c r="C13" t="str">
        <f>IF(ISBLANK(cerebro_data!D13),cerebro_data!C13,CONCATENATE(" :download:`",cerebro_data!C13,"&lt;Datasheets/",cerebro_data!D13,"&gt;`"))</f>
        <v xml:space="preserve"> :download:`MBRM140T3G&lt;Datasheets/schottky.pdf&gt;`</v>
      </c>
      <c r="D13" t="str">
        <f>IF(ISBLANK(cerebro_data!F13),"",CONCATENATE("`",cerebro_data!E13," &lt;",cerebro_data!F13,"&gt;`_"))</f>
        <v>`Digi-Key &lt;https://www.digikey.com/products/en?keywords=MBRM140T3GOSCT-ND&gt;`_</v>
      </c>
    </row>
    <row r="14" spans="1:4" x14ac:dyDescent="0.2">
      <c r="A14" s="2">
        <f>cerebro_data!A14</f>
        <v>1</v>
      </c>
      <c r="B14" t="str">
        <f>cerebro_data!B14</f>
        <v>10uH Inductor</v>
      </c>
      <c r="C14" t="str">
        <f>IF(ISBLANK(cerebro_data!D14),cerebro_data!C14,CONCATENATE(" :download:`",cerebro_data!C14,"&lt;Datasheets/",cerebro_data!D14,"&gt;`"))</f>
        <v xml:space="preserve"> :download:`LQH43CN100K03L&lt;Datasheets/inductor.pdf&gt;`</v>
      </c>
      <c r="D14" t="str">
        <f>IF(ISBLANK(cerebro_data!F14),"",CONCATENATE("`",cerebro_data!E14," &lt;",cerebro_data!F14,"&gt;`_"))</f>
        <v>`Digi-Key &lt;https://www.digikey.com/products/en?keywords=490-2519-1-ND&gt;`_</v>
      </c>
    </row>
    <row r="15" spans="1:4" x14ac:dyDescent="0.2">
      <c r="A15" s="2" t="str">
        <f>cerebro_data!A15</f>
        <v>2</v>
      </c>
      <c r="B15" t="str">
        <f>cerebro_data!B15</f>
        <v>2mm Pitch Male Header</v>
      </c>
      <c r="C15" t="str">
        <f>IF(ISBLANK(cerebro_data!D15),cerebro_data!C15,CONCATENATE(" :download:`",cerebro_data!C15,"&lt;Datasheets/",cerebro_data!D15,"&gt;`"))</f>
        <v xml:space="preserve"> :download:`M22-2510805&lt;Datasheets/header_male_2mm.pdf&gt;`</v>
      </c>
      <c r="D15" t="str">
        <f>IF(ISBLANK(cerebro_data!F15),"",CONCATENATE("`",cerebro_data!E15," &lt;",cerebro_data!F15,"&gt;`_"))</f>
        <v>`Digi-Key &lt;https://www.digikey.com/products/en?keywords=952-1992-nd&gt;`_</v>
      </c>
    </row>
    <row r="16" spans="1:4" x14ac:dyDescent="0.2">
      <c r="A16" s="2">
        <f>cerebro_data!A16</f>
        <v>1</v>
      </c>
      <c r="B16" t="str">
        <f>cerebro_data!B16</f>
        <v>Slide Switch</v>
      </c>
      <c r="C16" t="str">
        <f>IF(ISBLANK(cerebro_data!D16),cerebro_data!C16,CONCATENATE(" :download:`",cerebro_data!C16,"&lt;Datasheets/",cerebro_data!D16,"&gt;`"))</f>
        <v xml:space="preserve"> :download:`PCM12SMTR&lt;Datasheets/slide_switch2.pdf&gt;`</v>
      </c>
      <c r="D16" t="str">
        <f>IF(ISBLANK(cerebro_data!F16),"",CONCATENATE("`",cerebro_data!E16," &lt;",cerebro_data!F16,"&gt;`_"))</f>
        <v>`Digi-Key &lt;https://www.digikey.com/products/en?keywords=401-2016-1-nd&gt;`_</v>
      </c>
    </row>
    <row r="17" spans="1:4" x14ac:dyDescent="0.2">
      <c r="A17" s="2" t="str">
        <f>cerebro_data!A17</f>
        <v>2</v>
      </c>
      <c r="B17" t="str">
        <f>cerebro_data!B17</f>
        <v>Momentary Button</v>
      </c>
      <c r="C17" t="str">
        <f>IF(ISBLANK(cerebro_data!D17),cerebro_data!C17,CONCATENATE(" :download:`",cerebro_data!C17,"&lt;Datasheets/",cerebro_data!D17,"&gt;`"))</f>
        <v xml:space="preserve"> :download:`B3U-1000P&lt;Datasheets/momentary.pdf&gt;`</v>
      </c>
      <c r="D17" t="str">
        <f>IF(ISBLANK(cerebro_data!F17),"",CONCATENATE("`",cerebro_data!E17," &lt;",cerebro_data!F17,"&gt;`_"))</f>
        <v>`Digi-Key &lt;https://www.digikey.com/products/en?keywords=sw1020ct&gt;`_</v>
      </c>
    </row>
    <row r="18" spans="1:4" x14ac:dyDescent="0.2">
      <c r="A18" s="2">
        <f>cerebro_data!A18</f>
        <v>1</v>
      </c>
      <c r="B18" t="str">
        <f>cerebro_data!B18</f>
        <v>Micro USB vertical plug</v>
      </c>
      <c r="C18" t="str">
        <f>IF(ISBLANK(cerebro_data!D18),cerebro_data!C18,CONCATENATE(" :download:`",cerebro_data!C18,"&lt;Datasheets/",cerebro_data!D18,"&gt;`"))</f>
        <v xml:space="preserve"> :download:`ZX20-B-5S-UNIT(30)&lt;Datasheets/usb_plug_vertical.pdf&gt;`</v>
      </c>
      <c r="D18" t="str">
        <f>IF(ISBLANK(cerebro_data!F18),"",CONCATENATE("`",cerebro_data!E18," &lt;",cerebro_data!F18,"&gt;`_"))</f>
        <v>`Digi-Key &lt;https://www.digikey.com/products/en?keywords=H125237-ND&gt;`_</v>
      </c>
    </row>
    <row r="19" spans="1:4" x14ac:dyDescent="0.2">
      <c r="A19" s="2">
        <f>cerebro_data!A19</f>
        <v>1</v>
      </c>
      <c r="B19" t="str">
        <f>cerebro_data!B19</f>
        <v>Micro USB shielding</v>
      </c>
      <c r="C19" t="str">
        <f>IF(ISBLANK(cerebro_data!D19),cerebro_data!C19,CONCATENATE(" :download:`",cerebro_data!C19,"&lt;Datasheets/",cerebro_data!D19,"&gt;`"))</f>
        <v xml:space="preserve"> :download:`ZX20-B-SLDC&lt;Datasheets/usb_shielding.pdf&gt;`</v>
      </c>
      <c r="D19" t="str">
        <f>IF(ISBLANK(cerebro_data!F19),"",CONCATENATE("`",cerebro_data!E19," &lt;",cerebro_data!F19,"&gt;`_"))</f>
        <v>`Digi-Key &lt;https://www.digikey.com/products/en?keywords=H11496CT-ND&gt;`_</v>
      </c>
    </row>
    <row r="20" spans="1:4" x14ac:dyDescent="0.2">
      <c r="A20" s="2">
        <f>cerebro_data!A20</f>
        <v>1</v>
      </c>
      <c r="B20" t="str">
        <f>cerebro_data!B20</f>
        <v>Micro USB horizontal socket</v>
      </c>
      <c r="C20" t="str">
        <f>IF(ISBLANK(cerebro_data!D20),cerebro_data!C20,CONCATENATE(" :download:`",cerebro_data!C20,"&lt;Datasheets/",cerebro_data!D20,"&gt;`"))</f>
        <v xml:space="preserve"> :download:`10118194-0001LF&lt;Datasheets/usb_plug_horizontal.pdf&gt;`</v>
      </c>
      <c r="D20" t="str">
        <f>IF(ISBLANK(cerebro_data!F20),"",CONCATENATE("`",cerebro_data!E20," &lt;",cerebro_data!F20,"&gt;`_"))</f>
        <v>`Digi-Key &lt;https://www.digikey.com/products/en?keywords=609-4618-1-ND&gt;`_</v>
      </c>
    </row>
    <row r="21" spans="1:4" x14ac:dyDescent="0.2">
      <c r="A21" s="2" t="str">
        <f>cerebro_data!A21</f>
        <v>1</v>
      </c>
      <c r="B21" t="str">
        <f>cerebro_data!B21</f>
        <v>Molex Micro-Lock socket</v>
      </c>
      <c r="C21" t="str">
        <f>IF(ISBLANK(cerebro_data!D21),cerebro_data!C21,CONCATENATE(" :download:`",cerebro_data!C21,"&lt;Datasheets/",cerebro_data!D21,"&gt;`"))</f>
        <v xml:space="preserve"> :download:`0559350230&lt;Datasheets/microlock_socket.pdf&gt;`</v>
      </c>
      <c r="D21" t="str">
        <f>IF(ISBLANK(cerebro_data!F21),"",CONCATENATE("`",cerebro_data!E21," &lt;",cerebro_data!F21,"&gt;`_"))</f>
        <v>`Digi-Key &lt;https://www.digikey.com/products/en?keywords=WM17038CT-ND&gt;`_</v>
      </c>
    </row>
    <row r="22" spans="1:4" x14ac:dyDescent="0.2">
      <c r="A22" s="2" t="str">
        <f>cerebro_data!A22</f>
        <v>1</v>
      </c>
      <c r="B22" t="str">
        <f>cerebro_data!B22</f>
        <v>Molex Micro-Lock plug with wire</v>
      </c>
      <c r="C22" t="str">
        <f>IF(ISBLANK(cerebro_data!D22),cerebro_data!C22,CONCATENATE(" :download:`",cerebro_data!C22,"&lt;Datasheets/",cerebro_data!D22,"&gt;`"))</f>
        <v xml:space="preserve"> :download:`0151360206&lt;Datasheets/microlock_plug.pdf&gt;`</v>
      </c>
      <c r="D22" t="str">
        <f>IF(ISBLANK(cerebro_data!F22),"",CONCATENATE("`",cerebro_data!E22," &lt;",cerebro_data!F22,"&gt;`_"))</f>
        <v>`Digi-Key &lt;https://www.digikey.com/products/en?keywords=WM17161-ND&gt;`_</v>
      </c>
    </row>
    <row r="23" spans="1:4" x14ac:dyDescent="0.2">
      <c r="A23" s="2">
        <f>cerebro_data!A23</f>
        <v>1</v>
      </c>
      <c r="B23" t="str">
        <f>cerebro_data!B23</f>
        <v>Red LED (0603)</v>
      </c>
      <c r="C23" t="str">
        <f>IF(ISBLANK(cerebro_data!D23),cerebro_data!C23,CONCATENATE(" :download:`",cerebro_data!C23,"&lt;Datasheets/",cerebro_data!D23,"&gt;`"))</f>
        <v xml:space="preserve"> :download:`LTST-C191KRKT&lt;Datasheets/led_red.pdf&gt;`</v>
      </c>
      <c r="D23" t="str">
        <f>IF(ISBLANK(cerebro_data!F23),"",CONCATENATE("`",cerebro_data!E23," &lt;",cerebro_data!F23,"&gt;`_"))</f>
        <v>`Digi-Key &lt;https://www.digikey.com/products/en?keywords=160-1447-1-ND&gt;`_</v>
      </c>
    </row>
    <row r="24" spans="1:4" x14ac:dyDescent="0.2">
      <c r="A24" s="2">
        <f>cerebro_data!A24</f>
        <v>1</v>
      </c>
      <c r="B24" t="str">
        <f>cerebro_data!B24</f>
        <v>Amber LED (0603)</v>
      </c>
      <c r="C24" t="str">
        <f>IF(ISBLANK(cerebro_data!D24),cerebro_data!C24,CONCATENATE(" :download:`",cerebro_data!C24,"&lt;Datasheets/",cerebro_data!D24,"&gt;`"))</f>
        <v xml:space="preserve"> :download:`LNJ437W84RA&lt;Datasheets/led_amber.pdf&gt;`</v>
      </c>
      <c r="D24" t="str">
        <f>IF(ISBLANK(cerebro_data!F24),"",CONCATENATE("`",cerebro_data!E24," &lt;",cerebro_data!F24,"&gt;`_"))</f>
        <v>`Digi-Key &lt;https://www.digikey.com/products/en?keywords=%09LNJ437W84RACT-ND&gt;`_</v>
      </c>
    </row>
    <row r="25" spans="1:4" x14ac:dyDescent="0.2">
      <c r="A25" s="2">
        <f>cerebro_data!A25</f>
        <v>1</v>
      </c>
      <c r="B25" t="str">
        <f>cerebro_data!B25</f>
        <v>Green LED (0603)</v>
      </c>
      <c r="C25" t="str">
        <f>IF(ISBLANK(cerebro_data!D25),cerebro_data!C25,CONCATENATE(" :download:`",cerebro_data!C25,"&lt;Datasheets/",cerebro_data!D25,"&gt;`"))</f>
        <v xml:space="preserve"> :download:`SML-D12M8WT86&lt;Datasheets/led_green.pdf&gt;`</v>
      </c>
      <c r="D25" t="str">
        <f>IF(ISBLANK(cerebro_data!F25),"",CONCATENATE("`",cerebro_data!E25," &lt;",cerebro_data!F25,"&gt;`_"))</f>
        <v>`Digi-Key &lt;https://www.digikey.com/products/en?keywords=511-1578-1-ND&gt;`_</v>
      </c>
    </row>
    <row r="26" spans="1:4" x14ac:dyDescent="0.2">
      <c r="A26" s="2" t="str">
        <f>cerebro_data!A26</f>
        <v>1</v>
      </c>
      <c r="B26" t="str">
        <f>cerebro_data!B26</f>
        <v>470 nF Capacitor (0805)</v>
      </c>
      <c r="C26" t="str">
        <f>IF(ISBLANK(cerebro_data!D26),cerebro_data!C26,CONCATENATE(" :download:`",cerebro_data!C26,"&lt;Datasheets/",cerebro_data!D26,"&gt;`"))</f>
        <v xml:space="preserve"> </v>
      </c>
      <c r="D26" t="str">
        <f>IF(ISBLANK(cerebro_data!F26),"",CONCATENATE("`",cerebro_data!E26," &lt;",cerebro_data!F26,"&gt;`_"))</f>
        <v>`Digi-Key &lt;https://www.digikey.com/product-detail/en/avx-corporation/08055C474KAT2A/478-5033-1-ND/1888244&gt;`_</v>
      </c>
    </row>
    <row r="27" spans="1:4" x14ac:dyDescent="0.2">
      <c r="A27" s="2" t="str">
        <f>cerebro_data!A27</f>
        <v>2</v>
      </c>
      <c r="B27" t="str">
        <f>cerebro_data!B27</f>
        <v>1 |mgr|\F Capacitor (0805)</v>
      </c>
      <c r="C27" t="str">
        <f>IF(ISBLANK(cerebro_data!D27),cerebro_data!C27,CONCATENATE(" :download:`",cerebro_data!C27,"&lt;Datasheets/",cerebro_data!D27,"&gt;`"))</f>
        <v xml:space="preserve"> </v>
      </c>
      <c r="D27" t="str">
        <f>IF(ISBLANK(cerebro_data!F27),"",CONCATENATE("`",cerebro_data!E27," &lt;",cerebro_data!F27,"&gt;`_"))</f>
        <v>`Digi-Key &lt;https://www.digikey.com/products/en?keywords=1276-1066-1-nd&gt;`_</v>
      </c>
    </row>
    <row r="28" spans="1:4" x14ac:dyDescent="0.2">
      <c r="A28" s="2">
        <f>cerebro_data!A28</f>
        <v>1</v>
      </c>
      <c r="B28" t="str">
        <f>cerebro_data!B28</f>
        <v>2.2 |mgr|\F Capacitor (0805)</v>
      </c>
      <c r="C28" t="str">
        <f>IF(ISBLANK(cerebro_data!D28),cerebro_data!C28,CONCATENATE(" :download:`",cerebro_data!C28,"&lt;Datasheets/",cerebro_data!D28,"&gt;`"))</f>
        <v xml:space="preserve"> </v>
      </c>
      <c r="D28" t="str">
        <f>IF(ISBLANK(cerebro_data!F28),"",CONCATENATE("`",cerebro_data!E28," &lt;",cerebro_data!F28,"&gt;`_"))</f>
        <v>`Digi-Key &lt;https://www.digikey.com/products/en?keywords=587-1286-1&gt;`_</v>
      </c>
    </row>
    <row r="29" spans="1:4" x14ac:dyDescent="0.2">
      <c r="A29" s="2" t="str">
        <f>cerebro_data!A29</f>
        <v>3</v>
      </c>
      <c r="B29" t="str">
        <f>cerebro_data!B29</f>
        <v>10 |mgr|\F Capacitor (0805)</v>
      </c>
      <c r="C29" t="str">
        <f>IF(ISBLANK(cerebro_data!D29),cerebro_data!C29,CONCATENATE(" :download:`",cerebro_data!C29,"&lt;Datasheets/",cerebro_data!D29,"&gt;`"))</f>
        <v xml:space="preserve"> </v>
      </c>
      <c r="D29" t="str">
        <f>IF(ISBLANK(cerebro_data!F29),"",CONCATENATE("`",cerebro_data!E29," &lt;",cerebro_data!F29,"&gt;`_"))</f>
        <v>`Digi-Key &lt;https://www.digikey.com/product-detail/en/murata-electronics-north-america/GRM21BR61E106KA73L/490-5523-1-ND/2334919&gt;`_</v>
      </c>
    </row>
    <row r="30" spans="1:4" x14ac:dyDescent="0.2">
      <c r="A30" s="2" t="str">
        <f>cerebro_data!A30</f>
        <v>1</v>
      </c>
      <c r="B30" t="str">
        <f>cerebro_data!B30</f>
        <v>0.01 |OHgr| Resistor (1206)</v>
      </c>
      <c r="C30" t="str">
        <f>IF(ISBLANK(cerebro_data!D30),cerebro_data!C30,CONCATENATE(" :download:`",cerebro_data!C30,"&lt;Datasheets/",cerebro_data!D30,"&gt;`"))</f>
        <v xml:space="preserve"> </v>
      </c>
      <c r="D30" t="str">
        <f>IF(ISBLANK(cerebro_data!F30),"",CONCATENATE("`",cerebro_data!E30," &lt;",cerebro_data!F30,"&gt;`_"))</f>
        <v>`Digi-Key &lt;https://www.digikey.com/products/en?keywords=P0.01BVCT-ND&gt;`_</v>
      </c>
    </row>
    <row r="31" spans="1:4" x14ac:dyDescent="0.2">
      <c r="A31" s="2" t="str">
        <f>cerebro_data!A31</f>
        <v>2</v>
      </c>
      <c r="B31" t="str">
        <f>cerebro_data!B31</f>
        <v xml:space="preserve">12 |OHgr| Resistor (0603) </v>
      </c>
      <c r="C31" t="str">
        <f>IF(ISBLANK(cerebro_data!D31),cerebro_data!C31,CONCATENATE(" :download:`",cerebro_data!C31,"&lt;Datasheets/",cerebro_data!D31,"&gt;`"))</f>
        <v xml:space="preserve"> </v>
      </c>
      <c r="D31" t="str">
        <f>IF(ISBLANK(cerebro_data!F31),"",CONCATENATE("`",cerebro_data!E31," &lt;",cerebro_data!F31,"&gt;`_"))</f>
        <v>`Digi-Key &lt;https://www.digikey.com/products/en?keywords=P12.00BYCT-ND&gt;`_</v>
      </c>
    </row>
    <row r="32" spans="1:4" x14ac:dyDescent="0.2">
      <c r="A32" s="2" t="str">
        <f>cerebro_data!A32</f>
        <v>4</v>
      </c>
      <c r="B32" t="str">
        <f>cerebro_data!B32</f>
        <v>27 |OHgr| Resistor (0603)</v>
      </c>
      <c r="C32" t="str">
        <f>IF(ISBLANK(cerebro_data!D32),cerebro_data!C32,CONCATENATE(" :download:`",cerebro_data!C32,"&lt;Datasheets/",cerebro_data!D32,"&gt;`"))</f>
        <v xml:space="preserve"> </v>
      </c>
      <c r="D32" t="str">
        <f>IF(ISBLANK(cerebro_data!F32),"",CONCATENATE("`",cerebro_data!E32," &lt;",cerebro_data!F32,"&gt;`_"))</f>
        <v>`Digi-Key &lt;https://www.digikey.com/products/en?keywords=541-27.0SCT-ND&gt;`_</v>
      </c>
    </row>
    <row r="33" spans="1:4" x14ac:dyDescent="0.2">
      <c r="A33" s="2">
        <f>cerebro_data!A33</f>
        <v>1</v>
      </c>
      <c r="B33" t="str">
        <f>cerebro_data!B33</f>
        <v>2 k\ |OHgr| Resistor (0603)</v>
      </c>
      <c r="C33" t="str">
        <f>IF(ISBLANK(cerebro_data!D33),cerebro_data!C33,CONCATENATE(" :download:`",cerebro_data!C33,"&lt;Datasheets/",cerebro_data!D33,"&gt;`"))</f>
        <v xml:space="preserve"> </v>
      </c>
      <c r="D33" t="str">
        <f>IF(ISBLANK(cerebro_data!F33),"",CONCATENATE("`",cerebro_data!E33," &lt;",cerebro_data!F33,"&gt;`_"))</f>
        <v>`Digi-Key &lt;https://www.digikey.com/products/en?keywords=RNCP0603FTD2K00CT-ND&gt;`_</v>
      </c>
    </row>
    <row r="34" spans="1:4" x14ac:dyDescent="0.2">
      <c r="A34" s="2" t="s">
        <v>169</v>
      </c>
      <c r="B34" t="str">
        <f>cerebro_data!B34</f>
        <v>4.7 k\ |OHgr| Resistor (0603)</v>
      </c>
      <c r="C34" t="str">
        <f>IF(ISBLANK(cerebro_data!D34),cerebro_data!C34,CONCATENATE(" :download:`",cerebro_data!C34,"&lt;Datasheets/",cerebro_data!D34,"&gt;`"))</f>
        <v xml:space="preserve"> </v>
      </c>
      <c r="D34" t="str">
        <f>IF(ISBLANK(cerebro_data!F34),"",CONCATENATE("`",cerebro_data!E34," &lt;",cerebro_data!F34,"&gt;`_"))</f>
        <v>`Digi-Key &lt;https://www.digikey.com/products/en?keywords=311-4.70KHRCT-ND&gt;`_</v>
      </c>
    </row>
    <row r="35" spans="1:4" x14ac:dyDescent="0.2">
      <c r="A35" s="2">
        <f>cerebro_data!A35</f>
        <v>2</v>
      </c>
      <c r="B35" t="str">
        <f>cerebro_data!B35</f>
        <v>12 k\ |OHgr| Resistor (0805)</v>
      </c>
      <c r="C35" t="str">
        <f>IF(ISBLANK(cerebro_data!D35),cerebro_data!C35,CONCATENATE(" :download:`",cerebro_data!C35,"&lt;Datasheets/",cerebro_data!D35,"&gt;`"))</f>
        <v xml:space="preserve"> </v>
      </c>
      <c r="D35" t="str">
        <f>IF(ISBLANK(cerebro_data!F35),"",CONCATENATE("`",cerebro_data!E35," &lt;",cerebro_data!F35,"&gt;`_"))</f>
        <v>`Digi-Key &lt;https://www.digikey.com/products/en?keywords=311-12.0KCRCT-ND&gt;`_</v>
      </c>
    </row>
    <row r="36" spans="1:4" x14ac:dyDescent="0.2">
      <c r="A36" s="2" t="s">
        <v>198</v>
      </c>
      <c r="B36" t="str">
        <f>cerebro_data!B36</f>
        <v>20 k\ |OHgr| Resistor (0603)</v>
      </c>
      <c r="C36" t="str">
        <f>IF(ISBLANK(cerebro_data!D36),cerebro_data!C36,CONCATENATE(" :download:`",cerebro_data!C36,"&lt;Datasheets/",cerebro_data!D36,"&gt;`"))</f>
        <v xml:space="preserve"> </v>
      </c>
      <c r="D36" t="str">
        <f>IF(ISBLANK(cerebro_data!F36),"",CONCATENATE("`",cerebro_data!E36," &lt;",cerebro_data!F36,"&gt;`_"))</f>
        <v>`Digi-Key &lt;https://www.digikey.com/products/en?keywords=RNCP0603FTD20K0CT-ND&gt;`_</v>
      </c>
    </row>
    <row r="37" spans="1:4" x14ac:dyDescent="0.2">
      <c r="A37" s="2">
        <f>cerebro_data!A37</f>
        <v>2</v>
      </c>
      <c r="B37" t="str">
        <f>cerebro_data!B37</f>
        <v>100 k\ |OHgr| Resistor (0603)</v>
      </c>
      <c r="C37" t="str">
        <f>IF(ISBLANK(cerebro_data!D37),cerebro_data!C37,CONCATENATE(" :download:`",cerebro_data!C37,"&lt;Datasheets/",cerebro_data!D37,"&gt;`"))</f>
        <v xml:space="preserve"> </v>
      </c>
      <c r="D37" t="str">
        <f>IF(ISBLANK(cerebro_data!F37),"",CONCATENATE("`",cerebro_data!E37," &lt;",cerebro_data!F37,"&gt;`_"))</f>
        <v>`Digi-Key &lt;https://www.digikey.com/products/en?keywords=%09311-100KHRCT-ND&gt;`_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0F28-3064-E743-B78A-8D6381A20273}">
  <dimension ref="A1:F113"/>
  <sheetViews>
    <sheetView workbookViewId="0">
      <selection activeCell="B6" sqref="B6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8.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191</v>
      </c>
      <c r="C2" s="4" t="s">
        <v>192</v>
      </c>
      <c r="D2" s="4"/>
      <c r="E2" s="4" t="s">
        <v>14</v>
      </c>
      <c r="F2" s="4" t="s">
        <v>217</v>
      </c>
    </row>
    <row r="3" spans="1:6" x14ac:dyDescent="0.2">
      <c r="A3" s="2" t="s">
        <v>72</v>
      </c>
      <c r="B3" s="2" t="s">
        <v>193</v>
      </c>
      <c r="C3" s="2" t="s">
        <v>194</v>
      </c>
      <c r="D3" s="2" t="s">
        <v>196</v>
      </c>
      <c r="E3" s="4" t="s">
        <v>37</v>
      </c>
      <c r="F3" s="2" t="s">
        <v>195</v>
      </c>
    </row>
    <row r="4" spans="1:6" x14ac:dyDescent="0.2">
      <c r="A4" s="4" t="s">
        <v>198</v>
      </c>
      <c r="B4" s="4" t="s">
        <v>197</v>
      </c>
      <c r="C4" s="4" t="s">
        <v>215</v>
      </c>
      <c r="D4" s="4"/>
      <c r="E4" s="4" t="s">
        <v>214</v>
      </c>
      <c r="F4" s="4" t="s">
        <v>213</v>
      </c>
    </row>
    <row r="5" spans="1:6" x14ac:dyDescent="0.2">
      <c r="A5" s="4" t="s">
        <v>72</v>
      </c>
      <c r="B5" s="4" t="s">
        <v>218</v>
      </c>
      <c r="C5" s="4" t="s">
        <v>212</v>
      </c>
      <c r="D5" s="4"/>
      <c r="E5" s="4" t="s">
        <v>214</v>
      </c>
      <c r="F5" s="4" t="s">
        <v>211</v>
      </c>
    </row>
    <row r="6" spans="1:6" x14ac:dyDescent="0.2">
      <c r="A6" s="2" t="s">
        <v>169</v>
      </c>
      <c r="B6" s="2" t="s">
        <v>201</v>
      </c>
      <c r="C6" s="2" t="s">
        <v>200</v>
      </c>
      <c r="D6" s="2" t="s">
        <v>209</v>
      </c>
      <c r="E6" s="4" t="s">
        <v>199</v>
      </c>
      <c r="F6" s="2" t="s">
        <v>207</v>
      </c>
    </row>
    <row r="7" spans="1:6" x14ac:dyDescent="0.2">
      <c r="A7" s="2" t="s">
        <v>169</v>
      </c>
      <c r="B7" s="2" t="s">
        <v>205</v>
      </c>
      <c r="C7" s="2" t="s">
        <v>204</v>
      </c>
      <c r="D7" s="2" t="s">
        <v>210</v>
      </c>
      <c r="E7" s="4" t="s">
        <v>199</v>
      </c>
      <c r="F7" s="2" t="s">
        <v>206</v>
      </c>
    </row>
    <row r="8" spans="1:6" x14ac:dyDescent="0.2">
      <c r="A8" s="2" t="s">
        <v>169</v>
      </c>
      <c r="B8" s="2" t="s">
        <v>202</v>
      </c>
      <c r="C8" s="2" t="s">
        <v>203</v>
      </c>
      <c r="D8" s="2" t="s">
        <v>216</v>
      </c>
      <c r="E8" s="4" t="s">
        <v>199</v>
      </c>
      <c r="F8" s="2" t="s">
        <v>208</v>
      </c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  <row r="14" spans="1:6" x14ac:dyDescent="0.2"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21" spans="5:5" x14ac:dyDescent="0.2">
      <c r="E21" s="4"/>
    </row>
    <row r="22" spans="5:5" x14ac:dyDescent="0.2">
      <c r="E22" s="4"/>
    </row>
    <row r="113" spans="6:6" x14ac:dyDescent="0.2">
      <c r="F1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"/>
  <sheetViews>
    <sheetView workbookViewId="0">
      <selection activeCell="D3" sqref="D3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21" style="2" bestFit="1" customWidth="1"/>
    <col min="5" max="5" width="20.6640625" style="2" bestFit="1" customWidth="1"/>
    <col min="6" max="6" width="82" style="2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32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247</v>
      </c>
      <c r="D2" s="2" t="s">
        <v>248</v>
      </c>
      <c r="E2" s="2" t="s">
        <v>14</v>
      </c>
      <c r="F2" s="2" t="s">
        <v>246</v>
      </c>
    </row>
    <row r="3" spans="1:6" x14ac:dyDescent="0.2">
      <c r="A3" s="2">
        <v>1</v>
      </c>
      <c r="B3" s="2" t="s">
        <v>21</v>
      </c>
      <c r="C3" s="2" t="s">
        <v>245</v>
      </c>
      <c r="D3" s="2" t="s">
        <v>71</v>
      </c>
      <c r="E3" s="2" t="s">
        <v>214</v>
      </c>
      <c r="F3" s="2" t="s">
        <v>244</v>
      </c>
    </row>
    <row r="4" spans="1:6" x14ac:dyDescent="0.2">
      <c r="A4" s="2">
        <v>1</v>
      </c>
      <c r="B4" s="2" t="s">
        <v>22</v>
      </c>
      <c r="C4" s="2" t="s">
        <v>31</v>
      </c>
      <c r="D4" s="2" t="s">
        <v>30</v>
      </c>
      <c r="E4" s="2" t="s">
        <v>29</v>
      </c>
      <c r="F4" s="2" t="s">
        <v>28</v>
      </c>
    </row>
    <row r="5" spans="1:6" x14ac:dyDescent="0.2">
      <c r="A5" s="2">
        <v>1</v>
      </c>
      <c r="B5" s="2" t="s">
        <v>5</v>
      </c>
      <c r="C5" s="2" t="s">
        <v>51</v>
      </c>
      <c r="D5" s="2" t="s">
        <v>50</v>
      </c>
      <c r="E5" s="2" t="s">
        <v>37</v>
      </c>
      <c r="F5" s="2" t="s">
        <v>49</v>
      </c>
    </row>
    <row r="6" spans="1:6" x14ac:dyDescent="0.2">
      <c r="A6" s="2" t="s">
        <v>72</v>
      </c>
      <c r="B6" s="2" t="s">
        <v>73</v>
      </c>
      <c r="C6" s="2" t="s">
        <v>76</v>
      </c>
      <c r="D6" s="2" t="s">
        <v>75</v>
      </c>
      <c r="E6" s="2" t="s">
        <v>37</v>
      </c>
      <c r="F6" s="2" t="s">
        <v>74</v>
      </c>
    </row>
    <row r="7" spans="1:6" x14ac:dyDescent="0.2">
      <c r="A7" s="2" t="s">
        <v>72</v>
      </c>
      <c r="B7" s="2" t="s">
        <v>161</v>
      </c>
      <c r="C7" s="2" t="s">
        <v>160</v>
      </c>
      <c r="D7" s="2" t="s">
        <v>162</v>
      </c>
      <c r="E7" s="2" t="s">
        <v>37</v>
      </c>
      <c r="F7" s="2" t="s">
        <v>159</v>
      </c>
    </row>
    <row r="8" spans="1:6" x14ac:dyDescent="0.2">
      <c r="A8" s="2" t="s">
        <v>72</v>
      </c>
      <c r="B8" s="2" t="s">
        <v>33</v>
      </c>
      <c r="C8" s="2" t="s">
        <v>34</v>
      </c>
      <c r="D8" s="2" t="s">
        <v>36</v>
      </c>
      <c r="E8" s="4" t="s">
        <v>37</v>
      </c>
      <c r="F8" s="5" t="s">
        <v>35</v>
      </c>
    </row>
    <row r="9" spans="1:6" x14ac:dyDescent="0.2">
      <c r="A9" s="2">
        <v>2</v>
      </c>
      <c r="B9" s="2" t="s">
        <v>6</v>
      </c>
      <c r="C9" s="2" t="s">
        <v>24</v>
      </c>
      <c r="D9" s="2" t="s">
        <v>25</v>
      </c>
      <c r="E9" s="2" t="s">
        <v>37</v>
      </c>
      <c r="F9" s="2" t="s">
        <v>38</v>
      </c>
    </row>
    <row r="10" spans="1:6" x14ac:dyDescent="0.2">
      <c r="A10" s="2">
        <v>2</v>
      </c>
      <c r="B10" s="2" t="s">
        <v>7</v>
      </c>
      <c r="C10" s="2" t="s">
        <v>40</v>
      </c>
      <c r="D10" s="2" t="s">
        <v>41</v>
      </c>
      <c r="E10" s="2" t="s">
        <v>37</v>
      </c>
      <c r="F10" s="2" t="s">
        <v>39</v>
      </c>
    </row>
    <row r="11" spans="1:6" x14ac:dyDescent="0.2">
      <c r="A11" s="2">
        <v>2</v>
      </c>
      <c r="B11" s="2" t="s">
        <v>8</v>
      </c>
      <c r="C11" s="3" t="s">
        <v>48</v>
      </c>
      <c r="D11" s="2" t="s">
        <v>47</v>
      </c>
      <c r="E11" s="2" t="s">
        <v>37</v>
      </c>
      <c r="F11" t="s">
        <v>46</v>
      </c>
    </row>
    <row r="12" spans="1:6" x14ac:dyDescent="0.2">
      <c r="A12" s="2">
        <v>1</v>
      </c>
      <c r="B12" s="2" t="s">
        <v>9</v>
      </c>
      <c r="C12" s="2" t="s">
        <v>53</v>
      </c>
      <c r="D12" s="2" t="s">
        <v>26</v>
      </c>
      <c r="E12" s="2" t="s">
        <v>37</v>
      </c>
      <c r="F12" s="2" t="s">
        <v>52</v>
      </c>
    </row>
    <row r="13" spans="1:6" x14ac:dyDescent="0.2">
      <c r="A13" s="2">
        <v>1</v>
      </c>
      <c r="B13" s="2" t="s">
        <v>11</v>
      </c>
      <c r="C13" s="2" t="s">
        <v>62</v>
      </c>
      <c r="D13" s="2" t="s">
        <v>63</v>
      </c>
      <c r="E13" s="2" t="s">
        <v>37</v>
      </c>
      <c r="F13" s="2" t="s">
        <v>64</v>
      </c>
    </row>
    <row r="14" spans="1:6" x14ac:dyDescent="0.2">
      <c r="A14" s="2">
        <v>1</v>
      </c>
      <c r="B14" s="2" t="s">
        <v>12</v>
      </c>
      <c r="C14" s="2" t="s">
        <v>67</v>
      </c>
      <c r="D14" s="2" t="s">
        <v>66</v>
      </c>
      <c r="E14" s="2" t="s">
        <v>37</v>
      </c>
      <c r="F14" s="2" t="s">
        <v>65</v>
      </c>
    </row>
    <row r="15" spans="1:6" x14ac:dyDescent="0.2">
      <c r="A15" s="2" t="s">
        <v>84</v>
      </c>
      <c r="B15" s="2" t="s">
        <v>219</v>
      </c>
      <c r="C15" s="2" t="s">
        <v>222</v>
      </c>
      <c r="D15" s="2" t="s">
        <v>221</v>
      </c>
      <c r="E15" s="2" t="s">
        <v>37</v>
      </c>
      <c r="F15" s="2" t="s">
        <v>220</v>
      </c>
    </row>
    <row r="16" spans="1:6" x14ac:dyDescent="0.2">
      <c r="A16" s="2">
        <v>1</v>
      </c>
      <c r="B16" s="6" t="s">
        <v>10</v>
      </c>
      <c r="C16" s="6" t="s">
        <v>232</v>
      </c>
      <c r="D16" s="2" t="s">
        <v>231</v>
      </c>
      <c r="E16" s="4" t="s">
        <v>37</v>
      </c>
      <c r="F16" s="2" t="s">
        <v>230</v>
      </c>
    </row>
    <row r="17" spans="1:6" x14ac:dyDescent="0.2">
      <c r="A17" s="2" t="s">
        <v>84</v>
      </c>
      <c r="B17" s="6" t="s">
        <v>226</v>
      </c>
      <c r="C17" s="6" t="s">
        <v>227</v>
      </c>
      <c r="D17" s="2" t="s">
        <v>228</v>
      </c>
      <c r="E17" s="4" t="s">
        <v>37</v>
      </c>
      <c r="F17" s="2" t="s">
        <v>229</v>
      </c>
    </row>
    <row r="18" spans="1:6" x14ac:dyDescent="0.2">
      <c r="A18" s="2">
        <v>1</v>
      </c>
      <c r="B18" s="2" t="s">
        <v>61</v>
      </c>
      <c r="C18" s="2" t="s">
        <v>55</v>
      </c>
      <c r="D18" s="2" t="s">
        <v>57</v>
      </c>
      <c r="E18" s="4" t="s">
        <v>37</v>
      </c>
      <c r="F18" s="2" t="s">
        <v>54</v>
      </c>
    </row>
    <row r="19" spans="1:6" x14ac:dyDescent="0.2">
      <c r="A19" s="2">
        <v>1</v>
      </c>
      <c r="B19" s="2" t="s">
        <v>60</v>
      </c>
      <c r="C19" s="2" t="s">
        <v>68</v>
      </c>
      <c r="D19" s="2" t="s">
        <v>58</v>
      </c>
      <c r="E19" s="4" t="s">
        <v>37</v>
      </c>
      <c r="F19" s="2" t="s">
        <v>56</v>
      </c>
    </row>
    <row r="20" spans="1:6" x14ac:dyDescent="0.2">
      <c r="A20" s="2">
        <v>1</v>
      </c>
      <c r="B20" s="2" t="s">
        <v>59</v>
      </c>
      <c r="C20" s="2" t="s">
        <v>79</v>
      </c>
      <c r="D20" s="2" t="s">
        <v>78</v>
      </c>
      <c r="E20" s="4" t="s">
        <v>37</v>
      </c>
      <c r="F20" s="2" t="s">
        <v>77</v>
      </c>
    </row>
    <row r="21" spans="1:6" x14ac:dyDescent="0.2">
      <c r="A21" s="2" t="s">
        <v>72</v>
      </c>
      <c r="B21" s="2" t="s">
        <v>238</v>
      </c>
      <c r="C21" s="2" t="s">
        <v>129</v>
      </c>
      <c r="D21" s="2" t="s">
        <v>242</v>
      </c>
      <c r="E21" s="4" t="s">
        <v>37</v>
      </c>
      <c r="F21" s="2" t="s">
        <v>241</v>
      </c>
    </row>
    <row r="22" spans="1:6" x14ac:dyDescent="0.2">
      <c r="A22" s="2" t="s">
        <v>72</v>
      </c>
      <c r="B22" s="2" t="s">
        <v>237</v>
      </c>
      <c r="C22" s="2" t="s">
        <v>130</v>
      </c>
      <c r="D22" s="2" t="s">
        <v>239</v>
      </c>
      <c r="E22" s="4" t="s">
        <v>37</v>
      </c>
      <c r="F22" s="2" t="s">
        <v>240</v>
      </c>
    </row>
    <row r="23" spans="1:6" x14ac:dyDescent="0.2">
      <c r="A23" s="2">
        <v>1</v>
      </c>
      <c r="B23" s="2" t="s">
        <v>175</v>
      </c>
      <c r="C23" s="2" t="s">
        <v>69</v>
      </c>
      <c r="D23" s="2" t="s">
        <v>44</v>
      </c>
      <c r="E23" s="2" t="s">
        <v>37</v>
      </c>
      <c r="F23" s="2" t="s">
        <v>42</v>
      </c>
    </row>
    <row r="24" spans="1:6" x14ac:dyDescent="0.2">
      <c r="A24" s="2">
        <v>1</v>
      </c>
      <c r="B24" s="2" t="s">
        <v>176</v>
      </c>
      <c r="C24" s="2" t="s">
        <v>70</v>
      </c>
      <c r="D24" s="2" t="s">
        <v>43</v>
      </c>
      <c r="E24" s="2" t="s">
        <v>37</v>
      </c>
      <c r="F24" s="2" t="s">
        <v>45</v>
      </c>
    </row>
    <row r="25" spans="1:6" x14ac:dyDescent="0.2">
      <c r="A25" s="2">
        <v>1</v>
      </c>
      <c r="B25" s="2" t="s">
        <v>233</v>
      </c>
      <c r="C25" s="2" t="s">
        <v>236</v>
      </c>
      <c r="D25" s="2" t="s">
        <v>235</v>
      </c>
      <c r="E25" s="2" t="s">
        <v>37</v>
      </c>
      <c r="F25" s="2" t="s">
        <v>234</v>
      </c>
    </row>
    <row r="26" spans="1:6" x14ac:dyDescent="0.2">
      <c r="A26" s="2" t="s">
        <v>72</v>
      </c>
      <c r="B26" s="2" t="s">
        <v>177</v>
      </c>
      <c r="C26" s="9" t="s">
        <v>225</v>
      </c>
      <c r="E26" s="2" t="s">
        <v>37</v>
      </c>
      <c r="F26" s="2" t="s">
        <v>173</v>
      </c>
    </row>
    <row r="27" spans="1:6" x14ac:dyDescent="0.2">
      <c r="A27" s="2" t="s">
        <v>84</v>
      </c>
      <c r="B27" s="2" t="s">
        <v>178</v>
      </c>
      <c r="C27" s="9" t="s">
        <v>225</v>
      </c>
      <c r="E27" s="2" t="s">
        <v>37</v>
      </c>
      <c r="F27" s="2" t="s">
        <v>170</v>
      </c>
    </row>
    <row r="28" spans="1:6" x14ac:dyDescent="0.2">
      <c r="A28" s="2">
        <v>1</v>
      </c>
      <c r="B28" s="2" t="s">
        <v>179</v>
      </c>
      <c r="C28" s="9" t="s">
        <v>225</v>
      </c>
      <c r="E28" s="2" t="s">
        <v>37</v>
      </c>
      <c r="F28" s="2" t="s">
        <v>171</v>
      </c>
    </row>
    <row r="29" spans="1:6" x14ac:dyDescent="0.2">
      <c r="A29" s="2" t="s">
        <v>169</v>
      </c>
      <c r="B29" s="2" t="s">
        <v>180</v>
      </c>
      <c r="C29" s="9" t="s">
        <v>225</v>
      </c>
      <c r="E29" s="2" t="s">
        <v>37</v>
      </c>
      <c r="F29" s="2" t="s">
        <v>172</v>
      </c>
    </row>
    <row r="30" spans="1:6" x14ac:dyDescent="0.2">
      <c r="A30" s="2" t="s">
        <v>72</v>
      </c>
      <c r="B30" s="2" t="s">
        <v>181</v>
      </c>
      <c r="C30" s="9" t="s">
        <v>225</v>
      </c>
      <c r="E30" s="2" t="s">
        <v>37</v>
      </c>
      <c r="F30" s="2" t="s">
        <v>164</v>
      </c>
    </row>
    <row r="31" spans="1:6" x14ac:dyDescent="0.2">
      <c r="A31" s="2" t="s">
        <v>84</v>
      </c>
      <c r="B31" s="2" t="s">
        <v>182</v>
      </c>
      <c r="C31" s="9" t="s">
        <v>225</v>
      </c>
      <c r="E31" s="2" t="s">
        <v>37</v>
      </c>
      <c r="F31" s="2" t="s">
        <v>174</v>
      </c>
    </row>
    <row r="32" spans="1:6" x14ac:dyDescent="0.2">
      <c r="A32" s="2" t="s">
        <v>189</v>
      </c>
      <c r="B32" s="2" t="s">
        <v>183</v>
      </c>
      <c r="C32" s="9" t="s">
        <v>225</v>
      </c>
      <c r="E32" s="2" t="s">
        <v>37</v>
      </c>
      <c r="F32" s="2" t="s">
        <v>165</v>
      </c>
    </row>
    <row r="33" spans="1:6" x14ac:dyDescent="0.2">
      <c r="A33" s="2">
        <v>1</v>
      </c>
      <c r="B33" s="2" t="s">
        <v>184</v>
      </c>
      <c r="C33" s="9" t="s">
        <v>225</v>
      </c>
      <c r="E33" s="2" t="s">
        <v>37</v>
      </c>
      <c r="F33" s="2" t="s">
        <v>190</v>
      </c>
    </row>
    <row r="34" spans="1:6" x14ac:dyDescent="0.2">
      <c r="A34" s="2" t="s">
        <v>84</v>
      </c>
      <c r="B34" s="2" t="s">
        <v>185</v>
      </c>
      <c r="C34" s="9" t="s">
        <v>225</v>
      </c>
      <c r="E34" s="2" t="s">
        <v>37</v>
      </c>
      <c r="F34" s="2" t="s">
        <v>163</v>
      </c>
    </row>
    <row r="35" spans="1:6" x14ac:dyDescent="0.2">
      <c r="A35" s="2">
        <v>2</v>
      </c>
      <c r="B35" s="2" t="s">
        <v>186</v>
      </c>
      <c r="C35" s="9" t="s">
        <v>225</v>
      </c>
      <c r="E35" s="2" t="s">
        <v>37</v>
      </c>
      <c r="F35" s="2" t="s">
        <v>166</v>
      </c>
    </row>
    <row r="36" spans="1:6" x14ac:dyDescent="0.2">
      <c r="A36" s="2" t="s">
        <v>146</v>
      </c>
      <c r="B36" s="2" t="s">
        <v>187</v>
      </c>
      <c r="C36" s="9" t="s">
        <v>225</v>
      </c>
      <c r="E36" s="2" t="s">
        <v>37</v>
      </c>
      <c r="F36" s="2" t="s">
        <v>167</v>
      </c>
    </row>
    <row r="37" spans="1:6" x14ac:dyDescent="0.2">
      <c r="A37" s="2">
        <v>2</v>
      </c>
      <c r="B37" s="2" t="s">
        <v>188</v>
      </c>
      <c r="C37" s="9" t="s">
        <v>225</v>
      </c>
      <c r="E37" s="2" t="s">
        <v>37</v>
      </c>
      <c r="F37" s="2" t="s">
        <v>168</v>
      </c>
    </row>
    <row r="118" spans="6:6" x14ac:dyDescent="0.2">
      <c r="F118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C10" sqref="C10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IF(ISBLANK(implant_data!D2),implant_data!C2,CONCATENATE("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IF(ISBLANK(implant_data!D3),implant_data!C3,CONCATENATE("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IF(ISBLANK(implant_data!D4),implant_data!C4,CONCATENATE(" :download:`",implant_data!C4,"&lt;Datasheets/",implant_data!D4,"&gt;`"))</f>
        <v>F-MBB</v>
      </c>
      <c r="D4" t="str">
        <f>IF(ISBLANK(implant_data!F4),"",CONCATENATE("`",implant_data!E4," &lt;",implant_data!F4,"&gt;`_"))</f>
        <v>`Newport &lt;https://www.newport.com/p/F-MBB&gt;`_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IF(ISBLANK(implant_data!D5),implant_data!C5,CONCATENATE("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IF(ISBLANK(implant_data!D6),implant_data!C6,CONCATENATE("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</row>
    <row r="7" spans="1:4" x14ac:dyDescent="0.2">
      <c r="A7" s="2" t="str">
        <f>cerebro_data!A8</f>
        <v>1</v>
      </c>
      <c r="B7" s="2" t="str">
        <f>implant_data!B7</f>
        <v>Epoxy</v>
      </c>
      <c r="C7" t="str">
        <f>IF(ISBLANK(implant_data!D7),implant_data!C7,CONCATENATE("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</row>
    <row r="8" spans="1:4" x14ac:dyDescent="0.2">
      <c r="A8" s="2">
        <f>cerebro_data!A9</f>
        <v>2</v>
      </c>
      <c r="B8" s="2" t="str">
        <f>implant_data!B8</f>
        <v>Micro USB vertical socket</v>
      </c>
      <c r="C8" t="str">
        <f>IF(ISBLANK(implant_data!D8),implant_data!C8,CONCATENATE("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</row>
    <row r="9" spans="1:4" x14ac:dyDescent="0.2">
      <c r="A9" s="2">
        <f>cerebro_data!A10</f>
        <v>2</v>
      </c>
      <c r="B9" s="2" t="str">
        <f>implant_data!B9</f>
        <v>Heat shrink tubing</v>
      </c>
      <c r="C9" t="str">
        <f>IF(ISBLANK(implant_data!D9),implant_data!C9,CONCATENATE(" :download:`",implant_data!C9,"&lt;Datasheets/",implant_data!D9,"&gt;`"))</f>
        <v xml:space="preserve"> :download:`HSTTV12-Y&lt;Datasheets/heatshrink.pdf&gt;`</v>
      </c>
      <c r="D9" t="str">
        <f>IF(ISBLANK(implant_data!F9),"",CONCATENATE("`",implant_data!E9," &lt;",implant_data!F9,"&gt;`_"))</f>
        <v>`Digi-Key &lt;https://www.digikey.com/products/en?x=0&amp;y=0&amp;lang=en&amp;site=us&amp;keywords=298-11559-ND&gt;`_</v>
      </c>
    </row>
    <row r="10" spans="1:4" x14ac:dyDescent="0.2">
      <c r="A10" s="2">
        <f>cerebro_data!A11</f>
        <v>2</v>
      </c>
      <c r="B10" s="2" t="str">
        <f>implant_data!B10</f>
        <v xml:space="preserve">0603 10 k\ |OHgr| Resistor </v>
      </c>
      <c r="C10" t="str">
        <f>IF(ISBLANK(implant_data!D10),implant_data!C10,CONCATENATE(" :download:`",implant_data!C10,"&lt;Datasheets/",implant_data!D10,"&gt;`"))</f>
        <v xml:space="preserve"> </v>
      </c>
      <c r="D10" t="str">
        <f>IF(ISBLANK(implant_data!F10),"",CONCATENATE("`",implant_data!E10," &lt;",implant_data!F10,"&gt;`_"))</f>
        <v/>
      </c>
    </row>
    <row r="11" spans="1:4" x14ac:dyDescent="0.2">
      <c r="A11" s="2">
        <f>cerebro_data!A12</f>
        <v>1</v>
      </c>
      <c r="B11" s="2" t="str">
        <f>implant_data!B11</f>
        <v xml:space="preserve">0603 20 k\ |OHgr| Resistor </v>
      </c>
      <c r="C11" t="str">
        <f>IF(ISBLANK(implant_data!D11),implant_data!C11,CONCATENATE(" :download:`",implant_data!C11,"&lt;Datasheets/",implant_data!D11,"&gt;`"))</f>
        <v xml:space="preserve"> </v>
      </c>
      <c r="D11" t="str">
        <f>IF(ISBLANK(implant_data!F11),"",CONCATENATE("`",implant_data!E11," &lt;",implant_data!F11,"&gt;`_"))</f>
        <v/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workbookViewId="0">
      <selection activeCell="C10" sqref="C10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72</v>
      </c>
      <c r="B2" s="4" t="s">
        <v>13</v>
      </c>
      <c r="C2" s="4" t="s">
        <v>85</v>
      </c>
      <c r="D2" s="4" t="s">
        <v>107</v>
      </c>
      <c r="E2" s="4" t="s">
        <v>14</v>
      </c>
      <c r="F2" s="4" t="s">
        <v>108</v>
      </c>
    </row>
    <row r="3" spans="1:6" x14ac:dyDescent="0.2">
      <c r="A3" s="4" t="s">
        <v>84</v>
      </c>
      <c r="B3" s="4" t="s">
        <v>106</v>
      </c>
      <c r="C3" s="4" t="s">
        <v>86</v>
      </c>
      <c r="D3" s="4" t="s">
        <v>83</v>
      </c>
      <c r="E3" s="4" t="s">
        <v>82</v>
      </c>
      <c r="F3" s="4" t="s">
        <v>81</v>
      </c>
    </row>
    <row r="4" spans="1:6" x14ac:dyDescent="0.2">
      <c r="A4" s="4" t="s">
        <v>72</v>
      </c>
      <c r="B4" s="4" t="s">
        <v>15</v>
      </c>
      <c r="C4" s="4" t="s">
        <v>87</v>
      </c>
      <c r="D4" s="4"/>
      <c r="E4" s="4" t="s">
        <v>89</v>
      </c>
      <c r="F4" s="4" t="s">
        <v>88</v>
      </c>
    </row>
    <row r="5" spans="1:6" x14ac:dyDescent="0.2">
      <c r="A5" s="4" t="s">
        <v>72</v>
      </c>
      <c r="B5" s="4" t="s">
        <v>94</v>
      </c>
      <c r="C5" s="4" t="s">
        <v>91</v>
      </c>
      <c r="D5" s="4" t="s">
        <v>93</v>
      </c>
      <c r="E5" s="4" t="s">
        <v>92</v>
      </c>
      <c r="F5" s="4" t="s">
        <v>90</v>
      </c>
    </row>
    <row r="6" spans="1:6" x14ac:dyDescent="0.2">
      <c r="A6" s="4" t="s">
        <v>84</v>
      </c>
      <c r="B6" s="4" t="s">
        <v>16</v>
      </c>
      <c r="C6" s="4" t="s">
        <v>98</v>
      </c>
      <c r="D6" s="4" t="s">
        <v>97</v>
      </c>
      <c r="E6" s="4" t="s">
        <v>96</v>
      </c>
      <c r="F6" s="4" t="s">
        <v>95</v>
      </c>
    </row>
    <row r="7" spans="1:6" x14ac:dyDescent="0.2">
      <c r="A7" s="4" t="s">
        <v>72</v>
      </c>
      <c r="B7" s="4" t="s">
        <v>17</v>
      </c>
      <c r="C7" s="4" t="s">
        <v>100</v>
      </c>
      <c r="D7" s="4" t="s">
        <v>102</v>
      </c>
      <c r="E7" s="4" t="s">
        <v>101</v>
      </c>
      <c r="F7" s="4" t="s">
        <v>99</v>
      </c>
    </row>
    <row r="8" spans="1:6" x14ac:dyDescent="0.2">
      <c r="A8" s="4" t="s">
        <v>72</v>
      </c>
      <c r="B8" s="4" t="s">
        <v>103</v>
      </c>
      <c r="C8" s="4" t="s">
        <v>105</v>
      </c>
      <c r="D8" s="4" t="s">
        <v>27</v>
      </c>
      <c r="E8" s="4" t="s">
        <v>37</v>
      </c>
      <c r="F8" s="4" t="s">
        <v>104</v>
      </c>
    </row>
    <row r="9" spans="1:6" x14ac:dyDescent="0.2">
      <c r="A9" s="4" t="s">
        <v>72</v>
      </c>
      <c r="B9" s="4" t="s">
        <v>125</v>
      </c>
      <c r="C9" s="4" t="s">
        <v>122</v>
      </c>
      <c r="D9" s="4" t="s">
        <v>123</v>
      </c>
      <c r="E9" s="4" t="s">
        <v>37</v>
      </c>
      <c r="F9" s="4" t="s">
        <v>124</v>
      </c>
    </row>
    <row r="10" spans="1:6" x14ac:dyDescent="0.2">
      <c r="A10" s="4" t="s">
        <v>84</v>
      </c>
      <c r="B10" s="4" t="s">
        <v>126</v>
      </c>
      <c r="C10" s="7" t="str">
        <f>" "</f>
        <v xml:space="preserve"> </v>
      </c>
      <c r="D10" s="7"/>
      <c r="E10" s="7"/>
      <c r="F10" s="4"/>
    </row>
    <row r="11" spans="1:6" x14ac:dyDescent="0.2">
      <c r="A11" s="4" t="s">
        <v>84</v>
      </c>
      <c r="B11" s="4" t="s">
        <v>80</v>
      </c>
      <c r="C11" s="7" t="str">
        <f>" "</f>
        <v xml:space="preserve"> </v>
      </c>
      <c r="D11" s="7"/>
      <c r="E11" s="7"/>
      <c r="F11" s="4"/>
    </row>
    <row r="13" spans="1:6" x14ac:dyDescent="0.2">
      <c r="C13" s="7" t="str">
        <f>" "</f>
        <v xml:space="preserve"> </v>
      </c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A2" sqref="A2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2.5&lt;Datasheets/base_station_2.5.pdf&gt;`</v>
      </c>
      <c r="D2" t="str">
        <f>IF(ISBLANK(base_data!F2),"",CONCATENATE("`",base_data!E2," &lt;",base_data!F2,"&gt;`_"))</f>
        <v>`OSH Park &lt;https://oshpark.com/shared_projects/qpPpopqr&gt;`_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</row>
    <row r="6" spans="1:4" x14ac:dyDescent="0.2">
      <c r="A6" s="2">
        <f>base_data!A6</f>
        <v>1</v>
      </c>
      <c r="B6" s="2" t="str">
        <f>base_data!B6</f>
        <v>Micro USB horizontal socket</v>
      </c>
      <c r="C6" t="str">
        <f>IF(ISBLANK(base_data!C6),"",CONCATENATE(" :download:`",base_data!C6,"&lt;Datasheets/",base_data!D6,"&gt;`"))</f>
        <v xml:space="preserve"> :download:`10118194-0001LF&lt;Datasheets/usb_plug_horizontal.pdf&gt;`</v>
      </c>
      <c r="D6" t="str">
        <f>IF(ISBLANK(base_data!F6),"",CONCATENATE("`",base_data!E6," &lt;",base_data!F6,"&gt;`_"))</f>
        <v>`Digi-Key &lt;https://www.digikey.com/products/en?keywords=609-4618-1-ND&gt;`_</v>
      </c>
    </row>
    <row r="7" spans="1:4" x14ac:dyDescent="0.2">
      <c r="A7" s="2" t="str">
        <f>base_data!A7</f>
        <v>2</v>
      </c>
      <c r="B7" s="2" t="str">
        <f>base_data!B7</f>
        <v xml:space="preserve">0805 51 k\ |OHgr| Resistor </v>
      </c>
      <c r="C7" t="str">
        <f>IF(ISBLANK(base_data!C7),"",CONCATENATE(" :download:`",base_data!C7,"&lt;Datasheets/",base_data!D7,"&gt;`"))</f>
        <v/>
      </c>
      <c r="D7" t="str">
        <f>IF(ISBLANK(base_data!F7),"",CONCATENATE("`",base_data!E7," &lt;",base_data!F7,"&gt;`_"))</f>
        <v/>
      </c>
    </row>
    <row r="8" spans="1:4" x14ac:dyDescent="0.2">
      <c r="B8" s="2"/>
      <c r="C8" s="2"/>
      <c r="D8" s="2"/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52" spans="2:4" s="2" customFormat="1" hidden="1" x14ac:dyDescent="0.2">
      <c r="B52"/>
      <c r="C52"/>
      <c r="D52"/>
    </row>
    <row r="61" spans="2:4" x14ac:dyDescent="0.2">
      <c r="D6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1"/>
  <sheetViews>
    <sheetView tabSelected="1" workbookViewId="0">
      <selection activeCell="E22" sqref="E22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.664062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72</v>
      </c>
      <c r="B2" s="4" t="s">
        <v>113</v>
      </c>
      <c r="C2" s="4" t="s">
        <v>251</v>
      </c>
      <c r="D2" s="4" t="s">
        <v>250</v>
      </c>
      <c r="E2" s="4" t="s">
        <v>14</v>
      </c>
      <c r="F2" s="4" t="s">
        <v>249</v>
      </c>
    </row>
    <row r="3" spans="1:6" x14ac:dyDescent="0.2">
      <c r="A3" s="4" t="s">
        <v>72</v>
      </c>
      <c r="B3" s="4" t="s">
        <v>109</v>
      </c>
      <c r="C3" s="4" t="s">
        <v>110</v>
      </c>
      <c r="D3" s="4" t="s">
        <v>111</v>
      </c>
      <c r="E3" s="4" t="s">
        <v>37</v>
      </c>
      <c r="F3" s="4" t="s">
        <v>112</v>
      </c>
    </row>
    <row r="4" spans="1:6" x14ac:dyDescent="0.2">
      <c r="A4" s="4" t="s">
        <v>72</v>
      </c>
      <c r="B4" s="4" t="s">
        <v>115</v>
      </c>
      <c r="C4" s="4" t="s">
        <v>116</v>
      </c>
      <c r="D4" s="4" t="s">
        <v>117</v>
      </c>
      <c r="E4" s="4" t="s">
        <v>37</v>
      </c>
      <c r="F4" s="4" t="s">
        <v>114</v>
      </c>
    </row>
    <row r="5" spans="1:6" x14ac:dyDescent="0.2">
      <c r="A5" s="4" t="s">
        <v>72</v>
      </c>
      <c r="B5" s="4" t="s">
        <v>118</v>
      </c>
      <c r="C5" s="4" t="s">
        <v>120</v>
      </c>
      <c r="D5" s="4" t="s">
        <v>121</v>
      </c>
      <c r="E5" s="4" t="s">
        <v>37</v>
      </c>
      <c r="F5" s="4" t="s">
        <v>119</v>
      </c>
    </row>
    <row r="6" spans="1:6" x14ac:dyDescent="0.2">
      <c r="A6" s="2">
        <v>1</v>
      </c>
      <c r="B6" s="2" t="s">
        <v>59</v>
      </c>
      <c r="C6" s="2" t="s">
        <v>79</v>
      </c>
      <c r="D6" s="2" t="s">
        <v>78</v>
      </c>
      <c r="E6" s="4" t="s">
        <v>37</v>
      </c>
      <c r="F6" s="2" t="s">
        <v>77</v>
      </c>
    </row>
    <row r="7" spans="1:6" x14ac:dyDescent="0.2">
      <c r="A7" s="4" t="s">
        <v>84</v>
      </c>
      <c r="B7" s="2" t="s">
        <v>243</v>
      </c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2778-A014-934E-B9C7-1735DC2E5111}">
  <dimension ref="A1:D60"/>
  <sheetViews>
    <sheetView workbookViewId="0">
      <selection activeCell="C3" sqref="C2:C3"/>
    </sheetView>
  </sheetViews>
  <sheetFormatPr baseColWidth="10" defaultRowHeight="16" x14ac:dyDescent="0.2"/>
  <cols>
    <col min="1" max="1" width="22.6640625" style="7" bestFit="1" customWidth="1"/>
    <col min="2" max="2" width="25.1640625" style="7" bestFit="1" customWidth="1"/>
    <col min="3" max="3" width="62.33203125" style="7" bestFit="1" customWidth="1"/>
    <col min="4" max="4" width="100.6640625" style="7" bestFit="1" customWidth="1"/>
    <col min="5" max="5" width="11.33203125" style="7" bestFit="1" customWidth="1"/>
    <col min="6" max="6" width="12" style="7" bestFit="1" customWidth="1"/>
    <col min="7" max="7" width="16.33203125" style="7" bestFit="1" customWidth="1"/>
    <col min="8" max="8" width="5.83203125" style="7" bestFit="1" customWidth="1"/>
    <col min="9" max="16384" width="10.83203125" style="7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23</v>
      </c>
    </row>
    <row r="2" spans="1:4" x14ac:dyDescent="0.2">
      <c r="A2" s="7" t="str">
        <f>TEXT(dock_data!A2,"0")</f>
        <v>1</v>
      </c>
      <c r="B2" s="2" t="str">
        <f>dock_data!B2</f>
        <v>Charging Dock PCB</v>
      </c>
      <c r="C2" s="7" t="str">
        <f>IF(ISBLANK(dock_data!C2),"",CONCATENATE(" :download:`",dock_data!C2,"&lt;Datasheets/",dock_data!D2,"&gt;`"))</f>
        <v xml:space="preserve"> :download:`Charging Dock 2.0&lt;Datasheets/charging_dock_2.0.pdf&gt;`</v>
      </c>
      <c r="D2" s="7" t="str">
        <f>IF(ISBLANK(dock_data!F2),"",CONCATENATE("`",dock_data!E2," &lt;",dock_data!F2,"&gt;`_"))</f>
        <v>`OSH Park &lt;https://oshpark.com/shared_projects/hz6upCEq&gt;`_</v>
      </c>
    </row>
    <row r="3" spans="1:4" x14ac:dyDescent="0.2">
      <c r="A3" s="7" t="str">
        <f>TEXT(dock_data!A3,"0")</f>
        <v>6</v>
      </c>
      <c r="B3" s="2" t="str">
        <f>dock_data!B3</f>
        <v>Molex MicroClasp socket</v>
      </c>
      <c r="C3" s="7" t="str">
        <f>IF(ISBLANK(dock_data!C3),"",CONCATENATE(" :download:`",dock_data!C3,"&lt;Datasheets/",dock_data!D3,"&gt;`"))</f>
        <v xml:space="preserve"> :download:`0559350230&lt;Datasheets/microclasp.pdf&gt;`</v>
      </c>
      <c r="D3" s="7" t="str">
        <f>IF(ISBLANK(dock_data!F3),"",CONCATENATE("`",dock_data!E3," &lt;",dock_data!F3,"&gt;`_"))</f>
        <v>`Digi-Key &lt;https://www.digikey.com/products/en?keywords=wm12296-nd&gt;`_</v>
      </c>
    </row>
    <row r="4" spans="1:4" x14ac:dyDescent="0.2">
      <c r="A4" s="7" t="str">
        <f>TEXT(dock_data!A4,"0")</f>
        <v>6</v>
      </c>
      <c r="B4" s="2" t="str">
        <f>dock_data!B4</f>
        <v>Lipoly Charging IC</v>
      </c>
      <c r="C4" s="7" t="str">
        <f>IF(ISBLANK(dock_data!C4),"",CONCATENATE(" :download:`",dock_data!C4,"&lt;Datasheets/",dock_data!D4,"&gt;`"))</f>
        <v xml:space="preserve"> :download:`MCP73831T-2ACI/OT&lt;Datasheets/lipo_charger.pdf&gt;`</v>
      </c>
      <c r="D4" s="7" t="str">
        <f>IF(ISBLANK(dock_data!F4),"",CONCATENATE("`",dock_data!E4," &lt;",dock_data!F4,"&gt;`_"))</f>
        <v>`Digi-Key &lt;https://www.digikey.com/products/en?keywords=%09MCP73831T-2ACI%2FOTCT-ND&gt;`_</v>
      </c>
    </row>
    <row r="5" spans="1:4" x14ac:dyDescent="0.2">
      <c r="A5" s="7" t="str">
        <f>TEXT(dock_data!A5,"0")</f>
        <v>1</v>
      </c>
      <c r="B5" s="2" t="str">
        <f>dock_data!B5</f>
        <v>DC Barrel Power Jack</v>
      </c>
      <c r="C5" s="7" t="str">
        <f>IF(ISBLANK(dock_data!C5),"",CONCATENATE(" :download:`",dock_data!C5,"&lt;Datasheets/",dock_data!D5,"&gt;`"))</f>
        <v xml:space="preserve"> :download:`PJ-037A&lt;Datasheets/power_jack.pdf&gt;`</v>
      </c>
      <c r="D5" s="7" t="str">
        <f>IF(ISBLANK(dock_data!F5),"",CONCATENATE("`",dock_data!E5," &lt;",dock_data!F5,"&gt;`_"))</f>
        <v>`Digi-Key &lt;https://www.digikey.com/products/en?keywords=cp-037a-nd&gt;`_</v>
      </c>
    </row>
    <row r="6" spans="1:4" x14ac:dyDescent="0.2">
      <c r="A6" s="7" t="str">
        <f>TEXT(dock_data!A6,"0")</f>
        <v>1</v>
      </c>
      <c r="B6" s="2" t="str">
        <f>dock_data!B6</f>
        <v>5V 2.5A Power Supply</v>
      </c>
      <c r="C6" s="7" t="str">
        <f>IF(ISBLANK(dock_data!C6),"",CONCATENATE(" :download:`",dock_data!C6,"&lt;Datasheets/",dock_data!D6,"&gt;`"))</f>
        <v xml:space="preserve"> :download:`SWI12-5-N-P5R&lt;Datasheets/power_supply.pdf&gt;`</v>
      </c>
      <c r="D6" s="7" t="str">
        <f>IF(ISBLANK(dock_data!F6),"",CONCATENATE("`",dock_data!E6," &lt;",dock_data!F6,"&gt;`_"))</f>
        <v>`Digi-Key &lt;https://www.digikey.com/product-detail/en/cui-inc/SWI12-5-N-P5R/102-3425-ND/5287234&gt;`_</v>
      </c>
    </row>
    <row r="7" spans="1:4" x14ac:dyDescent="0.2">
      <c r="A7" s="7" t="str">
        <f>TEXT(dock_data!A7,"0")</f>
        <v>6</v>
      </c>
      <c r="B7" s="2" t="str">
        <f>dock_data!B7</f>
        <v>Green LED</v>
      </c>
      <c r="C7" s="7" t="str">
        <f>IF(ISBLANK(dock_data!C7),"",CONCATENATE(" :download:`",dock_data!C7,"&lt;Datasheets/",dock_data!D7,"&gt;`"))</f>
        <v xml:space="preserve"> :download:`151031VS06000&lt;Datasheets/led_3mm_green.pdf&gt;`</v>
      </c>
      <c r="D7" s="7" t="str">
        <f>IF(ISBLANK(dock_data!F7),"",CONCATENATE("`",dock_data!E7," &lt;",dock_data!F7,"&gt;`_"))</f>
        <v>`Digi-Key &lt;https://www.digikey.com/products/en?keywords=732-5008-ND&gt;`_</v>
      </c>
    </row>
    <row r="8" spans="1:4" x14ac:dyDescent="0.2">
      <c r="A8" s="7" t="str">
        <f>TEXT(dock_data!A8,"0")</f>
        <v>6</v>
      </c>
      <c r="B8" s="2" t="str">
        <f>dock_data!B8</f>
        <v>Red LED</v>
      </c>
      <c r="C8" s="7" t="str">
        <f>IF(ISBLANK(dock_data!C8),"",CONCATENATE(" :download:`",dock_data!C8,"&lt;Datasheets/",dock_data!D8,"&gt;`"))</f>
        <v xml:space="preserve"> :download:`151031SS06000&lt;Datasheets/led_3mm_red.pdf&gt;`</v>
      </c>
      <c r="D8" s="7" t="str">
        <f>IF(ISBLANK(dock_data!F8),"",CONCATENATE("`",dock_data!E8," &lt;",dock_data!F8,"&gt;`_"))</f>
        <v>`Digi-Key &lt;https://www.digikey.com/products/en?keywords=732-5006-ND&gt;`_</v>
      </c>
    </row>
    <row r="9" spans="1:4" x14ac:dyDescent="0.2">
      <c r="A9" s="7" t="str">
        <f>TEXT(dock_data!A9,"0")</f>
        <v>12</v>
      </c>
      <c r="B9" s="2" t="str">
        <f>dock_data!B9</f>
        <v xml:space="preserve">0805 470 \ |OHgr| Resistor </v>
      </c>
      <c r="C9" s="7" t="str">
        <f>IF(ISBLANK(dock_data!C9),"",CONCATENATE(" :download:`",dock_data!C9,"&lt;Datasheets/",dock_data!D9,"&gt;`"))</f>
        <v/>
      </c>
      <c r="D9" s="7" t="str">
        <f>IF(ISBLANK(dock_data!F9),"",CONCATENATE("`",dock_data!E9," &lt;",dock_data!F9,"&gt;`_"))</f>
        <v/>
      </c>
    </row>
    <row r="10" spans="1:4" x14ac:dyDescent="0.2">
      <c r="A10" s="7" t="str">
        <f>TEXT(dock_data!A10,"0")</f>
        <v>6</v>
      </c>
      <c r="B10" s="2" t="str">
        <f>dock_data!B10</f>
        <v xml:space="preserve">0805 2.5 K\ |OHgr| Resistor </v>
      </c>
      <c r="C10" s="7" t="str">
        <f>IF(ISBLANK(dock_data!C10),"",CONCATENATE(" :download:`",dock_data!C10,"&lt;Datasheets/",dock_data!D10,"&gt;`"))</f>
        <v/>
      </c>
      <c r="D10" s="7" t="str">
        <f>IF(ISBLANK(dock_data!F10),"",CONCATENATE("`",dock_data!E10," &lt;",dock_data!F10,"&gt;`_"))</f>
        <v/>
      </c>
    </row>
    <row r="11" spans="1:4" x14ac:dyDescent="0.2">
      <c r="A11" s="7" t="str">
        <f>TEXT(dock_data!A11,"0")</f>
        <v>12</v>
      </c>
      <c r="B11" s="2" t="str">
        <f>dock_data!B11</f>
        <v>0805 10 |mgr|\F Capacitor</v>
      </c>
      <c r="C11" s="7" t="str">
        <f>IF(ISBLANK(dock_data!C11),"",CONCATENATE(" :download:`",dock_data!C11,"&lt;Datasheets/",dock_data!D11,"&gt;`"))</f>
        <v/>
      </c>
      <c r="D11" s="7" t="str">
        <f>IF(ISBLANK(dock_data!F11),"",CONCATENATE("`",dock_data!E11," &lt;",dock_data!F11,"&gt;`_"))</f>
        <v/>
      </c>
    </row>
    <row r="51" spans="4:4" hidden="1" x14ac:dyDescent="0.2"/>
    <row r="60" spans="4:4" x14ac:dyDescent="0.2">
      <c r="D60" s="8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8D56-C8BD-6843-8F65-27683E07D936}">
  <dimension ref="A1:F113"/>
  <sheetViews>
    <sheetView workbookViewId="0">
      <selection activeCell="F3" sqref="F3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8.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72</v>
      </c>
      <c r="B2" s="4" t="s">
        <v>132</v>
      </c>
      <c r="C2" s="4" t="s">
        <v>133</v>
      </c>
      <c r="D2" s="4" t="s">
        <v>223</v>
      </c>
      <c r="E2" s="4" t="s">
        <v>14</v>
      </c>
      <c r="F2" s="4" t="s">
        <v>224</v>
      </c>
    </row>
    <row r="3" spans="1:6" x14ac:dyDescent="0.2">
      <c r="A3" s="2" t="s">
        <v>146</v>
      </c>
      <c r="B3" s="2" t="s">
        <v>128</v>
      </c>
      <c r="C3" s="2" t="s">
        <v>129</v>
      </c>
      <c r="D3" s="2" t="s">
        <v>127</v>
      </c>
      <c r="E3" s="4" t="s">
        <v>37</v>
      </c>
      <c r="F3" s="2" t="s">
        <v>131</v>
      </c>
    </row>
    <row r="4" spans="1:6" x14ac:dyDescent="0.2">
      <c r="A4" s="4" t="s">
        <v>146</v>
      </c>
      <c r="B4" s="4" t="s">
        <v>137</v>
      </c>
      <c r="C4" s="4" t="s">
        <v>136</v>
      </c>
      <c r="D4" s="4" t="s">
        <v>135</v>
      </c>
      <c r="E4" s="4" t="s">
        <v>37</v>
      </c>
      <c r="F4" s="4" t="s">
        <v>134</v>
      </c>
    </row>
    <row r="5" spans="1:6" x14ac:dyDescent="0.2">
      <c r="A5" s="4" t="s">
        <v>72</v>
      </c>
      <c r="B5" s="4" t="s">
        <v>140</v>
      </c>
      <c r="C5" s="4" t="s">
        <v>139</v>
      </c>
      <c r="D5" s="4" t="s">
        <v>143</v>
      </c>
      <c r="E5" s="4" t="s">
        <v>37</v>
      </c>
      <c r="F5" s="4" t="s">
        <v>138</v>
      </c>
    </row>
    <row r="6" spans="1:6" x14ac:dyDescent="0.2">
      <c r="A6" s="2">
        <v>1</v>
      </c>
      <c r="B6" s="2" t="s">
        <v>145</v>
      </c>
      <c r="C6" s="2" t="s">
        <v>142</v>
      </c>
      <c r="D6" s="2" t="s">
        <v>144</v>
      </c>
      <c r="E6" s="4" t="s">
        <v>37</v>
      </c>
      <c r="F6" s="2" t="s">
        <v>141</v>
      </c>
    </row>
    <row r="7" spans="1:6" x14ac:dyDescent="0.2">
      <c r="A7" s="2" t="s">
        <v>146</v>
      </c>
      <c r="B7" s="2" t="s">
        <v>155</v>
      </c>
      <c r="C7" s="2" t="s">
        <v>154</v>
      </c>
      <c r="D7" s="2" t="s">
        <v>152</v>
      </c>
      <c r="E7" s="4" t="s">
        <v>37</v>
      </c>
      <c r="F7" s="2" t="s">
        <v>149</v>
      </c>
    </row>
    <row r="8" spans="1:6" x14ac:dyDescent="0.2">
      <c r="A8" s="2" t="s">
        <v>146</v>
      </c>
      <c r="B8" s="2" t="s">
        <v>156</v>
      </c>
      <c r="C8" s="2" t="s">
        <v>153</v>
      </c>
      <c r="D8" s="2" t="s">
        <v>151</v>
      </c>
      <c r="E8" s="4" t="s">
        <v>37</v>
      </c>
      <c r="F8" s="2" t="s">
        <v>150</v>
      </c>
    </row>
    <row r="9" spans="1:6" x14ac:dyDescent="0.2">
      <c r="A9" s="4" t="s">
        <v>147</v>
      </c>
      <c r="B9" s="2" t="s">
        <v>157</v>
      </c>
      <c r="C9" s="4"/>
      <c r="D9" s="4"/>
      <c r="E9" s="4"/>
      <c r="F9" s="4"/>
    </row>
    <row r="10" spans="1:6" x14ac:dyDescent="0.2">
      <c r="A10" s="4" t="s">
        <v>146</v>
      </c>
      <c r="B10" s="2" t="s">
        <v>158</v>
      </c>
      <c r="C10" s="4"/>
      <c r="D10" s="4"/>
      <c r="E10" s="4"/>
      <c r="F10" s="4"/>
    </row>
    <row r="11" spans="1:6" x14ac:dyDescent="0.2">
      <c r="A11" s="4" t="s">
        <v>147</v>
      </c>
      <c r="B11" s="2" t="s">
        <v>148</v>
      </c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7" spans="2:5" x14ac:dyDescent="0.2">
      <c r="B17" s="6"/>
      <c r="C17" s="6"/>
      <c r="E17" s="4"/>
    </row>
    <row r="18" spans="2:5" x14ac:dyDescent="0.2">
      <c r="E18" s="4"/>
    </row>
    <row r="19" spans="2:5" x14ac:dyDescent="0.2"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113" spans="6:6" x14ac:dyDescent="0.2">
      <c r="F113" s="3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705-ADFD-734A-AD52-C17C677E2A49}">
  <dimension ref="A1:D60"/>
  <sheetViews>
    <sheetView workbookViewId="0">
      <selection activeCell="A2" sqref="A2"/>
    </sheetView>
  </sheetViews>
  <sheetFormatPr baseColWidth="10" defaultRowHeight="16" x14ac:dyDescent="0.2"/>
  <cols>
    <col min="1" max="1" width="4" style="7" bestFit="1" customWidth="1"/>
    <col min="2" max="2" width="25.1640625" style="7" bestFit="1" customWidth="1"/>
    <col min="3" max="3" width="62.33203125" style="7" bestFit="1" customWidth="1"/>
    <col min="4" max="4" width="100.6640625" style="7" bestFit="1" customWidth="1"/>
    <col min="5" max="5" width="11.33203125" style="7" bestFit="1" customWidth="1"/>
    <col min="6" max="6" width="12" style="7" bestFit="1" customWidth="1"/>
    <col min="7" max="7" width="16.33203125" style="7" bestFit="1" customWidth="1"/>
    <col min="8" max="8" width="5.83203125" style="7" bestFit="1" customWidth="1"/>
    <col min="9" max="16384" width="10.83203125" style="7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23</v>
      </c>
    </row>
    <row r="2" spans="1:4" x14ac:dyDescent="0.2">
      <c r="A2" s="7" t="str">
        <f>TEXT(programmer_data!A2,"0")</f>
        <v>2</v>
      </c>
      <c r="B2" s="2" t="str">
        <f>programmer_data!B2</f>
        <v>Programmer PCB</v>
      </c>
      <c r="C2" s="7" t="str">
        <f>IF(ISBLANK(programmer_data!C2),"",CONCATENATE(" :download:`",programmer_data!C2,"&lt;Datasheets/",programmer_data!D2,"&gt;`"))</f>
        <v xml:space="preserve"> :download:`Cerebro ICSP 1.2&lt;Datasheets/&gt;`</v>
      </c>
      <c r="D2" s="7" t="str">
        <f>IF(ISBLANK(programmer_data!F2),"",CONCATENATE("`",programmer_data!E2," &lt;",programmer_data!F2,"&gt;`_"))</f>
        <v>`OSH Park &lt;https://oshpark.com/shared_projects/PXMM4F8R&gt;`_</v>
      </c>
    </row>
    <row r="3" spans="1:4" x14ac:dyDescent="0.2">
      <c r="A3" s="7" t="str">
        <f>TEXT(programmer_data!A3,"0")</f>
        <v>1</v>
      </c>
      <c r="B3" s="2" t="str">
        <f>programmer_data!B3</f>
        <v>6 Pin Socket</v>
      </c>
      <c r="C3" s="7" t="str">
        <f>IF(ISBLANK(programmer_data!C3),"",CONCATENATE(" :download:`",programmer_data!C3,"&lt;Datasheets/",programmer_data!D3,"&gt;`"))</f>
        <v xml:space="preserve"> :download:`75869-331LF&lt;Datasheets/ICSP_socket.pdf&gt;`</v>
      </c>
      <c r="D3" s="7" t="str">
        <f>IF(ISBLANK(programmer_data!F3),"",CONCATENATE("`",programmer_data!E3," &lt;",programmer_data!F3,"&gt;`_"))</f>
        <v>`Digi-Key &lt;https://www.digikey.com/products/en?keywords=609-5122-ND&gt;`_</v>
      </c>
    </row>
    <row r="4" spans="1:4" x14ac:dyDescent="0.2">
      <c r="A4" s="7" t="str">
        <f>TEXT(programmer_data!A4,"0")</f>
        <v>5</v>
      </c>
      <c r="B4" s="2" t="str">
        <f>programmer_data!B4</f>
        <v>Spear Head Pogo Pin</v>
      </c>
      <c r="C4" s="7" t="str">
        <f>IF(ISBLANK(programmer_data!C4),"",CONCATENATE(" :download:`",programmer_data!C4,"&lt;Datasheets/",programmer_data!D4,"&gt;`"))</f>
        <v xml:space="preserve"> :download:`394&lt;Datasheets/&gt;`</v>
      </c>
      <c r="D4" s="7" t="str">
        <f>IF(ISBLANK(programmer_data!F4),"",CONCATENATE("`",programmer_data!E4," &lt;",programmer_data!F4,"&gt;`_"))</f>
        <v>`Adafruit &lt;https://www.adafruit.com/product/394&gt;`_</v>
      </c>
    </row>
    <row r="5" spans="1:4" x14ac:dyDescent="0.2">
      <c r="A5" s="7" t="str">
        <f>TEXT(programmer_data!A5,"0")</f>
        <v>1</v>
      </c>
      <c r="B5" s="2" t="str">
        <f>programmer_data!B5</f>
        <v>Needle Head Pogo Pin</v>
      </c>
      <c r="C5" s="7" t="str">
        <f>IF(ISBLANK(programmer_data!C5),"",CONCATENATE(" :download:`",programmer_data!C5,"&lt;Datasheets/",programmer_data!D5,"&gt;`"))</f>
        <v xml:space="preserve"> :download:`2430&lt;Datasheets/&gt;`</v>
      </c>
      <c r="D5" s="7" t="str">
        <f>IF(ISBLANK(programmer_data!F5),"",CONCATENATE("`",programmer_data!E5," &lt;",programmer_data!F5,"&gt;`_"))</f>
        <v>`Adafruit &lt;https://www.adafruit.com/product/2430&gt;`_</v>
      </c>
    </row>
    <row r="6" spans="1:4" x14ac:dyDescent="0.2">
      <c r="A6" s="7" t="str">
        <f>TEXT(programmer_data!A6,"0")</f>
        <v>3</v>
      </c>
      <c r="B6" s="2" t="str">
        <f>programmer_data!B6</f>
        <v>M3 x 0.5 Screw</v>
      </c>
      <c r="C6" s="7" t="str">
        <f>IF(ISBLANK(programmer_data!C6),"",CONCATENATE(" :download:`",programmer_data!C6,"&lt;Datasheets/",programmer_data!D6,"&gt;`"))</f>
        <v xml:space="preserve"> :download:`92492A717&lt;Datasheets/m3_nylon_screw.pdf&gt;`</v>
      </c>
      <c r="D6" s="7" t="str">
        <f>IF(ISBLANK(programmer_data!F6),"",CONCATENATE("`",programmer_data!E6," &lt;",programmer_data!F6,"&gt;`_"))</f>
        <v>`McMaster-Carr &lt;https://www.mcmaster.com/#92492A717&gt;`_</v>
      </c>
    </row>
    <row r="7" spans="1:4" x14ac:dyDescent="0.2">
      <c r="A7" s="7" t="str">
        <f>TEXT(programmer_data!A7,"0")</f>
        <v>3</v>
      </c>
      <c r="B7" s="2" t="str">
        <f>programmer_data!B7</f>
        <v>Nylon Spacer</v>
      </c>
      <c r="C7" s="7" t="str">
        <f>IF(ISBLANK(programmer_data!C7),"",CONCATENATE(" :download:`",programmer_data!C7,"&lt;Datasheets/",programmer_data!D7,"&gt;`"))</f>
        <v xml:space="preserve"> :download:`93657A203&lt;Datasheets/nylon_spacer.pdf&gt;`</v>
      </c>
      <c r="D7" s="7" t="str">
        <f>IF(ISBLANK(programmer_data!F7),"",CONCATENATE("`",programmer_data!E7," &lt;",programmer_data!F7,"&gt;`_"))</f>
        <v>`McMaster-Carr &lt;https://www.mcmaster.com/#93657A203&gt;`_</v>
      </c>
    </row>
    <row r="8" spans="1:4" x14ac:dyDescent="0.2">
      <c r="A8" s="7" t="str">
        <f>TEXT(programmer_data!A8,"0")</f>
        <v>3</v>
      </c>
      <c r="B8" s="2" t="str">
        <f>programmer_data!B8</f>
        <v>M3 Nut</v>
      </c>
      <c r="C8" s="7" t="str">
        <f>IF(ISBLANK(programmer_data!C8),"",CONCATENATE(" :download:`",programmer_data!C8,"&lt;Datasheets/",programmer_data!D8,"&gt;`"))</f>
        <v xml:space="preserve"> :download:`90695A033&lt;Datasheets/m3_nut.pdf&gt;`</v>
      </c>
      <c r="D8" s="7" t="str">
        <f>IF(ISBLANK(programmer_data!F8),"",CONCATENATE("`",programmer_data!E8," &lt;",programmer_data!F8,"&gt;`_"))</f>
        <v>`McMaster-Carr &lt;https://www.mcmaster.com/#90695A033&gt;`_</v>
      </c>
    </row>
    <row r="51" spans="4:4" hidden="1" x14ac:dyDescent="0.2"/>
    <row r="60" spans="4:4" x14ac:dyDescent="0.2">
      <c r="D6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cerebro</vt:lpstr>
      <vt:lpstr>cerebro_data</vt:lpstr>
      <vt:lpstr>implant</vt:lpstr>
      <vt:lpstr>implant_data</vt:lpstr>
      <vt:lpstr>base</vt:lpstr>
      <vt:lpstr>base_data</vt:lpstr>
      <vt:lpstr>dock</vt:lpstr>
      <vt:lpstr>dock_data</vt:lpstr>
      <vt:lpstr>progammer</vt:lpstr>
      <vt:lpstr>programmer_data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2018-12-04T21:36:53Z</dcterms:modified>
</cp:coreProperties>
</file>