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3"/>
  <workbookPr/>
  <mc:AlternateContent xmlns:mc="http://schemas.openxmlformats.org/markup-compatibility/2006">
    <mc:Choice Requires="x15">
      <x15ac:absPath xmlns:x15ac="http://schemas.microsoft.com/office/spreadsheetml/2010/11/ac" url="/Users/lustiga/Dropbox (HHMI)/Code/karpova_lab/pyControl/Hardware Modules/Lever/docks/"/>
    </mc:Choice>
  </mc:AlternateContent>
  <xr:revisionPtr revIDLastSave="0" documentId="13_ncr:1_{454178F9-1A22-3940-86C6-AEB820E1B1D5}" xr6:coauthVersionLast="45" xr6:coauthVersionMax="45" xr10:uidLastSave="{00000000-0000-0000-0000-000000000000}"/>
  <bookViews>
    <workbookView xWindow="0" yWindow="460" windowWidth="28800" windowHeight="17540" tabRatio="500" xr2:uid="{00000000-000D-0000-FFFF-FFFF00000000}"/>
  </bookViews>
  <sheets>
    <sheet name="BOM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2" i="1"/>
  <c r="I6" i="1" l="1"/>
  <c r="I5" i="1" l="1"/>
  <c r="J5" i="1" s="1"/>
  <c r="K5" i="1" s="1"/>
  <c r="J6" i="1"/>
  <c r="K6" i="1" s="1"/>
  <c r="I7" i="1"/>
  <c r="J7" i="1" s="1"/>
  <c r="K7" i="1" s="1"/>
  <c r="I8" i="1"/>
  <c r="J8" i="1" s="1"/>
  <c r="K8" i="1" s="1"/>
  <c r="I9" i="1"/>
  <c r="J9" i="1" s="1"/>
  <c r="K9" i="1" s="1"/>
  <c r="I10" i="1"/>
  <c r="J10" i="1" s="1"/>
  <c r="K10" i="1" s="1"/>
  <c r="I11" i="1"/>
  <c r="J11" i="1"/>
  <c r="K11" i="1" s="1"/>
  <c r="I4" i="1"/>
  <c r="J4" i="1" s="1"/>
  <c r="K4" i="1" s="1"/>
  <c r="I3" i="1" l="1"/>
  <c r="I2" i="1"/>
  <c r="J2" i="1" l="1"/>
  <c r="J3" i="1"/>
  <c r="K3" i="1" s="1"/>
  <c r="M2" i="1" l="1"/>
  <c r="N2" i="1" s="1"/>
  <c r="K2" i="1"/>
</calcChain>
</file>

<file path=xl/sharedStrings.xml><?xml version="1.0" encoding="utf-8"?>
<sst xmlns="http://schemas.openxmlformats.org/spreadsheetml/2006/main" count="67" uniqueCount="56">
  <si>
    <t>link</t>
  </si>
  <si>
    <t>Supplier</t>
  </si>
  <si>
    <t>QTY</t>
  </si>
  <si>
    <t>Price</t>
  </si>
  <si>
    <t>Included QTY</t>
  </si>
  <si>
    <t>Part Number</t>
  </si>
  <si>
    <t>Description</t>
  </si>
  <si>
    <t>link text</t>
  </si>
  <si>
    <t>McMaster-Carr</t>
  </si>
  <si>
    <t>94510A240</t>
  </si>
  <si>
    <t>https://www.mcmaster.com/#94510A240</t>
  </si>
  <si>
    <t>1</t>
  </si>
  <si>
    <t>ServoCity</t>
  </si>
  <si>
    <t>Digi-Key</t>
  </si>
  <si>
    <t>2</t>
  </si>
  <si>
    <t>Qty for # of pumps</t>
  </si>
  <si>
    <t>Qty to order</t>
  </si>
  <si>
    <t>for 5</t>
  </si>
  <si>
    <t>.249"  aluminum 5052</t>
  </si>
  <si>
    <t>.25" aluminum 6061</t>
  </si>
  <si>
    <t>1 to 4</t>
  </si>
  <si>
    <t>.25" polycarbonate</t>
  </si>
  <si>
    <t>10 to 49</t>
  </si>
  <si>
    <t>50-99</t>
  </si>
  <si>
    <t>.25" clear acylic</t>
  </si>
  <si>
    <t>Limit switch</t>
  </si>
  <si>
    <t>https://www.mcmaster.com/8683a11</t>
  </si>
  <si>
    <t>8683A11</t>
  </si>
  <si>
    <t>Press-fit spring plunger</t>
  </si>
  <si>
    <t>6</t>
  </si>
  <si>
    <t>7</t>
  </si>
  <si>
    <t>https://www.mcmaster.com/94510a360</t>
  </si>
  <si>
    <t>94510A360</t>
  </si>
  <si>
    <t>https://www.servocity.com/hs-5065mg</t>
  </si>
  <si>
    <t>35065S00</t>
  </si>
  <si>
    <t>Servo</t>
  </si>
  <si>
    <t>https://www.servocity.com/55707-mini-aluminum-single-arm</t>
  </si>
  <si>
    <t>Servo arm</t>
  </si>
  <si>
    <t>https://www.digikey.com/products/en?keywords=SW1154-ND</t>
  </si>
  <si>
    <t>D2HW-C203MR</t>
  </si>
  <si>
    <t>MGNR5R55HM</t>
  </si>
  <si>
    <t>55mm linear rail</t>
  </si>
  <si>
    <t>https://motioncontrolsystems.hiwin.com/item/mg-series-block/mg-series-block/mgn5czfh</t>
  </si>
  <si>
    <t>MGN5CZFH</t>
  </si>
  <si>
    <t>https://motioncontrolsystems.hiwin.com/item/mg-series-rail/mg-series-rail/mgnr5r55hm</t>
  </si>
  <si>
    <t>5mm block</t>
  </si>
  <si>
    <t>HIWIN</t>
  </si>
  <si>
    <t>M3 x 8mm screws</t>
  </si>
  <si>
    <t>92000A118</t>
  </si>
  <si>
    <t>https://www.mcmaster.com/92000a118</t>
  </si>
  <si>
    <t>M3 threaded insert</t>
  </si>
  <si>
    <t>M2 threaded insert</t>
  </si>
  <si>
    <t>M2 x 5 mm screws</t>
  </si>
  <si>
    <t>5</t>
  </si>
  <si>
    <t>https://www.mcmaster.com/92000a012</t>
  </si>
  <si>
    <t>92000A012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</si>
</sst>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164" formatCode="#\ &quot;Assemblies&quot;"/>
  </numFmts>
  <fonts count="5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44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left"/>
    </xf>
    <xf numFmtId="0" fontId="4" fillId="0" borderId="0" xfId="0" applyFont="1" applyAlignment="1">
      <alignment horizontal="left"/>
    </xf>
    <xf numFmtId="49" fontId="0" fillId="0" borderId="0" xfId="0" applyNumberFormat="1" applyAlignment="1">
      <alignment horizontal="left"/>
    </xf>
    <xf numFmtId="0" fontId="0" fillId="0" borderId="0" xfId="0" applyNumberFormat="1" applyAlignment="1">
      <alignment horizontal="left"/>
    </xf>
    <xf numFmtId="0" fontId="0" fillId="0" borderId="0" xfId="0" applyFill="1"/>
    <xf numFmtId="2" fontId="0" fillId="0" borderId="0" xfId="0" applyNumberFormat="1" applyAlignment="1">
      <alignment horizontal="left"/>
    </xf>
    <xf numFmtId="0" fontId="0" fillId="0" borderId="0" xfId="3" applyNumberFormat="1" applyFont="1" applyAlignment="1">
      <alignment horizontal="left"/>
    </xf>
    <xf numFmtId="16" fontId="0" fillId="0" borderId="0" xfId="0" applyNumberFormat="1" applyAlignment="1">
      <alignment horizontal="left"/>
    </xf>
    <xf numFmtId="17" fontId="0" fillId="0" borderId="0" xfId="0" applyNumberFormat="1" applyAlignment="1">
      <alignment horizontal="left"/>
    </xf>
    <xf numFmtId="0" fontId="0" fillId="0" borderId="1" xfId="0" applyBorder="1" applyAlignment="1">
      <alignment horizontal="left"/>
    </xf>
    <xf numFmtId="44" fontId="0" fillId="0" borderId="0" xfId="3" applyFont="1" applyAlignment="1">
      <alignment horizontal="left"/>
    </xf>
    <xf numFmtId="164" fontId="0" fillId="2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44" fontId="0" fillId="0" borderId="0" xfId="0" applyNumberFormat="1" applyAlignment="1">
      <alignment horizontal="center"/>
    </xf>
    <xf numFmtId="8" fontId="0" fillId="0" borderId="0" xfId="3" applyNumberFormat="1" applyFont="1" applyAlignment="1">
      <alignment horizontal="left"/>
    </xf>
    <xf numFmtId="0" fontId="0" fillId="0" borderId="0" xfId="0" applyFill="1" applyAlignment="1">
      <alignment horizontal="left"/>
    </xf>
  </cellXfs>
  <cellStyles count="4">
    <cellStyle name="Currency" xfId="3" builtinId="4"/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2"/>
  <sheetViews>
    <sheetView tabSelected="1" topLeftCell="E1" zoomScaleNormal="100" workbookViewId="0">
      <selection activeCell="P10" sqref="P10"/>
    </sheetView>
  </sheetViews>
  <sheetFormatPr baseColWidth="10" defaultRowHeight="16"/>
  <cols>
    <col min="1" max="1" width="5.6640625" style="3" bestFit="1" customWidth="1"/>
    <col min="2" max="2" width="29.6640625" style="1" bestFit="1" customWidth="1"/>
    <col min="3" max="3" width="95.1640625" style="1" bestFit="1" customWidth="1"/>
    <col min="4" max="4" width="14.33203125" style="1" bestFit="1" customWidth="1"/>
    <col min="5" max="5" width="13.83203125" style="1" bestFit="1" customWidth="1"/>
    <col min="6" max="6" width="54.1640625" style="1" customWidth="1"/>
    <col min="7" max="7" width="6.6640625" style="1" bestFit="1" customWidth="1"/>
    <col min="8" max="8" width="12.5" style="1" bestFit="1" customWidth="1"/>
    <col min="9" max="9" width="16.83203125" style="1" bestFit="1" customWidth="1"/>
    <col min="10" max="10" width="12.6640625" style="4" bestFit="1" customWidth="1"/>
    <col min="11" max="11" width="10.83203125" style="1"/>
    <col min="12" max="12" width="13" style="13" bestFit="1" customWidth="1"/>
    <col min="13" max="13" width="10.5" style="11" bestFit="1" customWidth="1"/>
    <col min="14" max="14" width="9" style="11" bestFit="1" customWidth="1"/>
    <col min="15" max="22" width="10.83203125" style="1"/>
    <col min="23" max="23" width="19.5" style="1" bestFit="1" customWidth="1"/>
    <col min="24" max="16384" width="10.83203125" style="1"/>
  </cols>
  <sheetData>
    <row r="1" spans="1:22">
      <c r="A1" s="3" t="s">
        <v>2</v>
      </c>
      <c r="B1" s="1" t="s">
        <v>6</v>
      </c>
      <c r="C1" s="1" t="s">
        <v>5</v>
      </c>
      <c r="D1" s="1" t="s">
        <v>1</v>
      </c>
      <c r="E1" s="1" t="s">
        <v>7</v>
      </c>
      <c r="F1" s="1" t="s">
        <v>0</v>
      </c>
      <c r="G1" s="1" t="s">
        <v>3</v>
      </c>
      <c r="H1" s="1" t="s">
        <v>4</v>
      </c>
      <c r="I1" s="1" t="s">
        <v>15</v>
      </c>
      <c r="J1" s="4" t="s">
        <v>16</v>
      </c>
      <c r="Q1" s="8" t="s">
        <v>20</v>
      </c>
      <c r="R1" s="1" t="s">
        <v>17</v>
      </c>
      <c r="S1" s="9" t="s">
        <v>22</v>
      </c>
      <c r="T1" s="1" t="s">
        <v>23</v>
      </c>
    </row>
    <row r="2" spans="1:22">
      <c r="A2" s="3" t="s">
        <v>14</v>
      </c>
      <c r="B2" s="1" t="s">
        <v>28</v>
      </c>
      <c r="C2" s="1" t="str">
        <f>CONCATENATE("`",E2," &lt;",F2,"&gt;`_")</f>
        <v>`8683A11 &lt;https://www.mcmaster.com/8683a11&gt;`_</v>
      </c>
      <c r="D2" s="1" t="s">
        <v>8</v>
      </c>
      <c r="E2" s="1" t="s">
        <v>27</v>
      </c>
      <c r="F2" s="5" t="s">
        <v>26</v>
      </c>
      <c r="G2" s="6">
        <v>3.56</v>
      </c>
      <c r="H2" s="1">
        <v>1</v>
      </c>
      <c r="I2" s="7">
        <f>A2*BOM!$L$2</f>
        <v>2</v>
      </c>
      <c r="J2" s="7">
        <f t="shared" ref="J2:J3" si="0">ROUNDUP(I2/H2,0)</f>
        <v>2</v>
      </c>
      <c r="K2" s="1">
        <f>J2*G2/BOM!$L$2</f>
        <v>7.12</v>
      </c>
      <c r="L2" s="12">
        <v>1</v>
      </c>
      <c r="M2" s="11">
        <f>SUMPRODUCT(BOM!J2:J22,BOM!G2:G22)</f>
        <v>156.63999999999999</v>
      </c>
      <c r="N2" s="11">
        <f>M2/L2</f>
        <v>156.63999999999999</v>
      </c>
      <c r="O2"/>
      <c r="P2" s="1" t="s">
        <v>24</v>
      </c>
      <c r="Q2" s="1">
        <v>86.9</v>
      </c>
      <c r="R2" s="1">
        <v>36.94</v>
      </c>
      <c r="S2" s="1">
        <v>31.56</v>
      </c>
      <c r="T2" s="1">
        <v>30.22</v>
      </c>
      <c r="U2"/>
      <c r="V2"/>
    </row>
    <row r="3" spans="1:22">
      <c r="A3" s="3" t="s">
        <v>30</v>
      </c>
      <c r="B3" s="1" t="s">
        <v>50</v>
      </c>
      <c r="C3" s="1" t="str">
        <f t="shared" ref="C3:C11" si="1">CONCATENATE("`",E3," &lt;",F3,"&gt;`_")</f>
        <v>`94510A240 &lt;https://www.mcmaster.com/#94510A240&gt;`_</v>
      </c>
      <c r="D3" s="1" t="s">
        <v>8</v>
      </c>
      <c r="E3" s="1" t="s">
        <v>9</v>
      </c>
      <c r="F3" s="5" t="s">
        <v>10</v>
      </c>
      <c r="G3" s="6">
        <v>7.2</v>
      </c>
      <c r="H3" s="1">
        <v>50</v>
      </c>
      <c r="I3" s="7">
        <f>A3*BOM!$L$2</f>
        <v>7</v>
      </c>
      <c r="J3" s="7">
        <f t="shared" si="0"/>
        <v>1</v>
      </c>
      <c r="K3" s="1">
        <f>J3*G3/BOM!$L$2</f>
        <v>7.2</v>
      </c>
      <c r="O3"/>
      <c r="P3" s="1" t="s">
        <v>18</v>
      </c>
      <c r="Q3" s="1">
        <v>105.3</v>
      </c>
      <c r="R3" s="1">
        <v>49.22</v>
      </c>
      <c r="S3" s="1">
        <v>45.29</v>
      </c>
      <c r="T3" s="1">
        <v>42.15</v>
      </c>
      <c r="U3"/>
      <c r="V3"/>
    </row>
    <row r="4" spans="1:22">
      <c r="A4" s="3" t="s">
        <v>30</v>
      </c>
      <c r="B4" s="1" t="s">
        <v>47</v>
      </c>
      <c r="C4" s="1" t="str">
        <f t="shared" si="1"/>
        <v>`92000A118 &lt;https://www.mcmaster.com/92000a118&gt;`_</v>
      </c>
      <c r="D4" s="1" t="s">
        <v>8</v>
      </c>
      <c r="E4" s="1" t="s">
        <v>48</v>
      </c>
      <c r="F4" s="16" t="s">
        <v>49</v>
      </c>
      <c r="G4" s="6">
        <v>4.5599999999999996</v>
      </c>
      <c r="H4" s="1">
        <v>100</v>
      </c>
      <c r="I4" s="7">
        <f>A4*BOM!$L$2</f>
        <v>7</v>
      </c>
      <c r="J4" s="7">
        <f t="shared" ref="J4:J5" si="2">ROUNDUP(I4/H4,0)</f>
        <v>1</v>
      </c>
      <c r="K4" s="1">
        <f>J4*G4/BOM!$L$2</f>
        <v>4.5599999999999996</v>
      </c>
      <c r="O4"/>
      <c r="P4" s="1" t="s">
        <v>19</v>
      </c>
      <c r="Q4" s="10">
        <v>110.8</v>
      </c>
      <c r="R4" s="1">
        <v>52</v>
      </c>
      <c r="S4" s="1">
        <v>48.74</v>
      </c>
      <c r="T4" s="1">
        <v>45.56</v>
      </c>
      <c r="U4"/>
      <c r="V4"/>
    </row>
    <row r="5" spans="1:22">
      <c r="A5" s="3" t="s">
        <v>29</v>
      </c>
      <c r="B5" s="1" t="s">
        <v>51</v>
      </c>
      <c r="C5" s="1" t="str">
        <f t="shared" si="1"/>
        <v>`94510A360 &lt;https://www.mcmaster.com/94510a360&gt;`_</v>
      </c>
      <c r="D5" s="1" t="s">
        <v>8</v>
      </c>
      <c r="E5" s="1" t="s">
        <v>32</v>
      </c>
      <c r="F5" s="1" t="s">
        <v>31</v>
      </c>
      <c r="G5" s="6">
        <v>13.4</v>
      </c>
      <c r="H5" s="1">
        <v>25</v>
      </c>
      <c r="I5" s="7">
        <f>A5*BOM!$L$2</f>
        <v>6</v>
      </c>
      <c r="J5" s="7">
        <f t="shared" si="2"/>
        <v>1</v>
      </c>
      <c r="K5" s="1">
        <f>J5*G5/BOM!$L$2</f>
        <v>13.4</v>
      </c>
      <c r="O5"/>
      <c r="P5" s="1" t="s">
        <v>21</v>
      </c>
      <c r="Q5" s="1">
        <v>152.4</v>
      </c>
      <c r="R5" s="1">
        <v>45.04</v>
      </c>
      <c r="S5" s="1">
        <v>34.200000000000003</v>
      </c>
      <c r="T5" s="1">
        <v>28.51</v>
      </c>
      <c r="U5"/>
      <c r="V5"/>
    </row>
    <row r="6" spans="1:22">
      <c r="A6" s="3" t="s">
        <v>53</v>
      </c>
      <c r="B6" s="1" t="s">
        <v>52</v>
      </c>
      <c r="C6" s="1" t="str">
        <f t="shared" si="1"/>
        <v>`92000A012 &lt;https://www.mcmaster.com/92000a012&gt;`_</v>
      </c>
      <c r="D6" s="1" t="s">
        <v>8</v>
      </c>
      <c r="E6" s="1" t="s">
        <v>55</v>
      </c>
      <c r="F6" s="1" t="s">
        <v>54</v>
      </c>
      <c r="G6" s="6">
        <v>6.18</v>
      </c>
      <c r="H6" s="1">
        <v>100</v>
      </c>
      <c r="I6" s="7">
        <f>A6*BOM!$L$2</f>
        <v>5</v>
      </c>
      <c r="J6" s="7">
        <f t="shared" ref="J6:J11" si="3">ROUNDUP(I6/H6,0)</f>
        <v>1</v>
      </c>
      <c r="K6" s="1">
        <f>J6*G6/BOM!$L$2</f>
        <v>6.18</v>
      </c>
      <c r="O6"/>
      <c r="P6"/>
      <c r="Q6"/>
      <c r="R6"/>
      <c r="S6"/>
      <c r="T6"/>
      <c r="U6"/>
      <c r="V6"/>
    </row>
    <row r="7" spans="1:22">
      <c r="A7" s="3" t="s">
        <v>11</v>
      </c>
      <c r="B7" s="1" t="s">
        <v>35</v>
      </c>
      <c r="C7" s="1" t="str">
        <f t="shared" si="1"/>
        <v>`35065S00 &lt;https://www.servocity.com/hs-5065mg&gt;`_</v>
      </c>
      <c r="D7" s="1" t="s">
        <v>12</v>
      </c>
      <c r="E7" s="1" t="s">
        <v>34</v>
      </c>
      <c r="F7" s="1" t="s">
        <v>33</v>
      </c>
      <c r="G7" s="6">
        <v>33.99</v>
      </c>
      <c r="H7" s="1">
        <v>1</v>
      </c>
      <c r="I7" s="7">
        <f>A7*BOM!$L$2</f>
        <v>1</v>
      </c>
      <c r="J7" s="7">
        <f t="shared" si="3"/>
        <v>1</v>
      </c>
      <c r="K7" s="1">
        <f>J7*G7/BOM!$L$2</f>
        <v>33.99</v>
      </c>
      <c r="O7"/>
      <c r="P7"/>
      <c r="Q7"/>
      <c r="R7"/>
      <c r="S7"/>
      <c r="T7"/>
      <c r="U7"/>
      <c r="V7"/>
    </row>
    <row r="8" spans="1:22">
      <c r="A8" s="3" t="s">
        <v>11</v>
      </c>
      <c r="B8" s="1" t="s">
        <v>37</v>
      </c>
      <c r="C8" s="1" t="str">
        <f t="shared" si="1"/>
        <v>`55707 &lt;https://www.servocity.com/55707-mini-aluminum-single-arm&gt;`_</v>
      </c>
      <c r="D8" s="1" t="s">
        <v>12</v>
      </c>
      <c r="E8" s="1">
        <v>55707</v>
      </c>
      <c r="F8" s="1" t="s">
        <v>36</v>
      </c>
      <c r="G8" s="6">
        <v>7.97</v>
      </c>
      <c r="H8" s="1">
        <v>1</v>
      </c>
      <c r="I8" s="7">
        <f>A8*BOM!$L$2</f>
        <v>1</v>
      </c>
      <c r="J8" s="7">
        <f t="shared" si="3"/>
        <v>1</v>
      </c>
      <c r="K8" s="1">
        <f>J8*G8/BOM!$L$2</f>
        <v>7.97</v>
      </c>
      <c r="O8"/>
      <c r="P8"/>
      <c r="Q8"/>
      <c r="R8"/>
      <c r="S8"/>
      <c r="T8"/>
      <c r="U8"/>
      <c r="V8"/>
    </row>
    <row r="9" spans="1:22">
      <c r="A9" s="3" t="s">
        <v>11</v>
      </c>
      <c r="B9" s="1" t="s">
        <v>25</v>
      </c>
      <c r="C9" s="1" t="str">
        <f t="shared" si="1"/>
        <v>`D2HW-C203MR &lt;https://www.digikey.com/products/en?keywords=SW1154-ND&gt;`_</v>
      </c>
      <c r="D9" s="1" t="s">
        <v>13</v>
      </c>
      <c r="E9" s="1" t="s">
        <v>39</v>
      </c>
      <c r="F9" s="1" t="s">
        <v>38</v>
      </c>
      <c r="G9" s="6">
        <v>6.22</v>
      </c>
      <c r="H9" s="1">
        <v>1</v>
      </c>
      <c r="I9" s="7">
        <f>A9*BOM!$L$2</f>
        <v>1</v>
      </c>
      <c r="J9" s="7">
        <f t="shared" si="3"/>
        <v>1</v>
      </c>
      <c r="K9" s="1">
        <f>J9*G9/BOM!$L$2</f>
        <v>6.22</v>
      </c>
      <c r="O9"/>
      <c r="P9"/>
      <c r="Q9"/>
      <c r="R9"/>
      <c r="S9"/>
      <c r="T9"/>
      <c r="U9"/>
      <c r="V9"/>
    </row>
    <row r="10" spans="1:22">
      <c r="A10" s="3" t="s">
        <v>11</v>
      </c>
      <c r="B10" s="1" t="s">
        <v>41</v>
      </c>
      <c r="C10" s="1" t="str">
        <f t="shared" si="1"/>
        <v>`MGNR5R55HM &lt;https://motioncontrolsystems.hiwin.com/item/mg-series-rail/mg-series-rail/mgnr5r55hm&gt;`_</v>
      </c>
      <c r="D10" s="1" t="s">
        <v>46</v>
      </c>
      <c r="E10" s="1" t="s">
        <v>40</v>
      </c>
      <c r="F10" s="1" t="s">
        <v>44</v>
      </c>
      <c r="G10" s="6">
        <v>35</v>
      </c>
      <c r="H10" s="1">
        <v>1</v>
      </c>
      <c r="I10" s="7">
        <f>A10*BOM!$L$2</f>
        <v>1</v>
      </c>
      <c r="J10" s="7">
        <f t="shared" si="3"/>
        <v>1</v>
      </c>
      <c r="K10" s="1">
        <f>J10*G10/BOM!$L$2</f>
        <v>35</v>
      </c>
      <c r="O10"/>
      <c r="P10"/>
      <c r="Q10"/>
      <c r="R10"/>
      <c r="S10"/>
      <c r="T10"/>
      <c r="U10"/>
      <c r="V10"/>
    </row>
    <row r="11" spans="1:22">
      <c r="A11" s="3" t="s">
        <v>11</v>
      </c>
      <c r="B11" s="1" t="s">
        <v>45</v>
      </c>
      <c r="C11" s="1" t="str">
        <f t="shared" si="1"/>
        <v>`MGN5CZFH &lt;https://motioncontrolsystems.hiwin.com/item/mg-series-block/mg-series-block/mgn5czfh&gt;`_</v>
      </c>
      <c r="D11" s="1" t="s">
        <v>46</v>
      </c>
      <c r="E11" s="1" t="s">
        <v>43</v>
      </c>
      <c r="F11" s="1" t="s">
        <v>42</v>
      </c>
      <c r="G11" s="6">
        <v>35</v>
      </c>
      <c r="H11" s="1">
        <v>1</v>
      </c>
      <c r="I11" s="7">
        <f>A11*BOM!$L$2</f>
        <v>1</v>
      </c>
      <c r="J11" s="7">
        <f t="shared" si="3"/>
        <v>1</v>
      </c>
      <c r="K11" s="1">
        <f>J11*G11/BOM!$L$2</f>
        <v>35</v>
      </c>
      <c r="O11"/>
      <c r="P11"/>
      <c r="Q11"/>
      <c r="R11"/>
      <c r="S11"/>
      <c r="T11"/>
      <c r="U11"/>
      <c r="V11"/>
    </row>
    <row r="12" spans="1:22">
      <c r="G12" s="6"/>
      <c r="I12" s="7"/>
      <c r="J12" s="7"/>
      <c r="O12"/>
      <c r="P12"/>
      <c r="Q12"/>
      <c r="R12"/>
      <c r="S12"/>
      <c r="T12"/>
      <c r="U12"/>
      <c r="V12"/>
    </row>
    <row r="13" spans="1:22">
      <c r="G13" s="6"/>
      <c r="I13" s="7"/>
      <c r="J13" s="7"/>
      <c r="O13"/>
      <c r="P13"/>
      <c r="Q13"/>
      <c r="R13"/>
      <c r="S13"/>
      <c r="T13"/>
      <c r="U13"/>
      <c r="V13"/>
    </row>
    <row r="14" spans="1:22">
      <c r="G14" s="6"/>
      <c r="I14" s="7"/>
      <c r="J14" s="7"/>
      <c r="O14"/>
      <c r="P14"/>
      <c r="Q14"/>
      <c r="R14"/>
      <c r="S14"/>
      <c r="T14"/>
      <c r="U14"/>
      <c r="V14"/>
    </row>
    <row r="15" spans="1:22">
      <c r="B15" s="2"/>
      <c r="G15" s="6"/>
      <c r="I15" s="7"/>
      <c r="J15" s="7"/>
      <c r="M15" s="15"/>
      <c r="O15"/>
      <c r="P15"/>
      <c r="Q15"/>
      <c r="R15"/>
      <c r="S15"/>
      <c r="T15"/>
      <c r="U15"/>
      <c r="V15"/>
    </row>
    <row r="16" spans="1:22">
      <c r="G16" s="6"/>
      <c r="I16" s="7"/>
      <c r="J16" s="7"/>
      <c r="O16"/>
      <c r="P16"/>
      <c r="Q16"/>
      <c r="R16"/>
      <c r="S16"/>
      <c r="T16"/>
      <c r="U16"/>
      <c r="V16"/>
    </row>
    <row r="17" spans="6:22">
      <c r="G17" s="6"/>
      <c r="I17" s="7"/>
      <c r="J17" s="7"/>
      <c r="O17"/>
      <c r="P17"/>
      <c r="Q17"/>
      <c r="R17"/>
      <c r="S17"/>
      <c r="T17"/>
      <c r="U17"/>
      <c r="V17"/>
    </row>
    <row r="18" spans="6:22">
      <c r="G18" s="6"/>
      <c r="I18" s="7"/>
      <c r="J18" s="7"/>
      <c r="O18"/>
      <c r="P18"/>
      <c r="Q18"/>
      <c r="R18"/>
      <c r="S18"/>
      <c r="T18"/>
      <c r="U18"/>
      <c r="V18"/>
    </row>
    <row r="19" spans="6:22">
      <c r="G19" s="6"/>
      <c r="I19" s="7"/>
      <c r="J19" s="7"/>
      <c r="L19" s="14"/>
      <c r="O19"/>
      <c r="P19"/>
      <c r="Q19"/>
      <c r="R19"/>
      <c r="S19"/>
      <c r="T19"/>
      <c r="U19"/>
      <c r="V19"/>
    </row>
    <row r="20" spans="6:22">
      <c r="G20" s="6"/>
      <c r="I20" s="7"/>
      <c r="J20" s="7"/>
    </row>
    <row r="21" spans="6:22">
      <c r="G21" s="6"/>
      <c r="I21" s="7"/>
      <c r="J21" s="7"/>
    </row>
    <row r="22" spans="6:22">
      <c r="F22" s="5"/>
      <c r="G22" s="6"/>
      <c r="I22" s="7"/>
      <c r="J22" s="7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Lustig, Andy</cp:lastModifiedBy>
  <dcterms:created xsi:type="dcterms:W3CDTF">2017-03-02T23:00:28Z</dcterms:created>
  <dcterms:modified xsi:type="dcterms:W3CDTF">2020-04-26T16:46:13Z</dcterms:modified>
</cp:coreProperties>
</file>