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ustiga/Repos/Syringe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2" i="1" l="1"/>
  <c r="K73" i="1"/>
  <c r="I73" i="1"/>
  <c r="I72" i="1"/>
  <c r="J72" i="1"/>
  <c r="J73" i="1"/>
  <c r="D47" i="1"/>
  <c r="F49" i="1"/>
  <c r="F48" i="1"/>
  <c r="F38" i="1"/>
  <c r="F39" i="1"/>
  <c r="F40" i="1"/>
  <c r="F41" i="1"/>
  <c r="F42" i="1"/>
  <c r="F43" i="1"/>
  <c r="F44" i="1"/>
  <c r="F45" i="1"/>
  <c r="F46" i="1"/>
  <c r="F37" i="1"/>
  <c r="F28" i="1"/>
  <c r="F29" i="1"/>
  <c r="F30" i="1"/>
  <c r="F31" i="1"/>
  <c r="F32" i="1"/>
  <c r="F33" i="1"/>
  <c r="F34" i="1"/>
  <c r="F35" i="1"/>
  <c r="F36" i="1"/>
  <c r="F27" i="1"/>
  <c r="E38" i="1"/>
  <c r="E39" i="1"/>
  <c r="E40" i="1"/>
  <c r="E41" i="1"/>
  <c r="E42" i="1"/>
  <c r="E43" i="1"/>
  <c r="E44" i="1"/>
  <c r="E45" i="1"/>
  <c r="E46" i="1"/>
  <c r="E37" i="1"/>
  <c r="E28" i="1"/>
  <c r="E29" i="1"/>
  <c r="E30" i="1"/>
  <c r="E31" i="1"/>
  <c r="E32" i="1"/>
  <c r="E33" i="1"/>
  <c r="E34" i="1"/>
  <c r="E35" i="1"/>
  <c r="E36" i="1"/>
  <c r="E27" i="1"/>
  <c r="D39" i="1"/>
  <c r="D40" i="1"/>
  <c r="D41" i="1"/>
  <c r="D42" i="1"/>
  <c r="D43" i="1"/>
  <c r="D44" i="1"/>
  <c r="D45" i="1"/>
  <c r="D46" i="1"/>
  <c r="D38" i="1"/>
  <c r="D29" i="1"/>
  <c r="D30" i="1"/>
  <c r="D31" i="1"/>
  <c r="D32" i="1"/>
  <c r="D33" i="1"/>
  <c r="D34" i="1"/>
  <c r="D35" i="1"/>
  <c r="D36" i="1"/>
  <c r="D28" i="1"/>
  <c r="E13" i="1"/>
  <c r="E14" i="1"/>
  <c r="E15" i="1"/>
  <c r="E16" i="1"/>
  <c r="E17" i="1"/>
  <c r="E18" i="1"/>
  <c r="E19" i="1"/>
  <c r="E20" i="1"/>
  <c r="E21" i="1"/>
  <c r="E22" i="1"/>
  <c r="E24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<sst xmlns="http://schemas.openxmlformats.org/spreadsheetml/2006/main" count="13" uniqueCount="11">
  <si>
    <t>microliters</t>
  </si>
  <si>
    <t>ml</t>
  </si>
  <si>
    <t>8ms</t>
  </si>
  <si>
    <t>753 ms</t>
  </si>
  <si>
    <t>% diff</t>
  </si>
  <si>
    <t>mL deviation</t>
  </si>
  <si>
    <t>standard deviation</t>
  </si>
  <si>
    <t>Target Volume (microliters)</t>
  </si>
  <si>
    <t>Mean</t>
  </si>
  <si>
    <t>mg</t>
  </si>
  <si>
    <t>%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</si>
</sst>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Accumulative Volume (microliters)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49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96.69999999999998</c:v>
                </c:pt>
                <c:pt idx="1">
                  <c:v>195.0</c:v>
                </c:pt>
                <c:pt idx="2">
                  <c:v>295.6</c:v>
                </c:pt>
                <c:pt idx="3">
                  <c:v>392.2</c:v>
                </c:pt>
                <c:pt idx="4">
                  <c:v>503.4</c:v>
                </c:pt>
                <c:pt idx="5">
                  <c:v>613.7</c:v>
                </c:pt>
                <c:pt idx="6">
                  <c:v>711.4</c:v>
                </c:pt>
                <c:pt idx="7">
                  <c:v>808.1</c:v>
                </c:pt>
                <c:pt idx="8">
                  <c:v>908.6</c:v>
                </c:pt>
                <c:pt idx="9">
                  <c:v>1006.3</c:v>
                </c:pt>
              </c:numCache>
            </c:numRef>
          </c:yVal>
          <c:smooth val="0"/>
        </c:ser>
        <c:ser>
          <c:idx val="1"/>
          <c:order val="1"/>
          <c:tx>
            <c:v>Expected Volume (microliters)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290192"/>
        <c:axId val="1965291968"/>
      </c:scatterChart>
      <c:valAx>
        <c:axId val="19652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91968"/>
        <c:crosses val="autoZero"/>
        <c:crossBetween val="midCat"/>
      </c:valAx>
      <c:valAx>
        <c:axId val="1965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Volume vs % Volume deviation</a:t>
            </a:r>
          </a:p>
        </c:rich>
      </c:tx>
      <c:layout>
        <c:manualLayout>
          <c:xMode val="edge"/>
          <c:yMode val="edge"/>
          <c:x val="0.343578031006994"/>
          <c:y val="0.0304871911672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Sheet1!$C$49:$C$68</c:f>
              <c:numCache>
                <c:formatCode>General</c:formatCode>
                <c:ptCount val="2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</c:numCache>
            </c:numRef>
          </c:xVal>
          <c:yVal>
            <c:numRef>
              <c:f>Sheet1!$D$49:$D$68</c:f>
              <c:numCache>
                <c:formatCode>General</c:formatCode>
                <c:ptCount val="20"/>
                <c:pt idx="0">
                  <c:v>-3.300000000000011</c:v>
                </c:pt>
                <c:pt idx="1">
                  <c:v>-1.699999999999993</c:v>
                </c:pt>
                <c:pt idx="2">
                  <c:v>0.599999999999962</c:v>
                </c:pt>
                <c:pt idx="3">
                  <c:v>-3.399999999999986</c:v>
                </c:pt>
                <c:pt idx="4">
                  <c:v>11.19999999999996</c:v>
                </c:pt>
                <c:pt idx="5">
                  <c:v>10.30000000000006</c:v>
                </c:pt>
                <c:pt idx="6">
                  <c:v>-2.299999999999996</c:v>
                </c:pt>
                <c:pt idx="7">
                  <c:v>-3.299999999999997</c:v>
                </c:pt>
                <c:pt idx="8">
                  <c:v>0.499999999999917</c:v>
                </c:pt>
                <c:pt idx="9">
                  <c:v>-2.299999999999996</c:v>
                </c:pt>
                <c:pt idx="10">
                  <c:v>-0.629999999999997</c:v>
                </c:pt>
                <c:pt idx="11">
                  <c:v>4.400000000000004</c:v>
                </c:pt>
                <c:pt idx="12">
                  <c:v>5.200000000000004</c:v>
                </c:pt>
                <c:pt idx="13">
                  <c:v>3.679999999999994</c:v>
                </c:pt>
                <c:pt idx="14">
                  <c:v>2.37999999999996</c:v>
                </c:pt>
                <c:pt idx="15">
                  <c:v>1.810000000000045</c:v>
                </c:pt>
                <c:pt idx="16">
                  <c:v>5.009999999999959</c:v>
                </c:pt>
                <c:pt idx="17">
                  <c:v>3.670000000000062</c:v>
                </c:pt>
                <c:pt idx="18">
                  <c:v>-0.990000000000002</c:v>
                </c:pt>
                <c:pt idx="19">
                  <c:v>4.499999999999993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16736"/>
        <c:axId val="1965319216"/>
      </c:scatterChart>
      <c:valAx>
        <c:axId val="19653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Volume (microliters)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19216"/>
        <c:crosses val="autoZero"/>
        <c:crossBetween val="midCat"/>
      </c:valAx>
      <c:valAx>
        <c:axId val="19653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Volume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Volume vs Volume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Sheet1!$C$49:$C$68</c:f>
              <c:numCache>
                <c:formatCode>General</c:formatCode>
                <c:ptCount val="2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</c:numCache>
            </c:numRef>
          </c:xVal>
          <c:yVal>
            <c:numRef>
              <c:f>Sheet1!$E$49:$E$68</c:f>
              <c:numCache>
                <c:formatCode>General</c:formatCode>
                <c:ptCount val="20"/>
                <c:pt idx="0">
                  <c:v>-3.300000000000011</c:v>
                </c:pt>
                <c:pt idx="1">
                  <c:v>-1.699999999999993</c:v>
                </c:pt>
                <c:pt idx="2">
                  <c:v>0.599999999999962</c:v>
                </c:pt>
                <c:pt idx="3">
                  <c:v>-3.399999999999986</c:v>
                </c:pt>
                <c:pt idx="4">
                  <c:v>11.19999999999996</c:v>
                </c:pt>
                <c:pt idx="5">
                  <c:v>10.30000000000006</c:v>
                </c:pt>
                <c:pt idx="6">
                  <c:v>-2.299999999999996</c:v>
                </c:pt>
                <c:pt idx="7">
                  <c:v>-3.299999999999997</c:v>
                </c:pt>
                <c:pt idx="8">
                  <c:v>0.499999999999917</c:v>
                </c:pt>
                <c:pt idx="9">
                  <c:v>-2.299999999999996</c:v>
                </c:pt>
                <c:pt idx="10">
                  <c:v>-6.299999999999972</c:v>
                </c:pt>
                <c:pt idx="11">
                  <c:v>44.00000000000004</c:v>
                </c:pt>
                <c:pt idx="12">
                  <c:v>52.00000000000004</c:v>
                </c:pt>
                <c:pt idx="13">
                  <c:v>36.79999999999994</c:v>
                </c:pt>
                <c:pt idx="14">
                  <c:v>23.7999999999996</c:v>
                </c:pt>
                <c:pt idx="15">
                  <c:v>18.10000000000045</c:v>
                </c:pt>
                <c:pt idx="16">
                  <c:v>50.09999999999959</c:v>
                </c:pt>
                <c:pt idx="17">
                  <c:v>36.70000000000062</c:v>
                </c:pt>
                <c:pt idx="18">
                  <c:v>-9.90000000000002</c:v>
                </c:pt>
                <c:pt idx="19">
                  <c:v>44.99999999999992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40352"/>
        <c:axId val="1965344112"/>
      </c:scatterChart>
      <c:valAx>
        <c:axId val="19653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Volume (microliters)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44112"/>
        <c:crosses val="autoZero"/>
        <c:crossBetween val="midCat"/>
      </c:valAx>
      <c:valAx>
        <c:axId val="19653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Deviation (microliters)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Accumulative Volume (microliters)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49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Sheet1!$B$13:$B$22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Sheet1!$C$13:$C$22</c:f>
              <c:numCache>
                <c:formatCode>General</c:formatCode>
                <c:ptCount val="10"/>
                <c:pt idx="0">
                  <c:v>993.7</c:v>
                </c:pt>
                <c:pt idx="1">
                  <c:v>2037.7</c:v>
                </c:pt>
                <c:pt idx="2">
                  <c:v>3089.7</c:v>
                </c:pt>
                <c:pt idx="3">
                  <c:v>4126.5</c:v>
                </c:pt>
                <c:pt idx="4">
                  <c:v>5150.3</c:v>
                </c:pt>
                <c:pt idx="5">
                  <c:v>6168.400000000001</c:v>
                </c:pt>
                <c:pt idx="6">
                  <c:v>7218.5</c:v>
                </c:pt>
                <c:pt idx="7">
                  <c:v>8255.2</c:v>
                </c:pt>
                <c:pt idx="8">
                  <c:v>9245.300000000001</c:v>
                </c:pt>
                <c:pt idx="9">
                  <c:v>10290.3</c:v>
                </c:pt>
              </c:numCache>
            </c:numRef>
          </c:yVal>
          <c:smooth val="0"/>
        </c:ser>
        <c:ser>
          <c:idx val="1"/>
          <c:order val="1"/>
          <c:tx>
            <c:v>Expected Volume (microliters)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Sheet1!$B$13:$B$22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xVal>
          <c:yVal>
            <c:numRef>
              <c:f>Sheet1!$D$13:$D$22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367696"/>
        <c:axId val="1965370176"/>
      </c:scatterChart>
      <c:valAx>
        <c:axId val="196536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70176"/>
        <c:crosses val="autoZero"/>
        <c:crossBetween val="midCat"/>
      </c:valAx>
      <c:valAx>
        <c:axId val="19653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6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1</xdr:row>
      <xdr:rowOff>171450</xdr:rowOff>
    </xdr:from>
    <xdr:to>
      <xdr:col>14</xdr:col>
      <xdr:colOff>685800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27</xdr:row>
      <xdr:rowOff>127000</xdr:rowOff>
    </xdr:from>
    <xdr:to>
      <xdr:col>15</xdr:col>
      <xdr:colOff>647700</xdr:colOff>
      <xdr:row>50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311150</xdr:colOff>
      <xdr:row>27</xdr:row>
      <xdr:rowOff>139700</xdr:rowOff>
    </xdr:from>
    <xdr:to>
      <xdr:col>26</xdr:col>
      <xdr:colOff>241300</xdr:colOff>
      <xdr:row>50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2</xdr:row>
      <xdr:rowOff>76200</xdr:rowOff>
    </xdr:from>
    <xdr:to>
      <xdr:col>25</xdr:col>
      <xdr:colOff>495300</xdr:colOff>
      <xdr:row>23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K1" sqref="K1"/>
    </sheetView>
  </sheetViews>
  <sheetFormatPr baseColWidth="10" defaultRowHeight="16" x14ac:dyDescent="0.2"/>
  <cols>
    <col min="6" max="6" width="11.5" bestFit="1" customWidth="1"/>
    <col min="8" max="8" width="14" customWidth="1"/>
    <col min="9" max="9" width="10.33203125" customWidth="1"/>
    <col min="10" max="10" width="9.6640625" customWidth="1"/>
    <col min="11" max="11" width="10.5" bestFit="1" customWidth="1"/>
  </cols>
  <sheetData>
    <row r="1" spans="1:6" x14ac:dyDescent="0.2">
      <c r="B1" t="s">
        <v>0</v>
      </c>
      <c r="C1" t="s">
        <v>9</v>
      </c>
      <c r="F1" t="s">
        <v>1</v>
      </c>
    </row>
    <row r="3" spans="1:6" x14ac:dyDescent="0.2">
      <c r="A3" s="6" t="s">
        <v>2</v>
      </c>
      <c r="B3">
        <v>100</v>
      </c>
      <c r="C3">
        <v>96.699999999999989</v>
      </c>
      <c r="D3">
        <v>100</v>
      </c>
      <c r="E3" s="2">
        <f>(C3-D3)/D3*100</f>
        <v>-3.3000000000000114</v>
      </c>
    </row>
    <row r="4" spans="1:6" x14ac:dyDescent="0.2">
      <c r="A4" s="6"/>
      <c r="B4">
        <v>200</v>
      </c>
      <c r="C4">
        <v>195</v>
      </c>
      <c r="D4">
        <v>200</v>
      </c>
      <c r="E4" s="2">
        <f t="shared" ref="E4:E22" si="0">(C4-D4)/D4*100</f>
        <v>-2.5</v>
      </c>
    </row>
    <row r="5" spans="1:6" x14ac:dyDescent="0.2">
      <c r="A5" s="6"/>
      <c r="B5">
        <v>300</v>
      </c>
      <c r="C5">
        <v>295.59999999999997</v>
      </c>
      <c r="D5">
        <v>300</v>
      </c>
      <c r="E5" s="2">
        <f t="shared" si="0"/>
        <v>-1.4666666666666781</v>
      </c>
    </row>
    <row r="6" spans="1:6" x14ac:dyDescent="0.2">
      <c r="A6" s="6"/>
      <c r="B6">
        <v>400</v>
      </c>
      <c r="C6">
        <v>392.2</v>
      </c>
      <c r="D6">
        <v>400</v>
      </c>
      <c r="E6" s="2">
        <f t="shared" si="0"/>
        <v>-1.9500000000000028</v>
      </c>
    </row>
    <row r="7" spans="1:6" x14ac:dyDescent="0.2">
      <c r="A7" s="6"/>
      <c r="B7">
        <v>500</v>
      </c>
      <c r="C7">
        <v>503.4</v>
      </c>
      <c r="D7">
        <v>500</v>
      </c>
      <c r="E7" s="2">
        <f t="shared" si="0"/>
        <v>0.6799999999999955</v>
      </c>
    </row>
    <row r="8" spans="1:6" x14ac:dyDescent="0.2">
      <c r="A8" s="6"/>
      <c r="B8">
        <v>600</v>
      </c>
      <c r="C8">
        <v>613.70000000000005</v>
      </c>
      <c r="D8">
        <v>600</v>
      </c>
      <c r="E8" s="2">
        <f t="shared" si="0"/>
        <v>2.2833333333333412</v>
      </c>
    </row>
    <row r="9" spans="1:6" x14ac:dyDescent="0.2">
      <c r="A9" s="6"/>
      <c r="B9">
        <v>700</v>
      </c>
      <c r="C9">
        <v>711.4</v>
      </c>
      <c r="D9">
        <v>700</v>
      </c>
      <c r="E9" s="2">
        <f t="shared" si="0"/>
        <v>1.6285714285714255</v>
      </c>
    </row>
    <row r="10" spans="1:6" x14ac:dyDescent="0.2">
      <c r="A10" s="6"/>
      <c r="B10">
        <v>800</v>
      </c>
      <c r="C10">
        <v>808.1</v>
      </c>
      <c r="D10">
        <v>800</v>
      </c>
      <c r="E10" s="2">
        <f t="shared" si="0"/>
        <v>1.0125000000000028</v>
      </c>
    </row>
    <row r="11" spans="1:6" x14ac:dyDescent="0.2">
      <c r="A11" s="6"/>
      <c r="B11">
        <v>900</v>
      </c>
      <c r="C11">
        <v>908.59999999999991</v>
      </c>
      <c r="D11">
        <v>900</v>
      </c>
      <c r="E11" s="2">
        <f t="shared" si="0"/>
        <v>0.95555555555554539</v>
      </c>
    </row>
    <row r="12" spans="1:6" x14ac:dyDescent="0.2">
      <c r="A12" s="6"/>
      <c r="B12">
        <v>1000</v>
      </c>
      <c r="C12">
        <v>1006.3</v>
      </c>
      <c r="D12">
        <v>1000</v>
      </c>
      <c r="E12" s="2">
        <f t="shared" si="0"/>
        <v>0.62999999999999545</v>
      </c>
    </row>
    <row r="13" spans="1:6" x14ac:dyDescent="0.2">
      <c r="A13" s="6" t="s">
        <v>3</v>
      </c>
      <c r="B13">
        <v>1000</v>
      </c>
      <c r="C13">
        <v>993.7</v>
      </c>
      <c r="D13">
        <v>1000</v>
      </c>
      <c r="E13" s="2">
        <f t="shared" si="0"/>
        <v>-0.62999999999999545</v>
      </c>
    </row>
    <row r="14" spans="1:6" x14ac:dyDescent="0.2">
      <c r="A14" s="6"/>
      <c r="B14">
        <v>2000</v>
      </c>
      <c r="C14">
        <v>2037.7</v>
      </c>
      <c r="D14">
        <v>2000</v>
      </c>
      <c r="E14" s="2">
        <f t="shared" si="0"/>
        <v>1.8850000000000022</v>
      </c>
    </row>
    <row r="15" spans="1:6" x14ac:dyDescent="0.2">
      <c r="A15" s="6"/>
      <c r="B15">
        <v>3000</v>
      </c>
      <c r="C15">
        <v>3089.7000000000003</v>
      </c>
      <c r="D15">
        <v>3000</v>
      </c>
      <c r="E15" s="2">
        <f t="shared" si="0"/>
        <v>2.9900000000000091</v>
      </c>
    </row>
    <row r="16" spans="1:6" x14ac:dyDescent="0.2">
      <c r="A16" s="6"/>
      <c r="B16">
        <v>4000</v>
      </c>
      <c r="C16">
        <v>4126.5</v>
      </c>
      <c r="D16">
        <v>4000</v>
      </c>
      <c r="E16" s="2">
        <f t="shared" si="0"/>
        <v>3.1625000000000001</v>
      </c>
    </row>
    <row r="17" spans="1:6" x14ac:dyDescent="0.2">
      <c r="A17" s="6"/>
      <c r="B17">
        <v>5000</v>
      </c>
      <c r="C17">
        <v>5150.2999999999993</v>
      </c>
      <c r="D17">
        <v>5000</v>
      </c>
      <c r="E17" s="2">
        <f t="shared" si="0"/>
        <v>3.0059999999999856</v>
      </c>
    </row>
    <row r="18" spans="1:6" x14ac:dyDescent="0.2">
      <c r="A18" s="6"/>
      <c r="B18">
        <v>6000</v>
      </c>
      <c r="C18">
        <v>6168.4000000000005</v>
      </c>
      <c r="D18">
        <v>6000</v>
      </c>
      <c r="E18" s="2">
        <f t="shared" si="0"/>
        <v>2.8066666666666755</v>
      </c>
    </row>
    <row r="19" spans="1:6" x14ac:dyDescent="0.2">
      <c r="A19" s="6"/>
      <c r="B19">
        <v>7000</v>
      </c>
      <c r="C19">
        <v>7218.5</v>
      </c>
      <c r="D19">
        <v>7000</v>
      </c>
      <c r="E19" s="2">
        <f t="shared" si="0"/>
        <v>3.1214285714285714</v>
      </c>
    </row>
    <row r="20" spans="1:6" x14ac:dyDescent="0.2">
      <c r="A20" s="6"/>
      <c r="B20">
        <v>8000</v>
      </c>
      <c r="C20">
        <v>8255.2000000000007</v>
      </c>
      <c r="D20">
        <v>8000</v>
      </c>
      <c r="E20" s="2">
        <f t="shared" si="0"/>
        <v>3.1900000000000088</v>
      </c>
    </row>
    <row r="21" spans="1:6" x14ac:dyDescent="0.2">
      <c r="A21" s="6"/>
      <c r="B21">
        <v>9000</v>
      </c>
      <c r="C21">
        <v>9245.3000000000011</v>
      </c>
      <c r="D21">
        <v>9000</v>
      </c>
      <c r="E21" s="2">
        <f t="shared" si="0"/>
        <v>2.7255555555555677</v>
      </c>
    </row>
    <row r="22" spans="1:6" x14ac:dyDescent="0.2">
      <c r="A22" s="6"/>
      <c r="B22">
        <v>10000</v>
      </c>
      <c r="C22">
        <v>10290.300000000001</v>
      </c>
      <c r="D22">
        <v>10000</v>
      </c>
      <c r="E22" s="2">
        <f t="shared" si="0"/>
        <v>2.9030000000000107</v>
      </c>
    </row>
    <row r="24" spans="1:6" x14ac:dyDescent="0.2">
      <c r="E24" s="2">
        <f>AVERAGE(E13:E22)</f>
        <v>2.5160150793650833</v>
      </c>
    </row>
    <row r="26" spans="1:6" x14ac:dyDescent="0.2">
      <c r="E26" t="s">
        <v>4</v>
      </c>
      <c r="F26" t="s">
        <v>5</v>
      </c>
    </row>
    <row r="27" spans="1:6" x14ac:dyDescent="0.2">
      <c r="A27" s="6" t="s">
        <v>2</v>
      </c>
      <c r="B27">
        <v>9.6699999999999994E-2</v>
      </c>
      <c r="D27">
        <v>9.6699999999999994E-2</v>
      </c>
      <c r="E27">
        <f>(D27-0.1)/0.1*100</f>
        <v>-3.3000000000000114</v>
      </c>
      <c r="F27">
        <f>1000*(D27-0.1)</f>
        <v>-3.3000000000000114</v>
      </c>
    </row>
    <row r="28" spans="1:6" x14ac:dyDescent="0.2">
      <c r="A28" s="6"/>
      <c r="B28">
        <v>0.19500000000000001</v>
      </c>
      <c r="C28" s="3">
        <v>9.6699999999999994E-2</v>
      </c>
      <c r="D28">
        <f>B28-C28</f>
        <v>9.8300000000000012E-2</v>
      </c>
      <c r="E28">
        <f t="shared" ref="E28:E36" si="1">(D28-0.1)/0.1*100</f>
        <v>-1.6999999999999931</v>
      </c>
      <c r="F28">
        <f t="shared" ref="F28:F36" si="2">1000*(D28-0.1)</f>
        <v>-1.6999999999999931</v>
      </c>
    </row>
    <row r="29" spans="1:6" x14ac:dyDescent="0.2">
      <c r="A29" s="6"/>
      <c r="B29">
        <v>0.29559999999999997</v>
      </c>
      <c r="C29" s="3">
        <v>0.19500000000000001</v>
      </c>
      <c r="D29">
        <f t="shared" ref="D29:D36" si="3">B29-C29</f>
        <v>0.10059999999999997</v>
      </c>
      <c r="E29">
        <f t="shared" si="1"/>
        <v>0.59999999999996168</v>
      </c>
      <c r="F29">
        <f t="shared" si="2"/>
        <v>0.59999999999996168</v>
      </c>
    </row>
    <row r="30" spans="1:6" x14ac:dyDescent="0.2">
      <c r="A30" s="6"/>
      <c r="B30">
        <v>0.39219999999999999</v>
      </c>
      <c r="C30" s="3">
        <v>0.29559999999999997</v>
      </c>
      <c r="D30">
        <f t="shared" si="3"/>
        <v>9.6600000000000019E-2</v>
      </c>
      <c r="E30">
        <f t="shared" si="1"/>
        <v>-3.3999999999999861</v>
      </c>
      <c r="F30">
        <f t="shared" si="2"/>
        <v>-3.3999999999999861</v>
      </c>
    </row>
    <row r="31" spans="1:6" x14ac:dyDescent="0.2">
      <c r="A31" s="6"/>
      <c r="B31">
        <v>0.50339999999999996</v>
      </c>
      <c r="C31" s="3">
        <v>0.39219999999999999</v>
      </c>
      <c r="D31">
        <f t="shared" si="3"/>
        <v>0.11119999999999997</v>
      </c>
      <c r="E31">
        <f t="shared" si="1"/>
        <v>11.19999999999996</v>
      </c>
      <c r="F31">
        <f t="shared" si="2"/>
        <v>11.19999999999996</v>
      </c>
    </row>
    <row r="32" spans="1:6" x14ac:dyDescent="0.2">
      <c r="A32" s="6"/>
      <c r="B32">
        <v>0.61370000000000002</v>
      </c>
      <c r="C32" s="3">
        <v>0.50339999999999996</v>
      </c>
      <c r="D32">
        <f t="shared" si="3"/>
        <v>0.11030000000000006</v>
      </c>
      <c r="E32">
        <f t="shared" si="1"/>
        <v>10.300000000000059</v>
      </c>
      <c r="F32">
        <f t="shared" si="2"/>
        <v>10.300000000000059</v>
      </c>
    </row>
    <row r="33" spans="1:6" x14ac:dyDescent="0.2">
      <c r="A33" s="6"/>
      <c r="B33">
        <v>0.71140000000000003</v>
      </c>
      <c r="C33" s="3">
        <v>0.61370000000000002</v>
      </c>
      <c r="D33">
        <f t="shared" si="3"/>
        <v>9.7700000000000009E-2</v>
      </c>
      <c r="E33">
        <f t="shared" si="1"/>
        <v>-2.2999999999999963</v>
      </c>
      <c r="F33">
        <f t="shared" si="2"/>
        <v>-2.2999999999999963</v>
      </c>
    </row>
    <row r="34" spans="1:6" x14ac:dyDescent="0.2">
      <c r="A34" s="6"/>
      <c r="B34">
        <v>0.80810000000000004</v>
      </c>
      <c r="C34" s="3">
        <v>0.71140000000000003</v>
      </c>
      <c r="D34">
        <f t="shared" si="3"/>
        <v>9.6700000000000008E-2</v>
      </c>
      <c r="E34">
        <f t="shared" si="1"/>
        <v>-3.2999999999999972</v>
      </c>
      <c r="F34">
        <f t="shared" si="2"/>
        <v>-3.2999999999999972</v>
      </c>
    </row>
    <row r="35" spans="1:6" x14ac:dyDescent="0.2">
      <c r="A35" s="6"/>
      <c r="B35">
        <v>0.90859999999999996</v>
      </c>
      <c r="C35" s="3">
        <v>0.80810000000000004</v>
      </c>
      <c r="D35">
        <f t="shared" si="3"/>
        <v>0.10049999999999992</v>
      </c>
      <c r="E35">
        <f t="shared" si="1"/>
        <v>0.49999999999991718</v>
      </c>
      <c r="F35">
        <f t="shared" si="2"/>
        <v>0.49999999999991718</v>
      </c>
    </row>
    <row r="36" spans="1:6" x14ac:dyDescent="0.2">
      <c r="A36" s="6"/>
      <c r="B36">
        <v>1.0063</v>
      </c>
      <c r="C36" s="3">
        <v>0.90859999999999996</v>
      </c>
      <c r="D36">
        <f t="shared" si="3"/>
        <v>9.7700000000000009E-2</v>
      </c>
      <c r="E36">
        <f t="shared" si="1"/>
        <v>-2.2999999999999963</v>
      </c>
      <c r="F36">
        <f t="shared" si="2"/>
        <v>-2.2999999999999963</v>
      </c>
    </row>
    <row r="37" spans="1:6" x14ac:dyDescent="0.2">
      <c r="A37" s="6" t="s">
        <v>3</v>
      </c>
      <c r="B37">
        <v>0.99370000000000003</v>
      </c>
      <c r="C37" s="3"/>
      <c r="D37">
        <v>0.99370000000000003</v>
      </c>
      <c r="E37">
        <f>(D37-1)*100</f>
        <v>-0.62999999999999723</v>
      </c>
      <c r="F37">
        <f>1000*(D37-1)</f>
        <v>-6.2999999999999723</v>
      </c>
    </row>
    <row r="38" spans="1:6" x14ac:dyDescent="0.2">
      <c r="A38" s="6"/>
      <c r="B38">
        <v>2.0377000000000001</v>
      </c>
      <c r="C38" s="3">
        <v>0.99370000000000003</v>
      </c>
      <c r="D38">
        <f>B38-C38</f>
        <v>1.044</v>
      </c>
      <c r="E38">
        <f t="shared" ref="E38:E46" si="4">(D38-1)*100</f>
        <v>4.4000000000000039</v>
      </c>
      <c r="F38">
        <f t="shared" ref="F38:F46" si="5">1000*(D38-1)</f>
        <v>44.000000000000043</v>
      </c>
    </row>
    <row r="39" spans="1:6" x14ac:dyDescent="0.2">
      <c r="A39" s="6"/>
      <c r="B39">
        <v>3.0897000000000001</v>
      </c>
      <c r="C39" s="3">
        <v>2.0377000000000001</v>
      </c>
      <c r="D39">
        <f t="shared" ref="D39:D46" si="6">B39-C39</f>
        <v>1.052</v>
      </c>
      <c r="E39">
        <f t="shared" si="4"/>
        <v>5.2000000000000046</v>
      </c>
      <c r="F39">
        <f t="shared" si="5"/>
        <v>52.000000000000043</v>
      </c>
    </row>
    <row r="40" spans="1:6" x14ac:dyDescent="0.2">
      <c r="A40" s="6"/>
      <c r="B40">
        <v>4.1265000000000001</v>
      </c>
      <c r="C40" s="3">
        <v>3.0897000000000001</v>
      </c>
      <c r="D40">
        <f t="shared" si="6"/>
        <v>1.0367999999999999</v>
      </c>
      <c r="E40">
        <f t="shared" si="4"/>
        <v>3.6799999999999944</v>
      </c>
      <c r="F40">
        <f t="shared" si="5"/>
        <v>36.79999999999994</v>
      </c>
    </row>
    <row r="41" spans="1:6" x14ac:dyDescent="0.2">
      <c r="A41" s="6"/>
      <c r="B41">
        <v>5.1502999999999997</v>
      </c>
      <c r="C41" s="3">
        <v>4.1265000000000001</v>
      </c>
      <c r="D41">
        <f t="shared" si="6"/>
        <v>1.0237999999999996</v>
      </c>
      <c r="E41">
        <f t="shared" si="4"/>
        <v>2.3799999999999599</v>
      </c>
      <c r="F41">
        <f t="shared" si="5"/>
        <v>23.799999999999599</v>
      </c>
    </row>
    <row r="42" spans="1:6" x14ac:dyDescent="0.2">
      <c r="A42" s="6"/>
      <c r="B42">
        <v>6.1684000000000001</v>
      </c>
      <c r="C42" s="3">
        <v>5.1502999999999997</v>
      </c>
      <c r="D42">
        <f t="shared" si="6"/>
        <v>1.0181000000000004</v>
      </c>
      <c r="E42">
        <f t="shared" si="4"/>
        <v>1.8100000000000449</v>
      </c>
      <c r="F42">
        <f t="shared" si="5"/>
        <v>18.100000000000449</v>
      </c>
    </row>
    <row r="43" spans="1:6" x14ac:dyDescent="0.2">
      <c r="A43" s="6"/>
      <c r="B43">
        <v>7.2184999999999997</v>
      </c>
      <c r="C43" s="3">
        <v>6.1684000000000001</v>
      </c>
      <c r="D43">
        <f t="shared" si="6"/>
        <v>1.0500999999999996</v>
      </c>
      <c r="E43">
        <f t="shared" si="4"/>
        <v>5.0099999999999589</v>
      </c>
      <c r="F43">
        <f t="shared" si="5"/>
        <v>50.099999999999589</v>
      </c>
    </row>
    <row r="44" spans="1:6" x14ac:dyDescent="0.2">
      <c r="A44" s="6"/>
      <c r="B44">
        <v>8.2552000000000003</v>
      </c>
      <c r="C44" s="3">
        <v>7.2184999999999997</v>
      </c>
      <c r="D44">
        <f t="shared" si="6"/>
        <v>1.0367000000000006</v>
      </c>
      <c r="E44">
        <f t="shared" si="4"/>
        <v>3.6700000000000621</v>
      </c>
      <c r="F44">
        <f t="shared" si="5"/>
        <v>36.700000000000621</v>
      </c>
    </row>
    <row r="45" spans="1:6" x14ac:dyDescent="0.2">
      <c r="A45" s="6"/>
      <c r="B45">
        <v>9.2453000000000003</v>
      </c>
      <c r="C45" s="3">
        <v>8.2552000000000003</v>
      </c>
      <c r="D45">
        <f t="shared" si="6"/>
        <v>0.99009999999999998</v>
      </c>
      <c r="E45">
        <f t="shared" si="4"/>
        <v>-0.99000000000000199</v>
      </c>
      <c r="F45">
        <f t="shared" si="5"/>
        <v>-9.9000000000000199</v>
      </c>
    </row>
    <row r="46" spans="1:6" x14ac:dyDescent="0.2">
      <c r="A46" s="6"/>
      <c r="B46">
        <v>10.2903</v>
      </c>
      <c r="C46" s="3">
        <v>9.2453000000000003</v>
      </c>
      <c r="D46">
        <f t="shared" si="6"/>
        <v>1.0449999999999999</v>
      </c>
      <c r="E46">
        <f t="shared" si="4"/>
        <v>4.4999999999999929</v>
      </c>
      <c r="F46">
        <f t="shared" si="5"/>
        <v>44.999999999999929</v>
      </c>
    </row>
    <row r="47" spans="1:6" x14ac:dyDescent="0.2">
      <c r="C47" s="3"/>
      <c r="D47">
        <f>STDEV(D37:D46)</f>
        <v>2.2312131727430726E-2</v>
      </c>
    </row>
    <row r="48" spans="1:6" x14ac:dyDescent="0.2">
      <c r="F48">
        <f>AVERAGE(F27:F36)</f>
        <v>0.62999999999999179</v>
      </c>
    </row>
    <row r="49" spans="3:6" x14ac:dyDescent="0.2">
      <c r="C49" s="3">
        <v>100</v>
      </c>
      <c r="D49">
        <v>-3.3000000000000114</v>
      </c>
      <c r="E49">
        <v>-3.3000000000000114</v>
      </c>
      <c r="F49">
        <f>AVERAGE(F37:F46)</f>
        <v>29.030000000000022</v>
      </c>
    </row>
    <row r="50" spans="3:6" x14ac:dyDescent="0.2">
      <c r="C50" s="3">
        <v>100</v>
      </c>
      <c r="D50">
        <v>-1.6999999999999931</v>
      </c>
      <c r="E50">
        <v>-1.6999999999999931</v>
      </c>
    </row>
    <row r="51" spans="3:6" x14ac:dyDescent="0.2">
      <c r="C51" s="3">
        <v>100</v>
      </c>
      <c r="D51">
        <v>0.59999999999996168</v>
      </c>
      <c r="E51">
        <v>0.59999999999996168</v>
      </c>
    </row>
    <row r="52" spans="3:6" x14ac:dyDescent="0.2">
      <c r="C52" s="3">
        <v>100</v>
      </c>
      <c r="D52">
        <v>-3.3999999999999861</v>
      </c>
      <c r="E52">
        <v>-3.3999999999999861</v>
      </c>
    </row>
    <row r="53" spans="3:6" x14ac:dyDescent="0.2">
      <c r="C53" s="3">
        <v>100</v>
      </c>
      <c r="D53">
        <v>11.19999999999996</v>
      </c>
      <c r="E53">
        <v>11.19999999999996</v>
      </c>
    </row>
    <row r="54" spans="3:6" x14ac:dyDescent="0.2">
      <c r="C54" s="3">
        <v>100</v>
      </c>
      <c r="D54">
        <v>10.300000000000059</v>
      </c>
      <c r="E54">
        <v>10.300000000000059</v>
      </c>
    </row>
    <row r="55" spans="3:6" x14ac:dyDescent="0.2">
      <c r="C55" s="3">
        <v>100</v>
      </c>
      <c r="D55">
        <v>-2.2999999999999963</v>
      </c>
      <c r="E55">
        <v>-2.2999999999999963</v>
      </c>
    </row>
    <row r="56" spans="3:6" x14ac:dyDescent="0.2">
      <c r="C56" s="3">
        <v>100</v>
      </c>
      <c r="D56">
        <v>-3.2999999999999972</v>
      </c>
      <c r="E56">
        <v>-3.2999999999999972</v>
      </c>
    </row>
    <row r="57" spans="3:6" x14ac:dyDescent="0.2">
      <c r="C57" s="3">
        <v>100</v>
      </c>
      <c r="D57">
        <v>0.49999999999991718</v>
      </c>
      <c r="E57">
        <v>0.49999999999991718</v>
      </c>
    </row>
    <row r="58" spans="3:6" x14ac:dyDescent="0.2">
      <c r="C58" s="3">
        <v>100</v>
      </c>
      <c r="D58">
        <v>-2.2999999999999963</v>
      </c>
      <c r="E58">
        <v>-2.2999999999999963</v>
      </c>
    </row>
    <row r="59" spans="3:6" x14ac:dyDescent="0.2">
      <c r="C59" s="3">
        <v>1000</v>
      </c>
      <c r="D59">
        <v>-0.62999999999999723</v>
      </c>
      <c r="E59">
        <v>-6.2999999999999723</v>
      </c>
    </row>
    <row r="60" spans="3:6" x14ac:dyDescent="0.2">
      <c r="C60" s="3">
        <v>1000</v>
      </c>
      <c r="D60">
        <v>4.4000000000000039</v>
      </c>
      <c r="E60">
        <v>44.000000000000043</v>
      </c>
    </row>
    <row r="61" spans="3:6" x14ac:dyDescent="0.2">
      <c r="C61" s="3">
        <v>1000</v>
      </c>
      <c r="D61">
        <v>5.2000000000000046</v>
      </c>
      <c r="E61">
        <v>52.000000000000043</v>
      </c>
    </row>
    <row r="62" spans="3:6" x14ac:dyDescent="0.2">
      <c r="C62" s="3">
        <v>1000</v>
      </c>
      <c r="D62">
        <v>3.6799999999999944</v>
      </c>
      <c r="E62">
        <v>36.79999999999994</v>
      </c>
    </row>
    <row r="63" spans="3:6" x14ac:dyDescent="0.2">
      <c r="C63" s="3">
        <v>1000</v>
      </c>
      <c r="D63">
        <v>2.3799999999999599</v>
      </c>
      <c r="E63">
        <v>23.799999999999599</v>
      </c>
    </row>
    <row r="64" spans="3:6" x14ac:dyDescent="0.2">
      <c r="C64" s="3">
        <v>1000</v>
      </c>
      <c r="D64">
        <v>1.8100000000000449</v>
      </c>
      <c r="E64">
        <v>18.100000000000449</v>
      </c>
    </row>
    <row r="65" spans="3:11" x14ac:dyDescent="0.2">
      <c r="C65" s="3">
        <v>1000</v>
      </c>
      <c r="D65">
        <v>5.0099999999999589</v>
      </c>
      <c r="E65">
        <v>50.099999999999589</v>
      </c>
    </row>
    <row r="66" spans="3:11" x14ac:dyDescent="0.2">
      <c r="C66" s="3">
        <v>1000</v>
      </c>
      <c r="D66">
        <v>3.6700000000000621</v>
      </c>
      <c r="E66">
        <v>36.700000000000621</v>
      </c>
    </row>
    <row r="67" spans="3:11" x14ac:dyDescent="0.2">
      <c r="C67" s="3">
        <v>1000</v>
      </c>
      <c r="D67">
        <v>-0.99000000000000199</v>
      </c>
      <c r="E67">
        <v>-9.9000000000000199</v>
      </c>
    </row>
    <row r="68" spans="3:11" x14ac:dyDescent="0.2">
      <c r="C68" s="3">
        <v>1000</v>
      </c>
      <c r="D68">
        <v>4.4999999999999929</v>
      </c>
      <c r="E68">
        <v>44.999999999999929</v>
      </c>
    </row>
    <row r="71" spans="3:11" ht="30" customHeight="1" x14ac:dyDescent="0.2">
      <c r="H71" s="4" t="s">
        <v>7</v>
      </c>
      <c r="I71" s="4" t="s">
        <v>8</v>
      </c>
      <c r="J71" s="4" t="s">
        <v>6</v>
      </c>
      <c r="K71" s="4" t="s">
        <v>10</v>
      </c>
    </row>
    <row r="72" spans="3:11" x14ac:dyDescent="0.2">
      <c r="H72" s="1">
        <v>100</v>
      </c>
      <c r="I72" s="1">
        <f>AVERAGE(D27:D36)*1000</f>
        <v>100.63</v>
      </c>
      <c r="J72" s="5">
        <f>STDEV(D27:D36)*1000</f>
        <v>5.5275170234423037</v>
      </c>
      <c r="K72" s="7">
        <f>J72/I72*100</f>
        <v>5.4929116798591906</v>
      </c>
    </row>
    <row r="73" spans="3:11" x14ac:dyDescent="0.2">
      <c r="H73" s="1">
        <v>1000</v>
      </c>
      <c r="I73" s="1">
        <f>AVERAGE(D37:D46)*1000</f>
        <v>1029.0300000000002</v>
      </c>
      <c r="J73" s="5">
        <f>STDEV(D37:D46)*1000</f>
        <v>22.312131727430724</v>
      </c>
      <c r="K73" s="7">
        <f>J73/I73*100</f>
        <v>2.1682683427529539</v>
      </c>
    </row>
  </sheetData>
  <mergeCells count="4">
    <mergeCell ref="A3:A12"/>
    <mergeCell ref="A13:A22"/>
    <mergeCell ref="A27:A36"/>
    <mergeCell ref="A37:A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2017-03-31T13:30:30Z</dcterms:created>
  <dcterms:modified xsi:type="dcterms:W3CDTF">2017-05-02T13:30:32Z</dcterms:modified>
</cp:coreProperties>
</file>