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 = '1.0' encoding = 'UTF-8' standalone = 'yes'?>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Table of contents" sheetId="1" r:id="rId3"/>
    <sheet state="visible" name="Table S1. Single pathway models" sheetId="2" r:id="rId4"/>
    <sheet state="visible" name="Table S2. Multi-pathway models" sheetId="3" r:id="rId5"/>
    <sheet state="visible" name="Table S3. References" sheetId="4" r:id="rId6"/>
  </sheet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$6M/yr from NIH; total requires summation of data at https://h3africa.org/links/funding/9-news/166-past-funding-opportunities
	-Arthur Goldberg</t>
      </text>
    </comment>
  </commentList>
</comments>
</file>

<file path=xl/sharedStrings.xml><?xml version="1.0" encoding="utf-8"?>
<sst xmlns="http://schemas.openxmlformats.org/spreadsheetml/2006/main" count="253" uniqueCount="159">
  <si>
    <t>A blueprint for human whole-cell modeling: Supplementary Tables S1-S3</t>
  </si>
  <si>
    <r>
      <rPr>
        <b/>
      </rPr>
      <t>Table S2.</t>
    </r>
    <r>
      <t xml:space="preserve"> Models of multiple cellular pathways and their computational representations.</t>
    </r>
  </si>
  <si>
    <r>
      <rPr>
        <b/>
      </rPr>
      <t>Table S1.</t>
    </r>
    <r>
      <t xml:space="preserve"> Pathway distribution, computational representations, and taxonomic distribution of the models contained in the BioModels model repository (Chelliah et al., 2015).</t>
    </r>
  </si>
  <si>
    <t>Balázs Szigeti, Yosef D. Roth, John A. P. Sekar, Arthur P. Goldberg, Saahith C. Pochiraju, Jonathan R. Karr*</t>
  </si>
  <si>
    <t>Icahn Institute for Genomics and Multiscale Biology
Department of Genetics and Genomic Sciences
Icahn School of Medicine at Mount Sinai, New York, NY 10029, USA</t>
  </si>
  <si>
    <t>* Corresponding author: Karr, Jonathan R (karr@mssm.edu)</t>
  </si>
  <si>
    <t>Pathways</t>
  </si>
  <si>
    <t>Citation: Szigeti B, Roth YD, Sekar JAP, Goldberg AP, Pochiraju SC, Karr JR: A blueprint for human whole-cell modeling. Current Opinion in Systems Biology, In submission.</t>
  </si>
  <si>
    <t>Computational representation</t>
  </si>
  <si>
    <t>Species</t>
  </si>
  <si>
    <t>Status</t>
  </si>
  <si>
    <t xml:space="preserve">References </t>
  </si>
  <si>
    <t>Number of models in BioModels, by kingdom</t>
  </si>
  <si>
    <t>Chromosome Condensation, Chromosome Segregation, Cytokinesis, DNA damage, DNA repair, DNA supercoiling, FtsZ Polymerization, Host interaction, Macromolecular complexation, Metabolism, Protein activation, Protein decay, Protein folding, Protein modification, Protein processing I, Protein processing II, Protein translocation, Replication, Replication Initiation, Ribosome assembly, RNA decay, RNA modification, RNA processing, Terminal organelle assembly, Transcription, Transcriptional regulation, Translation, tRNA aminoacylation</t>
  </si>
  <si>
    <t>Mean model size</t>
  </si>
  <si>
    <t>Hybrid: Boolean, flux balance analysis, ordinary differential equations, stochastic simulation</t>
  </si>
  <si>
    <t>Mycoplasma genitalium</t>
  </si>
  <si>
    <t>Pathway</t>
  </si>
  <si>
    <t>Table</t>
  </si>
  <si>
    <t>Common computational representations</t>
  </si>
  <si>
    <t>Caption</t>
  </si>
  <si>
    <t>Published</t>
  </si>
  <si>
    <t>Karr et al., 2012</t>
  </si>
  <si>
    <t>S1</t>
  </si>
  <si>
    <t>Pathway distribution, computational representations, and taxonomic distribution of the models contained in the BioModels model repository (Chelliah et al., 2015).</t>
  </si>
  <si>
    <t>Viruses</t>
  </si>
  <si>
    <t>Eukaryotes</t>
  </si>
  <si>
    <t>S2</t>
  </si>
  <si>
    <t>Models of multiple cellular pathways and their computational representations.</t>
  </si>
  <si>
    <t>S3</t>
  </si>
  <si>
    <t>Bacteria</t>
  </si>
  <si>
    <t>Unannotated</t>
  </si>
  <si>
    <t>References for Tables S1-S2.</t>
  </si>
  <si>
    <t>Reactions</t>
  </si>
  <si>
    <t>Parameters</t>
  </si>
  <si>
    <t>Metabolism, protein complexation, RNA maturation, RNA modification, transcription, translation</t>
  </si>
  <si>
    <t>Cell cycle</t>
  </si>
  <si>
    <t>Flux balance analysis</t>
  </si>
  <si>
    <t>Escherichia coli</t>
  </si>
  <si>
    <t>Ordinary differential equations, stochastic simulation</t>
  </si>
  <si>
    <t>Thiele et al., 2009</t>
  </si>
  <si>
    <t>Metabolism, protein degradation, RNA degradation, transcription, translation</t>
  </si>
  <si>
    <t>Ordinary differential equations</t>
  </si>
  <si>
    <t>Tomita et al., 1999</t>
  </si>
  <si>
    <t>Circadian rhythms, metabolism, transcriptional regulation</t>
  </si>
  <si>
    <t>Hybrid: flux balance analysis, ordinary differential equations</t>
  </si>
  <si>
    <t>Synechocystis sp. PCC 6803</t>
  </si>
  <si>
    <t>Proposed</t>
  </si>
  <si>
    <t>Steuer et al., 2012</t>
  </si>
  <si>
    <t>Contraction, electrical signling, metabolism</t>
  </si>
  <si>
    <t>Homo sapiens</t>
  </si>
  <si>
    <t>Bassingthwaighte et al., 2005</t>
  </si>
  <si>
    <t>Metabolism, signal transduction, transcriptional regulation</t>
  </si>
  <si>
    <t>Hybrid: Boolean, flux balance analysis, ordinary differential equations</t>
  </si>
  <si>
    <t>Covert et al., 2008</t>
  </si>
  <si>
    <t>Hybrid: constraint-based modeling, ordinary differential equations, phenomenological modeling</t>
  </si>
  <si>
    <t>Carrera et al., 2014</t>
  </si>
  <si>
    <t>Saccharomyces cerevisiae</t>
  </si>
  <si>
    <t>Klipp et al., 2005</t>
  </si>
  <si>
    <r>
      <rPr>
        <b/>
      </rPr>
      <t>Table S3.</t>
    </r>
    <r>
      <t xml:space="preserve"> References for Tables S1-S2.</t>
    </r>
  </si>
  <si>
    <t>Cell death</t>
  </si>
  <si>
    <t>Circadian regulation</t>
  </si>
  <si>
    <t>Lee et al., 2008</t>
  </si>
  <si>
    <t>DNA repair</t>
  </si>
  <si>
    <t>Electrical signaling</t>
  </si>
  <si>
    <t>Gene expression regulation</t>
  </si>
  <si>
    <t>Boolean network</t>
  </si>
  <si>
    <t>Host-pathogen interaction</t>
  </si>
  <si>
    <t>N/A</t>
  </si>
  <si>
    <t>Review</t>
  </si>
  <si>
    <t>Gonçalves et al., 2013</t>
  </si>
  <si>
    <t>Intracellular transport</t>
  </si>
  <si>
    <t>Cell cycle regulation, metabolism</t>
  </si>
  <si>
    <t>Hybrid: Flux balance analysis, ordinary differential equations</t>
  </si>
  <si>
    <t>Macromolecule modification</t>
  </si>
  <si>
    <t>Barberis et al., 2017</t>
  </si>
  <si>
    <t>Metabolism</t>
  </si>
  <si>
    <t>Flux balance analysis, ordinary differential equations</t>
  </si>
  <si>
    <t>Motility</t>
  </si>
  <si>
    <t>Ordinary differential equations, partial differential equations</t>
  </si>
  <si>
    <t>Organismal process</t>
  </si>
  <si>
    <t>Cell cycle regulation, signal transduction</t>
  </si>
  <si>
    <t>Regulation, other</t>
  </si>
  <si>
    <t>Logical model</t>
  </si>
  <si>
    <t>Huard et al., 2012</t>
  </si>
  <si>
    <t>Signal transduction</t>
  </si>
  <si>
    <t>Contraction, electrical signling</t>
  </si>
  <si>
    <t>Stress response</t>
  </si>
  <si>
    <t>Greenstein et al., 2006</t>
  </si>
  <si>
    <t>Metabolism, signal transduction</t>
  </si>
  <si>
    <t>König et al., 2012</t>
  </si>
  <si>
    <t>Mosca et al., 2012</t>
  </si>
  <si>
    <t>Metabolism, transcriptional regulation</t>
  </si>
  <si>
    <t>Hybrid: Boolean, flux balance analysis</t>
  </si>
  <si>
    <t>Covert et al., 2004</t>
  </si>
  <si>
    <t>Hybrid: Bayesian, flux balance analysis</t>
  </si>
  <si>
    <t>Chandrasekaran and Price, 2010</t>
  </si>
  <si>
    <t>ID</t>
  </si>
  <si>
    <t>Shlomi et al., 2007</t>
  </si>
  <si>
    <t>Electrical signaling, tension development</t>
  </si>
  <si>
    <t>Niederer and Smith, 2007</t>
  </si>
  <si>
    <t>Signal transduction, transcriptional regulation</t>
  </si>
  <si>
    <t>Nakakuki et al., 2010</t>
  </si>
  <si>
    <t>Stelniec-Klotz et al., 2012</t>
  </si>
  <si>
    <t>Citation</t>
  </si>
  <si>
    <t>Mycobacterium tuberculosis</t>
  </si>
  <si>
    <t>DOI</t>
  </si>
  <si>
    <t>URL</t>
  </si>
  <si>
    <r>
      <t xml:space="preserve">Barberis M, Todd RG, van der Zee L: </t>
    </r>
    <r>
      <rPr>
        <b/>
      </rPr>
      <t>Advances and challenges in logical modeling of cell cycle regulation: perspective for multi-scale, integrative yeast cell models.</t>
    </r>
    <r>
      <t xml:space="preserve"> </t>
    </r>
    <r>
      <rPr>
        <i/>
      </rPr>
      <t xml:space="preserve">FEMS Yeast Res </t>
    </r>
    <r>
      <t xml:space="preserve">2017, </t>
    </r>
    <r>
      <rPr>
        <b/>
      </rPr>
      <t>17</t>
    </r>
    <r>
      <t>:fow103.</t>
    </r>
  </si>
  <si>
    <t>Ma et al., 2015</t>
  </si>
  <si>
    <t>10.1093/femsyr/fow103</t>
  </si>
  <si>
    <r>
      <t xml:space="preserve">Bassingthwaighte JB, Chizeck HJ, Atlas LE, Qian H: </t>
    </r>
    <r>
      <rPr>
        <b/>
      </rPr>
      <t>Multiscale modeling of cardiac cellular energetics.</t>
    </r>
    <r>
      <t xml:space="preserve"> </t>
    </r>
    <r>
      <rPr>
        <i/>
      </rPr>
      <t>Ann N Y Acad Sci</t>
    </r>
    <r>
      <t xml:space="preserve"> 2005, </t>
    </r>
    <r>
      <rPr>
        <b/>
      </rPr>
      <t>1047</t>
    </r>
    <r>
      <t>:395-424.</t>
    </r>
  </si>
  <si>
    <t>10.1196/annals.1341.035</t>
  </si>
  <si>
    <r>
      <t xml:space="preserve">Carrera J, Estrela R, Luo J, Rai N, Tsoukalas A, Tagkopoulos I: </t>
    </r>
    <r>
      <rPr>
        <b/>
      </rPr>
      <t>An integrative, multi‐scale, genome‐wide model reveals the phenotypic landscape of Escherichia coli.</t>
    </r>
    <r>
      <t xml:space="preserve"> </t>
    </r>
    <r>
      <rPr>
        <i/>
      </rPr>
      <t>Mol Syst Biol</t>
    </r>
    <r>
      <t xml:space="preserve"> 2014, </t>
    </r>
    <r>
      <rPr>
        <b/>
      </rPr>
      <t>10</t>
    </r>
    <r>
      <t>:735.</t>
    </r>
  </si>
  <si>
    <t>10.15252/msb.20145108</t>
  </si>
  <si>
    <t>http://doi.org/10.15252/msb.20145108</t>
  </si>
  <si>
    <r>
      <t xml:space="preserve">Chandrasekaran S, Price ND: </t>
    </r>
    <r>
      <rPr>
        <b/>
      </rPr>
      <t>Probabilistic integrative modeling of genome-scale metabolic and regulatory networks in Escherichia coli and Mycobacterium tuberculosis.</t>
    </r>
    <r>
      <t xml:space="preserve"> </t>
    </r>
    <r>
      <rPr>
        <i/>
      </rPr>
      <t>Proc Natl Acad Sci U S A</t>
    </r>
    <r>
      <t xml:space="preserve"> 2010, </t>
    </r>
    <r>
      <rPr>
        <b/>
      </rPr>
      <t>107</t>
    </r>
    <r>
      <t>:17845-17850.</t>
    </r>
  </si>
  <si>
    <t>10.1073/pnas.1005139107</t>
  </si>
  <si>
    <t>http://doi.org/10.1073/pnas.1005139107</t>
  </si>
  <si>
    <t>Chelliah et al., 2015</t>
  </si>
  <si>
    <r>
      <t xml:space="preserve">Chelliah V, Juty N, Ajmera I, Ali R, Dumousseau M, Glont M, Hucka M, Jalowicki G, Keating S, Knight-Schrijver V et al.: </t>
    </r>
    <r>
      <rPr>
        <b/>
      </rPr>
      <t>BioModels: ten-year anniversary.</t>
    </r>
    <r>
      <t xml:space="preserve"> </t>
    </r>
    <r>
      <rPr>
        <i/>
      </rPr>
      <t>Nucleic Acids Res</t>
    </r>
    <r>
      <t xml:space="preserve"> 2015, 43:D542-D548.</t>
    </r>
  </si>
  <si>
    <t>10.1093/nar/gku1181</t>
  </si>
  <si>
    <t>http://doi.org/10.1093/nar/gku1181</t>
  </si>
  <si>
    <r>
      <t xml:space="preserve">Covert MW, Knight EM, Reed JL, Herrgard MJ, Palsson BO: </t>
    </r>
    <r>
      <rPr>
        <b/>
      </rPr>
      <t>Integrating high-throughput and computational data elucidates bacterial networks.</t>
    </r>
    <r>
      <t xml:space="preserve"> </t>
    </r>
    <r>
      <rPr>
        <i/>
      </rPr>
      <t>Nature</t>
    </r>
    <r>
      <t xml:space="preserve"> 2004, </t>
    </r>
    <r>
      <rPr>
        <b/>
      </rPr>
      <t>429</t>
    </r>
    <r>
      <t>:92.</t>
    </r>
  </si>
  <si>
    <t>10.1038/nature02456</t>
  </si>
  <si>
    <r>
      <t xml:space="preserve">Covert MW, Xiao N, Chen TJ, Karr JR: </t>
    </r>
    <r>
      <rPr>
        <b/>
      </rPr>
      <t>Integrating metabolic, transcriptional regulatory and signal transduction models in Escherichia coli.</t>
    </r>
    <r>
      <t xml:space="preserve"> </t>
    </r>
    <r>
      <rPr>
        <i/>
      </rPr>
      <t>Bioinformatics</t>
    </r>
    <r>
      <t xml:space="preserve"> 2008, </t>
    </r>
    <r>
      <rPr>
        <b/>
      </rPr>
      <t>24</t>
    </r>
    <r>
      <t>:2044-2050.</t>
    </r>
  </si>
  <si>
    <t>10.1093/bioinformatics/btn352</t>
  </si>
  <si>
    <r>
      <t xml:space="preserve">Gonçalves E, Bucher J, Ryll A, Niklas J, Mauch K, Klamt S, Rocha M, Saez-Rodriguez J: </t>
    </r>
    <r>
      <rPr>
        <b/>
      </rPr>
      <t>Bridging the layers: towards integration of signal transduction, regulation and metabolism into mathematical models.</t>
    </r>
    <r>
      <t xml:space="preserve"> </t>
    </r>
    <r>
      <rPr>
        <i/>
      </rPr>
      <t>Mol Biosyst</t>
    </r>
    <r>
      <t xml:space="preserve"> 2013, </t>
    </r>
    <r>
      <rPr>
        <b/>
      </rPr>
      <t>9</t>
    </r>
    <r>
      <t>:1576-1583.</t>
    </r>
  </si>
  <si>
    <t>10.1039/c3mb25489e</t>
  </si>
  <si>
    <r>
      <t xml:space="preserve">Greenstein JL, Hinch R, Winslow RL: </t>
    </r>
    <r>
      <rPr>
        <b/>
      </rPr>
      <t>Mechanisms of excitation-contraction coupling in an integrative model of the cardiac ventricular myocyte.</t>
    </r>
    <r>
      <t xml:space="preserve"> </t>
    </r>
    <r>
      <rPr>
        <i/>
      </rPr>
      <t>Biophys J</t>
    </r>
    <r>
      <t xml:space="preserve"> 2006, </t>
    </r>
    <r>
      <rPr>
        <b/>
      </rPr>
      <t>90</t>
    </r>
    <r>
      <t>:77-91.</t>
    </r>
  </si>
  <si>
    <t>10.1529/biophysj.105.065169</t>
  </si>
  <si>
    <r>
      <t xml:space="preserve">Huard J, Mueller S, Gilles ED, Klingmüller U, Klamt S: </t>
    </r>
    <r>
      <rPr>
        <b/>
      </rPr>
      <t>An integrative model links multiple inputs and signaling pathways to the onset of DNA synthesis in hepatocytes.</t>
    </r>
    <r>
      <t xml:space="preserve"> </t>
    </r>
    <r>
      <rPr>
        <i/>
      </rPr>
      <t>FEBS J</t>
    </r>
    <r>
      <t xml:space="preserve"> 2012, </t>
    </r>
    <r>
      <rPr>
        <b/>
      </rPr>
      <t>279</t>
    </r>
    <r>
      <t>:3290-3313.</t>
    </r>
  </si>
  <si>
    <t>10.1111/j.1742-4658.2012.08572.x</t>
  </si>
  <si>
    <r>
      <t xml:space="preserve">Karr JR, Sanghvi JC, Macklin DN, Gutschow MV, Jacobs JM, Bolival B, Assad-Garcia N, Glass JI, Covert MW: </t>
    </r>
    <r>
      <rPr>
        <b/>
      </rPr>
      <t>A whole-cell computational model predicts phenotype from genotype.</t>
    </r>
    <r>
      <t xml:space="preserve"> </t>
    </r>
    <r>
      <rPr>
        <i/>
      </rPr>
      <t>Cell</t>
    </r>
    <r>
      <t xml:space="preserve"> 2012, </t>
    </r>
    <r>
      <rPr>
        <b/>
      </rPr>
      <t>150</t>
    </r>
    <r>
      <t>:389-401.</t>
    </r>
  </si>
  <si>
    <t>10.1016/j.cell.2012.05.044</t>
  </si>
  <si>
    <r>
      <t xml:space="preserve">Klipp E, Nordlander B, Krüger R, Gennemark P, Hohmann S: </t>
    </r>
    <r>
      <rPr>
        <b/>
      </rPr>
      <t>Integrative model of the response of yeast to osmotic shock.</t>
    </r>
    <r>
      <t xml:space="preserve"> </t>
    </r>
    <r>
      <rPr>
        <i/>
      </rPr>
      <t>Nat Biotechnol</t>
    </r>
    <r>
      <t xml:space="preserve"> 2005, </t>
    </r>
    <r>
      <rPr>
        <b/>
      </rPr>
      <t>23</t>
    </r>
    <r>
      <t>:975-982.</t>
    </r>
  </si>
  <si>
    <t>10.1038/nbt1114</t>
  </si>
  <si>
    <r>
      <t xml:space="preserve">König M, Bulik S, Holzhütter HG: </t>
    </r>
    <r>
      <rPr>
        <b/>
      </rPr>
      <t>Quantifying the contribution of the liver to glucose homeostasis: a detailed kinetic model of human hepatic glucose metabolism.</t>
    </r>
    <r>
      <t xml:space="preserve"> </t>
    </r>
    <r>
      <rPr>
        <i/>
      </rPr>
      <t xml:space="preserve">PLoS Comput Biol </t>
    </r>
    <r>
      <t xml:space="preserve">2012, </t>
    </r>
    <r>
      <rPr>
        <b/>
      </rPr>
      <t>8</t>
    </r>
    <r>
      <t xml:space="preserve">:e1002577.
</t>
    </r>
  </si>
  <si>
    <t>10.1371/journal.pcbi.1002577</t>
  </si>
  <si>
    <r>
      <t xml:space="preserve">Lee JM, Gianchandani EP, Eddy JA, Papin JA: </t>
    </r>
    <r>
      <rPr>
        <b/>
      </rPr>
      <t>Dynamic analysis of integrated signaling, metabolic, and regulatory networks.</t>
    </r>
    <r>
      <t xml:space="preserve"> </t>
    </r>
    <r>
      <rPr>
        <i/>
      </rPr>
      <t>PLoS Comput Biol</t>
    </r>
    <r>
      <t xml:space="preserve"> 2008, </t>
    </r>
    <r>
      <rPr>
        <b/>
      </rPr>
      <t>4</t>
    </r>
    <r>
      <t>:e1000086.</t>
    </r>
  </si>
  <si>
    <t>10.1371/journal.pcbi.1000086</t>
  </si>
  <si>
    <r>
      <t xml:space="preserve">Ma S, Minch KJ, Rustad TR, Hobbs S, Zhou SL, Sherman DR, Price ND: </t>
    </r>
    <r>
      <rPr>
        <b/>
      </rPr>
      <t>Integrated Modeling of Gene Regulatory and Metabolic Networks in Mycobacterium tuberculosis.</t>
    </r>
    <r>
      <t xml:space="preserve"> </t>
    </r>
    <r>
      <rPr>
        <i/>
      </rPr>
      <t>PLoS Comput Biol</t>
    </r>
    <r>
      <t xml:space="preserve"> 2015, </t>
    </r>
    <r>
      <rPr>
        <b/>
      </rPr>
      <t>11</t>
    </r>
    <r>
      <t>:e1004543.</t>
    </r>
  </si>
  <si>
    <t>10.1371/journal.pcbi.1004543</t>
  </si>
  <si>
    <r>
      <t xml:space="preserve">Mosca E, Barcella M, Alfieri R, Bevilacqua A, Canti G, Milanesi L: </t>
    </r>
    <r>
      <rPr>
        <b/>
      </rPr>
      <t>Systems biology of the metabolic network regulated by the Akt pathway.</t>
    </r>
    <r>
      <t xml:space="preserve"> </t>
    </r>
    <r>
      <rPr>
        <i/>
      </rPr>
      <t>Biotechnol Adv</t>
    </r>
    <r>
      <t xml:space="preserve"> 2012, </t>
    </r>
    <r>
      <rPr>
        <b/>
      </rPr>
      <t>30</t>
    </r>
    <r>
      <t>:131-41.</t>
    </r>
  </si>
  <si>
    <t>10.1016/j.biotechadv.2011.08.004</t>
  </si>
  <si>
    <r>
      <t xml:space="preserve">Nakakuki T1, Birtwistle MR, Saeki Y, Yumoto N, Ide K, Nagashima T, Brusch L, Ogunnaike BA, Okada-Hatakeyama M, Kholodenko BN: </t>
    </r>
    <r>
      <rPr>
        <b/>
      </rPr>
      <t>Ligand-specific c-Fos expression emerges from the spatiotemporal control of ErbB network dynamics.</t>
    </r>
    <r>
      <t xml:space="preserve"> </t>
    </r>
    <r>
      <rPr>
        <i/>
      </rPr>
      <t>Cell</t>
    </r>
    <r>
      <t xml:space="preserve"> 2010, </t>
    </r>
    <r>
      <rPr>
        <b/>
      </rPr>
      <t>141</t>
    </r>
    <r>
      <t>:884-896.</t>
    </r>
  </si>
  <si>
    <t>10.1016/j.cell.2010.03.054</t>
  </si>
  <si>
    <r>
      <t xml:space="preserve">Niederer SA, Smith NP: </t>
    </r>
    <r>
      <rPr>
        <b/>
      </rPr>
      <t>A mathematical model of the slow force response to stretch in rat ventricular myocytes.</t>
    </r>
    <r>
      <t xml:space="preserve"> </t>
    </r>
    <r>
      <rPr>
        <i/>
      </rPr>
      <t>Biophys J</t>
    </r>
    <r>
      <t xml:space="preserve"> 2007, </t>
    </r>
    <r>
      <rPr>
        <b/>
      </rPr>
      <t>92</t>
    </r>
    <r>
      <t>:4030-4044.</t>
    </r>
  </si>
  <si>
    <t>10.1529/biophysj.106.095463</t>
  </si>
  <si>
    <r>
      <t xml:space="preserve">Shlomi T, Eisenberg Y, Sharan R, Ruppin E: </t>
    </r>
    <r>
      <rPr>
        <b/>
      </rPr>
      <t>A genome-scale computational study of the interplay between transcriptional regulation and metabolism.</t>
    </r>
    <r>
      <t xml:space="preserve"> </t>
    </r>
    <r>
      <rPr>
        <i/>
      </rPr>
      <t>Mol Syst Biol</t>
    </r>
    <r>
      <t xml:space="preserve"> 2007, </t>
    </r>
    <r>
      <rPr>
        <b/>
      </rPr>
      <t>3</t>
    </r>
    <r>
      <t>:101.</t>
    </r>
  </si>
  <si>
    <t>10.1038/msb4100141</t>
  </si>
  <si>
    <r>
      <t xml:space="preserve">Stelniec-Klotz I, Legewie S, Tchernitsa O, Witzel F, Klinger B, Sers C, Herzel H, Blüthgen N, Schäfer R: </t>
    </r>
    <r>
      <rPr>
        <b/>
      </rPr>
      <t>Reverse engineering a hierarchical regulatory network downstream of oncogenic KRAS.</t>
    </r>
    <r>
      <t xml:space="preserve"> </t>
    </r>
    <r>
      <rPr>
        <i/>
      </rPr>
      <t>Mol Syst Biol</t>
    </r>
    <r>
      <t xml:space="preserve"> 2012, </t>
    </r>
    <r>
      <rPr>
        <b/>
      </rPr>
      <t>8</t>
    </r>
    <r>
      <t>:601.</t>
    </r>
  </si>
  <si>
    <t>10.1038/msb.2012.32</t>
  </si>
  <si>
    <r>
      <t xml:space="preserve">Steuer R, Knoop H, Machné R: </t>
    </r>
    <r>
      <rPr>
        <b/>
      </rPr>
      <t>Modelling cyanobacteria: from metabolism to integrative models of phototrophic growth.</t>
    </r>
    <r>
      <t xml:space="preserve"> </t>
    </r>
    <r>
      <rPr>
        <i/>
      </rPr>
      <t>J Exp Bot</t>
    </r>
    <r>
      <t xml:space="preserve"> 2012, </t>
    </r>
    <r>
      <rPr>
        <b/>
      </rPr>
      <t>63</t>
    </r>
    <r>
      <t>:2259-2274.</t>
    </r>
  </si>
  <si>
    <t>10.1093/jxb/ers018</t>
  </si>
  <si>
    <r>
      <t xml:space="preserve">Thiele I, Jamshidi N, Fleming RM, Palsson BØ: </t>
    </r>
    <r>
      <rPr>
        <b/>
      </rPr>
      <t>Genome-scale reconstruction of Escherichia coli's transcriptional and translational machinery: a knowledge base, its mathematical formulation, and its functional characterization.</t>
    </r>
    <r>
      <t xml:space="preserve"> </t>
    </r>
    <r>
      <rPr>
        <i/>
      </rPr>
      <t>PLoS Comput Biol</t>
    </r>
    <r>
      <t xml:space="preserve"> 2009, 5:e1000312.</t>
    </r>
  </si>
  <si>
    <t>10.1371/journal.pcbi.1000312</t>
  </si>
  <si>
    <r>
      <t xml:space="preserve">Tomita M, Hashimoto K, Takahashi K, Shimizu TS, Matsuzaki Y, Miyoshi F, Saito K, Tanida S, Yugi K, Venter JC, Hutchison CA 3rd: </t>
    </r>
    <r>
      <rPr>
        <b/>
      </rPr>
      <t>E-CELL: software environment for whole-cell simulation.</t>
    </r>
    <r>
      <t xml:space="preserve"> </t>
    </r>
    <r>
      <rPr>
        <i/>
      </rPr>
      <t>Bioinformatics</t>
    </r>
    <r>
      <t xml:space="preserve"> 1999, </t>
    </r>
    <r>
      <rPr>
        <b/>
      </rPr>
      <t>15</t>
    </r>
    <r>
      <t>:72-84</t>
    </r>
  </si>
  <si>
    <t>10.1093/bioinformatics/15.1.72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</si>
</sst>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b/>
      <name val="Arial"/>
    </font>
    <font>
      <color rgb="FF000000"/>
      <name val="Arial"/>
    </font>
    <font>
      <name val="Arial"/>
    </font>
    <font/>
    <font>
      <b/>
      <color rgb="FF000000"/>
      <name val="Arial"/>
    </font>
    <font>
      <b/>
      <color rgb="FFFFFFFF"/>
      <name val="Arial"/>
    </font>
    <font>
      <i/>
      <name val="Arial"/>
    </font>
    <font>
      <i/>
      <color rgb="FF000000"/>
      <name val="Arial"/>
    </font>
    <font>
      <sz val="10.0"/>
      <name val="Arial"/>
    </font>
    <font>
      <b/>
      <sz val="10.0"/>
      <name val="Arial"/>
    </font>
    <font>
      <b/>
      <sz val="10.0"/>
      <color rgb="FFFFFFFF"/>
      <name val="Arial"/>
    </font>
    <font>
      <u/>
      <sz val="10.0"/>
      <color rgb="FF000000"/>
      <name val="Arial"/>
    </font>
    <font>
      <u/>
      <sz val="10.0"/>
      <color rgb="FF000000"/>
      <name val="Arial"/>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vertical="bottom"/>
    </xf>
    <xf borderId="0" fillId="0" fontId="1" numFmtId="0" xfId="0" applyAlignment="1" applyFont="1">
      <alignment vertical="top" wrapText="1"/>
    </xf>
    <xf borderId="0" fillId="0" fontId="2" numFmtId="0" xfId="0" applyAlignment="1" applyFont="1">
      <alignment horizontal="left"/>
    </xf>
    <xf borderId="0" fillId="0" fontId="3" numFmtId="0" xfId="0" applyAlignment="1" applyFont="1">
      <alignment vertical="top" wrapText="1"/>
    </xf>
    <xf borderId="0" fillId="0" fontId="4" numFmtId="0" xfId="0" applyFont="1"/>
    <xf borderId="0" fillId="0" fontId="3" numFmtId="0" xfId="0" applyAlignment="1" applyFont="1">
      <alignment vertical="top" wrapText="1"/>
    </xf>
    <xf borderId="0" fillId="0" fontId="5" numFmtId="0" xfId="0" applyAlignment="1" applyFont="1">
      <alignment horizontal="left"/>
    </xf>
    <xf borderId="0" fillId="0" fontId="3" numFmtId="0" xfId="0" applyAlignment="1" applyFont="1">
      <alignment vertical="top"/>
    </xf>
    <xf borderId="0" fillId="0" fontId="4" numFmtId="0" xfId="0" applyAlignment="1" applyFont="1">
      <alignment/>
    </xf>
    <xf borderId="1" fillId="2" fontId="6" numFmtId="0" xfId="0" applyAlignment="1" applyBorder="1" applyFill="1" applyFont="1">
      <alignment horizontal="left"/>
    </xf>
    <xf borderId="0" fillId="0" fontId="4" numFmtId="164" xfId="0" applyFont="1" applyNumberFormat="1"/>
    <xf borderId="2" fillId="0" fontId="4" numFmtId="0" xfId="0" applyBorder="1" applyFont="1"/>
    <xf borderId="0" fillId="0" fontId="3" numFmtId="0" xfId="0" applyAlignment="1" applyFont="1">
      <alignment vertical="bottom"/>
    </xf>
    <xf borderId="2" fillId="2" fontId="6" numFmtId="0" xfId="0" applyAlignment="1" applyBorder="1" applyFont="1">
      <alignment horizontal="left"/>
    </xf>
    <xf borderId="0" fillId="0" fontId="6" numFmtId="0" xfId="0" applyAlignment="1" applyFont="1">
      <alignment horizontal="center" vertical="bottom"/>
    </xf>
    <xf borderId="3" fillId="2" fontId="6" numFmtId="0" xfId="0" applyAlignment="1" applyBorder="1" applyFont="1">
      <alignment horizontal="left"/>
    </xf>
    <xf borderId="1" fillId="2" fontId="6" numFmtId="0" xfId="0" applyAlignment="1" applyBorder="1" applyFont="1">
      <alignment horizontal="center" vertical="bottom"/>
    </xf>
    <xf borderId="1" fillId="0" fontId="3" numFmtId="0" xfId="0" applyAlignment="1" applyBorder="1" applyFont="1">
      <alignment horizontal="left"/>
    </xf>
    <xf borderId="3" fillId="0" fontId="4" numFmtId="0" xfId="0" applyBorder="1" applyFont="1"/>
    <xf borderId="2" fillId="0" fontId="3" numFmtId="0" xfId="0" applyAlignment="1" applyBorder="1" applyFont="1">
      <alignment horizontal="left"/>
    </xf>
    <xf borderId="0" fillId="2" fontId="6" numFmtId="164" xfId="0" applyAlignment="1" applyFont="1" applyNumberFormat="1">
      <alignment horizontal="center" vertical="bottom"/>
    </xf>
    <xf borderId="4" fillId="0" fontId="3" numFmtId="0" xfId="0" applyAlignment="1" applyBorder="1" applyFont="1">
      <alignment vertical="top"/>
    </xf>
    <xf borderId="1" fillId="2" fontId="6" numFmtId="0" xfId="0" applyAlignment="1" applyBorder="1" applyFont="1">
      <alignment vertical="bottom"/>
    </xf>
    <xf borderId="5" fillId="2" fontId="6" numFmtId="0" xfId="0" applyAlignment="1" applyBorder="1" applyFont="1">
      <alignment vertical="top" wrapText="1"/>
    </xf>
    <xf borderId="2" fillId="0" fontId="7" numFmtId="0" xfId="0" applyAlignment="1" applyBorder="1" applyFont="1">
      <alignment horizontal="left"/>
    </xf>
    <xf borderId="6" fillId="2" fontId="6" numFmtId="0" xfId="0" applyAlignment="1" applyBorder="1" applyFont="1">
      <alignment vertical="top" wrapText="1"/>
    </xf>
    <xf borderId="3" fillId="0" fontId="3" numFmtId="0" xfId="0" applyAlignment="1" applyBorder="1" applyFont="1">
      <alignment horizontal="left"/>
    </xf>
    <xf borderId="5" fillId="0" fontId="3" numFmtId="0" xfId="0" applyAlignment="1" applyBorder="1" applyFont="1">
      <alignment vertical="top" wrapText="1"/>
    </xf>
    <xf borderId="2" fillId="2" fontId="6" numFmtId="0" xfId="0" applyAlignment="1" applyBorder="1" applyFont="1">
      <alignment vertical="bottom"/>
    </xf>
    <xf borderId="6" fillId="0" fontId="3" numFmtId="0" xfId="0" applyAlignment="1" applyBorder="1" applyFont="1">
      <alignment vertical="top" wrapText="1"/>
    </xf>
    <xf borderId="2" fillId="2" fontId="6" numFmtId="0" xfId="0" applyAlignment="1" applyBorder="1" applyFont="1">
      <alignment vertical="bottom"/>
    </xf>
    <xf borderId="7" fillId="0" fontId="3" numFmtId="0" xfId="0" applyAlignment="1" applyBorder="1" applyFont="1">
      <alignment vertical="top" wrapText="1"/>
    </xf>
    <xf borderId="3" fillId="2" fontId="6" numFmtId="0" xfId="0" applyAlignment="1" applyBorder="1" applyFont="1">
      <alignment vertical="bottom"/>
    </xf>
    <xf borderId="8" fillId="0" fontId="3" numFmtId="0" xfId="0" applyAlignment="1" applyBorder="1" applyFont="1">
      <alignment vertical="top" wrapText="1"/>
    </xf>
    <xf borderId="2" fillId="2" fontId="6" numFmtId="164" xfId="0" applyAlignment="1" applyBorder="1" applyFont="1" applyNumberFormat="1">
      <alignment horizontal="center" vertical="bottom"/>
    </xf>
    <xf borderId="5" fillId="0" fontId="3" numFmtId="0" xfId="0" applyAlignment="1" applyBorder="1" applyFont="1">
      <alignment horizontal="left"/>
    </xf>
    <xf borderId="3" fillId="2" fontId="6" numFmtId="164" xfId="0" applyAlignment="1" applyBorder="1" applyFont="1" applyNumberFormat="1">
      <alignment horizontal="center" vertical="bottom"/>
    </xf>
    <xf borderId="0" fillId="0" fontId="3" numFmtId="0" xfId="0" applyAlignment="1" applyFont="1">
      <alignment horizontal="left"/>
    </xf>
    <xf borderId="5" fillId="0" fontId="2" numFmtId="0" xfId="0" applyAlignment="1" applyBorder="1" applyFont="1">
      <alignment vertical="bottom"/>
    </xf>
    <xf borderId="0" fillId="0" fontId="7" numFmtId="0" xfId="0" applyAlignment="1" applyFont="1">
      <alignment horizontal="left"/>
    </xf>
    <xf borderId="0" fillId="0" fontId="3" numFmtId="0" xfId="0" applyAlignment="1" applyFont="1">
      <alignment vertical="bottom"/>
    </xf>
    <xf borderId="6" fillId="0" fontId="3" numFmtId="0" xfId="0" applyAlignment="1" applyBorder="1" applyFont="1">
      <alignment horizontal="left"/>
    </xf>
    <xf borderId="5" fillId="0" fontId="3" numFmtId="0" xfId="0" applyAlignment="1" applyBorder="1" applyFont="1">
      <alignment vertical="bottom"/>
    </xf>
    <xf borderId="0" fillId="0" fontId="2" numFmtId="0" xfId="0" applyAlignment="1" applyFont="1">
      <alignment horizontal="right" vertical="bottom"/>
    </xf>
    <xf borderId="6" fillId="0" fontId="3" numFmtId="0" xfId="0" applyAlignment="1" applyBorder="1" applyFont="1">
      <alignment vertical="bottom"/>
    </xf>
    <xf borderId="0" fillId="0" fontId="2" numFmtId="164" xfId="0" applyAlignment="1" applyFont="1" applyNumberFormat="1">
      <alignment horizontal="right" vertical="bottom"/>
    </xf>
    <xf borderId="0" fillId="3" fontId="8" numFmtId="0" xfId="0" applyAlignment="1" applyFill="1" applyFont="1">
      <alignment horizontal="left"/>
    </xf>
    <xf borderId="6" fillId="0" fontId="2" numFmtId="164" xfId="0" applyAlignment="1" applyBorder="1" applyFont="1" applyNumberFormat="1">
      <alignment horizontal="right" vertical="bottom"/>
    </xf>
    <xf borderId="0" fillId="3" fontId="2" numFmtId="0" xfId="0" applyAlignment="1" applyFont="1">
      <alignment horizontal="left"/>
    </xf>
    <xf borderId="6" fillId="3" fontId="2" numFmtId="0" xfId="0" applyAlignment="1" applyBorder="1" applyFont="1">
      <alignment horizontal="left"/>
    </xf>
    <xf borderId="0" fillId="0" fontId="9" numFmtId="0" xfId="0" applyAlignment="1" applyFont="1">
      <alignment vertical="top"/>
    </xf>
    <xf borderId="0" fillId="0" fontId="10" numFmtId="0" xfId="0" applyAlignment="1" applyFont="1">
      <alignment vertical="top"/>
    </xf>
    <xf borderId="6" fillId="0" fontId="0" numFmtId="0" xfId="0" applyAlignment="1" applyBorder="1" applyFont="1">
      <alignment vertical="top"/>
    </xf>
    <xf borderId="0" fillId="0" fontId="10" numFmtId="0" xfId="0" applyAlignment="1" applyFont="1">
      <alignment vertical="top"/>
    </xf>
    <xf borderId="7" fillId="0" fontId="2" numFmtId="0" xfId="0" applyAlignment="1" applyBorder="1" applyFont="1">
      <alignment vertical="bottom"/>
    </xf>
    <xf borderId="0" fillId="0" fontId="10" numFmtId="0" xfId="0" applyAlignment="1" applyFont="1">
      <alignment vertical="top" wrapText="1"/>
    </xf>
    <xf borderId="4" fillId="0" fontId="3" numFmtId="0" xfId="0" applyAlignment="1" applyBorder="1" applyFont="1">
      <alignment vertical="bottom"/>
    </xf>
    <xf borderId="1" fillId="2" fontId="11" numFmtId="0" xfId="0" applyAlignment="1" applyBorder="1" applyFont="1">
      <alignment vertical="top" wrapText="1"/>
    </xf>
    <xf borderId="7" fillId="0" fontId="3" numFmtId="0" xfId="0" applyAlignment="1" applyBorder="1" applyFont="1">
      <alignment vertical="bottom"/>
    </xf>
    <xf borderId="2" fillId="2" fontId="11" numFmtId="0" xfId="0" applyAlignment="1" applyBorder="1" applyFont="1">
      <alignment vertical="top" wrapText="1"/>
    </xf>
    <xf borderId="4" fillId="0" fontId="2" numFmtId="0" xfId="0" applyAlignment="1" applyBorder="1" applyFont="1">
      <alignment horizontal="right" vertical="bottom"/>
    </xf>
    <xf borderId="2" fillId="2" fontId="11" numFmtId="0" xfId="0" applyAlignment="1" applyBorder="1" applyFont="1">
      <alignment vertical="top"/>
    </xf>
    <xf borderId="8" fillId="0" fontId="3" numFmtId="0" xfId="0" applyAlignment="1" applyBorder="1" applyFont="1">
      <alignment vertical="bottom"/>
    </xf>
    <xf borderId="3" fillId="2" fontId="11" numFmtId="0" xfId="0" applyAlignment="1" applyBorder="1" applyFont="1">
      <alignment vertical="top"/>
    </xf>
    <xf borderId="4" fillId="0" fontId="2" numFmtId="164" xfId="0" applyAlignment="1" applyBorder="1" applyFont="1" applyNumberFormat="1">
      <alignment horizontal="right" vertical="bottom"/>
    </xf>
    <xf borderId="5" fillId="0" fontId="9" numFmtId="0" xfId="0" applyAlignment="1" applyBorder="1" applyFont="1">
      <alignment vertical="top" wrapText="1"/>
    </xf>
    <xf borderId="7" fillId="0" fontId="3" numFmtId="0" xfId="0" applyAlignment="1" applyBorder="1" applyFont="1">
      <alignment horizontal="left"/>
    </xf>
    <xf borderId="4" fillId="0" fontId="3" numFmtId="0" xfId="0" applyAlignment="1" applyBorder="1" applyFont="1">
      <alignment horizontal="left"/>
    </xf>
    <xf borderId="8" fillId="0" fontId="2" numFmtId="164" xfId="0" applyAlignment="1" applyBorder="1" applyFont="1" applyNumberFormat="1">
      <alignment horizontal="right" vertical="bottom"/>
    </xf>
    <xf borderId="4" fillId="3" fontId="2" numFmtId="0" xfId="0" applyAlignment="1" applyBorder="1" applyFont="1">
      <alignment horizontal="left"/>
    </xf>
    <xf borderId="4" fillId="3" fontId="8" numFmtId="0" xfId="0" applyAlignment="1" applyBorder="1" applyFont="1">
      <alignment horizontal="left"/>
    </xf>
    <xf borderId="0" fillId="0" fontId="9" numFmtId="0" xfId="0" applyAlignment="1" applyFont="1">
      <alignment vertical="top" wrapText="1"/>
    </xf>
    <xf borderId="0" fillId="0" fontId="9" numFmtId="0" xfId="0" applyAlignment="1" applyFont="1">
      <alignment vertical="top"/>
    </xf>
    <xf borderId="8" fillId="3" fontId="2" numFmtId="0" xfId="0" applyAlignment="1" applyBorder="1" applyFont="1">
      <alignment horizontal="left"/>
    </xf>
    <xf borderId="6" fillId="0" fontId="12" numFmtId="0" xfId="0" applyAlignment="1" applyBorder="1" applyFont="1">
      <alignment vertical="top"/>
    </xf>
    <xf borderId="6" fillId="0" fontId="0" numFmtId="0" xfId="0" applyAlignment="1" applyBorder="1" applyFont="1">
      <alignment vertical="top"/>
    </xf>
    <xf borderId="5" fillId="3" fontId="2" numFmtId="0" xfId="0" applyAlignment="1" applyBorder="1" applyFont="1">
      <alignment horizontal="left" vertical="top" wrapText="1"/>
    </xf>
    <xf borderId="5" fillId="0" fontId="9" numFmtId="0" xfId="0" applyAlignment="1" applyBorder="1" applyFont="1">
      <alignment vertical="top" wrapText="1"/>
    </xf>
    <xf borderId="0" fillId="0" fontId="9" numFmtId="0" xfId="0" applyAlignment="1" applyFont="1">
      <alignment vertical="top"/>
    </xf>
    <xf borderId="5" fillId="0" fontId="9" numFmtId="0" xfId="0" applyAlignment="1" applyBorder="1" applyFont="1">
      <alignment horizontal="left" vertical="top" wrapText="1"/>
    </xf>
    <xf borderId="0" fillId="0" fontId="0" numFmtId="0" xfId="0" applyAlignment="1" applyFont="1">
      <alignment vertical="top" wrapText="1"/>
    </xf>
    <xf borderId="0" fillId="0" fontId="0" numFmtId="0" xfId="0" applyAlignment="1" applyFont="1">
      <alignment vertical="top"/>
    </xf>
    <xf borderId="0" fillId="3" fontId="0" numFmtId="0" xfId="0" applyAlignment="1" applyFont="1">
      <alignment horizontal="left" vertical="top"/>
    </xf>
    <xf borderId="5" fillId="0" fontId="0" numFmtId="0" xfId="0" applyAlignment="1" applyBorder="1" applyFont="1">
      <alignment vertical="top" wrapText="1"/>
    </xf>
    <xf borderId="0" fillId="0" fontId="0" numFmtId="0" xfId="0" applyAlignment="1" applyFont="1">
      <alignment vertical="top" wrapText="1"/>
    </xf>
    <xf borderId="0" fillId="0" fontId="0" numFmtId="0" xfId="0" applyAlignment="1" applyFont="1">
      <alignment vertical="top"/>
    </xf>
    <xf borderId="5" fillId="0" fontId="0" numFmtId="0" xfId="0" applyAlignment="1" applyBorder="1" applyFont="1">
      <alignment vertical="top" wrapText="1"/>
    </xf>
    <xf borderId="0" fillId="3" fontId="2" numFmtId="0" xfId="0" applyAlignment="1" applyFont="1">
      <alignment vertical="top"/>
    </xf>
    <xf borderId="5" fillId="0" fontId="3" numFmtId="0" xfId="0" applyAlignment="1" applyBorder="1" applyFont="1">
      <alignment horizontal="left" vertical="top" wrapText="1"/>
    </xf>
    <xf borderId="0" fillId="3" fontId="2" numFmtId="0" xfId="0" applyAlignment="1" applyFont="1">
      <alignment horizontal="left" vertical="top"/>
    </xf>
    <xf borderId="7" fillId="0" fontId="0" numFmtId="0" xfId="0" applyAlignment="1" applyBorder="1" applyFont="1">
      <alignment vertical="top" wrapText="1"/>
    </xf>
    <xf borderId="4" fillId="0" fontId="0" numFmtId="0" xfId="0" applyAlignment="1" applyBorder="1" applyFont="1">
      <alignment vertical="top" wrapText="1"/>
    </xf>
    <xf borderId="4" fillId="0" fontId="0" numFmtId="0" xfId="0" applyAlignment="1" applyBorder="1" applyFont="1">
      <alignment vertical="top"/>
    </xf>
    <xf borderId="8" fillId="0" fontId="13" numFmtId="0" xfId="0" applyAlignment="1" applyBorder="1" applyFont="1">
      <alignment vertical="top"/>
    </xf>
  </cellXfs>
  <cellStyles count="1">
    <cellStyle xfId="0" name="Normal" builtinId="0"/>
  </cellStyles>
  <dxfs count="0"/>
</styleSheet>
</file>

<file path=xl/_rels/workbook.xml.rels><?xml version = '1.0' encoding = 'UTF-8' standalone = 'yes'?>
<Relationships xmlns="http://schemas.openxmlformats.org/package/2006/relationships">
   <Relationship Id="rId1" Type="http://schemas.openxmlformats.org/officeDocument/2006/relationships/styles" Target="styles.xml"/>
   <Relationship Id="rId2" Type="http://schemas.openxmlformats.org/officeDocument/2006/relationships/sharedStrings" Target="sharedString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 = '1.0' encoding = 'UTF-8' standalone = 'yes'?>
<Relationships xmlns="http://schemas.openxmlformats.org/package/2006/relationships">
   <Relationship Id="rId1" Type="http://schemas.openxmlformats.org/officeDocument/2006/relationships/comments" Target="../comments1.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_rels/sheet2.xml.rels><?xml version = '1.0' encoding = 'UTF-8' standalone = 'yes'?>
<Relationships xmlns="http://schemas.openxmlformats.org/package/2006/relationships">
   <Relationship Id="rId1" Type="http://schemas.openxmlformats.org/officeDocument/2006/relationships/drawing" Target="../drawings/drawing2.xml"/>
</Relationships>
</file>

<file path=xl/worksheets/_rels/sheet3.xml.rels><?xml version = '1.0' encoding = 'UTF-8' standalone = 'yes'?>
<Relationships xmlns="http://schemas.openxmlformats.org/package/2006/relationships">
   <Relationship Id="rId1" Type="http://schemas.openxmlformats.org/officeDocument/2006/relationships/drawing" Target="../drawings/drawing3.xml"/>
</Relationships>
</file>

<file path=xl/worksheets/_rels/sheet4.xml.rels><?xml version = '1.0' encoding = 'UTF-8' standalone = 'yes'?>
<Relationships xmlns="http://schemas.openxmlformats.org/package/2006/relationships">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4.43" defaultRowHeight="15.75"/>
  <cols>
    <col min="1" max="1" customWidth="true" width="7.29" collapsed="true"/>
    <col min="2" max="2" customWidth="true" width="137.14" collapsed="true"/>
  </cols>
  <sheetData>
    <row r="1">
      <c r="A1" s="1" t="s">
        <v>0</v>
      </c>
    </row>
    <row r="2">
      <c r="A2" s="3" t="s">
        <v>3</v>
      </c>
    </row>
    <row r="3">
      <c r="A3" s="5" t="s">
        <v>4</v>
      </c>
    </row>
    <row r="4">
      <c r="A4" s="5" t="s">
        <v>5</v>
      </c>
    </row>
    <row r="5">
      <c r="A5" s="7"/>
      <c r="B5" s="5"/>
    </row>
    <row r="6">
      <c r="A6" s="3" t="s">
        <v>7</v>
      </c>
    </row>
    <row r="7">
      <c r="A7" s="21"/>
      <c r="B7" s="21"/>
    </row>
    <row r="8">
      <c r="A8" s="23" t="s">
        <v>18</v>
      </c>
      <c r="B8" s="25" t="s">
        <v>20</v>
      </c>
    </row>
    <row r="9">
      <c r="A9" s="27" t="s">
        <v>23</v>
      </c>
      <c r="B9" s="29" t="s">
        <v>24</v>
      </c>
    </row>
    <row r="10">
      <c r="A10" s="27" t="s">
        <v>27</v>
      </c>
      <c r="B10" s="29" t="s">
        <v>28</v>
      </c>
    </row>
    <row r="11">
      <c r="A11" s="31" t="s">
        <v>29</v>
      </c>
      <c r="B11" s="33" t="s">
        <v>32</v>
      </c>
    </row>
  </sheetData>
  <mergeCells count="5">
    <mergeCell ref="A1:B1"/>
    <mergeCell ref="A2:B2"/>
    <mergeCell ref="A3:B3"/>
    <mergeCell ref="A4:B4"/>
    <mergeCell ref="A6:B6"/>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min="1" max="1" customWidth="true" width="24.14" collapsed="true"/>
    <col min="2" max="2" customWidth="true" width="49.57" collapsed="true"/>
  </cols>
  <sheetData>
    <row r="1">
      <c r="A1" s="8" t="s">
        <v>2</v>
      </c>
      <c r="G1" s="10"/>
      <c r="H1" s="10"/>
      <c r="I1" s="10"/>
    </row>
    <row r="2">
      <c r="G2" s="10"/>
      <c r="H2" s="10"/>
      <c r="I2" s="10"/>
    </row>
    <row r="3">
      <c r="A3" s="12"/>
      <c r="B3" s="14"/>
      <c r="C3" s="16" t="s">
        <v>12</v>
      </c>
      <c r="D3" s="11"/>
      <c r="E3" s="11"/>
      <c r="F3" s="18"/>
      <c r="G3" s="20" t="s">
        <v>14</v>
      </c>
    </row>
    <row r="4">
      <c r="A4" s="22" t="s">
        <v>17</v>
      </c>
      <c r="B4" s="28" t="s">
        <v>19</v>
      </c>
      <c r="C4" s="22" t="s">
        <v>25</v>
      </c>
      <c r="D4" s="30" t="s">
        <v>26</v>
      </c>
      <c r="E4" s="30" t="s">
        <v>30</v>
      </c>
      <c r="F4" s="32" t="s">
        <v>31</v>
      </c>
      <c r="G4" s="34" t="s">
        <v>9</v>
      </c>
      <c r="H4" s="34" t="s">
        <v>33</v>
      </c>
      <c r="I4" s="36" t="s">
        <v>34</v>
      </c>
    </row>
    <row r="5">
      <c r="A5" s="38" t="s">
        <v>36</v>
      </c>
      <c r="B5" s="40" t="s">
        <v>39</v>
      </c>
      <c r="C5" s="42"/>
      <c r="D5" s="43">
        <v>44.0</v>
      </c>
      <c r="E5" s="43"/>
      <c r="F5" s="44"/>
      <c r="G5" s="45">
        <v>13.95</v>
      </c>
      <c r="H5" s="45">
        <v>19.36</v>
      </c>
      <c r="I5" s="47">
        <v>33.64</v>
      </c>
    </row>
    <row r="6">
      <c r="A6" s="38" t="s">
        <v>60</v>
      </c>
      <c r="B6" s="40" t="s">
        <v>42</v>
      </c>
      <c r="C6" s="42"/>
      <c r="D6" s="43">
        <v>11.0</v>
      </c>
      <c r="E6" s="43"/>
      <c r="F6" s="44">
        <v>2.0</v>
      </c>
      <c r="G6" s="45">
        <v>24.54</v>
      </c>
      <c r="H6" s="45">
        <v>33.62</v>
      </c>
      <c r="I6" s="47">
        <v>42.23</v>
      </c>
    </row>
    <row r="7">
      <c r="A7" s="38" t="s">
        <v>61</v>
      </c>
      <c r="B7" s="40" t="s">
        <v>42</v>
      </c>
      <c r="C7" s="42"/>
      <c r="D7" s="43">
        <v>38.0</v>
      </c>
      <c r="E7" s="43"/>
      <c r="F7" s="44">
        <v>1.0</v>
      </c>
      <c r="G7" s="45">
        <v>17.28</v>
      </c>
      <c r="H7" s="45">
        <v>31.23</v>
      </c>
      <c r="I7" s="47">
        <v>65.54</v>
      </c>
    </row>
    <row r="8">
      <c r="A8" s="38" t="s">
        <v>63</v>
      </c>
      <c r="B8" s="40" t="s">
        <v>42</v>
      </c>
      <c r="C8" s="42"/>
      <c r="D8" s="43">
        <v>1.0</v>
      </c>
      <c r="E8" s="43"/>
      <c r="F8" s="44"/>
      <c r="G8" s="45">
        <v>23.0</v>
      </c>
      <c r="H8" s="45">
        <v>25.0</v>
      </c>
      <c r="I8" s="47">
        <v>26.0</v>
      </c>
    </row>
    <row r="9">
      <c r="A9" s="38" t="s">
        <v>64</v>
      </c>
      <c r="B9" s="40" t="s">
        <v>42</v>
      </c>
      <c r="C9" s="42"/>
      <c r="D9" s="43">
        <v>34.0</v>
      </c>
      <c r="E9" s="43"/>
      <c r="F9" s="44">
        <v>5.0</v>
      </c>
      <c r="G9" s="45">
        <v>12.67</v>
      </c>
      <c r="H9" s="45">
        <v>26.41</v>
      </c>
      <c r="I9" s="47">
        <v>37.51</v>
      </c>
    </row>
    <row r="10">
      <c r="A10" s="38" t="s">
        <v>65</v>
      </c>
      <c r="B10" s="40" t="s">
        <v>66</v>
      </c>
      <c r="C10" s="42"/>
      <c r="D10" s="43">
        <v>9.0</v>
      </c>
      <c r="E10" s="43">
        <v>10.0</v>
      </c>
      <c r="F10" s="44">
        <v>5.0</v>
      </c>
      <c r="G10" s="45">
        <v>11.88</v>
      </c>
      <c r="H10" s="45">
        <v>14.04</v>
      </c>
      <c r="I10" s="47">
        <v>15.46</v>
      </c>
    </row>
    <row r="11">
      <c r="A11" s="38" t="s">
        <v>67</v>
      </c>
      <c r="B11" s="40" t="s">
        <v>42</v>
      </c>
      <c r="C11" s="42">
        <v>1.0</v>
      </c>
      <c r="D11" s="43">
        <v>2.0</v>
      </c>
      <c r="E11" s="43">
        <v>1.0</v>
      </c>
      <c r="F11" s="44"/>
      <c r="G11" s="45">
        <v>24.25</v>
      </c>
      <c r="H11" s="45">
        <v>44.5</v>
      </c>
      <c r="I11" s="47">
        <v>58.0</v>
      </c>
    </row>
    <row r="12">
      <c r="A12" s="38" t="s">
        <v>71</v>
      </c>
      <c r="B12" s="40" t="s">
        <v>42</v>
      </c>
      <c r="C12" s="42"/>
      <c r="D12" s="43">
        <v>2.0</v>
      </c>
      <c r="E12" s="43"/>
      <c r="F12" s="44">
        <v>2.0</v>
      </c>
      <c r="G12" s="45">
        <v>7.75</v>
      </c>
      <c r="H12" s="45">
        <v>12.75</v>
      </c>
      <c r="I12" s="47">
        <v>16.25</v>
      </c>
    </row>
    <row r="13">
      <c r="A13" s="38" t="s">
        <v>74</v>
      </c>
      <c r="B13" s="40" t="s">
        <v>42</v>
      </c>
      <c r="C13" s="42"/>
      <c r="D13" s="43">
        <v>1.0</v>
      </c>
      <c r="E13" s="43"/>
      <c r="F13" s="44">
        <v>2.0</v>
      </c>
      <c r="G13" s="45">
        <v>10.67</v>
      </c>
      <c r="H13" s="45">
        <v>26.0</v>
      </c>
      <c r="I13" s="47">
        <v>19.67</v>
      </c>
    </row>
    <row r="14">
      <c r="A14" s="38" t="s">
        <v>76</v>
      </c>
      <c r="B14" s="40" t="s">
        <v>77</v>
      </c>
      <c r="C14" s="42"/>
      <c r="D14" s="43">
        <v>100.0</v>
      </c>
      <c r="E14" s="43">
        <v>16.0</v>
      </c>
      <c r="F14" s="44">
        <v>5.0</v>
      </c>
      <c r="G14" s="45">
        <v>57.02</v>
      </c>
      <c r="H14" s="45">
        <v>39.74</v>
      </c>
      <c r="I14" s="47">
        <v>195.63</v>
      </c>
    </row>
    <row r="15">
      <c r="A15" s="38" t="s">
        <v>78</v>
      </c>
      <c r="B15" s="40" t="s">
        <v>79</v>
      </c>
      <c r="C15" s="42"/>
      <c r="D15" s="43">
        <v>2.0</v>
      </c>
      <c r="E15" s="43">
        <v>2.0</v>
      </c>
      <c r="F15" s="44"/>
      <c r="G15" s="45">
        <v>40.75</v>
      </c>
      <c r="H15" s="45">
        <v>48.25</v>
      </c>
      <c r="I15" s="47">
        <v>79.5</v>
      </c>
    </row>
    <row r="16">
      <c r="A16" s="38" t="s">
        <v>80</v>
      </c>
      <c r="B16" s="40" t="s">
        <v>42</v>
      </c>
      <c r="C16" s="42">
        <v>1.0</v>
      </c>
      <c r="D16" s="43">
        <v>66.0</v>
      </c>
      <c r="E16" s="43">
        <v>2.0</v>
      </c>
      <c r="F16" s="44">
        <v>2.0</v>
      </c>
      <c r="G16" s="45">
        <v>17.23</v>
      </c>
      <c r="H16" s="45">
        <v>20.14</v>
      </c>
      <c r="I16" s="47">
        <v>48.76</v>
      </c>
    </row>
    <row r="17">
      <c r="A17" s="38" t="s">
        <v>82</v>
      </c>
      <c r="B17" s="40" t="s">
        <v>42</v>
      </c>
      <c r="C17" s="42"/>
      <c r="D17" s="43">
        <v>5.0</v>
      </c>
      <c r="E17" s="43"/>
      <c r="F17" s="44">
        <v>14.0</v>
      </c>
      <c r="G17" s="45">
        <v>12.0</v>
      </c>
      <c r="H17" s="45">
        <v>17.79</v>
      </c>
      <c r="I17" s="47">
        <v>22.21</v>
      </c>
    </row>
    <row r="18">
      <c r="A18" s="38" t="s">
        <v>85</v>
      </c>
      <c r="B18" s="40" t="s">
        <v>39</v>
      </c>
      <c r="C18" s="42"/>
      <c r="D18" s="43">
        <v>144.0</v>
      </c>
      <c r="E18" s="43">
        <v>3.0</v>
      </c>
      <c r="F18" s="44">
        <v>30.0</v>
      </c>
      <c r="G18" s="45">
        <v>35.3</v>
      </c>
      <c r="H18" s="45">
        <v>54.05</v>
      </c>
      <c r="I18" s="47">
        <v>67.75</v>
      </c>
    </row>
    <row r="19">
      <c r="A19" s="54" t="s">
        <v>87</v>
      </c>
      <c r="B19" s="56" t="s">
        <v>42</v>
      </c>
      <c r="C19" s="58"/>
      <c r="D19" s="60">
        <v>9.0</v>
      </c>
      <c r="E19" s="60"/>
      <c r="F19" s="62"/>
      <c r="G19" s="64">
        <v>16.56</v>
      </c>
      <c r="H19" s="64">
        <v>19.44</v>
      </c>
      <c r="I19" s="68">
        <v>46.22</v>
      </c>
    </row>
  </sheetData>
  <mergeCells count="2">
    <mergeCell ref="C3:F3"/>
    <mergeCell ref="G3:I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min="1" max="1" customWidth="true" width="4.57" collapsed="true"/>
    <col min="2" max="2" customWidth="true" width="79.86" collapsed="true"/>
    <col min="3" max="3" customWidth="true" width="78.86" collapsed="true"/>
    <col min="4" max="4" customWidth="true" width="25.14" collapsed="true"/>
    <col min="5" max="5" customWidth="true" width="9.29" collapsed="true"/>
    <col min="6" max="6" customWidth="true" width="28.43" collapsed="true"/>
  </cols>
  <sheetData>
    <row r="1">
      <c r="A1" s="2" t="s">
        <v>1</v>
      </c>
      <c r="B1" s="4"/>
      <c r="C1" s="6"/>
      <c r="D1" s="6"/>
      <c r="E1" s="6"/>
      <c r="F1" s="6"/>
    </row>
    <row r="2">
      <c r="A2" s="6"/>
      <c r="B2" s="6"/>
      <c r="C2" s="6"/>
      <c r="D2" s="6"/>
      <c r="E2" s="6"/>
      <c r="F2" s="6"/>
    </row>
    <row r="3">
      <c r="A3" s="9" t="s">
        <v>6</v>
      </c>
      <c r="B3" s="11"/>
      <c r="C3" s="13" t="s">
        <v>8</v>
      </c>
      <c r="D3" s="13" t="s">
        <v>9</v>
      </c>
      <c r="E3" s="13" t="s">
        <v>10</v>
      </c>
      <c r="F3" s="15" t="s">
        <v>11</v>
      </c>
    </row>
    <row r="4">
      <c r="A4" s="17">
        <v>28.0</v>
      </c>
      <c r="B4" s="19" t="s">
        <v>13</v>
      </c>
      <c r="C4" s="19" t="s">
        <v>15</v>
      </c>
      <c r="D4" s="24" t="s">
        <v>16</v>
      </c>
      <c r="E4" s="19" t="s">
        <v>21</v>
      </c>
      <c r="F4" s="26" t="s">
        <v>22</v>
      </c>
    </row>
    <row r="5">
      <c r="A5" s="35">
        <v>6.0</v>
      </c>
      <c r="B5" s="37" t="s">
        <v>35</v>
      </c>
      <c r="C5" s="37" t="s">
        <v>37</v>
      </c>
      <c r="D5" s="39" t="s">
        <v>38</v>
      </c>
      <c r="E5" s="37" t="s">
        <v>21</v>
      </c>
      <c r="F5" s="41" t="s">
        <v>40</v>
      </c>
    </row>
    <row r="6">
      <c r="A6" s="35">
        <v>5.0</v>
      </c>
      <c r="B6" s="37" t="s">
        <v>41</v>
      </c>
      <c r="C6" s="37" t="s">
        <v>42</v>
      </c>
      <c r="D6" s="39" t="s">
        <v>16</v>
      </c>
      <c r="E6" s="37" t="s">
        <v>21</v>
      </c>
      <c r="F6" s="41" t="s">
        <v>43</v>
      </c>
    </row>
    <row r="7">
      <c r="A7" s="35">
        <v>3.0</v>
      </c>
      <c r="B7" s="37" t="s">
        <v>44</v>
      </c>
      <c r="C7" s="37" t="s">
        <v>45</v>
      </c>
      <c r="D7" s="39" t="s">
        <v>46</v>
      </c>
      <c r="E7" s="37" t="s">
        <v>47</v>
      </c>
      <c r="F7" s="41" t="s">
        <v>48</v>
      </c>
    </row>
    <row r="8">
      <c r="A8" s="35">
        <v>3.0</v>
      </c>
      <c r="B8" s="37" t="s">
        <v>49</v>
      </c>
      <c r="C8" s="37" t="s">
        <v>42</v>
      </c>
      <c r="D8" s="39" t="s">
        <v>50</v>
      </c>
      <c r="E8" s="37" t="s">
        <v>47</v>
      </c>
      <c r="F8" s="41" t="s">
        <v>51</v>
      </c>
    </row>
    <row r="9">
      <c r="A9" s="35">
        <v>3.0</v>
      </c>
      <c r="B9" s="37" t="s">
        <v>52</v>
      </c>
      <c r="C9" s="37" t="s">
        <v>53</v>
      </c>
      <c r="D9" s="39" t="s">
        <v>38</v>
      </c>
      <c r="E9" s="37" t="s">
        <v>21</v>
      </c>
      <c r="F9" s="41" t="s">
        <v>54</v>
      </c>
    </row>
    <row r="10">
      <c r="A10" s="35">
        <v>3.0</v>
      </c>
      <c r="B10" s="37" t="s">
        <v>52</v>
      </c>
      <c r="C10" s="37" t="s">
        <v>55</v>
      </c>
      <c r="D10" s="39" t="s">
        <v>38</v>
      </c>
      <c r="E10" s="37" t="s">
        <v>21</v>
      </c>
      <c r="F10" s="41" t="s">
        <v>56</v>
      </c>
    </row>
    <row r="11">
      <c r="A11" s="35">
        <v>3.0</v>
      </c>
      <c r="B11" s="37" t="s">
        <v>52</v>
      </c>
      <c r="C11" s="37" t="s">
        <v>42</v>
      </c>
      <c r="D11" s="39" t="s">
        <v>57</v>
      </c>
      <c r="E11" s="37" t="s">
        <v>21</v>
      </c>
      <c r="F11" s="41" t="s">
        <v>58</v>
      </c>
    </row>
    <row r="12">
      <c r="A12" s="35">
        <v>3.0</v>
      </c>
      <c r="B12" s="37" t="s">
        <v>52</v>
      </c>
      <c r="C12" s="37" t="s">
        <v>53</v>
      </c>
      <c r="D12" s="46" t="s">
        <v>57</v>
      </c>
      <c r="E12" s="48" t="s">
        <v>21</v>
      </c>
      <c r="F12" s="49" t="s">
        <v>62</v>
      </c>
    </row>
    <row r="13">
      <c r="A13" s="35">
        <v>3.0</v>
      </c>
      <c r="B13" s="37" t="s">
        <v>52</v>
      </c>
      <c r="C13" s="48" t="s">
        <v>53</v>
      </c>
      <c r="D13" s="48" t="s">
        <v>68</v>
      </c>
      <c r="E13" s="48" t="s">
        <v>69</v>
      </c>
      <c r="F13" s="49" t="s">
        <v>70</v>
      </c>
    </row>
    <row r="14">
      <c r="A14" s="35">
        <v>2.0</v>
      </c>
      <c r="B14" s="37" t="s">
        <v>72</v>
      </c>
      <c r="C14" s="37" t="s">
        <v>73</v>
      </c>
      <c r="D14" s="39" t="s">
        <v>57</v>
      </c>
      <c r="E14" s="37" t="s">
        <v>47</v>
      </c>
      <c r="F14" s="52" t="s">
        <v>75</v>
      </c>
    </row>
    <row r="15">
      <c r="A15" s="35">
        <v>2.0</v>
      </c>
      <c r="B15" s="37" t="s">
        <v>81</v>
      </c>
      <c r="C15" s="37" t="s">
        <v>83</v>
      </c>
      <c r="D15" s="39" t="s">
        <v>50</v>
      </c>
      <c r="E15" s="37" t="s">
        <v>21</v>
      </c>
      <c r="F15" s="52" t="s">
        <v>84</v>
      </c>
    </row>
    <row r="16">
      <c r="A16" s="35">
        <v>2.0</v>
      </c>
      <c r="B16" s="37" t="s">
        <v>86</v>
      </c>
      <c r="C16" s="37" t="s">
        <v>42</v>
      </c>
      <c r="D16" s="46" t="s">
        <v>50</v>
      </c>
      <c r="E16" s="48" t="s">
        <v>21</v>
      </c>
      <c r="F16" s="52" t="s">
        <v>88</v>
      </c>
    </row>
    <row r="17">
      <c r="A17" s="35">
        <v>2.0</v>
      </c>
      <c r="B17" s="37" t="s">
        <v>89</v>
      </c>
      <c r="C17" s="37" t="s">
        <v>42</v>
      </c>
      <c r="D17" s="39" t="s">
        <v>50</v>
      </c>
      <c r="E17" s="37" t="s">
        <v>21</v>
      </c>
      <c r="F17" s="41" t="s">
        <v>90</v>
      </c>
    </row>
    <row r="18">
      <c r="A18" s="35">
        <v>2.0</v>
      </c>
      <c r="B18" s="37" t="s">
        <v>89</v>
      </c>
      <c r="C18" s="37" t="s">
        <v>42</v>
      </c>
      <c r="D18" s="39" t="s">
        <v>50</v>
      </c>
      <c r="E18" s="37" t="s">
        <v>21</v>
      </c>
      <c r="F18" s="41" t="s">
        <v>91</v>
      </c>
    </row>
    <row r="19">
      <c r="A19" s="35">
        <v>2.0</v>
      </c>
      <c r="B19" s="37" t="s">
        <v>92</v>
      </c>
      <c r="C19" s="37" t="s">
        <v>93</v>
      </c>
      <c r="D19" s="39" t="s">
        <v>38</v>
      </c>
      <c r="E19" s="37" t="s">
        <v>21</v>
      </c>
      <c r="F19" s="41" t="s">
        <v>94</v>
      </c>
    </row>
    <row r="20">
      <c r="A20" s="35">
        <v>2.0</v>
      </c>
      <c r="B20" s="37" t="s">
        <v>92</v>
      </c>
      <c r="C20" s="37" t="s">
        <v>95</v>
      </c>
      <c r="D20" s="39" t="s">
        <v>38</v>
      </c>
      <c r="E20" s="37" t="s">
        <v>21</v>
      </c>
      <c r="F20" s="49" t="s">
        <v>96</v>
      </c>
    </row>
    <row r="21">
      <c r="A21" s="35">
        <v>2.0</v>
      </c>
      <c r="B21" s="37" t="s">
        <v>92</v>
      </c>
      <c r="C21" s="37" t="s">
        <v>93</v>
      </c>
      <c r="D21" s="39" t="s">
        <v>38</v>
      </c>
      <c r="E21" s="37" t="s">
        <v>21</v>
      </c>
      <c r="F21" s="49" t="s">
        <v>98</v>
      </c>
    </row>
    <row r="22">
      <c r="A22" s="35">
        <v>2.0</v>
      </c>
      <c r="B22" s="37" t="s">
        <v>99</v>
      </c>
      <c r="C22" s="37" t="s">
        <v>42</v>
      </c>
      <c r="D22" s="39" t="s">
        <v>50</v>
      </c>
      <c r="E22" s="37" t="s">
        <v>21</v>
      </c>
      <c r="F22" s="49" t="s">
        <v>100</v>
      </c>
    </row>
    <row r="23">
      <c r="A23" s="35">
        <v>2.0</v>
      </c>
      <c r="B23" s="37" t="s">
        <v>101</v>
      </c>
      <c r="C23" s="37" t="s">
        <v>42</v>
      </c>
      <c r="D23" s="39" t="s">
        <v>50</v>
      </c>
      <c r="E23" s="37" t="s">
        <v>21</v>
      </c>
      <c r="F23" s="41" t="s">
        <v>102</v>
      </c>
    </row>
    <row r="24">
      <c r="A24" s="35">
        <v>2.0</v>
      </c>
      <c r="B24" s="37" t="s">
        <v>101</v>
      </c>
      <c r="C24" s="37" t="s">
        <v>42</v>
      </c>
      <c r="D24" s="39" t="s">
        <v>50</v>
      </c>
      <c r="E24" s="37" t="s">
        <v>21</v>
      </c>
      <c r="F24" s="41" t="s">
        <v>103</v>
      </c>
    </row>
    <row r="25">
      <c r="A25" s="35">
        <v>2.0</v>
      </c>
      <c r="B25" s="37" t="s">
        <v>92</v>
      </c>
      <c r="C25" s="37" t="s">
        <v>95</v>
      </c>
      <c r="D25" s="39" t="s">
        <v>105</v>
      </c>
      <c r="E25" s="37" t="s">
        <v>21</v>
      </c>
      <c r="F25" s="41" t="s">
        <v>96</v>
      </c>
    </row>
    <row r="26">
      <c r="A26" s="66">
        <v>2.0</v>
      </c>
      <c r="B26" s="67" t="s">
        <v>92</v>
      </c>
      <c r="C26" s="69" t="s">
        <v>95</v>
      </c>
      <c r="D26" s="70" t="s">
        <v>105</v>
      </c>
      <c r="E26" s="69" t="s">
        <v>21</v>
      </c>
      <c r="F26" s="73" t="s">
        <v>109</v>
      </c>
    </row>
  </sheetData>
  <mergeCells count="1">
    <mergeCell ref="A3:B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min="1" max="1" customWidth="true" width="44.43" collapsed="true"/>
    <col min="2" max="2" customWidth="true" width="84.57" collapsed="true"/>
    <col min="3" max="3" customWidth="true" width="28.43" collapsed="true"/>
    <col min="4" max="4" customWidth="true" width="42.86" collapsed="true"/>
  </cols>
  <sheetData>
    <row r="1" ht="13.5" customHeight="1">
      <c r="A1" s="50" t="s">
        <v>59</v>
      </c>
      <c r="B1" s="51"/>
      <c r="C1" s="51"/>
      <c r="D1" s="53"/>
    </row>
    <row r="2" ht="13.5" customHeight="1">
      <c r="A2" s="55"/>
      <c r="B2" s="55"/>
      <c r="C2" s="51"/>
      <c r="D2" s="53"/>
    </row>
    <row r="3" ht="13.5" customHeight="1">
      <c r="A3" s="57" t="s">
        <v>97</v>
      </c>
      <c r="B3" s="59" t="s">
        <v>104</v>
      </c>
      <c r="C3" s="61" t="s">
        <v>106</v>
      </c>
      <c r="D3" s="63" t="s">
        <v>107</v>
      </c>
    </row>
    <row r="4" ht="13.5" customHeight="1">
      <c r="A4" s="65" t="s">
        <v>75</v>
      </c>
      <c r="B4" s="71" t="s">
        <v>108</v>
      </c>
      <c r="C4" s="72" t="s">
        <v>110</v>
      </c>
      <c r="D4" s="74" t="str">
        <f>HYPERLINK("http://doi.org/10.1093/femsyr/fow103","http://doi.org/10.1093/femsyr/fow103")</f>
        <v>http://doi.org/10.1093/femsyr/fow103</v>
      </c>
    </row>
    <row r="5" ht="13.5" customHeight="1">
      <c r="A5" s="65" t="s">
        <v>51</v>
      </c>
      <c r="B5" s="71" t="s">
        <v>111</v>
      </c>
      <c r="C5" s="72" t="s">
        <v>112</v>
      </c>
      <c r="D5" s="74" t="str">
        <f>HYPERLINK("http://doi.org/10.1196/annals.1341.035","http://doi.org/10.1196/annals.1341.035")</f>
        <v>http://doi.org/10.1196/annals.1341.035</v>
      </c>
    </row>
    <row r="6" ht="13.5" customHeight="1">
      <c r="A6" s="65" t="s">
        <v>56</v>
      </c>
      <c r="B6" s="71" t="s">
        <v>113</v>
      </c>
      <c r="C6" s="72" t="s">
        <v>114</v>
      </c>
      <c r="D6" s="75" t="s">
        <v>115</v>
      </c>
    </row>
    <row r="7" ht="13.5" customHeight="1">
      <c r="A7" s="76" t="s">
        <v>96</v>
      </c>
      <c r="B7" s="71" t="s">
        <v>116</v>
      </c>
      <c r="C7" s="72" t="s">
        <v>117</v>
      </c>
      <c r="D7" s="75" t="s">
        <v>118</v>
      </c>
    </row>
    <row r="8" ht="13.5" customHeight="1">
      <c r="A8" s="77" t="s">
        <v>119</v>
      </c>
      <c r="B8" s="71" t="s">
        <v>120</v>
      </c>
      <c r="C8" s="78" t="s">
        <v>121</v>
      </c>
      <c r="D8" s="75" t="s">
        <v>122</v>
      </c>
    </row>
    <row r="9" ht="13.5" customHeight="1">
      <c r="A9" s="79" t="s">
        <v>94</v>
      </c>
      <c r="B9" s="80" t="s">
        <v>123</v>
      </c>
      <c r="C9" s="81" t="s">
        <v>124</v>
      </c>
      <c r="D9" s="74" t="str">
        <f>HYPERLINK("http://doi.org/10.1038/nature02456","http://doi.org/10.1038/nature02456")</f>
        <v>http://doi.org/10.1038/nature02456</v>
      </c>
    </row>
    <row r="10" ht="13.5" customHeight="1">
      <c r="A10" s="79" t="s">
        <v>54</v>
      </c>
      <c r="B10" s="80" t="s">
        <v>125</v>
      </c>
      <c r="C10" s="82" t="s">
        <v>126</v>
      </c>
      <c r="D10" s="74" t="str">
        <f>HYPERLINK("http://doi.org/10.1093/bioinformatics/btn352","http://doi.org/10.1093/bioinformatics/btn352")</f>
        <v>http://doi.org/10.1093/bioinformatics/btn352</v>
      </c>
    </row>
    <row r="11">
      <c r="A11" s="83" t="s">
        <v>70</v>
      </c>
      <c r="B11" s="84" t="s">
        <v>127</v>
      </c>
      <c r="C11" s="85" t="s">
        <v>128</v>
      </c>
      <c r="D11" s="74" t="str">
        <f>HYPERLINK("http://doi.org/10.1039/c3mb25489e","http://doi.org/10.1039/c3mb25489e")</f>
        <v>http://doi.org/10.1039/c3mb25489e</v>
      </c>
    </row>
    <row r="12">
      <c r="A12" s="86" t="s">
        <v>88</v>
      </c>
      <c r="B12" s="80" t="s">
        <v>129</v>
      </c>
      <c r="C12" s="87" t="s">
        <v>130</v>
      </c>
      <c r="D12" s="74" t="str">
        <f>HYPERLINK("http://doi.org/10.1529/biophysj.105.065169","http://doi.org/10.1529/biophysj.105.065169")</f>
        <v>http://doi.org/10.1529/biophysj.105.065169</v>
      </c>
    </row>
    <row r="13">
      <c r="A13" s="86" t="s">
        <v>84</v>
      </c>
      <c r="B13" s="80" t="s">
        <v>131</v>
      </c>
      <c r="C13" s="87" t="s">
        <v>132</v>
      </c>
      <c r="D13" s="74" t="str">
        <f>HYPERLINK("http://doi.org/10.1111/j.1742-4658.2012.08572.x","http://doi.org/10.1111/j.1742-4658.2012.08572.x")</f>
        <v>http://doi.org/10.1111/j.1742-4658.2012.08572.x</v>
      </c>
    </row>
    <row r="14" ht="13.5" customHeight="1">
      <c r="A14" s="88" t="s">
        <v>22</v>
      </c>
      <c r="B14" s="80" t="s">
        <v>133</v>
      </c>
      <c r="C14" s="81" t="s">
        <v>134</v>
      </c>
      <c r="D14" s="74" t="str">
        <f>HYPERLINK("http://doi.org/10.1016/j.cell.2012.05.044","http://doi.org/10.1016/j.cell.2012.05.044")</f>
        <v>http://doi.org/10.1016/j.cell.2012.05.044</v>
      </c>
    </row>
    <row r="15" ht="13.5" customHeight="1">
      <c r="A15" s="86" t="s">
        <v>58</v>
      </c>
      <c r="B15" s="80" t="s">
        <v>135</v>
      </c>
      <c r="C15" s="81" t="s">
        <v>136</v>
      </c>
      <c r="D15" s="74" t="str">
        <f>HYPERLINK("http://doi.org/10.1038/nbt1114","http://doi.org/10.1038/nbt1114")</f>
        <v>http://doi.org/10.1038/nbt1114</v>
      </c>
    </row>
    <row r="16" ht="13.5" customHeight="1">
      <c r="A16" s="86" t="s">
        <v>90</v>
      </c>
      <c r="B16" s="80" t="s">
        <v>137</v>
      </c>
      <c r="C16" s="81" t="s">
        <v>138</v>
      </c>
      <c r="D16" s="74" t="str">
        <f>HYPERLINK("http://doi.org/10.1371/journal.pcbi.1002577","http://doi.org/10.1371/journal.pcbi.1002577")</f>
        <v>http://doi.org/10.1371/journal.pcbi.1002577</v>
      </c>
    </row>
    <row r="17" ht="13.5" customHeight="1">
      <c r="A17" s="86" t="s">
        <v>62</v>
      </c>
      <c r="B17" s="80" t="s">
        <v>139</v>
      </c>
      <c r="C17" s="89" t="s">
        <v>140</v>
      </c>
      <c r="D17" s="74" t="str">
        <f>HYPERLINK("http://doi.org/10.1371/journal.pcbi.1000086","http://doi.org/10.1371/journal.pcbi.1000086")</f>
        <v>http://doi.org/10.1371/journal.pcbi.1000086</v>
      </c>
    </row>
    <row r="18" ht="13.5" customHeight="1">
      <c r="A18" s="86" t="s">
        <v>109</v>
      </c>
      <c r="B18" s="80" t="s">
        <v>141</v>
      </c>
      <c r="C18" s="89" t="s">
        <v>142</v>
      </c>
      <c r="D18" s="74" t="str">
        <f>HYPERLINK("http://doi.org/10.1371/journal.pcbi.1004543","http://doi.org/10.1371/journal.pcbi.1004543")</f>
        <v>http://doi.org/10.1371/journal.pcbi.1004543</v>
      </c>
    </row>
    <row r="19" ht="13.5" customHeight="1">
      <c r="A19" s="86" t="s">
        <v>91</v>
      </c>
      <c r="B19" s="80" t="s">
        <v>143</v>
      </c>
      <c r="C19" s="89" t="s">
        <v>144</v>
      </c>
      <c r="D19" s="74" t="str">
        <f>HYPERLINK("http://doi.org/10.1016/j.biotechadv.2011.08.004","http://doi.org/10.1016/j.biotechadv.2011.08.004")</f>
        <v>http://doi.org/10.1016/j.biotechadv.2011.08.004</v>
      </c>
    </row>
    <row r="20" ht="13.5" customHeight="1">
      <c r="A20" s="88" t="s">
        <v>102</v>
      </c>
      <c r="B20" s="80" t="s">
        <v>145</v>
      </c>
      <c r="C20" s="87" t="s">
        <v>146</v>
      </c>
      <c r="D20" s="74" t="str">
        <f>HYPERLINK("http://doi.org/10.1016/j.cell.2010.03.054","http://doi.org/10.1016/j.cell.2010.03.054")</f>
        <v>http://doi.org/10.1016/j.cell.2010.03.054</v>
      </c>
    </row>
    <row r="21" ht="13.5" customHeight="1">
      <c r="A21" s="88" t="s">
        <v>100</v>
      </c>
      <c r="B21" s="80" t="s">
        <v>147</v>
      </c>
      <c r="C21" s="87" t="s">
        <v>148</v>
      </c>
      <c r="D21" s="74" t="str">
        <f>HYPERLINK("http://doi.org/10.1529/biophysj.106.095463","http://doi.org/10.1529/biophysj.106.095463")</f>
        <v>http://doi.org/10.1529/biophysj.106.095463</v>
      </c>
    </row>
    <row r="22" ht="13.5" customHeight="1">
      <c r="A22" s="88" t="s">
        <v>98</v>
      </c>
      <c r="B22" s="80" t="s">
        <v>149</v>
      </c>
      <c r="C22" s="87" t="s">
        <v>150</v>
      </c>
      <c r="D22" s="74" t="str">
        <f>HYPERLINK("http://doi.org/10.1038/msb4100141","http://doi.org/10.1038/msb4100141")</f>
        <v>http://doi.org/10.1038/msb4100141</v>
      </c>
    </row>
    <row r="23" ht="13.5" customHeight="1">
      <c r="A23" s="88" t="s">
        <v>103</v>
      </c>
      <c r="B23" s="80" t="s">
        <v>151</v>
      </c>
      <c r="C23" s="87" t="s">
        <v>152</v>
      </c>
      <c r="D23" s="74" t="str">
        <f>HYPERLINK("http://doi.org/10.1038/msb.2012.32","http://doi.org/10.1038/msb.2012.32")</f>
        <v>http://doi.org/10.1038/msb.2012.32</v>
      </c>
    </row>
    <row r="24" ht="13.5" customHeight="1">
      <c r="A24" s="76" t="s">
        <v>48</v>
      </c>
      <c r="B24" s="80" t="s">
        <v>153</v>
      </c>
      <c r="C24" s="87" t="s">
        <v>154</v>
      </c>
      <c r="D24" s="74" t="str">
        <f>HYPERLINK("http://doi.org/10.1093/jxb/ers018","http://doi.org/10.1093/jxb/ers018")</f>
        <v>http://doi.org/10.1093/jxb/ers018</v>
      </c>
    </row>
    <row r="25" ht="13.5" customHeight="1">
      <c r="A25" s="86" t="s">
        <v>40</v>
      </c>
      <c r="B25" s="80" t="s">
        <v>155</v>
      </c>
      <c r="C25" s="81" t="s">
        <v>156</v>
      </c>
      <c r="D25" s="74" t="str">
        <f>HYPERLINK("http://doi.org/10.1371/journal.pcbi.1000312","http://doi.org/10.1371/journal.pcbi.1000312")</f>
        <v>http://doi.org/10.1371/journal.pcbi.1000312</v>
      </c>
    </row>
    <row r="26" ht="13.5" customHeight="1">
      <c r="A26" s="90" t="s">
        <v>43</v>
      </c>
      <c r="B26" s="91" t="s">
        <v>157</v>
      </c>
      <c r="C26" s="92" t="s">
        <v>158</v>
      </c>
      <c r="D26" s="93" t="str">
        <f>HYPERLINK("http://doi.org/10.1093/bioinformatics/15.1.72","http://doi.org/10.1093/bioinformatics/15.1.72")</f>
        <v>http://doi.org/10.1093/bioinformatics/15.1.72</v>
      </c>
    </row>
  </sheetData>
  <drawing r:id="rId1"/>
</worksheet>
</file>

<file path=docProps/app.xml><?xml version="1.0" encoding="utf-8"?>
<Properties xmlns="http://schemas.openxmlformats.org/officeDocument/2006/extended-properties">
  <Company/>
  <Manager/>
  <Template/>
  <HyperlinkBase/>
</Properties>
</file>

<file path=docProps/core.xml><?xml version="1.0" encoding="utf-8"?>
<cp:coreProperties xmlns:cp="http://schemas.openxmlformats.org/package/2006/metadata/core-properties" xmlns:dc="http://purl.org/dc/elements/1.1/" xmlns:dcterms="http://purl.org/dc/terms/" xmlns:xsi="http://www.w3.org/2001/XMLSchema-instance"/>
</file>