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440" yWindow="7800" windowWidth="21080" windowHeight="13660" tabRatio="500" firstSheet="9" activeTab="9"/>
    <workbookView xWindow="0" yWindow="6060" windowWidth="29240" windowHeight="15540" tabRatio="500" firstSheet="6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8" l="1"/>
  <c r="Q5" i="28"/>
  <c r="Q6" i="28"/>
  <c r="Q7" i="28"/>
  <c r="Q8" i="28"/>
  <c r="Q3" i="28"/>
  <c r="P4" i="28"/>
  <c r="P5" i="28"/>
  <c r="P6" i="28"/>
  <c r="P7" i="28"/>
  <c r="P8" i="28"/>
  <c r="P3" i="28"/>
  <c r="O4" i="28"/>
  <c r="O5" i="28"/>
  <c r="O6" i="28"/>
  <c r="O7" i="28"/>
  <c r="O8" i="28"/>
  <c r="O3" i="28"/>
  <c r="N4" i="28"/>
  <c r="N5" i="28"/>
  <c r="N6" i="28"/>
  <c r="N7" i="28"/>
  <c r="N8" i="28"/>
  <c r="N3" i="28"/>
  <c r="D8" i="26"/>
  <c r="D7" i="26"/>
  <c r="D6" i="26"/>
  <c r="D5" i="26"/>
  <c r="D4" i="26"/>
  <c r="D3" i="26"/>
</calcChain>
</file>

<file path=xl/sharedStrings.xml><?xml version="1.0" encoding="utf-8"?>
<sst xmlns="http://schemas.openxmlformats.org/spreadsheetml/2006/main" count="451" uniqueCount="240">
  <si>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</si>
  <si>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</si>
  <si>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</si>
  <si>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</si>
  <si>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</si>
  <si>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</si>
  <si>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</si>
  <si>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</si>
  <si>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</si>
  <si>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</si>
  <si>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</si>
  <si>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</si>
  <si>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</si>
  <si>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</si>
  <si>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</si>
  <si>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</si>
  <si>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</si>
  <si>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</si>
  <si>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</si>
  <si>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</si>
  <si>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</si>
  <si>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</si>
  <si>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</si>
  <si>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</si>
  <si>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</si>
  <si>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</si>
  <si>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</si>
  <si>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</si>
  <si>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</si>
  <si>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</si>
  <si>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</si>
  <si>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</si>
  <si>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</si>
  <si>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</si>
  <si>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</si>
  <si>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</si>
  <si>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</si>
  <si>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</si>
  <si>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</si>
  <si>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</si>
  <si>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</si>
  <si>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</si>
  <si>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</si>
  <si>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</si>
  <si>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</si>
  <si>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</si>
  <si>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</si>
  <si>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</si>
  <si>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</si>
  <si>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</si>
  <si>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</si>
  <si>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</si>
  <si>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</si>
  <si>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</si>
  <si>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</si>
  <si>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</si>
  <si>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</si>
  <si>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</si>
  <si>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</si>
  <si>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</si>
  <si>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</si>
  <si>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</si>
  <si>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</si>
  <si>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</si>
  <si>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</si>
  <si>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</si>
  <si>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</si>
  <si>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</si>
  <si>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</si>
  <si>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</si>
  <si>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</si>
  <si>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</si>
  <si>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</si>
  <si>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</si>
  <si>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</si>
  <si>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</si>
  <si>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</si>
  <si>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</si>
  <si>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</si>
  <si>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</si>
  <si>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</si>
  <si>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</si>
  <si>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</si>
  <si>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</si>
  <si>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</si>
  <si>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</si>
  <si>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</si>
  <si>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</si>
  <si>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</si>
  <si>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</si>
  <si>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</si>
  <si>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</si>
  <si>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</si>
  <si>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</si>
  <si>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</si>
  <si>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</si>
  <si>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</si>
  <si>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</si>
  <si>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</si>
  <si>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</si>
  <si>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</si>
  <si>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</si>
  <si>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</si>
  <si>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</si>
  <si>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</si>
  <si>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</si>
  <si>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</si>
  <si>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</si>
  <si>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</si>
  <si>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</si>
  <si>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</si>
  <si>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</si>
  <si>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</si>
  <si>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</si>
  <si>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</si>
  <si>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</si>
  <si>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</si>
  <si>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</si>
  <si>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</si>
  <si>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</si>
  <si>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</si>
  <si>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</si>
  <si>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</si>
  <si>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</si>
  <si>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</si>
  <si>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</si>
  <si>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</si>
  <si>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</si>
  <si>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</si>
  <si>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</si>
  <si>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</si>
  <si>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</si>
  <si>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</si>
  <si>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</si>
  <si>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</si>
  <si>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</si>
  <si>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</si>
  <si>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</si>
  <si>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</si>
  <si>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</si>
  <si>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</si>
  <si>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</si>
  <si>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</si>
  <si>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</si>
  <si>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</si>
  <si>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</si>
  <si>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</si>
  <si>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</si>
  <si>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</si>
  <si>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</si>
  <si>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</si>
  <si>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</si>
  <si>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</si>
  <si>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</si>
  <si>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</si>
  <si>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</si>
  <si>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</si>
  <si>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</si>
  <si>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</si>
  <si>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</si>
  <si>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</si>
  <si>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</si>
  <si>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</si>
  <si>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</si>
  <si>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</si>
  <si>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</si>
  <si>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</si>
  <si>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</si>
  <si>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</si>
  <si>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</si>
  <si>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</si>
  <si>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</si>
  <si>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</si>
  <si>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</si>
  <si>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</si>
  <si>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</si>
  <si>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</si>
  <si>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</si>
  <si>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</si>
  <si>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</si>
  <si>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</si>
  <si>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</si>
  <si>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</si>
  <si>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</si>
  <si>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</si>
  <si>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</si>
  <si>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</si>
  <si>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</si>
  <si>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</si>
  <si>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</si>
  <si>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</si>
  <si>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</si>
  <si>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</si>
  <si>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</si>
  <si>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</si>
  <si>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</si>
  <si>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</si>
  <si>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</si>
  <si>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</si>
  <si>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</si>
  <si>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</si>
  <si>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</si>
  <si>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</si>
  <si>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</si>
  <si>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</si>
  <si>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</si>
  <si>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</si>
  <si>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</si>
  <si>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</si>
  <si>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</si>
  <si>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</si>
  <si>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</si>
  <si>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</si>
  <si>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</si>
  <si>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</si>
  <si>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</si>
  <si>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</si>
  <si>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</si>
  <si>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</si>
  <si>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</si>
  <si>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</si>
  <si>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</si>
  <si>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</si>
  <si>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</si>
  <si>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</si>
  <si>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</si>
  <si>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</si>
  <si>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</si>
  <si>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</si>
  <si>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Exponential</t>
  </si>
  <si>
    <t>Exponential population dynamics</t>
  </si>
  <si>
    <t>k_cat_1_for * B[c]</t>
  </si>
  <si>
    <t>!Pop_A_c_</t>
  </si>
  <si>
    <t>!Pop_B_c_</t>
  </si>
  <si>
    <t>Computation for Pop_A_c_</t>
  </si>
  <si>
    <t>Computation for Pop_B_c_</t>
  </si>
  <si>
    <t>Computation for pop B in expected_exponential_pops.py</t>
  </si>
  <si>
    <t>Mass is constant because there are no exchange reactions and the 1 reaction is mass balanced</t>
  </si>
  <si>
    <t>Therefore volume is constant</t>
  </si>
  <si>
    <t>Similarly, accounted mass is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</si>
</sst>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5" xfId="6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8"/>
  <sheetViews>
    <sheetView tabSelected="1" zoomScale="130" zoomScaleNormal="130" zoomScalePageLayoutView="130" workbookViewId="0">
      <selection activeCell="D8" sqref="D8"/>
    </sheetView>
    <sheetView zoomScale="140" zoomScaleNormal="140" zoomScalePageLayoutView="140" workbookViewId="1">
      <selection activeCell="A3" sqref="A3:A8"/>
    </sheetView>
  </sheetViews>
  <sheetFormatPr baseColWidth="10" defaultRowHeight="15" x14ac:dyDescent="0.2"/>
  <cols>
    <col min="1" max="5" width="14.83203125" customWidth="1"/>
    <col min="6" max="6" width="43.6640625" bestFit="1" customWidth="1"/>
    <col min="7" max="8" width="10.83203125"/>
    <col min="9" max="9" width="12.5" bestFit="1" customWidth="1"/>
    <col min="10" max="11" width="10.83203125"/>
    <col min="12" max="12" width="11.83203125" bestFit="1" customWidth="1"/>
  </cols>
  <sheetData>
    <row r="1" spans="1:12" s="7" customFormat="1" x14ac:dyDescent="0.2">
      <c r="A1" s="21" t="s">
        <v>213</v>
      </c>
      <c r="B1" s="22"/>
      <c r="C1" s="22"/>
      <c r="D1" s="22"/>
      <c r="E1" s="23"/>
      <c r="F1" s="22"/>
      <c r="G1" s="24"/>
      <c r="H1" s="36"/>
      <c r="I1" s="36"/>
      <c r="J1" s="36"/>
      <c r="K1" s="36"/>
      <c r="L1" s="36"/>
    </row>
    <row r="2" spans="1:12" s="53" customFormat="1" ht="28" x14ac:dyDescent="0.2">
      <c r="A2" s="9" t="s">
        <v>200</v>
      </c>
      <c r="B2" s="9" t="s">
        <v>232</v>
      </c>
      <c r="C2" s="9" t="s">
        <v>233</v>
      </c>
      <c r="D2" s="9" t="s">
        <v>234</v>
      </c>
      <c r="E2" s="9" t="s">
        <v>235</v>
      </c>
      <c r="F2" s="9" t="s">
        <v>220</v>
      </c>
    </row>
    <row r="3" spans="1:12" x14ac:dyDescent="0.2">
      <c r="A3">
        <v>0</v>
      </c>
      <c r="B3">
        <v>900</v>
      </c>
      <c r="C3">
        <v>100</v>
      </c>
      <c r="D3">
        <f t="shared" ref="D3:D8" si="0">init_pop_A - (E3 - init_pop_B)</f>
        <v>900</v>
      </c>
      <c r="E3">
        <v>100</v>
      </c>
      <c r="F3" t="s">
        <v>236</v>
      </c>
    </row>
    <row r="4" spans="1:12" x14ac:dyDescent="0.2">
      <c r="A4">
        <v>10</v>
      </c>
      <c r="B4">
        <v>851</v>
      </c>
      <c r="C4">
        <v>149</v>
      </c>
      <c r="D4">
        <f t="shared" si="0"/>
        <v>851</v>
      </c>
      <c r="E4">
        <v>149</v>
      </c>
    </row>
    <row r="5" spans="1:12" x14ac:dyDescent="0.2">
      <c r="A5">
        <v>20</v>
      </c>
      <c r="B5">
        <v>777</v>
      </c>
      <c r="C5">
        <v>223</v>
      </c>
      <c r="D5">
        <f t="shared" si="0"/>
        <v>777</v>
      </c>
      <c r="E5">
        <v>223</v>
      </c>
    </row>
    <row r="6" spans="1:12" x14ac:dyDescent="0.2">
      <c r="A6">
        <v>30</v>
      </c>
      <c r="B6">
        <v>668</v>
      </c>
      <c r="C6">
        <v>332</v>
      </c>
      <c r="D6">
        <f t="shared" si="0"/>
        <v>668</v>
      </c>
      <c r="E6">
        <v>332</v>
      </c>
    </row>
    <row r="7" spans="1:12" x14ac:dyDescent="0.2">
      <c r="A7">
        <v>40</v>
      </c>
      <c r="B7">
        <v>505</v>
      </c>
      <c r="C7">
        <v>495</v>
      </c>
      <c r="D7">
        <f t="shared" si="0"/>
        <v>505</v>
      </c>
      <c r="E7">
        <v>495</v>
      </c>
    </row>
    <row r="8" spans="1:12" x14ac:dyDescent="0.2">
      <c r="A8">
        <v>50</v>
      </c>
      <c r="B8">
        <v>261</v>
      </c>
      <c r="C8">
        <v>739</v>
      </c>
      <c r="D8">
        <f t="shared" si="0"/>
        <v>261</v>
      </c>
      <c r="E8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9"/>
  <sheetViews>
    <sheetView zoomScale="130" zoomScaleNormal="130" zoomScalePageLayoutView="130" workbookViewId="0">
      <selection activeCell="A3" sqref="A3:XFD4"/>
    </sheetView>
    <sheetView tabSelected="1" zoomScale="130" zoomScaleNormal="130" zoomScalePageLayoutView="130" workbookViewId="1">
      <selection activeCell="M3" sqref="M3:M8"/>
    </sheetView>
  </sheetViews>
  <sheetFormatPr baseColWidth="10" defaultColWidth="12.1640625" defaultRowHeight="15" x14ac:dyDescent="0.2"/>
  <cols>
    <col min="2" max="9" width="0" hidden="1" customWidth="1"/>
  </cols>
  <sheetData>
    <row r="1" spans="1:18" s="7" customFormat="1" x14ac:dyDescent="0.2">
      <c r="A1" s="21" t="s">
        <v>214</v>
      </c>
      <c r="B1" s="22"/>
      <c r="C1" s="22"/>
      <c r="D1" s="22"/>
      <c r="E1" s="23"/>
      <c r="F1" s="22"/>
      <c r="G1" s="24"/>
      <c r="H1" s="40"/>
      <c r="I1" s="40"/>
      <c r="J1" s="40"/>
      <c r="K1" s="40"/>
      <c r="L1" s="40"/>
    </row>
    <row r="2" spans="1:18" s="43" customFormat="1" ht="65" x14ac:dyDescent="0.2">
      <c r="A2" s="42" t="s">
        <v>200</v>
      </c>
      <c r="B2" s="42" t="s">
        <v>201</v>
      </c>
      <c r="C2" s="42" t="s">
        <v>202</v>
      </c>
      <c r="D2" s="42" t="s">
        <v>203</v>
      </c>
      <c r="E2" s="42" t="s">
        <v>204</v>
      </c>
      <c r="F2" s="42" t="s">
        <v>221</v>
      </c>
      <c r="G2" s="42" t="s">
        <v>222</v>
      </c>
      <c r="H2" s="42" t="s">
        <v>223</v>
      </c>
      <c r="I2" s="42" t="s">
        <v>224</v>
      </c>
      <c r="J2" s="42" t="s">
        <v>205</v>
      </c>
      <c r="K2" s="42" t="s">
        <v>206</v>
      </c>
      <c r="L2" s="42" t="s">
        <v>207</v>
      </c>
      <c r="M2" s="42" t="s">
        <v>208</v>
      </c>
      <c r="N2" s="42" t="s">
        <v>225</v>
      </c>
      <c r="O2" s="42" t="s">
        <v>226</v>
      </c>
      <c r="P2" s="42" t="s">
        <v>227</v>
      </c>
      <c r="Q2" s="42" t="s">
        <v>228</v>
      </c>
      <c r="R2" s="42" t="s">
        <v>220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4.9816171212814925E-19</v>
      </c>
      <c r="M3">
        <v>4.52874283752863E-22</v>
      </c>
      <c r="N3">
        <f t="shared" ref="N3:N8" si="0">density_c * volume_c</f>
        <v>1.0999999999999999E-18</v>
      </c>
      <c r="O3">
        <f t="shared" ref="O3:O8" si="1">volume_c</f>
        <v>9.9999999999999991E-22</v>
      </c>
      <c r="P3">
        <f>(Molecular_weight_A *'!!Species trajectories'!D3 + Molecular_weight_B * '!!Species trajectories'!E3) / avogadros_constant</f>
        <v>4.9816171212814925E-19</v>
      </c>
      <c r="Q3">
        <f>P3/density_c</f>
        <v>4.52874283752863E-22</v>
      </c>
      <c r="R3" t="s">
        <v>237</v>
      </c>
    </row>
    <row r="4" spans="1:18" x14ac:dyDescent="0.2">
      <c r="A4">
        <v>10</v>
      </c>
      <c r="J4">
        <v>1.0999999999999999E-18</v>
      </c>
      <c r="K4">
        <v>9.9999999999999991E-22</v>
      </c>
      <c r="L4">
        <v>4.9816171212814925E-19</v>
      </c>
      <c r="M4">
        <v>4.52874283752863E-22</v>
      </c>
      <c r="N4">
        <f t="shared" si="0"/>
        <v>1.0999999999999999E-18</v>
      </c>
      <c r="O4">
        <f t="shared" si="1"/>
        <v>9.9999999999999991E-22</v>
      </c>
      <c r="P4">
        <f>(Molecular_weight_A *'!!Species trajectories'!D4 + Molecular_weight_B * '!!Species trajectories'!E4) / avogadros_constant</f>
        <v>4.9816171212814925E-19</v>
      </c>
      <c r="Q4">
        <f>P4/density_c</f>
        <v>4.52874283752863E-22</v>
      </c>
      <c r="R4" t="s">
        <v>238</v>
      </c>
    </row>
    <row r="5" spans="1:18" x14ac:dyDescent="0.2">
      <c r="A5">
        <v>20</v>
      </c>
      <c r="J5">
        <v>1.0999999999999999E-18</v>
      </c>
      <c r="K5">
        <v>9.9999999999999991E-22</v>
      </c>
      <c r="L5">
        <v>4.9816171212814925E-19</v>
      </c>
      <c r="M5">
        <v>4.52874283752863E-22</v>
      </c>
      <c r="N5">
        <f t="shared" si="0"/>
        <v>1.0999999999999999E-18</v>
      </c>
      <c r="O5">
        <f t="shared" si="1"/>
        <v>9.9999999999999991E-22</v>
      </c>
      <c r="P5">
        <f>(Molecular_weight_A *'!!Species trajectories'!D5 + Molecular_weight_B * '!!Species trajectories'!E5) / avogadros_constant</f>
        <v>4.9816171212814925E-19</v>
      </c>
      <c r="Q5">
        <f>P5/density_c</f>
        <v>4.52874283752863E-22</v>
      </c>
      <c r="R5" t="s">
        <v>239</v>
      </c>
    </row>
    <row r="6" spans="1:18" x14ac:dyDescent="0.2">
      <c r="A6">
        <v>30</v>
      </c>
      <c r="J6">
        <v>1.0999999999999999E-18</v>
      </c>
      <c r="K6">
        <v>9.9999999999999991E-22</v>
      </c>
      <c r="L6">
        <v>4.9816171212814925E-19</v>
      </c>
      <c r="M6">
        <v>4.52874283752863E-22</v>
      </c>
      <c r="N6">
        <f t="shared" si="0"/>
        <v>1.0999999999999999E-18</v>
      </c>
      <c r="O6">
        <f t="shared" si="1"/>
        <v>9.9999999999999991E-22</v>
      </c>
      <c r="P6">
        <f>(Molecular_weight_A *'!!Species trajectories'!D6 + Molecular_weight_B * '!!Species trajectories'!E6) / avogadros_constant</f>
        <v>4.9816171212814925E-19</v>
      </c>
      <c r="Q6">
        <f>P6/density_c</f>
        <v>4.52874283752863E-22</v>
      </c>
    </row>
    <row r="7" spans="1:18" x14ac:dyDescent="0.2">
      <c r="A7">
        <v>40</v>
      </c>
      <c r="J7">
        <v>1.0999999999999999E-18</v>
      </c>
      <c r="K7">
        <v>9.9999999999999991E-22</v>
      </c>
      <c r="L7">
        <v>4.9816171212814925E-19</v>
      </c>
      <c r="M7">
        <v>4.52874283752863E-22</v>
      </c>
      <c r="N7">
        <f t="shared" si="0"/>
        <v>1.0999999999999999E-18</v>
      </c>
      <c r="O7">
        <f t="shared" si="1"/>
        <v>9.9999999999999991E-22</v>
      </c>
      <c r="P7">
        <f>(Molecular_weight_A *'!!Species trajectories'!D7 + Molecular_weight_B * '!!Species trajectories'!E7) / avogadros_constant</f>
        <v>4.9816171212814925E-19</v>
      </c>
      <c r="Q7">
        <f>P7/density_c</f>
        <v>4.52874283752863E-22</v>
      </c>
    </row>
    <row r="8" spans="1:18" x14ac:dyDescent="0.2">
      <c r="A8">
        <v>50</v>
      </c>
      <c r="J8">
        <v>1.0999999999999999E-18</v>
      </c>
      <c r="K8">
        <v>9.9999999999999991E-22</v>
      </c>
      <c r="L8">
        <v>4.9816171212814925E-19</v>
      </c>
      <c r="M8">
        <v>4.52874283752863E-22</v>
      </c>
      <c r="N8">
        <f t="shared" si="0"/>
        <v>1.0999999999999999E-18</v>
      </c>
      <c r="O8">
        <f t="shared" si="1"/>
        <v>9.9999999999999991E-22</v>
      </c>
      <c r="P8">
        <f>(Molecular_weight_A *'!!Species trajectories'!D8 + Molecular_weight_B * '!!Species trajectories'!E8) / avogadros_constant</f>
        <v>4.9816171212814925E-19</v>
      </c>
      <c r="Q8">
        <f>P8/density_c</f>
        <v>4.52874283752863E-22</v>
      </c>
    </row>
    <row r="9" spans="1:18" x14ac:dyDescent="0.2">
      <c r="N9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/>
  </sheetViews>
  <sheetFormatPr baseColWidth="10" defaultColWidth="12.1640625" defaultRowHeight="15" x14ac:dyDescent="0.2"/>
  <sheetData>
    <row r="1" spans="1:5" s="43" customFormat="1" ht="45" x14ac:dyDescent="0.2">
      <c r="A1" s="51" t="s">
        <v>215</v>
      </c>
      <c r="B1" s="51" t="s">
        <v>217</v>
      </c>
      <c r="C1" s="51" t="s">
        <v>219</v>
      </c>
      <c r="D1" s="52" t="s">
        <v>218</v>
      </c>
      <c r="E1" s="51" t="s">
        <v>216</v>
      </c>
    </row>
    <row r="2" spans="1:5" s="47" customFormat="1" ht="16" x14ac:dyDescent="0.2"/>
    <row r="3" spans="1:5" s="47" customFormat="1" ht="16" x14ac:dyDescent="0.2"/>
    <row r="4" spans="1:5" s="47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0" t="s">
        <v>107</v>
      </c>
      <c r="H2" s="58"/>
      <c r="I2" s="5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4" t="s">
        <v>112</v>
      </c>
      <c r="H3" s="44" t="s">
        <v>113</v>
      </c>
      <c r="I3" s="44" t="s">
        <v>72</v>
      </c>
      <c r="J3" s="44" t="s">
        <v>42</v>
      </c>
      <c r="K3" s="44" t="s">
        <v>59</v>
      </c>
      <c r="L3" s="44" t="s">
        <v>60</v>
      </c>
      <c r="M3" s="44" t="s">
        <v>43</v>
      </c>
      <c r="N3" s="44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189</v>
      </c>
      <c r="D4" t="s">
        <v>210</v>
      </c>
      <c r="E4">
        <v>0</v>
      </c>
      <c r="F4" t="s">
        <v>116</v>
      </c>
      <c r="J4" s="3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0.332031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231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 x14ac:dyDescent="0.2"/>
  <cols>
    <col min="1" max="1" width="13.6640625" style="16" customWidth="1"/>
    <col min="2" max="2" width="29.83203125" style="16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229</v>
      </c>
    </row>
    <row r="3" spans="1:6" x14ac:dyDescent="0.2">
      <c r="A3" s="9" t="s">
        <v>30</v>
      </c>
      <c r="B3" t="s">
        <v>230</v>
      </c>
    </row>
    <row r="4" spans="1:6" x14ac:dyDescent="0.2">
      <c r="A4" s="9" t="s">
        <v>31</v>
      </c>
      <c r="B4" s="16" t="s">
        <v>32</v>
      </c>
      <c r="F4" s="37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K8"/>
  <sheetViews>
    <sheetView zoomScale="130" zoomScaleNormal="130" zoomScalePageLayoutView="130" workbookViewId="0">
      <pane ySplit="2" topLeftCell="A3" activePane="bottomLeft" state="frozen"/>
      <selection pane="bottomLeft" activeCell="A3" sqref="A3:XFD3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45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9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40" t="s">
        <v>132</v>
      </c>
      <c r="D3" s="49">
        <v>0.3</v>
      </c>
      <c r="F3" s="16" t="s">
        <v>83</v>
      </c>
      <c r="J3" s="40"/>
    </row>
    <row r="4" spans="1:11" x14ac:dyDescent="0.2">
      <c r="A4" s="16" t="s">
        <v>133</v>
      </c>
      <c r="C4" s="16" t="s">
        <v>134</v>
      </c>
      <c r="D4">
        <v>0.04</v>
      </c>
      <c r="E4"/>
      <c r="F4" t="s">
        <v>135</v>
      </c>
    </row>
    <row r="5" spans="1:11" ht="60" x14ac:dyDescent="0.2">
      <c r="A5" s="16" t="s">
        <v>136</v>
      </c>
      <c r="D5" s="50">
        <v>6.0221408570000002E+23</v>
      </c>
      <c r="F5" s="16" t="s">
        <v>137</v>
      </c>
      <c r="J5" s="46" t="s">
        <v>209</v>
      </c>
    </row>
    <row r="6" spans="1:11" x14ac:dyDescent="0.2">
      <c r="A6" s="16" t="s">
        <v>82</v>
      </c>
      <c r="D6">
        <v>1100</v>
      </c>
      <c r="F6" s="16" t="s">
        <v>138</v>
      </c>
      <c r="J6" s="7"/>
    </row>
    <row r="7" spans="1:11" x14ac:dyDescent="0.2">
      <c r="A7" s="16" t="s">
        <v>211</v>
      </c>
      <c r="D7">
        <v>50</v>
      </c>
      <c r="F7" s="16" t="s">
        <v>41</v>
      </c>
    </row>
    <row r="8" spans="1:11" ht="15" customHeight="1" x14ac:dyDescent="0.2">
      <c r="A8" s="48" t="s">
        <v>212</v>
      </c>
      <c r="B8" s="48"/>
      <c r="C8" s="48"/>
      <c r="D8">
        <v>10</v>
      </c>
      <c r="E8" s="48"/>
      <c r="F8" s="48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I2"/>
  <sheetViews>
    <sheetView zoomScale="130" zoomScaleNormal="130" zoomScalePageLayoutView="130" workbookViewId="0">
      <selection activeCell="I12" sqref="I12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139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140</v>
      </c>
    </row>
    <row r="2" spans="1:23" ht="15" customHeight="1" x14ac:dyDescent="0.2">
      <c r="G2" s="61" t="s">
        <v>141</v>
      </c>
      <c r="H2" s="59"/>
      <c r="I2" s="61" t="s">
        <v>142</v>
      </c>
      <c r="J2" s="59"/>
      <c r="K2" s="59"/>
      <c r="L2" s="59"/>
      <c r="M2" s="59"/>
      <c r="N2" s="59"/>
      <c r="Q2" s="62" t="s">
        <v>143</v>
      </c>
      <c r="R2" s="59"/>
      <c r="S2" s="62" t="s">
        <v>144</v>
      </c>
      <c r="T2" s="59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145</v>
      </c>
      <c r="H3" s="2" t="s">
        <v>146</v>
      </c>
      <c r="I3" s="2" t="s">
        <v>54</v>
      </c>
      <c r="J3" s="2" t="s">
        <v>55</v>
      </c>
      <c r="K3" s="2" t="s">
        <v>63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152</v>
      </c>
    </row>
    <row r="2" spans="1:6" ht="15" customHeight="1" x14ac:dyDescent="0.2">
      <c r="A2" s="2" t="s">
        <v>29</v>
      </c>
      <c r="B2" s="2" t="s">
        <v>30</v>
      </c>
      <c r="C2" s="2" t="s">
        <v>153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154</v>
      </c>
    </row>
    <row r="2" spans="1:14" ht="15" customHeight="1" x14ac:dyDescent="0.2">
      <c r="G2" s="62" t="s">
        <v>155</v>
      </c>
      <c r="H2" s="59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156</v>
      </c>
      <c r="N3" s="2" t="s">
        <v>157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158</v>
      </c>
    </row>
    <row r="2" spans="1:18" x14ac:dyDescent="0.2">
      <c r="A2" s="9" t="s">
        <v>29</v>
      </c>
      <c r="B2" s="9" t="s">
        <v>30</v>
      </c>
      <c r="C2" s="9" t="s">
        <v>159</v>
      </c>
      <c r="D2" s="9" t="s">
        <v>160</v>
      </c>
      <c r="E2" s="9" t="s">
        <v>161</v>
      </c>
      <c r="F2" s="9" t="s">
        <v>162</v>
      </c>
      <c r="G2" s="9" t="s">
        <v>93</v>
      </c>
      <c r="H2" s="9" t="s">
        <v>163</v>
      </c>
      <c r="I2" s="9" t="s">
        <v>164</v>
      </c>
      <c r="J2" s="9" t="s">
        <v>165</v>
      </c>
      <c r="K2" s="9" t="s">
        <v>166</v>
      </c>
      <c r="L2" s="9" t="s">
        <v>167</v>
      </c>
      <c r="M2" s="9" t="s">
        <v>168</v>
      </c>
      <c r="N2" s="9" t="s">
        <v>169</v>
      </c>
      <c r="O2" s="9" t="s">
        <v>170</v>
      </c>
      <c r="P2" s="9" t="s">
        <v>171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172</v>
      </c>
    </row>
    <row r="2" spans="1:12" x14ac:dyDescent="0.2">
      <c r="A2" s="9" t="s">
        <v>29</v>
      </c>
      <c r="B2" s="9" t="s">
        <v>30</v>
      </c>
      <c r="C2" s="9" t="s">
        <v>173</v>
      </c>
      <c r="D2" s="9" t="s">
        <v>174</v>
      </c>
      <c r="E2" s="9" t="s">
        <v>175</v>
      </c>
      <c r="F2" s="9" t="s">
        <v>159</v>
      </c>
      <c r="G2" s="9" t="s">
        <v>176</v>
      </c>
      <c r="H2" s="9" t="s">
        <v>177</v>
      </c>
      <c r="I2" s="9" t="s">
        <v>178</v>
      </c>
      <c r="J2" s="9" t="s">
        <v>179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180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  <c r="J2" s="9" t="s">
        <v>187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156</v>
      </c>
      <c r="Q2" s="9" t="s">
        <v>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188</v>
      </c>
    </row>
    <row r="4" spans="1:6" x14ac:dyDescent="0.2">
      <c r="A4" s="9" t="s">
        <v>48</v>
      </c>
      <c r="B4" s="16" t="s">
        <v>49</v>
      </c>
      <c r="F4" s="37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5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189</v>
      </c>
      <c r="B3" t="s">
        <v>190</v>
      </c>
      <c r="C3" t="s">
        <v>191</v>
      </c>
      <c r="D3" s="10"/>
    </row>
    <row r="4" spans="1:8" x14ac:dyDescent="0.2">
      <c r="A4"/>
      <c r="B4"/>
      <c r="C4"/>
      <c r="F4" s="37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MR8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8320312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4" t="s">
        <v>62</v>
      </c>
      <c r="I2" s="55"/>
      <c r="J2" s="55"/>
      <c r="K2" s="56"/>
      <c r="L2" s="31"/>
      <c r="M2" s="57" t="s">
        <v>63</v>
      </c>
      <c r="N2" s="58"/>
      <c r="O2" s="58"/>
      <c r="P2" s="58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8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5"/>
  <sheetViews>
    <sheetView zoomScale="130" zoomScaleNormal="130" zoomScalePageLayoutView="130" workbookViewId="0">
      <selection activeCell="A4" sqref="A4:G5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7" t="s">
        <v>86</v>
      </c>
      <c r="D2" s="59"/>
      <c r="E2" s="59"/>
      <c r="F2" s="59"/>
      <c r="G2" s="59"/>
      <c r="H2" s="59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192</v>
      </c>
      <c r="B4" t="s">
        <v>194</v>
      </c>
      <c r="C4"/>
      <c r="D4"/>
      <c r="E4"/>
      <c r="F4"/>
      <c r="G4">
        <v>300</v>
      </c>
      <c r="H4">
        <v>0</v>
      </c>
      <c r="I4" t="s">
        <v>94</v>
      </c>
      <c r="J4" s="33"/>
    </row>
    <row r="5" spans="1:14" x14ac:dyDescent="0.2">
      <c r="A5" t="s">
        <v>193</v>
      </c>
      <c r="B5" t="s">
        <v>195</v>
      </c>
      <c r="C5"/>
      <c r="D5"/>
      <c r="E5"/>
      <c r="F5"/>
      <c r="G5">
        <v>300</v>
      </c>
      <c r="H5">
        <v>0</v>
      </c>
      <c r="I5" t="s">
        <v>94</v>
      </c>
      <c r="J5" s="33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196</v>
      </c>
      <c r="B3"/>
      <c r="C3" t="s">
        <v>192</v>
      </c>
      <c r="D3" t="s">
        <v>74</v>
      </c>
      <c r="E3" t="s">
        <v>98</v>
      </c>
    </row>
    <row r="4" spans="1:10" ht="15" customHeight="1" x14ac:dyDescent="0.2">
      <c r="A4" t="s">
        <v>197</v>
      </c>
      <c r="B4"/>
      <c r="C4" t="s">
        <v>193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4"/>
  <sheetViews>
    <sheetView zoomScale="160" zoomScaleNormal="160" zoomScalePageLayoutView="160" workbookViewId="0">
      <selection activeCell="E3" sqref="E3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198</v>
      </c>
      <c r="B3"/>
      <c r="C3" t="s">
        <v>196</v>
      </c>
      <c r="D3" s="22" t="s">
        <v>80</v>
      </c>
      <c r="E3">
        <v>900</v>
      </c>
      <c r="F3" s="27"/>
      <c r="G3" s="34" t="s">
        <v>98</v>
      </c>
    </row>
    <row r="4" spans="1:12" x14ac:dyDescent="0.2">
      <c r="A4" t="s">
        <v>199</v>
      </c>
      <c r="B4"/>
      <c r="C4" t="s">
        <v>197</v>
      </c>
      <c r="D4" s="22" t="s">
        <v>80</v>
      </c>
      <c r="E4">
        <v>100</v>
      </c>
      <c r="F4" s="27"/>
      <c r="G4" s="34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2019-11-05T15:21:09Z</dcterms:modified>
</cp:coreProperties>
</file>