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multialgorithm/fixtures/validation/testing/hybrid/transcription_translation/"/>
    </mc:Choice>
  </mc:AlternateContent>
  <bookViews>
    <workbookView xWindow="220" yWindow="9260" windowWidth="24880" windowHeight="6740" tabRatio="500" firstSheet="10" activeTab="12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Concentrations" sheetId="6" r:id="rId6"/>
    <sheet name="Observables" sheetId="7" r:id="rId7"/>
    <sheet name="Functions" sheetId="8" r:id="rId8"/>
    <sheet name="Reactions" sheetId="9" r:id="rId9"/>
    <sheet name="Rate laws" sheetId="10" r:id="rId10"/>
    <sheet name="Biomass components" sheetId="11" r:id="rId11"/>
    <sheet name="Biomass reactions" sheetId="12" r:id="rId12"/>
    <sheet name="Parameters" sheetId="13" r:id="rId13"/>
    <sheet name="Stop conditions" sheetId="14" r:id="rId14"/>
    <sheet name="References" sheetId="15" r:id="rId15"/>
    <sheet name="Database references" sheetId="16" r:id="rId16"/>
  </sheets>
  <definedNames>
    <definedName name="_xlnm._FilterDatabase" localSheetId="10">'Biomass components'!$A$1:$G$1</definedName>
    <definedName name="_xlnm._FilterDatabase" localSheetId="11">'Biomass reactions'!$A$1:$E$1</definedName>
    <definedName name="_xlnm._FilterDatabase" localSheetId="3">Compartments!$A$1:$E$1</definedName>
    <definedName name="_xlnm._FilterDatabase" localSheetId="5">Concentrations!$A$1:$E$1</definedName>
    <definedName name="_xlnm._FilterDatabase" localSheetId="15">'Database references'!$A$1:$J$1</definedName>
    <definedName name="_xlnm._FilterDatabase" localSheetId="7">Functions!$A$1:$D$1</definedName>
    <definedName name="_xlnm._FilterDatabase" localSheetId="0">Model!$A$1:$B$8</definedName>
    <definedName name="_xlnm._FilterDatabase" localSheetId="6">Observables!$A$1:$D$1</definedName>
    <definedName name="_xlnm._FilterDatabase" localSheetId="12">Parameters!$A$1:$H$1</definedName>
    <definedName name="_xlnm._FilterDatabase" localSheetId="9">'Rate laws'!$A$1:$G$1</definedName>
    <definedName name="_xlnm._FilterDatabase" localSheetId="8">Reactions!$A$1:$I$1</definedName>
    <definedName name="_xlnm._FilterDatabase" localSheetId="14">References!$A$1:$Q$1</definedName>
    <definedName name="_xlnm._FilterDatabase" localSheetId="4">'Species types'!$A$1:$I$1</definedName>
    <definedName name="_xlnm._FilterDatabase" localSheetId="13">'Stop conditions'!$A$1:$D$1</definedName>
    <definedName name="_xlnm._FilterDatabase" localSheetId="2">Submodels!$A$1:$H$1</definedName>
    <definedName name="_xlnm._FilterDatabase" localSheetId="1">Taxon!$A$1:$A$5</definedName>
    <definedName name="_FilterDatabase_0" localSheetId="10">'Biomass components'!$A$1:$G$1</definedName>
    <definedName name="_FilterDatabase_0" localSheetId="11">'Biomass reactions'!$A$1:$E$1</definedName>
    <definedName name="_FilterDatabase_0" localSheetId="3">Compartments!$A$1:$E$1</definedName>
    <definedName name="_FilterDatabase_0" localSheetId="5">Concentrations!$A$1:$E$1</definedName>
    <definedName name="_FilterDatabase_0" localSheetId="15">'Database references'!$A$1:$J$1</definedName>
    <definedName name="_FilterDatabase_0" localSheetId="7">Functions!$A$1:$D$1</definedName>
    <definedName name="_FilterDatabase_0" localSheetId="0">Model!$A$1:$B$8</definedName>
    <definedName name="_FilterDatabase_0" localSheetId="6">Observables!$A$1:$D$1</definedName>
    <definedName name="_FilterDatabase_0" localSheetId="12">Parameters!$A$1:$H$1</definedName>
    <definedName name="_FilterDatabase_0" localSheetId="9">'Rate laws'!$A$1:$G$1</definedName>
    <definedName name="_FilterDatabase_0" localSheetId="8">Reactions!$A$1:$I$1</definedName>
    <definedName name="_FilterDatabase_0" localSheetId="14">References!$A$1:$Q$1</definedName>
    <definedName name="_FilterDatabase_0" localSheetId="4">'Species types'!$A$1:$I$1</definedName>
    <definedName name="_FilterDatabase_0" localSheetId="13">'Stop conditions'!$A$1:$D$1</definedName>
    <definedName name="_FilterDatabase_0" localSheetId="2">Submodels!$A$1:$H$1</definedName>
    <definedName name="_FilterDatabase_0" localSheetId="1">Taxon!$A$1:$A$5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2" i="13" l="1"/>
  <c r="M14" i="13"/>
  <c r="M13" i="13"/>
  <c r="I14" i="13"/>
  <c r="I13" i="13"/>
  <c r="I12" i="13"/>
  <c r="I11" i="13"/>
  <c r="I10" i="13"/>
  <c r="I8" i="13"/>
  <c r="I4" i="13"/>
</calcChain>
</file>

<file path=xl/comments1.xml><?xml version="1.0" encoding="utf-8"?>
<comments xmlns="http://schemas.openxmlformats.org/spreadsheetml/2006/main">
  <authors>
    <author>Arthur Goldberg</author>
  </authors>
  <commentList>
    <comment ref="F14" authorId="0">
      <text>
        <r>
          <rPr>
            <b/>
            <sz val="10"/>
            <color indexed="81"/>
            <rFont val="Calibri"/>
          </rPr>
          <t>Arthur Goldberg:</t>
        </r>
        <r>
          <rPr>
            <sz val="10"/>
            <color indexed="81"/>
            <rFont val="Calibri"/>
          </rPr>
          <t xml:space="preserve">
This SB L mol^{-1} s^{-1}</t>
        </r>
      </text>
    </comment>
  </commentList>
</comments>
</file>

<file path=xl/sharedStrings.xml><?xml version="1.0" encoding="utf-8"?>
<sst xmlns="http://schemas.openxmlformats.org/spreadsheetml/2006/main" count="268" uniqueCount="158">
  <si>
    <t>Id</t>
  </si>
  <si>
    <t>Name</t>
  </si>
  <si>
    <t>Transcription/translation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</si>
  <si>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</si>
  <si>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</si>
  <si>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</si>
  <si>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</si>
  <si>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</si>
  <si>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</si>
  <si>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</si>
  <si>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</si>
  <si>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</si>
  <si>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Comments</t>
  </si>
  <si>
    <t>mpn_m129</t>
  </si>
  <si>
    <t>Mycoplasma pneumoniae M129</t>
  </si>
  <si>
    <t>Rank</t>
  </si>
  <si>
    <t>variety</t>
  </si>
  <si>
    <t>References</t>
  </si>
  <si>
    <t>Algorithm</t>
  </si>
  <si>
    <t>Compartment</t>
  </si>
  <si>
    <t>Biomass reaction</t>
  </si>
  <si>
    <t>Objective function</t>
  </si>
  <si>
    <t>mdl_transcription</t>
  </si>
  <si>
    <t>transcription</t>
  </si>
  <si>
    <t>ssa</t>
  </si>
  <si>
    <t>translation</t>
  </si>
  <si>
    <t>mdl_rna_degradation</t>
  </si>
  <si>
    <t>RNA degradation</t>
  </si>
  <si>
    <t>protein degradation</t>
  </si>
  <si>
    <t>Initial volume</t>
  </si>
  <si>
    <t>c</t>
  </si>
  <si>
    <t>cytosol</t>
  </si>
  <si>
    <t>Structure</t>
  </si>
  <si>
    <t>Empirical formula</t>
  </si>
  <si>
    <t>Molecular weight</t>
  </si>
  <si>
    <t>Charge</t>
  </si>
  <si>
    <t>Type</t>
  </si>
  <si>
    <t>rna</t>
  </si>
  <si>
    <t>RNA (MPN001)</t>
  </si>
  <si>
    <t>AUGAAAGUUUUGAUUAAUAAGAAUGAGUUGAACAAAAUCCUCAAAAAACUCAACAAUGUAAUCGUAUCUAACAAUAAGAUGAAACCAUACCACUCUUAUUUAUUAAUAGAGGCUACAGAAAAGGAAAUUAACUUCUAUGCUAACAACGAGUACUUUUCUGCUAAAUGUACCUUAGCCGAAAACAUUGAUGUACUUGAAGAAGGUGAAGUAAUUGUUAAAGGCAAAAUCUUUAGCGAACUCAUUAACGGAAUUAAAGAAGACAUCAUUACUAUUCAAGAGAAAGAUCAAACUCUUUUAGUCAAAACAAAAAAAACAAACAUUAACCUUAACACGAUUGAUAAGAAAGAAUUCCCCAGAAUCCGUUUCAACCAAAACGUUGAUUUGAAGGAAUUUGAUGAACUUAAAAUCCAACACAGCCUUUUAACUAAAGGACUUAAAAAGAUUGCCCAUGCUGUUUCUACAUUUAGAGAAUCCACUAGAAAAUUCAACGGGGUUAACUUCAACGGUUCCAAUGGUAAACAAAUCUUUUUAGAGGCAUCGGAUUCUUAUAAGCUCUCUGUUUAUGAAAUCAAACAAAAAACCGAUCCAUUUAAUUUCAUUGUCGAAACUAAUCUUUUGAGCUUCAUCAAUUCUUUUAACCCUGAAGGUGGUGAUUUAAUCAGUAUCUUCUUCCGCAAAGAACACAAGGAUGAUUUAAGUACCGAAUUACUGAUUAAGUUAGAUAACUUCUUAAUUAACUACACCUCAAUUAACGAAAGCUUUCCGCGGGUAAUGCAGUUGUUUGACUUUGAACCAGAAACCAAAGUAACCAUUCAAAAAAACGAACUUAAAGAUGCAUUACAAAGAAUCUUGACGUUAGCUCAAAACGAGCGCUUCUUUCUCUGUGACAUGCAAGUAACCAACUCCCACCUCAAAAUUAAUUCCAACGUUCAAAACAUUGGUGCAUCCUUAGAAGAAGUUACUUGCCUUAAGUUCGAAGGUCACAAACUCAACAUCGCUGUUAAUGCGCUUUCCCUCUUGGAACACAUUGACUCAUUUGAUACUGAUGAAAUUGAGCUUUACUUCCAGGGCAGUAACAAAUACUUUUUAAUUAGUUCGAACAACGAACCUGAACUUAAAGAAAUCCUAGUUCCUUCCAAGUAA</t>
  </si>
  <si>
    <t>C10932H12244O6763N4389P1143</t>
  </si>
  <si>
    <t>protein (MPN001)</t>
  </si>
  <si>
    <t>MKVLINKNELNKILKKLNNVIVSNNKMKPYHSYLLIEATEKEINFYANNEYFSAKCTLAENIDVLEEGEVIVKGKIFSELINGIKEDIITIQEKDQTLLVKTKKTNINLNTIDKKEFPRIRFNQNVDLKEFDELKIQHSLLTKGLKKIAHAVSTFRESTRKFNGVNFNGSNGKQIFLEASDSYKLSVYEIKQKTDPFNFIVETNLLSFINSFNPEGGDLISIFFRKEHKDDLSTELLIKLDNFLINYTSINESFPRVMQLFDFEPETKVTIQKNELKDALQRILTLAQNERFFLCDMQVTNSHLKINSNVQNIGASLEEVTCLKFEGHKLNIAVNALSLLEHIDSFDTDEIELYFQGSNKYFLISSNNEPELKEILVPSK</t>
  </si>
  <si>
    <t>C1980H3146N237O596S7</t>
  </si>
  <si>
    <t>protein</t>
  </si>
  <si>
    <t>cell</t>
  </si>
  <si>
    <t>pseudo_species</t>
  </si>
  <si>
    <t>Species</t>
  </si>
  <si>
    <t>Value</t>
  </si>
  <si>
    <t>Units</t>
  </si>
  <si>
    <t>molecules</t>
  </si>
  <si>
    <t>cell[c]</t>
  </si>
  <si>
    <t>Expression</t>
  </si>
  <si>
    <t>Submodel</t>
  </si>
  <si>
    <t>Participants</t>
  </si>
  <si>
    <t>Reversible</t>
  </si>
  <si>
    <t>Min flux</t>
  </si>
  <si>
    <t>Max flux</t>
  </si>
  <si>
    <t>rna_degradation</t>
  </si>
  <si>
    <t>prot_degradation</t>
  </si>
  <si>
    <t>Reaction</t>
  </si>
  <si>
    <t>Direction</t>
  </si>
  <si>
    <t>Equation</t>
  </si>
  <si>
    <t>K cat</t>
  </si>
  <si>
    <t>K m</t>
  </si>
  <si>
    <t>forward</t>
  </si>
  <si>
    <t>Coefficient</t>
  </si>
  <si>
    <t>Species type</t>
  </si>
  <si>
    <t>Model</t>
  </si>
  <si>
    <t>Submodels</t>
  </si>
  <si>
    <t>cell_cycle_len</t>
  </si>
  <si>
    <t>cell cycle length</t>
  </si>
  <si>
    <t>s</t>
  </si>
  <si>
    <t>fractionDryWeight</t>
  </si>
  <si>
    <t>fraction dry weight</t>
  </si>
  <si>
    <t>dimensionless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</si>
  <si>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</si>
  <si>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</si>
  <si>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</si>
  <si>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</si>
  <si>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</si>
  <si>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</si>
  <si>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</si>
  <si>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</si>
  <si>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</si>
  <si>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</si>
  <si>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</si>
  <si>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</si>
  <si>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</si>
  <si>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Database</t>
  </si>
  <si>
    <t>ID</t>
  </si>
  <si>
    <t>Taxon</t>
  </si>
  <si>
    <t>Reference</t>
  </si>
  <si>
    <t>taxonomy</t>
  </si>
  <si>
    <t>https://www.ncbi.nlm.nih.gov/Taxonomy/Browser/wwwtax.cgi?id=272634</t>
  </si>
  <si>
    <t>Use ODE in hybrid</t>
  </si>
  <si>
    <t>RNA</t>
  </si>
  <si>
    <t>RNA[c]</t>
  </si>
  <si>
    <t>RNA[c] ==&gt;</t>
  </si>
  <si>
    <t>==&gt; RNA[c]</t>
  </si>
  <si>
    <t>protein[c]</t>
  </si>
  <si>
    <t>protein[c] ==&gt;</t>
  </si>
  <si>
    <t>==&gt; protein[c]</t>
  </si>
  <si>
    <t>transcription_k_cat</t>
  </si>
  <si>
    <t>translation_k_cat</t>
  </si>
  <si>
    <t>rna_degradation_k_cat</t>
  </si>
  <si>
    <t>prot_degradation_k_cat</t>
  </si>
  <si>
    <t>translation_k_m</t>
  </si>
  <si>
    <t>transcription k_cat</t>
  </si>
  <si>
    <t>translation k_cat</t>
  </si>
  <si>
    <t>rna_degradation k_cat</t>
  </si>
  <si>
    <t>prot_degradation k_cat</t>
  </si>
  <si>
    <t>translation k_m</t>
  </si>
  <si>
    <t>translation_k_cat * (RNA[c] / (translation_k_m + RNA[c]))</t>
  </si>
  <si>
    <t>rna_degradation_k_cat * RNA[c]</t>
  </si>
  <si>
    <t>prot_degradation_k_cat * protein[c]</t>
  </si>
  <si>
    <t>MA order 0</t>
  </si>
  <si>
    <t>transcription_translation_hybrid</t>
  </si>
  <si>
    <t>ode</t>
  </si>
  <si>
    <t>ode_submodel</t>
  </si>
  <si>
    <t>protein modeling</t>
  </si>
  <si>
    <t>(8 h) * (60 min h^{-1}) * (60 s min^{-1})</t>
  </si>
  <si>
    <t>rna_half_life</t>
  </si>
  <si>
    <t>avg_rna_copy_number</t>
  </si>
  <si>
    <t>average copy number of RNA</t>
  </si>
  <si>
    <t>avg_rna_copy_number * (ln(2) / rna_half_life)</t>
  </si>
  <si>
    <t>(3 min) * (60 s min^{-1})</t>
  </si>
  <si>
    <t>cell_volume</t>
  </si>
  <si>
    <t>cell volume</t>
  </si>
  <si>
    <t>l</t>
  </si>
  <si>
    <t>n_a</t>
  </si>
  <si>
    <t>Avogadro's number</t>
  </si>
  <si>
    <t>molecules per mole</t>
  </si>
  <si>
    <t>(LN(2) / rna_half_life) * cell_volume * n_a</t>
  </si>
  <si>
    <t>avg_prot_copy_number</t>
  </si>
  <si>
    <t>average copy number of proteins</t>
  </si>
  <si>
    <t>(LN(2) / prot_half_life) * cell_volume * n_a</t>
  </si>
  <si>
    <t>prot_half_life</t>
  </si>
  <si>
    <t>RNA half-life</t>
  </si>
  <si>
    <t>protein half-life</t>
  </si>
  <si>
    <t>(18 h) * (60 min h^{-1}) * (60 s min^{-1})</t>
  </si>
  <si>
    <t>molecules s^{-1}</t>
  </si>
  <si>
    <t>mol l^{-1}</t>
  </si>
  <si>
    <t>avg_rna_copy_number / n_a / cell_volume</t>
  </si>
  <si>
    <t>2 * avg_prot_copy_number * (LN(2) / prot_half_life)</t>
  </si>
  <si>
    <t>Calculation</t>
  </si>
  <si>
    <t>molecules mol^{-1} l s^{-1}</t>
  </si>
  <si>
    <t>Used in ODE RL</t>
  </si>
  <si>
    <t>x</t>
  </si>
  <si>
    <t>protein molecules s^{-1}</t>
  </si>
  <si>
    <t>units needed</t>
  </si>
  <si>
    <t>value</t>
  </si>
  <si>
    <t>1/s</t>
  </si>
  <si>
    <t>mol/L</t>
  </si>
  <si>
    <t>right expr</t>
  </si>
  <si>
    <t>same</t>
  </si>
  <si>
    <t>LN(2) / prot_half_life</t>
  </si>
  <si>
    <t>same or 2* (LN(2) / prot_half_life)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</si>
</sst>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name val="Cambria"/>
      <family val="1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name val="Cambria"/>
      <family val="1"/>
      <charset val="1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11" fontId="0" fillId="0" borderId="0" xfId="0" applyNumberFormat="1"/>
    <xf numFmtId="49" fontId="0" fillId="0" borderId="0" xfId="0" applyNumberFormat="1"/>
    <xf numFmtId="49" fontId="1" fillId="2" borderId="0" xfId="0" applyNumberFormat="1" applyFont="1" applyFill="1" applyAlignment="1">
      <alignment horizontal="left" vertical="top" wrapText="1"/>
    </xf>
    <xf numFmtId="164" fontId="0" fillId="0" borderId="0" xfId="0" applyNumberFormat="1"/>
    <xf numFmtId="0" fontId="0" fillId="0" borderId="0" xfId="0" applyFont="1" applyAlignment="1">
      <alignment wrapText="1"/>
    </xf>
    <xf numFmtId="11" fontId="1" fillId="2" borderId="0" xfId="0" applyNumberFormat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4" fillId="0" borderId="0" xfId="0" applyNumberFormat="1" applyFont="1" applyFill="1" applyAlignment="1">
      <alignment horizontal="left" vertical="top" wrapText="1"/>
    </xf>
    <xf numFmtId="0" fontId="0" fillId="0" borderId="0" xfId="0" applyFont="1" applyFill="1"/>
    <xf numFmtId="11" fontId="0" fillId="0" borderId="0" xfId="0" quotePrefix="1" applyNumberFormat="1"/>
    <xf numFmtId="0" fontId="1" fillId="2" borderId="0" xfId="0" applyFont="1" applyFill="1" applyAlignment="1">
      <alignment horizontal="center" vertical="top" wrapText="1"/>
    </xf>
    <xf numFmtId="0" fontId="0" fillId="0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baseColWidth="10" defaultColWidth="8.83203125" defaultRowHeight="15" x14ac:dyDescent="0.2"/>
  <cols>
    <col min="1" max="1" width="14.5" bestFit="1" customWidth="1"/>
    <col min="2" max="2" width="37.83203125" bestFit="1" customWidth="1"/>
  </cols>
  <sheetData>
    <row r="1" spans="1:2" ht="15" customHeight="1" x14ac:dyDescent="0.2">
      <c r="A1" s="1" t="s">
        <v>0</v>
      </c>
      <c r="B1" s="1" t="s">
        <v>117</v>
      </c>
    </row>
    <row r="2" spans="1:2" ht="15" customHeight="1" x14ac:dyDescent="0.2">
      <c r="A2" s="1" t="s">
        <v>1</v>
      </c>
      <c r="B2" s="2" t="s">
        <v>2</v>
      </c>
    </row>
    <row r="3" spans="1:2" ht="15" customHeight="1" x14ac:dyDescent="0.2">
      <c r="A3" s="1" t="s">
        <v>3</v>
      </c>
      <c r="B3" s="2" t="s">
        <v>4</v>
      </c>
    </row>
    <row r="4" spans="1:2" ht="15" customHeight="1" x14ac:dyDescent="0.2">
      <c r="A4" s="1" t="s">
        <v>5</v>
      </c>
      <c r="B4" s="2" t="s">
        <v>6</v>
      </c>
    </row>
    <row r="5" spans="1:2" ht="15" customHeight="1" x14ac:dyDescent="0.2">
      <c r="A5" s="1" t="s">
        <v>7</v>
      </c>
      <c r="B5" s="2" t="s">
        <v>8</v>
      </c>
    </row>
    <row r="6" spans="1:2" ht="15" customHeight="1" x14ac:dyDescent="0.2">
      <c r="A6" s="1" t="s">
        <v>9</v>
      </c>
      <c r="B6" s="2" t="s">
        <v>10</v>
      </c>
    </row>
    <row r="7" spans="1:2" ht="15" customHeight="1" x14ac:dyDescent="0.2">
      <c r="A7" s="1" t="s">
        <v>11</v>
      </c>
      <c r="B7" s="2" t="s">
        <v>4</v>
      </c>
    </row>
    <row r="8" spans="1:2" ht="15" customHeight="1" x14ac:dyDescent="0.2">
      <c r="A8" s="1" t="s">
        <v>12</v>
      </c>
      <c r="B8" s="2"/>
    </row>
  </sheetData>
  <autoFilter ref="A1:B8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20" zoomScaleNormal="120" zoomScalePageLayoutView="120" workbookViewId="0">
      <selection activeCell="D33" sqref="D33"/>
    </sheetView>
  </sheetViews>
  <sheetFormatPr baseColWidth="10" defaultColWidth="8.83203125" defaultRowHeight="15" x14ac:dyDescent="0.2"/>
  <cols>
    <col min="1" max="1" width="14.1640625" bestFit="1" customWidth="1"/>
    <col min="2" max="2" width="11.6640625" bestFit="1" customWidth="1"/>
    <col min="3" max="3" width="43.83203125" bestFit="1" customWidth="1"/>
    <col min="4" max="4" width="12.1640625" bestFit="1" customWidth="1"/>
    <col min="5" max="5" width="11.83203125" bestFit="1" customWidth="1"/>
    <col min="6" max="6" width="12.6640625" bestFit="1" customWidth="1"/>
    <col min="7" max="7" width="13.1640625" bestFit="1" customWidth="1"/>
  </cols>
  <sheetData>
    <row r="1" spans="1:7" ht="15" customHeight="1" x14ac:dyDescent="0.2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12</v>
      </c>
      <c r="G1" s="1" t="s">
        <v>17</v>
      </c>
    </row>
    <row r="2" spans="1:7" x14ac:dyDescent="0.2">
      <c r="A2" t="s">
        <v>23</v>
      </c>
      <c r="B2" t="s">
        <v>65</v>
      </c>
      <c r="C2" t="s">
        <v>103</v>
      </c>
      <c r="F2" t="s">
        <v>116</v>
      </c>
    </row>
    <row r="3" spans="1:7" x14ac:dyDescent="0.2">
      <c r="A3" t="s">
        <v>25</v>
      </c>
      <c r="B3" t="s">
        <v>65</v>
      </c>
      <c r="C3" t="s">
        <v>113</v>
      </c>
    </row>
    <row r="4" spans="1:7" x14ac:dyDescent="0.2">
      <c r="A4" t="s">
        <v>58</v>
      </c>
      <c r="B4" t="s">
        <v>65</v>
      </c>
      <c r="C4" t="s">
        <v>114</v>
      </c>
    </row>
    <row r="5" spans="1:7" x14ac:dyDescent="0.2">
      <c r="A5" t="s">
        <v>59</v>
      </c>
      <c r="B5" t="s">
        <v>65</v>
      </c>
      <c r="C5" t="s">
        <v>115</v>
      </c>
    </row>
    <row r="6" spans="1:7" x14ac:dyDescent="0.2">
      <c r="C6" s="3"/>
    </row>
    <row r="7" spans="1:7" x14ac:dyDescent="0.2">
      <c r="C7" s="3"/>
    </row>
    <row r="8" spans="1:7" x14ac:dyDescent="0.2">
      <c r="C8" s="3"/>
    </row>
  </sheetData>
  <autoFilter ref="A1:G1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F39" sqref="F39"/>
    </sheetView>
  </sheetViews>
  <sheetFormatPr baseColWidth="10" defaultColWidth="8.83203125" defaultRowHeight="15" x14ac:dyDescent="0.2"/>
  <sheetData>
    <row r="1" spans="1:7" ht="15" customHeight="1" x14ac:dyDescent="0.2">
      <c r="A1" s="1" t="s">
        <v>0</v>
      </c>
      <c r="B1" s="1" t="s">
        <v>1</v>
      </c>
      <c r="C1" s="1" t="s">
        <v>20</v>
      </c>
      <c r="D1" s="1" t="s">
        <v>66</v>
      </c>
      <c r="E1" s="1" t="s">
        <v>67</v>
      </c>
      <c r="F1" s="1" t="s">
        <v>12</v>
      </c>
      <c r="G1" s="1" t="s">
        <v>17</v>
      </c>
    </row>
  </sheetData>
  <autoFilter ref="A1:G1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baseColWidth="10" defaultColWidth="8.83203125" defaultRowHeight="15" x14ac:dyDescent="0.2"/>
  <sheetData>
    <row r="1" spans="1:5" ht="15" customHeight="1" x14ac:dyDescent="0.2">
      <c r="A1" s="1" t="s">
        <v>0</v>
      </c>
      <c r="B1" s="1" t="s">
        <v>1</v>
      </c>
      <c r="C1" s="1" t="s">
        <v>19</v>
      </c>
      <c r="D1" s="1" t="s">
        <v>12</v>
      </c>
      <c r="E1" s="1" t="s">
        <v>17</v>
      </c>
    </row>
  </sheetData>
  <autoFilter ref="A1:E1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showRowColHeaders="0" tabSelected="1" topLeftCell="B1" workbookViewId="0">
      <pane xSplit="2" ySplit="1" topLeftCell="D3" activePane="bottomRight" state="frozen"/>
      <selection activeCell="B1" sqref="B1"/>
      <selection pane="topRight" activeCell="D1" sqref="D1"/>
      <selection pane="bottomLeft" activeCell="B2" sqref="B2"/>
      <selection pane="bottomRight" activeCell="F14" sqref="F14"/>
    </sheetView>
  </sheetViews>
  <sheetFormatPr baseColWidth="10" defaultColWidth="8.83203125" defaultRowHeight="15" x14ac:dyDescent="0.2"/>
  <cols>
    <col min="1" max="1" width="21.33203125" customWidth="1"/>
    <col min="2" max="2" width="18.6640625" bestFit="1" customWidth="1"/>
    <col min="3" max="3" width="28" hidden="1" customWidth="1"/>
    <col min="4" max="4" width="18" bestFit="1" customWidth="1"/>
    <col min="5" max="5" width="9.5" style="3" bestFit="1" customWidth="1"/>
    <col min="6" max="6" width="28.5" bestFit="1" customWidth="1"/>
    <col min="7" max="7" width="42.5" bestFit="1" customWidth="1"/>
    <col min="8" max="8" width="13.1640625" hidden="1" customWidth="1"/>
    <col min="9" max="9" width="12.5" bestFit="1" customWidth="1"/>
    <col min="10" max="10" width="14" bestFit="1" customWidth="1"/>
    <col min="11" max="11" width="12" bestFit="1" customWidth="1"/>
    <col min="12" max="12" width="30.83203125" customWidth="1"/>
  </cols>
  <sheetData>
    <row r="1" spans="1:13" ht="15" customHeight="1" x14ac:dyDescent="0.2">
      <c r="A1" s="1" t="s">
        <v>0</v>
      </c>
      <c r="B1" s="1" t="s">
        <v>1</v>
      </c>
      <c r="C1" s="1" t="s">
        <v>68</v>
      </c>
      <c r="D1" s="1" t="s">
        <v>69</v>
      </c>
      <c r="E1" s="8" t="s">
        <v>48</v>
      </c>
      <c r="F1" s="1" t="s">
        <v>49</v>
      </c>
      <c r="G1" s="1" t="s">
        <v>12</v>
      </c>
      <c r="H1" s="1" t="s">
        <v>17</v>
      </c>
      <c r="I1" s="1" t="s">
        <v>145</v>
      </c>
      <c r="J1" s="13" t="s">
        <v>147</v>
      </c>
      <c r="K1" s="1" t="s">
        <v>150</v>
      </c>
      <c r="L1" s="1" t="s">
        <v>154</v>
      </c>
      <c r="M1" s="1" t="s">
        <v>151</v>
      </c>
    </row>
    <row r="2" spans="1:13" s="11" customFormat="1" ht="15" customHeight="1" x14ac:dyDescent="0.2">
      <c r="A2" s="9" t="s">
        <v>130</v>
      </c>
      <c r="B2" s="9" t="s">
        <v>131</v>
      </c>
      <c r="C2" s="9"/>
      <c r="D2" s="9"/>
      <c r="E2" s="10">
        <v>6.0221408577400002E+23</v>
      </c>
      <c r="F2" s="9" t="s">
        <v>132</v>
      </c>
      <c r="G2" s="9"/>
      <c r="H2" s="9"/>
      <c r="J2" s="14"/>
    </row>
    <row r="3" spans="1:13" x14ac:dyDescent="0.2">
      <c r="A3" t="s">
        <v>127</v>
      </c>
      <c r="B3" t="s">
        <v>128</v>
      </c>
      <c r="E3" s="3">
        <v>6.7000000000000004E-17</v>
      </c>
      <c r="F3" t="s">
        <v>129</v>
      </c>
      <c r="J3" s="15"/>
    </row>
    <row r="4" spans="1:13" x14ac:dyDescent="0.2">
      <c r="A4" t="s">
        <v>70</v>
      </c>
      <c r="B4" t="s">
        <v>71</v>
      </c>
      <c r="C4" t="s">
        <v>117</v>
      </c>
      <c r="E4" s="3">
        <v>28800</v>
      </c>
      <c r="F4" t="s">
        <v>72</v>
      </c>
      <c r="G4" t="s">
        <v>121</v>
      </c>
      <c r="I4">
        <f>8*60*60</f>
        <v>28800</v>
      </c>
      <c r="J4" s="15"/>
    </row>
    <row r="5" spans="1:13" x14ac:dyDescent="0.2">
      <c r="A5" t="s">
        <v>73</v>
      </c>
      <c r="B5" t="s">
        <v>74</v>
      </c>
      <c r="C5" t="s">
        <v>117</v>
      </c>
      <c r="E5" s="3">
        <v>1</v>
      </c>
      <c r="F5" t="s">
        <v>75</v>
      </c>
      <c r="J5" s="15"/>
    </row>
    <row r="6" spans="1:13" x14ac:dyDescent="0.2">
      <c r="A6" t="s">
        <v>123</v>
      </c>
      <c r="B6" t="s">
        <v>124</v>
      </c>
      <c r="E6" s="3">
        <v>2</v>
      </c>
      <c r="F6" t="s">
        <v>50</v>
      </c>
      <c r="J6" s="15"/>
    </row>
    <row r="7" spans="1:13" x14ac:dyDescent="0.2">
      <c r="A7" t="s">
        <v>134</v>
      </c>
      <c r="B7" t="s">
        <v>135</v>
      </c>
      <c r="E7" s="3">
        <v>1500</v>
      </c>
      <c r="F7" t="s">
        <v>50</v>
      </c>
      <c r="J7" s="15"/>
    </row>
    <row r="8" spans="1:13" x14ac:dyDescent="0.2">
      <c r="A8" t="s">
        <v>122</v>
      </c>
      <c r="B8" t="s">
        <v>138</v>
      </c>
      <c r="D8" t="s">
        <v>26</v>
      </c>
      <c r="E8" s="3">
        <v>180</v>
      </c>
      <c r="F8" t="s">
        <v>72</v>
      </c>
      <c r="G8" t="s">
        <v>126</v>
      </c>
      <c r="I8">
        <f>3*60</f>
        <v>180</v>
      </c>
      <c r="J8" s="15"/>
    </row>
    <row r="9" spans="1:13" x14ac:dyDescent="0.2">
      <c r="A9" t="s">
        <v>137</v>
      </c>
      <c r="B9" t="s">
        <v>139</v>
      </c>
      <c r="D9" t="s">
        <v>119</v>
      </c>
      <c r="E9" s="3">
        <v>64800</v>
      </c>
      <c r="F9" t="s">
        <v>72</v>
      </c>
      <c r="G9" t="s">
        <v>140</v>
      </c>
      <c r="J9" s="15"/>
    </row>
    <row r="10" spans="1:13" x14ac:dyDescent="0.2">
      <c r="A10" t="s">
        <v>103</v>
      </c>
      <c r="B10" t="s">
        <v>108</v>
      </c>
      <c r="C10" t="s">
        <v>117</v>
      </c>
      <c r="D10" t="s">
        <v>22</v>
      </c>
      <c r="E10" s="3">
        <v>7.7016353395549502E-3</v>
      </c>
      <c r="F10" t="s">
        <v>141</v>
      </c>
      <c r="G10" t="s">
        <v>125</v>
      </c>
      <c r="I10" s="12">
        <f>E6 * (LN(2) / E8)</f>
        <v>7.7016353395549476E-3</v>
      </c>
      <c r="J10" s="15"/>
    </row>
    <row r="11" spans="1:13" x14ac:dyDescent="0.2">
      <c r="A11" t="s">
        <v>105</v>
      </c>
      <c r="B11" t="s">
        <v>110</v>
      </c>
      <c r="C11" t="s">
        <v>117</v>
      </c>
      <c r="D11" t="s">
        <v>26</v>
      </c>
      <c r="E11" s="3">
        <v>155370.48084957901</v>
      </c>
      <c r="F11" t="s">
        <v>146</v>
      </c>
      <c r="G11" t="s">
        <v>133</v>
      </c>
      <c r="I11" s="3">
        <f>(LN(2) / E8) *E3*E2</f>
        <v>155374.11504665625</v>
      </c>
      <c r="J11" s="15"/>
    </row>
    <row r="12" spans="1:13" x14ac:dyDescent="0.2">
      <c r="A12" t="s">
        <v>104</v>
      </c>
      <c r="B12" t="s">
        <v>109</v>
      </c>
      <c r="C12" t="s">
        <v>117</v>
      </c>
      <c r="D12" t="s">
        <v>119</v>
      </c>
      <c r="E12" s="3">
        <v>3.2090147248145601E-2</v>
      </c>
      <c r="F12" t="s">
        <v>149</v>
      </c>
      <c r="G12" t="s">
        <v>144</v>
      </c>
      <c r="I12" s="12">
        <f>E6 *E7 * (LN(2) / E9)</f>
        <v>3.2090147248145615E-2</v>
      </c>
      <c r="J12" s="15" t="s">
        <v>148</v>
      </c>
      <c r="K12" s="3" t="s">
        <v>152</v>
      </c>
      <c r="L12" s="3" t="s">
        <v>157</v>
      </c>
      <c r="M12" s="3">
        <f>2*LN(2)/E9</f>
        <v>2.1393431498763742E-5</v>
      </c>
    </row>
    <row r="13" spans="1:13" x14ac:dyDescent="0.2">
      <c r="A13" t="s">
        <v>107</v>
      </c>
      <c r="B13" t="s">
        <v>112</v>
      </c>
      <c r="C13" t="s">
        <v>117</v>
      </c>
      <c r="D13" t="s">
        <v>119</v>
      </c>
      <c r="E13" s="3">
        <v>4.9569488988137997E-8</v>
      </c>
      <c r="F13" t="s">
        <v>142</v>
      </c>
      <c r="G13" t="s">
        <v>143</v>
      </c>
      <c r="I13" s="3">
        <f>E6/E2/E3</f>
        <v>4.956832955889902E-8</v>
      </c>
      <c r="J13" s="15" t="s">
        <v>148</v>
      </c>
      <c r="K13" t="s">
        <v>153</v>
      </c>
      <c r="L13" t="s">
        <v>155</v>
      </c>
      <c r="M13" s="3">
        <f>I13</f>
        <v>4.956832955889902E-8</v>
      </c>
    </row>
    <row r="14" spans="1:13" x14ac:dyDescent="0.2">
      <c r="A14" t="s">
        <v>106</v>
      </c>
      <c r="B14" t="s">
        <v>111</v>
      </c>
      <c r="C14" t="s">
        <v>117</v>
      </c>
      <c r="D14" t="s">
        <v>119</v>
      </c>
      <c r="E14" s="3">
        <v>431.58466902661002</v>
      </c>
      <c r="F14" t="s">
        <v>146</v>
      </c>
      <c r="G14" t="s">
        <v>136</v>
      </c>
      <c r="I14" s="3">
        <f>(LN(2) / E9) * E3*E2</f>
        <v>431.59476401848951</v>
      </c>
      <c r="J14" s="15" t="s">
        <v>148</v>
      </c>
      <c r="K14" t="s">
        <v>152</v>
      </c>
      <c r="L14" t="s">
        <v>156</v>
      </c>
      <c r="M14" s="3">
        <f>LN(2)/E9</f>
        <v>1.0696715749381871E-5</v>
      </c>
    </row>
    <row r="15" spans="1:13" x14ac:dyDescent="0.2">
      <c r="J15" s="16"/>
    </row>
  </sheetData>
  <autoFilter ref="A1:H1"/>
  <pageMargins left="0.75" right="0.75" top="1" bottom="1" header="0.51180555555555496" footer="0.51180555555555496"/>
  <pageSetup firstPageNumber="0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ColWidth="8.83203125" defaultRowHeight="15" x14ac:dyDescent="0.2"/>
  <sheetData>
    <row r="1" spans="1:4" ht="15" customHeight="1" x14ac:dyDescent="0.2">
      <c r="A1" s="1" t="s">
        <v>0</v>
      </c>
      <c r="B1" s="1" t="s">
        <v>1</v>
      </c>
      <c r="C1" s="1" t="s">
        <v>52</v>
      </c>
      <c r="D1" s="1" t="s">
        <v>12</v>
      </c>
    </row>
  </sheetData>
  <autoFilter ref="A1:D1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/>
  </sheetViews>
  <sheetFormatPr baseColWidth="10" defaultColWidth="8.83203125" defaultRowHeight="15" x14ac:dyDescent="0.2"/>
  <sheetData>
    <row r="1" spans="1:17" ht="15" customHeight="1" x14ac:dyDescent="0.2">
      <c r="A1" s="1" t="s">
        <v>0</v>
      </c>
      <c r="B1" s="1" t="s">
        <v>1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36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12</v>
      </c>
    </row>
  </sheetData>
  <autoFilter ref="A1:Q1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baseColWidth="10" defaultColWidth="8.83203125" defaultRowHeight="15" x14ac:dyDescent="0.2"/>
  <sheetData>
    <row r="1" spans="1:10" ht="15" customHeight="1" x14ac:dyDescent="0.2">
      <c r="A1" s="1" t="s">
        <v>89</v>
      </c>
      <c r="B1" s="1" t="s">
        <v>90</v>
      </c>
      <c r="C1" s="1" t="s">
        <v>5</v>
      </c>
      <c r="D1" s="1" t="s">
        <v>68</v>
      </c>
      <c r="E1" s="1" t="s">
        <v>91</v>
      </c>
      <c r="F1" s="1" t="s">
        <v>53</v>
      </c>
      <c r="G1" s="1" t="s">
        <v>19</v>
      </c>
      <c r="H1" s="1" t="s">
        <v>67</v>
      </c>
      <c r="I1" s="1" t="s">
        <v>60</v>
      </c>
      <c r="J1" s="1" t="s">
        <v>92</v>
      </c>
    </row>
    <row r="2" spans="1:10" x14ac:dyDescent="0.2">
      <c r="A2" t="s">
        <v>93</v>
      </c>
      <c r="B2" s="7">
        <v>272634</v>
      </c>
      <c r="C2" t="s">
        <v>94</v>
      </c>
      <c r="E2" t="s">
        <v>13</v>
      </c>
    </row>
  </sheetData>
  <autoFilter ref="A1:J1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ColWidth="8.83203125" defaultRowHeight="15" x14ac:dyDescent="0.2"/>
  <cols>
    <col min="2" max="2" width="25.1640625" bestFit="1" customWidth="1"/>
  </cols>
  <sheetData>
    <row r="1" spans="1:2" ht="15" customHeight="1" x14ac:dyDescent="0.2">
      <c r="A1" s="1" t="s">
        <v>0</v>
      </c>
      <c r="B1" t="s">
        <v>13</v>
      </c>
    </row>
    <row r="2" spans="1:2" ht="15" customHeight="1" x14ac:dyDescent="0.2">
      <c r="A2" s="1" t="s">
        <v>1</v>
      </c>
      <c r="B2" t="s">
        <v>14</v>
      </c>
    </row>
    <row r="3" spans="1:2" ht="15" customHeight="1" x14ac:dyDescent="0.2">
      <c r="A3" s="1" t="s">
        <v>15</v>
      </c>
      <c r="B3" t="s">
        <v>16</v>
      </c>
    </row>
    <row r="4" spans="1:2" ht="15" customHeight="1" x14ac:dyDescent="0.2">
      <c r="A4" s="1" t="s">
        <v>12</v>
      </c>
    </row>
    <row r="5" spans="1:2" ht="15" customHeight="1" x14ac:dyDescent="0.2">
      <c r="A5" s="1" t="s">
        <v>17</v>
      </c>
    </row>
  </sheetData>
  <autoFilter ref="A1:A5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30" zoomScaleNormal="130" zoomScalePageLayoutView="130" workbookViewId="0">
      <selection activeCell="D9" sqref="D9"/>
    </sheetView>
  </sheetViews>
  <sheetFormatPr baseColWidth="10" defaultColWidth="8.83203125" defaultRowHeight="15" x14ac:dyDescent="0.2"/>
  <cols>
    <col min="1" max="1" width="18" bestFit="1" customWidth="1"/>
    <col min="2" max="2" width="16" bestFit="1" customWidth="1"/>
    <col min="3" max="3" width="12.33203125" bestFit="1" customWidth="1"/>
    <col min="4" max="4" width="15.5" bestFit="1" customWidth="1"/>
    <col min="5" max="5" width="18.33203125" bestFit="1" customWidth="1"/>
    <col min="6" max="6" width="19.1640625" bestFit="1" customWidth="1"/>
    <col min="7" max="7" width="14.5" bestFit="1" customWidth="1"/>
    <col min="8" max="8" width="13.1640625" bestFit="1" customWidth="1"/>
  </cols>
  <sheetData>
    <row r="1" spans="1:8" ht="15" customHeight="1" x14ac:dyDescent="0.2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12</v>
      </c>
      <c r="H1" s="1" t="s">
        <v>17</v>
      </c>
    </row>
    <row r="2" spans="1:8" x14ac:dyDescent="0.2">
      <c r="A2" t="s">
        <v>22</v>
      </c>
      <c r="B2" t="s">
        <v>23</v>
      </c>
      <c r="C2" t="s">
        <v>24</v>
      </c>
      <c r="D2" t="s">
        <v>30</v>
      </c>
    </row>
    <row r="3" spans="1:8" x14ac:dyDescent="0.2">
      <c r="A3" t="s">
        <v>119</v>
      </c>
      <c r="B3" t="s">
        <v>120</v>
      </c>
      <c r="C3" t="s">
        <v>118</v>
      </c>
      <c r="D3" t="s">
        <v>30</v>
      </c>
      <c r="G3" t="s">
        <v>95</v>
      </c>
    </row>
    <row r="4" spans="1:8" x14ac:dyDescent="0.2">
      <c r="A4" t="s">
        <v>26</v>
      </c>
      <c r="B4" t="s">
        <v>27</v>
      </c>
      <c r="C4" t="s">
        <v>24</v>
      </c>
      <c r="D4" t="s">
        <v>30</v>
      </c>
    </row>
  </sheetData>
  <autoFilter ref="A1:H1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5" ht="15" customHeight="1" x14ac:dyDescent="0.2">
      <c r="A1" s="1" t="s">
        <v>0</v>
      </c>
      <c r="B1" s="1" t="s">
        <v>1</v>
      </c>
      <c r="C1" s="1" t="s">
        <v>29</v>
      </c>
      <c r="D1" s="1" t="s">
        <v>12</v>
      </c>
      <c r="E1" s="1" t="s">
        <v>17</v>
      </c>
    </row>
    <row r="2" spans="1:5" x14ac:dyDescent="0.2">
      <c r="A2" t="s">
        <v>30</v>
      </c>
      <c r="B2" t="s">
        <v>31</v>
      </c>
      <c r="C2" s="3">
        <v>6.7000000000000004E-17</v>
      </c>
    </row>
  </sheetData>
  <autoFilter ref="A1:E1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/>
  </sheetViews>
  <sheetFormatPr baseColWidth="10" defaultColWidth="8.83203125" defaultRowHeight="15" x14ac:dyDescent="0.2"/>
  <cols>
    <col min="1" max="1" width="6.5" bestFit="1" customWidth="1"/>
    <col min="2" max="2" width="14.5" bestFit="1" customWidth="1"/>
    <col min="3" max="3" width="25.83203125" customWidth="1"/>
    <col min="4" max="4" width="27" bestFit="1" customWidth="1"/>
    <col min="5" max="5" width="18.33203125" bestFit="1" customWidth="1"/>
    <col min="6" max="6" width="9.6640625" bestFit="1" customWidth="1"/>
    <col min="7" max="7" width="12.83203125" bestFit="1" customWidth="1"/>
    <col min="8" max="8" width="12.6640625" bestFit="1" customWidth="1"/>
    <col min="9" max="9" width="13.1640625" bestFit="1" customWidth="1"/>
  </cols>
  <sheetData>
    <row r="1" spans="1:9" ht="15" customHeight="1" x14ac:dyDescent="0.2">
      <c r="A1" s="1" t="s">
        <v>0</v>
      </c>
      <c r="B1" s="1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12</v>
      </c>
      <c r="I1" s="1" t="s">
        <v>17</v>
      </c>
    </row>
    <row r="2" spans="1:9" x14ac:dyDescent="0.2">
      <c r="A2" t="s">
        <v>96</v>
      </c>
      <c r="B2" t="s">
        <v>38</v>
      </c>
      <c r="C2" t="s">
        <v>39</v>
      </c>
      <c r="D2" t="s">
        <v>40</v>
      </c>
      <c r="E2" s="3">
        <v>348724.1</v>
      </c>
      <c r="G2" t="s">
        <v>37</v>
      </c>
    </row>
    <row r="3" spans="1:9" x14ac:dyDescent="0.2">
      <c r="A3" t="s">
        <v>44</v>
      </c>
      <c r="B3" t="s">
        <v>41</v>
      </c>
      <c r="C3" t="s">
        <v>42</v>
      </c>
      <c r="D3" t="s">
        <v>43</v>
      </c>
      <c r="E3" s="3">
        <v>40031.699999999997</v>
      </c>
      <c r="G3" t="s">
        <v>44</v>
      </c>
    </row>
    <row r="4" spans="1:9" x14ac:dyDescent="0.2">
      <c r="A4" t="s">
        <v>45</v>
      </c>
      <c r="B4" t="s">
        <v>45</v>
      </c>
      <c r="E4">
        <v>30712200000</v>
      </c>
      <c r="G4" t="s">
        <v>46</v>
      </c>
    </row>
  </sheetData>
  <autoFilter ref="A1:I1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0" bestFit="1" customWidth="1"/>
    <col min="2" max="2" width="8.5" bestFit="1" customWidth="1"/>
    <col min="3" max="3" width="8.6640625" bestFit="1" customWidth="1"/>
    <col min="4" max="4" width="12.6640625" bestFit="1" customWidth="1"/>
    <col min="5" max="5" width="13.1640625" bestFit="1" customWidth="1"/>
  </cols>
  <sheetData>
    <row r="1" spans="1:5" ht="15" customHeight="1" x14ac:dyDescent="0.2">
      <c r="A1" s="1" t="s">
        <v>47</v>
      </c>
      <c r="B1" s="1" t="s">
        <v>48</v>
      </c>
      <c r="C1" s="1" t="s">
        <v>49</v>
      </c>
      <c r="D1" s="1" t="s">
        <v>12</v>
      </c>
      <c r="E1" s="1" t="s">
        <v>17</v>
      </c>
    </row>
    <row r="2" spans="1:5" x14ac:dyDescent="0.2">
      <c r="A2" t="s">
        <v>97</v>
      </c>
      <c r="B2">
        <v>2</v>
      </c>
      <c r="C2" t="s">
        <v>50</v>
      </c>
    </row>
    <row r="3" spans="1:5" x14ac:dyDescent="0.2">
      <c r="A3" t="s">
        <v>100</v>
      </c>
      <c r="B3">
        <v>1500</v>
      </c>
      <c r="C3" t="s">
        <v>50</v>
      </c>
    </row>
    <row r="4" spans="1:5" x14ac:dyDescent="0.2">
      <c r="A4" t="s">
        <v>51</v>
      </c>
      <c r="B4">
        <v>1</v>
      </c>
      <c r="C4" t="s">
        <v>50</v>
      </c>
    </row>
  </sheetData>
  <autoFilter ref="A1:E1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ColWidth="8.83203125" defaultRowHeight="15" x14ac:dyDescent="0.2"/>
  <sheetData>
    <row r="1" spans="1:4" ht="15" customHeight="1" x14ac:dyDescent="0.2">
      <c r="A1" s="1" t="s">
        <v>0</v>
      </c>
      <c r="B1" s="1" t="s">
        <v>1</v>
      </c>
      <c r="C1" s="1" t="s">
        <v>52</v>
      </c>
      <c r="D1" s="1" t="s">
        <v>12</v>
      </c>
    </row>
  </sheetData>
  <autoFilter ref="A1:D1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ColWidth="8.83203125" defaultRowHeight="15" x14ac:dyDescent="0.2"/>
  <sheetData>
    <row r="1" spans="1:4" ht="15" customHeight="1" x14ac:dyDescent="0.2">
      <c r="A1" s="1" t="s">
        <v>0</v>
      </c>
      <c r="B1" s="1" t="s">
        <v>1</v>
      </c>
      <c r="C1" s="1" t="s">
        <v>52</v>
      </c>
      <c r="D1" s="1" t="s">
        <v>12</v>
      </c>
    </row>
  </sheetData>
  <autoFilter ref="A1:D1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4.1640625" bestFit="1" customWidth="1"/>
    <col min="2" max="2" width="16" bestFit="1" customWidth="1"/>
    <col min="3" max="3" width="18" style="4" bestFit="1" customWidth="1"/>
    <col min="4" max="4" width="14" bestFit="1" customWidth="1"/>
    <col min="5" max="5" width="12.83203125" bestFit="1" customWidth="1"/>
    <col min="6" max="6" width="10.6640625" bestFit="1" customWidth="1"/>
    <col min="7" max="7" width="10.83203125" bestFit="1" customWidth="1"/>
    <col min="8" max="8" width="14.5" bestFit="1" customWidth="1"/>
    <col min="9" max="9" width="13.1640625" bestFit="1" customWidth="1"/>
  </cols>
  <sheetData>
    <row r="1" spans="1:9" ht="15" customHeight="1" x14ac:dyDescent="0.2">
      <c r="A1" s="1" t="s">
        <v>0</v>
      </c>
      <c r="B1" s="1" t="s">
        <v>1</v>
      </c>
      <c r="C1" s="5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12</v>
      </c>
      <c r="I1" s="1" t="s">
        <v>17</v>
      </c>
    </row>
    <row r="2" spans="1:9" x14ac:dyDescent="0.2">
      <c r="A2" t="s">
        <v>23</v>
      </c>
      <c r="B2" t="s">
        <v>23</v>
      </c>
      <c r="C2" t="s">
        <v>22</v>
      </c>
      <c r="D2" s="4" t="s">
        <v>99</v>
      </c>
      <c r="E2" s="6">
        <v>0</v>
      </c>
    </row>
    <row r="3" spans="1:9" x14ac:dyDescent="0.2">
      <c r="A3" t="s">
        <v>25</v>
      </c>
      <c r="B3" t="s">
        <v>25</v>
      </c>
      <c r="C3" t="s">
        <v>119</v>
      </c>
      <c r="D3" s="4" t="s">
        <v>102</v>
      </c>
      <c r="E3" s="6">
        <v>0</v>
      </c>
      <c r="H3" t="s">
        <v>95</v>
      </c>
    </row>
    <row r="4" spans="1:9" x14ac:dyDescent="0.2">
      <c r="A4" t="s">
        <v>58</v>
      </c>
      <c r="B4" t="s">
        <v>27</v>
      </c>
      <c r="C4" t="s">
        <v>26</v>
      </c>
      <c r="D4" t="s">
        <v>98</v>
      </c>
      <c r="E4" s="6">
        <v>0</v>
      </c>
    </row>
    <row r="5" spans="1:9" x14ac:dyDescent="0.2">
      <c r="A5" t="s">
        <v>59</v>
      </c>
      <c r="B5" t="s">
        <v>28</v>
      </c>
      <c r="C5" t="s">
        <v>119</v>
      </c>
      <c r="D5" t="s">
        <v>101</v>
      </c>
      <c r="E5" s="6">
        <v>0</v>
      </c>
      <c r="H5" t="s">
        <v>95</v>
      </c>
    </row>
    <row r="7" spans="1:9" x14ac:dyDescent="0.2">
      <c r="C7"/>
    </row>
  </sheetData>
  <autoFilter ref="A1:I1"/>
  <pageMargins left="0.75" right="0.75" top="1" bottom="1" header="0.51180555555555496" footer="0.51180555555555496"/>
  <pageSetup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Model</vt:lpstr>
      <vt:lpstr>Taxon</vt:lpstr>
      <vt:lpstr>Submodels</vt:lpstr>
      <vt:lpstr>Compartments</vt:lpstr>
      <vt:lpstr>Species types</vt:lpstr>
      <vt:lpstr>Concentrations</vt:lpstr>
      <vt:lpstr>Observables</vt:lpstr>
      <vt:lpstr>Functions</vt:lpstr>
      <vt:lpstr>Reactions</vt:lpstr>
      <vt:lpstr>Rate laws</vt:lpstr>
      <vt:lpstr>Biomass components</vt:lpstr>
      <vt:lpstr>Biomass reactions</vt:lpstr>
      <vt:lpstr>Parameters</vt:lpstr>
      <vt:lpstr>Stop conditions</vt:lpstr>
      <vt:lpstr>References</vt:lpstr>
      <vt:lpstr>Database references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subject/>
  <dc:creator>wc_lang.io.Writer</dc:creator>
  <dc:description>Template</dc:description>
  <cp:lastModifiedBy>Arthur Goldberg</cp:lastModifiedBy>
  <cp:revision>30</cp:revision>
  <dcterms:created xsi:type="dcterms:W3CDTF">2018-10-23T10:06:52Z</dcterms:created>
  <dcterms:modified xsi:type="dcterms:W3CDTF">2018-10-30T12:43:22Z</dcterms:modified>
  <dc:language>wc_lang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</Properties>
</file>