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3965" tabRatio="993" activeTab="11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3" hidden="1">Compartments!$A$1:$G$3</definedName>
    <definedName name="_xlnm._FilterDatabase" localSheetId="4" hidden="1">'Species types'!$A$1:$I$8</definedName>
    <definedName name="_xlnm._FilterDatabase" localSheetId="9" hidden="1">Reactions!$A$1:$D$5</definedName>
    <definedName name="_xlnm._FilterDatabase" localSheetId="14" hidden="1">Parameters!$A$1:$F$8</definedName>
    <definedName name="_xlnm._FilterDatabase" localSheetId="17" hidden="1">References!$A$1:$D$1</definedName>
    <definedName name="_xlnm._FilterDatabase" localSheetId="2">Submodels!#REF!</definedName>
    <definedName name="_FilterDatabase_0" localSheetId="3">Compartments!$A$1:$G$3</definedName>
    <definedName name="_FilterDatabase_0_0" localSheetId="3">Compartments!$A$1:$G$3</definedName>
    <definedName name="_FilterDatabase_0_0_0" localSheetId="3">Compartments!$A$1:$G$3</definedName>
    <definedName name="_FilterDatabase_0_0_0_0" localSheetId="3">Compartments!$A$1:$G$3</definedName>
    <definedName name="_FilterDatabase_0_0_0_0_0" localSheetId="3">Compartments!$A$1:$G$3</definedName>
    <definedName name="_FilterDatabase_0" localSheetId="4">'Species types'!$A$1:$I$6</definedName>
    <definedName name="_FilterDatabase_0_0" localSheetId="4">'Species types'!$A$1:$I$6</definedName>
    <definedName name="_FilterDatabase_0_0_0" localSheetId="4">'Species types'!$A$1:$I$6</definedName>
    <definedName name="_FilterDatabase_0_0_0_0" localSheetId="4">'Species types'!$A$1:$I$6</definedName>
    <definedName name="_FilterDatabase_0_0_0_0_0" localSheetId="4">'Species types'!$A$1:$I$6</definedName>
    <definedName name="_FilterDatabase_0" localSheetId="9">Reactions!$A$1:$D$5</definedName>
    <definedName name="_FilterDatabase_0_0" localSheetId="9">Reactions!$A$1:$D$5</definedName>
    <definedName name="_FilterDatabase_0_0_0" localSheetId="9">Reactions!$A$1:$D$5</definedName>
    <definedName name="_FilterDatabase_0_0_0_0" localSheetId="9">Reactions!$A$1:$D$5</definedName>
    <definedName name="_FilterDatabase_0_0_0_0_0" localSheetId="9">Reactions!$A$1:$D$5</definedName>
    <definedName name="_FilterDatabase_0" localSheetId="14">Parameters!$A$1:$F$1</definedName>
    <definedName name="_FilterDatabase_0_0" localSheetId="14">Parameters!$A$1:$F$1</definedName>
    <definedName name="_FilterDatabase_0_0_0" localSheetId="14">Parameters!$A$1:$F$1</definedName>
    <definedName name="_FilterDatabase_0_0_0_0" localSheetId="14">Parameters!$A$1:$F$1</definedName>
    <definedName name="_FilterDatabase_0_0_0_0_0" localSheetId="14">Parameters!$A$1:$F$1</definedName>
    <definedName name="_FilterDatabase_0" localSheetId="17">References!$A$1:$D$1</definedName>
    <definedName name="_FilterDatabase_0_0" localSheetId="17">References!$A$1:$D$1</definedName>
    <definedName name="_FilterDatabase_0_0_0" localSheetId="17">References!$A$1:$D$1</definedName>
    <definedName name="_FilterDatabase_0_0_0_0" localSheetId="17">References!$A$1:$D$1</definedName>
    <definedName name="_FilterDatabase_0_0_0_0_0" localSheetId="17">References!$A$1:$D$1</definedName>
  </definedNames>
  <calcPr calcId="144525"/>
</workbook>
</file>

<file path=xl/sharedStrings.xml><?xml version="1.0" encoding="utf-8"?>
<sst xmlns="http://schemas.openxmlformats.org/spreadsheetml/2006/main" count="456" uniqueCount="206">
  <si>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</si>
  <si>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</si>
  <si>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</si>
  <si>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</si>
  <si>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</si>
  <si>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</si>
  <si>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</si>
  <si>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</si>
  <si>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</si>
  <si>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</si>
  <si>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</si>
  <si>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</si>
  <si>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</si>
  <si>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</si>
  <si>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</si>
  <si>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</si>
  <si>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</si>
  <si>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</si>
  <si>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</si>
  <si>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</si>
  <si>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</si>
  <si>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</si>
  <si>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ASP_test</t>
  </si>
  <si>
    <t>Test model for TestExecutableModel</t>
  </si>
  <si>
    <t>Rank</t>
  </si>
  <si>
    <t>domain</t>
  </si>
  <si>
    <t>Rank not used</t>
  </si>
  <si>
    <t>References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</si>
  <si>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</si>
  <si>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</si>
  <si>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</si>
  <si>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</si>
  <si>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</si>
  <si>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</si>
  <si>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</si>
  <si>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</si>
  <si>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</si>
  <si>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</si>
  <si>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</si>
  <si>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</si>
  <si>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</si>
  <si>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</si>
  <si>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</si>
  <si>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</si>
  <si>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</si>
  <si>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</si>
  <si>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</si>
  <si>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</si>
  <si>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</si>
  <si>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Cell</t>
  </si>
  <si>
    <t>cellular</t>
  </si>
  <si>
    <t>fluid</t>
  </si>
  <si>
    <t>3d</t>
  </si>
  <si>
    <t>e</t>
  </si>
  <si>
    <t>mass * density</t>
  </si>
  <si>
    <t>normal</t>
  </si>
  <si>
    <t>l</t>
  </si>
  <si>
    <t>init_mass / init_volume</t>
  </si>
  <si>
    <t>g ml^-1</t>
  </si>
  <si>
    <t>Average volume of Mycoplasma pneumoniae is 66 aL [Ref-0001]. This equates to 45.8 aL at the beginning of the cell cycle (66 aL * ln(2)).</t>
  </si>
  <si>
    <t>Extracellular space</t>
  </si>
  <si>
    <t>extracellular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</si>
  <si>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</si>
  <si>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</si>
  <si>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</si>
  <si>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</si>
  <si>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</si>
  <si>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</si>
  <si>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</si>
  <si>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</si>
  <si>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</si>
  <si>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</si>
  <si>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</si>
  <si>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</si>
  <si>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</si>
  <si>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</si>
  <si>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</si>
  <si>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</si>
  <si>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</si>
  <si>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</si>
  <si>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</si>
  <si>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</si>
  <si>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</si>
  <si>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</si>
  <si>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</si>
  <si>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</si>
  <si>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</si>
  <si>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</si>
  <si>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</si>
  <si>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</si>
  <si>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</si>
  <si>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</si>
  <si>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</si>
  <si>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</si>
  <si>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</si>
  <si>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</si>
  <si>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</si>
  <si>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</si>
  <si>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</si>
  <si>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</si>
  <si>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</si>
  <si>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</si>
  <si>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</si>
  <si>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</si>
  <si>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</si>
  <si>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</si>
  <si>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</si>
  <si>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</si>
  <si>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</si>
  <si>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</si>
  <si>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</si>
  <si>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</si>
  <si>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</si>
  <si>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</si>
  <si>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</si>
  <si>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</si>
  <si>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</si>
  <si>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</si>
  <si>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</si>
  <si>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</si>
  <si>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</si>
  <si>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</si>
  <si>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</si>
  <si>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Submodel</t>
  </si>
  <si>
    <t>Participants</t>
  </si>
  <si>
    <t>Reversible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</si>
  <si>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</si>
  <si>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</si>
  <si>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</si>
  <si>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</si>
  <si>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</si>
  <si>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</si>
  <si>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</si>
  <si>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</si>
  <si>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</si>
  <si>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</si>
  <si>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</si>
  <si>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</si>
  <si>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</si>
  <si>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</si>
  <si>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</si>
  <si>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</si>
  <si>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</si>
  <si>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</si>
  <si>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</si>
  <si>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</si>
  <si>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</si>
  <si>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</si>
  <si>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s^-1</t>
  </si>
  <si>
    <t>reaction_2-forward</t>
  </si>
  <si>
    <t>k_cat_2_for * specie_2[c]</t>
  </si>
  <si>
    <t>reaction_3-forward</t>
  </si>
  <si>
    <t>k_cat_3_for * specie_4[c] / (K_m_3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</si>
  <si>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</si>
  <si>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</si>
  <si>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</si>
  <si>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</si>
  <si>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</si>
  <si>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</si>
  <si>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</si>
  <si>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</si>
  <si>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</si>
  <si>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</si>
  <si>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</si>
  <si>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</si>
  <si>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</si>
  <si>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net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</si>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</sst>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76" formatCode="&quot;TRUE&quot;;&quot;TRUE&quot;;&quot;FALSE&quot;"/>
    <numFmt numFmtId="41" formatCode="_(* #,##0_);_(* \(#,##0\);_(* &quot;-&quot;_);_(@_)"/>
    <numFmt numFmtId="177" formatCode="0.000E+00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4" fillId="0" borderId="0" applyBorder="0" applyAlignment="0" applyProtection="0"/>
    <xf numFmtId="0" fontId="12" fillId="28" borderId="0" applyNumberFormat="0" applyBorder="0" applyAlignment="0" applyProtection="0">
      <alignment vertical="center"/>
    </xf>
    <xf numFmtId="0" fontId="14" fillId="10" borderId="5" applyNumberFormat="0" applyFon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/>
    <xf numFmtId="0" fontId="10" fillId="0" borderId="3" applyNumberFormat="0" applyFill="0" applyAlignment="0" applyProtection="0">
      <alignment vertical="center"/>
    </xf>
    <xf numFmtId="41" fontId="4" fillId="0" borderId="0" applyBorder="0" applyAlignment="0" applyProtection="0"/>
    <xf numFmtId="0" fontId="12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4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3" fontId="4" fillId="0" borderId="0" applyBorder="0" applyAlignment="0" applyProtection="0"/>
    <xf numFmtId="0" fontId="7" fillId="5" borderId="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4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6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177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2">
      <c r="A4" s="4" t="s">
        <v>6</v>
      </c>
      <c r="B4" s="5" t="s">
        <v>7</v>
      </c>
    </row>
    <row r="5" customHeight="1" spans="1:2">
      <c r="A5" s="4" t="s">
        <v>8</v>
      </c>
      <c r="B5" s="5" t="s">
        <v>9</v>
      </c>
    </row>
    <row r="6" customHeight="1" spans="1:2">
      <c r="A6" s="4" t="s">
        <v>10</v>
      </c>
      <c r="B6" s="5" t="s">
        <v>11</v>
      </c>
    </row>
    <row r="7" customHeight="1" spans="1:2">
      <c r="A7" s="4" t="s">
        <v>12</v>
      </c>
      <c r="B7" s="5" t="s">
        <v>5</v>
      </c>
    </row>
    <row r="8" customHeight="1" spans="1:2">
      <c r="A8" s="4" t="s">
        <v>13</v>
      </c>
      <c r="B8" s="17"/>
    </row>
    <row r="9" customHeight="1" spans="1:2">
      <c r="A9" s="4" t="s">
        <v>14</v>
      </c>
      <c r="B9" s="17"/>
    </row>
    <row r="10" customHeight="1" spans="1:2">
      <c r="A10" s="4" t="s">
        <v>15</v>
      </c>
      <c r="B10" s="17"/>
    </row>
    <row r="11" customHeight="1" spans="1:2">
      <c r="A11" s="4" t="s">
        <v>16</v>
      </c>
      <c r="B11" s="17" t="s">
        <v>17</v>
      </c>
    </row>
    <row r="12" customHeight="1" spans="1:2">
      <c r="A12" s="4" t="s">
        <v>18</v>
      </c>
      <c r="B12" s="17"/>
    </row>
    <row r="13" customHeight="1" spans="1:2">
      <c r="A13" s="4" t="s">
        <v>19</v>
      </c>
      <c r="B13" s="17"/>
    </row>
    <row r="14" customHeight="1" spans="1:2">
      <c r="A14" s="4" t="s">
        <v>20</v>
      </c>
      <c r="B14" s="17"/>
    </row>
    <row r="15" customHeight="1" spans="1:2">
      <c r="A15" s="4" t="s">
        <v>21</v>
      </c>
      <c r="B15" s="1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4"/>
  <cols>
    <col min="1" max="1" width="9.875" style="5" customWidth="1"/>
    <col min="2" max="2" width="16" style="5" customWidth="1"/>
    <col min="3" max="3" width="11.4583333333333" style="5"/>
    <col min="4" max="4" width="44.775" style="5"/>
    <col min="5" max="5" width="9" style="5"/>
    <col min="6" max="6" width="7.5" style="5"/>
    <col min="7" max="7" width="7.71666666666667" style="5"/>
    <col min="8" max="8" width="9.31666666666667" style="5"/>
    <col min="9" max="9" width="9.425" style="5"/>
    <col min="10" max="1025" width="8.78333333333333" style="13"/>
    <col min="1026" max="16384" width="9" style="13"/>
  </cols>
  <sheetData>
    <row r="1" s="12" customFormat="1" customHeight="1" spans="1:12">
      <c r="A1" s="4" t="s">
        <v>0</v>
      </c>
      <c r="B1" s="4" t="s">
        <v>2</v>
      </c>
      <c r="C1" s="4" t="s">
        <v>123</v>
      </c>
      <c r="D1" s="4" t="s">
        <v>124</v>
      </c>
      <c r="E1" s="4" t="s">
        <v>125</v>
      </c>
      <c r="F1" s="4" t="s">
        <v>126</v>
      </c>
      <c r="G1" s="4" t="s">
        <v>127</v>
      </c>
      <c r="H1" s="4" t="s">
        <v>128</v>
      </c>
      <c r="I1" s="4" t="s">
        <v>18</v>
      </c>
      <c r="J1" s="4" t="s">
        <v>29</v>
      </c>
      <c r="K1" s="4" t="s">
        <v>19</v>
      </c>
      <c r="L1" s="4" t="s">
        <v>27</v>
      </c>
    </row>
    <row r="2" customHeight="1" spans="1:9">
      <c r="A2" s="14" t="s">
        <v>129</v>
      </c>
      <c r="B2" s="14" t="s">
        <v>130</v>
      </c>
      <c r="C2" s="14" t="s">
        <v>30</v>
      </c>
      <c r="D2" s="14" t="s">
        <v>131</v>
      </c>
      <c r="E2" s="13">
        <v>0</v>
      </c>
      <c r="F2" s="13">
        <v>0</v>
      </c>
      <c r="G2" s="13">
        <v>1</v>
      </c>
      <c r="H2" s="13" t="s">
        <v>132</v>
      </c>
      <c r="I2" s="16"/>
    </row>
    <row r="3" customHeight="1" spans="1:9">
      <c r="A3" s="14" t="s">
        <v>133</v>
      </c>
      <c r="B3" s="14" t="s">
        <v>134</v>
      </c>
      <c r="C3" s="14" t="s">
        <v>30</v>
      </c>
      <c r="D3" s="14" t="s">
        <v>135</v>
      </c>
      <c r="E3" s="13">
        <v>1</v>
      </c>
      <c r="F3" s="13"/>
      <c r="G3" s="13"/>
      <c r="H3" s="13"/>
      <c r="I3" s="16"/>
    </row>
    <row r="4" customHeight="1" spans="1:9">
      <c r="A4" s="14" t="s">
        <v>136</v>
      </c>
      <c r="B4" s="14" t="s">
        <v>137</v>
      </c>
      <c r="C4" s="14" t="s">
        <v>34</v>
      </c>
      <c r="D4" s="14" t="s">
        <v>138</v>
      </c>
      <c r="E4" s="13">
        <v>1</v>
      </c>
      <c r="F4" s="13"/>
      <c r="G4" s="13"/>
      <c r="H4" s="13"/>
      <c r="I4" s="13"/>
    </row>
    <row r="5" customHeight="1" spans="1:9">
      <c r="A5" s="14" t="s">
        <v>139</v>
      </c>
      <c r="B5" s="14" t="s">
        <v>140</v>
      </c>
      <c r="C5" s="14" t="s">
        <v>34</v>
      </c>
      <c r="D5" s="15" t="s">
        <v>141</v>
      </c>
      <c r="E5" s="13">
        <v>0</v>
      </c>
      <c r="F5" s="13"/>
      <c r="G5" s="13"/>
      <c r="H5" s="13"/>
      <c r="I5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15" customHeight="1" outlineLevelRow="6"/>
  <cols>
    <col min="1" max="1" width="17.75" style="5" customWidth="1"/>
    <col min="2" max="5" width="8.78333333333333" style="5"/>
    <col min="6" max="6" width="26.125" style="5" customWidth="1"/>
    <col min="7" max="7" width="8.78333333333333" style="5"/>
    <col min="8" max="9" width="9.25" style="5"/>
    <col min="10" max="1025" width="8.78333333333333" style="5"/>
    <col min="1026" max="16384" width="9" style="5"/>
  </cols>
  <sheetData>
    <row r="1" customHeight="1" spans="1:11">
      <c r="A1" s="4" t="s">
        <v>0</v>
      </c>
      <c r="B1" s="4" t="s">
        <v>2</v>
      </c>
      <c r="C1" s="4" t="s">
        <v>142</v>
      </c>
      <c r="D1" s="4" t="s">
        <v>143</v>
      </c>
      <c r="E1" s="4" t="s">
        <v>67</v>
      </c>
      <c r="F1" s="4" t="s">
        <v>122</v>
      </c>
      <c r="G1" s="4" t="s">
        <v>91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10">
      <c r="A2" s="5" t="s">
        <v>144</v>
      </c>
      <c r="C2" s="5" t="s">
        <v>129</v>
      </c>
      <c r="D2" s="5" t="s">
        <v>145</v>
      </c>
      <c r="E2" s="5" t="s">
        <v>146</v>
      </c>
      <c r="F2" s="5" t="s">
        <v>147</v>
      </c>
      <c r="G2" s="5" t="s">
        <v>148</v>
      </c>
      <c r="H2"/>
      <c r="I2"/>
      <c r="J2"/>
    </row>
    <row r="3" customHeight="1" spans="1:10">
      <c r="A3" s="5" t="s">
        <v>149</v>
      </c>
      <c r="C3" s="5" t="s">
        <v>133</v>
      </c>
      <c r="D3" s="5" t="s">
        <v>145</v>
      </c>
      <c r="E3" s="5" t="s">
        <v>146</v>
      </c>
      <c r="F3" s="5" t="s">
        <v>150</v>
      </c>
      <c r="G3" s="5" t="s">
        <v>148</v>
      </c>
      <c r="H3"/>
      <c r="I3"/>
      <c r="J3"/>
    </row>
    <row r="4" customHeight="1" spans="1:10">
      <c r="A4" s="5" t="s">
        <v>151</v>
      </c>
      <c r="C4" s="5" t="s">
        <v>136</v>
      </c>
      <c r="D4" s="5" t="s">
        <v>145</v>
      </c>
      <c r="E4" s="5" t="s">
        <v>146</v>
      </c>
      <c r="F4" s="5" t="s">
        <v>152</v>
      </c>
      <c r="G4" s="5" t="s">
        <v>148</v>
      </c>
      <c r="H4"/>
      <c r="I4"/>
      <c r="J4"/>
    </row>
    <row r="5" customHeight="1" spans="1:12">
      <c r="A5" s="5" t="s">
        <v>153</v>
      </c>
      <c r="C5" s="5" t="s">
        <v>136</v>
      </c>
      <c r="D5" s="5" t="s">
        <v>154</v>
      </c>
      <c r="E5" s="5" t="s">
        <v>146</v>
      </c>
      <c r="F5" s="5" t="s">
        <v>155</v>
      </c>
      <c r="G5" s="5" t="s">
        <v>148</v>
      </c>
      <c r="H5"/>
      <c r="I5"/>
      <c r="J5"/>
      <c r="L5" s="7"/>
    </row>
    <row r="6" customHeight="1" spans="1:12">
      <c r="A6" s="5" t="s">
        <v>156</v>
      </c>
      <c r="C6" s="5" t="s">
        <v>139</v>
      </c>
      <c r="D6" s="5" t="s">
        <v>145</v>
      </c>
      <c r="E6" s="5" t="s">
        <v>146</v>
      </c>
      <c r="F6" s="5" t="s">
        <v>157</v>
      </c>
      <c r="G6" s="5" t="s">
        <v>148</v>
      </c>
      <c r="H6"/>
      <c r="I6"/>
      <c r="J6"/>
      <c r="L6" s="7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6384" width="9" style="11"/>
  </cols>
  <sheetData>
    <row r="1" customHeight="1" spans="1:11">
      <c r="A1" s="4" t="s">
        <v>0</v>
      </c>
      <c r="B1" s="4" t="s">
        <v>2</v>
      </c>
      <c r="C1" s="4" t="s">
        <v>123</v>
      </c>
      <c r="D1" s="4" t="s">
        <v>122</v>
      </c>
      <c r="E1" s="4" t="s">
        <v>91</v>
      </c>
      <c r="F1" s="4" t="s">
        <v>158</v>
      </c>
      <c r="G1" s="4" t="s">
        <v>159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7">
      <c r="A2" s="5" t="s">
        <v>160</v>
      </c>
      <c r="B2" s="5"/>
      <c r="C2" s="2" t="s">
        <v>30</v>
      </c>
      <c r="D2" s="8" t="s">
        <v>161</v>
      </c>
      <c r="E2" s="5" t="s">
        <v>162</v>
      </c>
      <c r="F2" s="5" t="s">
        <v>148</v>
      </c>
      <c r="G2" s="5" t="s">
        <v>17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Row="1"/>
  <cols>
    <col min="1" max="5" width="8.78333333333333" style="8"/>
    <col min="6" max="1025" width="8.783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123</v>
      </c>
      <c r="D1" s="4" t="s">
        <v>91</v>
      </c>
      <c r="E1" s="4" t="s">
        <v>163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8">
      <c r="A2" s="8" t="s">
        <v>161</v>
      </c>
      <c r="B2" s="8" t="s">
        <v>164</v>
      </c>
      <c r="C2" s="5" t="s">
        <v>30</v>
      </c>
      <c r="D2" s="5" t="s">
        <v>148</v>
      </c>
      <c r="E2" s="8" t="s">
        <v>56</v>
      </c>
      <c r="H2" s="8" t="s">
        <v>165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5" width="8.78333333333333" style="5"/>
    <col min="1026" max="16384" width="9" style="5"/>
  </cols>
  <sheetData>
    <row r="1" customHeight="1" spans="1:10">
      <c r="A1" s="9" t="s">
        <v>0</v>
      </c>
      <c r="B1" s="9" t="s">
        <v>2</v>
      </c>
      <c r="C1" s="9" t="s">
        <v>166</v>
      </c>
      <c r="D1" s="9" t="s">
        <v>103</v>
      </c>
      <c r="E1" s="9" t="s">
        <v>167</v>
      </c>
      <c r="F1" s="9" t="s">
        <v>91</v>
      </c>
      <c r="G1" s="9" t="s">
        <v>18</v>
      </c>
      <c r="H1" s="4" t="s">
        <v>29</v>
      </c>
      <c r="I1" s="9" t="s">
        <v>19</v>
      </c>
      <c r="J1" s="9" t="s">
        <v>27</v>
      </c>
    </row>
    <row r="2" customHeight="1" spans="1:9">
      <c r="A2" s="8" t="s">
        <v>168</v>
      </c>
      <c r="B2" s="8" t="s">
        <v>169</v>
      </c>
      <c r="C2" s="8" t="s">
        <v>161</v>
      </c>
      <c r="D2" s="5" t="s">
        <v>92</v>
      </c>
      <c r="E2" s="10">
        <v>-3</v>
      </c>
      <c r="F2" s="8" t="s">
        <v>132</v>
      </c>
      <c r="I2" s="8" t="s">
        <v>170</v>
      </c>
    </row>
    <row r="3" customHeight="1" spans="1:6">
      <c r="A3" s="8" t="s">
        <v>171</v>
      </c>
      <c r="B3" s="8" t="s">
        <v>172</v>
      </c>
      <c r="C3" s="8" t="s">
        <v>161</v>
      </c>
      <c r="D3" s="5" t="s">
        <v>94</v>
      </c>
      <c r="E3" s="10">
        <v>-4</v>
      </c>
      <c r="F3" s="8" t="s">
        <v>132</v>
      </c>
    </row>
    <row r="4" customHeight="1" spans="1:6">
      <c r="A4" s="8" t="s">
        <v>173</v>
      </c>
      <c r="B4" s="8" t="s">
        <v>174</v>
      </c>
      <c r="C4" s="8" t="s">
        <v>161</v>
      </c>
      <c r="D4" s="5" t="s">
        <v>95</v>
      </c>
      <c r="E4" s="10">
        <v>1</v>
      </c>
      <c r="F4" s="8" t="s">
        <v>132</v>
      </c>
    </row>
    <row r="5" customHeight="1" spans="1:6">
      <c r="A5" s="8" t="s">
        <v>175</v>
      </c>
      <c r="B5" s="8" t="s">
        <v>176</v>
      </c>
      <c r="C5" s="8" t="s">
        <v>161</v>
      </c>
      <c r="D5" s="8" t="s">
        <v>96</v>
      </c>
      <c r="E5" s="10">
        <v>2</v>
      </c>
      <c r="F5" s="8" t="s">
        <v>132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5" customHeight="1" outlineLevelRow="7"/>
  <cols>
    <col min="1" max="3" width="8.78333333333333" style="5"/>
    <col min="4" max="4" width="9.25" style="5"/>
    <col min="5" max="1025" width="8.78333333333333" style="5"/>
    <col min="1026" max="16384" width="9" style="5"/>
  </cols>
  <sheetData>
    <row r="1" s="5" customFormat="1" customHeight="1" spans="1:10">
      <c r="A1" s="4" t="s">
        <v>0</v>
      </c>
      <c r="B1" s="4" t="s">
        <v>2</v>
      </c>
      <c r="C1" s="4" t="s">
        <v>67</v>
      </c>
      <c r="D1" s="4" t="s">
        <v>167</v>
      </c>
      <c r="E1" s="4" t="s">
        <v>177</v>
      </c>
      <c r="F1" s="4" t="s">
        <v>91</v>
      </c>
      <c r="G1" s="4" t="s">
        <v>18</v>
      </c>
      <c r="H1" s="4" t="s">
        <v>29</v>
      </c>
      <c r="I1" s="4" t="s">
        <v>19</v>
      </c>
      <c r="J1" s="4" t="s">
        <v>27</v>
      </c>
    </row>
    <row r="2" customHeight="1" spans="1:9">
      <c r="A2" s="5" t="s">
        <v>178</v>
      </c>
      <c r="B2" s="5" t="s">
        <v>179</v>
      </c>
      <c r="C2" s="5" t="s">
        <v>146</v>
      </c>
      <c r="D2" s="5">
        <v>0.3</v>
      </c>
      <c r="F2" s="5" t="s">
        <v>162</v>
      </c>
      <c r="I2" s="5" t="s">
        <v>180</v>
      </c>
    </row>
    <row r="3" customHeight="1" spans="1:6">
      <c r="A3" s="5" t="s">
        <v>181</v>
      </c>
      <c r="C3" s="5" t="s">
        <v>182</v>
      </c>
      <c r="D3" s="5">
        <v>1</v>
      </c>
      <c r="F3" s="5" t="s">
        <v>183</v>
      </c>
    </row>
    <row r="4" customHeight="1" spans="1:6">
      <c r="A4" s="5" t="s">
        <v>184</v>
      </c>
      <c r="C4" s="5" t="s">
        <v>182</v>
      </c>
      <c r="D4" s="7">
        <v>2000</v>
      </c>
      <c r="F4" s="5" t="s">
        <v>183</v>
      </c>
    </row>
    <row r="5" customHeight="1" spans="1:6">
      <c r="A5" s="5" t="s">
        <v>185</v>
      </c>
      <c r="C5" s="5" t="s">
        <v>182</v>
      </c>
      <c r="D5" s="7">
        <v>0.0003</v>
      </c>
      <c r="F5" s="5" t="s">
        <v>148</v>
      </c>
    </row>
    <row r="6" customHeight="1" spans="1:6">
      <c r="A6" s="5" t="s">
        <v>186</v>
      </c>
      <c r="C6" s="5" t="s">
        <v>182</v>
      </c>
      <c r="D6" s="7">
        <v>0.0003</v>
      </c>
      <c r="F6" s="5" t="s">
        <v>183</v>
      </c>
    </row>
    <row r="7" customHeight="1" spans="1:6">
      <c r="A7" s="5" t="s">
        <v>187</v>
      </c>
      <c r="C7" s="5" t="s">
        <v>182</v>
      </c>
      <c r="D7" s="7">
        <v>0.0003</v>
      </c>
      <c r="F7" s="5" t="s">
        <v>183</v>
      </c>
    </row>
    <row r="8" customHeight="1" spans="1:6">
      <c r="A8" s="5" t="s">
        <v>188</v>
      </c>
      <c r="C8" s="5" t="s">
        <v>189</v>
      </c>
      <c r="D8" s="7">
        <v>0.001</v>
      </c>
      <c r="F8" s="5" t="s">
        <v>93</v>
      </c>
    </row>
  </sheetData>
  <autoFilter ref="A1:F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122</v>
      </c>
      <c r="D1" s="4" t="s">
        <v>91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5"/>
  </cols>
  <sheetData>
    <row r="1" customHeight="1" spans="1:14">
      <c r="A1" s="6" t="s">
        <v>0</v>
      </c>
      <c r="B1" s="6" t="s">
        <v>2</v>
      </c>
      <c r="C1" s="6" t="s">
        <v>167</v>
      </c>
      <c r="D1" s="6" t="s">
        <v>91</v>
      </c>
      <c r="E1" s="6" t="s">
        <v>67</v>
      </c>
      <c r="F1" s="6" t="s">
        <v>190</v>
      </c>
      <c r="G1" s="6" t="s">
        <v>191</v>
      </c>
      <c r="H1" s="6" t="s">
        <v>192</v>
      </c>
      <c r="I1" s="6" t="s">
        <v>193</v>
      </c>
      <c r="J1" s="6" t="s">
        <v>194</v>
      </c>
      <c r="K1" s="6" t="s">
        <v>18</v>
      </c>
      <c r="L1" s="6" t="s">
        <v>29</v>
      </c>
      <c r="M1" s="6" t="s">
        <v>19</v>
      </c>
      <c r="N1" s="6" t="s">
        <v>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195</v>
      </c>
      <c r="D1" s="4" t="s">
        <v>13</v>
      </c>
      <c r="E1" s="4" t="s">
        <v>196</v>
      </c>
      <c r="F1" s="4" t="s">
        <v>197</v>
      </c>
      <c r="G1" s="4" t="s">
        <v>67</v>
      </c>
      <c r="H1" s="4" t="s">
        <v>198</v>
      </c>
      <c r="I1" s="4" t="s">
        <v>199</v>
      </c>
      <c r="J1" s="4" t="s">
        <v>200</v>
      </c>
      <c r="K1" s="4" t="s">
        <v>41</v>
      </c>
      <c r="L1" s="4" t="s">
        <v>201</v>
      </c>
      <c r="M1" s="4" t="s">
        <v>202</v>
      </c>
      <c r="N1" s="4" t="s">
        <v>203</v>
      </c>
      <c r="O1" s="4" t="s">
        <v>204</v>
      </c>
      <c r="P1" s="4" t="s">
        <v>205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Row="5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22</v>
      </c>
    </row>
    <row r="2" customHeight="1" spans="1:2">
      <c r="A2" s="4" t="s">
        <v>2</v>
      </c>
      <c r="B2" s="5" t="s">
        <v>23</v>
      </c>
    </row>
    <row r="3" customHeight="1" spans="1:2">
      <c r="A3" s="4" t="s">
        <v>24</v>
      </c>
      <c r="B3" s="5" t="s">
        <v>25</v>
      </c>
    </row>
    <row r="4" customHeight="1" spans="1:1">
      <c r="A4" s="4" t="s">
        <v>18</v>
      </c>
    </row>
    <row r="5" customHeight="1" spans="1:2">
      <c r="A5" s="4" t="s">
        <v>19</v>
      </c>
      <c r="B5" s="5" t="s">
        <v>26</v>
      </c>
    </row>
    <row r="6" customHeight="1" spans="1:1">
      <c r="A6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3.5" outlineLevelRow="2"/>
  <cols>
    <col min="1" max="6" width="8.78333333333333" style="2"/>
    <col min="7" max="1025" width="8.78333333333333" style="3"/>
    <col min="1026" max="16384" width="9" style="3"/>
  </cols>
  <sheetData>
    <row r="1" s="1" customFormat="1" ht="15" customHeight="1" spans="1:1024">
      <c r="A1" s="4" t="s">
        <v>0</v>
      </c>
      <c r="B1" s="4" t="s">
        <v>2</v>
      </c>
      <c r="C1" s="4" t="s">
        <v>28</v>
      </c>
      <c r="D1" s="4" t="s">
        <v>18</v>
      </c>
      <c r="E1" s="4" t="s">
        <v>29</v>
      </c>
      <c r="F1" s="4" t="s">
        <v>19</v>
      </c>
      <c r="G1" s="4" t="s">
        <v>27</v>
      </c>
      <c r="AMH1" s="3"/>
      <c r="AMI1" s="3"/>
      <c r="AMJ1" s="3"/>
    </row>
    <row r="2" ht="15" customHeight="1" spans="1:6">
      <c r="A2" s="2" t="s">
        <v>30</v>
      </c>
      <c r="B2" s="2" t="s">
        <v>31</v>
      </c>
      <c r="C2" s="2" t="s">
        <v>32</v>
      </c>
      <c r="D2" s="26"/>
      <c r="F2" s="2" t="s">
        <v>33</v>
      </c>
    </row>
    <row r="3" ht="15" customHeight="1" spans="1:3">
      <c r="A3" s="2" t="s">
        <v>34</v>
      </c>
      <c r="B3" s="2" t="s">
        <v>35</v>
      </c>
      <c r="C3" s="2" t="s">
        <v>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15" customHeight="1" outlineLevelRow="2"/>
  <cols>
    <col min="1" max="1031" width="8.78333333333333" style="5"/>
    <col min="1032" max="16384" width="9" style="5"/>
  </cols>
  <sheetData>
    <row r="1" s="5" customFormat="1" customHeight="1" spans="1:17">
      <c r="A1" s="25" t="s">
        <v>0</v>
      </c>
      <c r="B1" s="4" t="s">
        <v>2</v>
      </c>
      <c r="C1" s="6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18</v>
      </c>
      <c r="O1" s="4" t="s">
        <v>29</v>
      </c>
      <c r="P1" s="4" t="s">
        <v>19</v>
      </c>
      <c r="Q1" s="4" t="s">
        <v>27</v>
      </c>
    </row>
    <row r="2" customHeight="1" spans="1:16">
      <c r="A2" s="5" t="s">
        <v>48</v>
      </c>
      <c r="B2" s="5" t="s">
        <v>49</v>
      </c>
      <c r="C2" s="5" t="s">
        <v>50</v>
      </c>
      <c r="D2" s="5" t="s">
        <v>51</v>
      </c>
      <c r="E2" s="5" t="s">
        <v>52</v>
      </c>
      <c r="F2" s="5" t="s">
        <v>53</v>
      </c>
      <c r="G2" s="5" t="s">
        <v>54</v>
      </c>
      <c r="H2" s="5" t="s">
        <v>55</v>
      </c>
      <c r="I2" s="7">
        <v>4.58e-17</v>
      </c>
      <c r="J2" s="5">
        <v>4.58e-18</v>
      </c>
      <c r="K2" s="5" t="s">
        <v>56</v>
      </c>
      <c r="L2" s="5" t="s">
        <v>57</v>
      </c>
      <c r="M2" s="5" t="s">
        <v>58</v>
      </c>
      <c r="P2" s="5" t="s">
        <v>59</v>
      </c>
    </row>
    <row r="3" customHeight="1" spans="1:16">
      <c r="A3" s="5" t="s">
        <v>53</v>
      </c>
      <c r="B3" s="5" t="s">
        <v>60</v>
      </c>
      <c r="C3" s="5" t="s">
        <v>61</v>
      </c>
      <c r="D3" s="5" t="s">
        <v>51</v>
      </c>
      <c r="E3" s="5" t="s">
        <v>52</v>
      </c>
      <c r="G3" s="5" t="s">
        <v>54</v>
      </c>
      <c r="H3" s="5" t="s">
        <v>55</v>
      </c>
      <c r="I3" s="5">
        <v>1e-12</v>
      </c>
      <c r="J3" s="5">
        <v>1e-13</v>
      </c>
      <c r="K3" s="5" t="s">
        <v>56</v>
      </c>
      <c r="L3" s="5" t="s">
        <v>57</v>
      </c>
      <c r="M3" s="5" t="s">
        <v>58</v>
      </c>
      <c r="P3" s="5" t="s">
        <v>62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" customHeight="1" outlineLevelRow="7"/>
  <cols>
    <col min="1" max="1" width="8.75" style="5" customWidth="1"/>
    <col min="2" max="2" width="14.75" style="5" customWidth="1"/>
    <col min="3" max="4" width="10.8166666666667" style="5"/>
    <col min="5" max="5" width="11.4583333333333" style="5"/>
    <col min="6" max="6" width="9" style="5"/>
    <col min="7" max="7" width="15" style="5"/>
    <col min="8" max="8" width="11.1416666666667" style="5"/>
    <col min="9" max="9" width="11.4583333333333" style="5"/>
    <col min="10" max="1025" width="8.78333333333333" style="13"/>
    <col min="1026" max="16384" width="9" style="13"/>
  </cols>
  <sheetData>
    <row r="1" s="12" customFormat="1" customHeight="1" spans="1:1024">
      <c r="A1" s="4" t="s">
        <v>0</v>
      </c>
      <c r="B1" s="4" t="s">
        <v>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18</v>
      </c>
      <c r="I1" s="4" t="s">
        <v>29</v>
      </c>
      <c r="J1" s="4" t="s">
        <v>19</v>
      </c>
      <c r="K1" s="4" t="s">
        <v>27</v>
      </c>
      <c r="AMJ1" s="13"/>
    </row>
    <row r="2" customHeight="1" spans="1:8">
      <c r="A2" s="5" t="s">
        <v>68</v>
      </c>
      <c r="B2" s="5" t="s">
        <v>69</v>
      </c>
      <c r="C2" s="13"/>
      <c r="D2" s="5" t="s">
        <v>70</v>
      </c>
      <c r="E2" s="5">
        <v>1</v>
      </c>
      <c r="F2" s="5">
        <v>0</v>
      </c>
      <c r="G2" s="19" t="s">
        <v>71</v>
      </c>
      <c r="H2" s="19"/>
    </row>
    <row r="3" customHeight="1" spans="1:8">
      <c r="A3" s="5" t="s">
        <v>72</v>
      </c>
      <c r="B3" s="5" t="s">
        <v>73</v>
      </c>
      <c r="C3" s="13"/>
      <c r="D3" s="2" t="s">
        <v>74</v>
      </c>
      <c r="E3" s="5">
        <v>2</v>
      </c>
      <c r="F3" s="5">
        <v>0</v>
      </c>
      <c r="G3" s="19" t="s">
        <v>71</v>
      </c>
      <c r="H3" s="19"/>
    </row>
    <row r="4" customHeight="1" spans="1:8">
      <c r="A4" s="5" t="s">
        <v>75</v>
      </c>
      <c r="B4" s="5" t="s">
        <v>76</v>
      </c>
      <c r="C4" s="13"/>
      <c r="D4" s="2" t="s">
        <v>77</v>
      </c>
      <c r="E4" s="5">
        <v>3</v>
      </c>
      <c r="F4" s="5">
        <v>0</v>
      </c>
      <c r="G4" s="19" t="s">
        <v>71</v>
      </c>
      <c r="H4" s="19"/>
    </row>
    <row r="5" customHeight="1" spans="1:8">
      <c r="A5" s="13" t="s">
        <v>78</v>
      </c>
      <c r="B5" s="13" t="s">
        <v>79</v>
      </c>
      <c r="C5" s="13"/>
      <c r="D5" s="2" t="s">
        <v>80</v>
      </c>
      <c r="E5" s="13">
        <v>4</v>
      </c>
      <c r="F5" s="5">
        <v>0</v>
      </c>
      <c r="G5" s="19" t="s">
        <v>71</v>
      </c>
      <c r="H5" s="19"/>
    </row>
    <row r="6" customHeight="1" spans="1:8">
      <c r="A6" s="13" t="s">
        <v>81</v>
      </c>
      <c r="B6" s="13" t="s">
        <v>82</v>
      </c>
      <c r="C6" s="13"/>
      <c r="D6" s="2" t="s">
        <v>83</v>
      </c>
      <c r="E6" s="13">
        <v>5</v>
      </c>
      <c r="F6" s="5">
        <v>0</v>
      </c>
      <c r="G6" s="19" t="s">
        <v>71</v>
      </c>
      <c r="H6" s="19"/>
    </row>
    <row r="7" customHeight="1" spans="1:7">
      <c r="A7" s="13" t="s">
        <v>84</v>
      </c>
      <c r="B7" s="13" t="s">
        <v>85</v>
      </c>
      <c r="D7" s="2" t="s">
        <v>86</v>
      </c>
      <c r="E7" s="13">
        <v>6</v>
      </c>
      <c r="F7" s="5">
        <v>0</v>
      </c>
      <c r="G7" s="19" t="s">
        <v>71</v>
      </c>
    </row>
    <row r="8" customHeight="1" spans="1:7">
      <c r="A8" s="24" t="s">
        <v>87</v>
      </c>
      <c r="B8" s="24" t="s">
        <v>87</v>
      </c>
      <c r="D8" s="5" t="s">
        <v>87</v>
      </c>
      <c r="E8" s="24">
        <v>18.0152</v>
      </c>
      <c r="F8" s="5">
        <v>0</v>
      </c>
      <c r="G8" s="5" t="s">
        <v>88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1" sqref="$A1:$XFD1048576"/>
    </sheetView>
  </sheetViews>
  <sheetFormatPr defaultColWidth="9" defaultRowHeight="15" customHeight="1"/>
  <cols>
    <col min="1" max="6" width="15.7416666666667" style="5"/>
    <col min="7" max="1025" width="9.108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89</v>
      </c>
      <c r="D1" s="4" t="s">
        <v>90</v>
      </c>
      <c r="E1" s="4" t="s">
        <v>91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5" t="s">
        <v>92</v>
      </c>
      <c r="C2" s="5" t="s">
        <v>68</v>
      </c>
      <c r="D2" s="5" t="s">
        <v>48</v>
      </c>
      <c r="E2" s="5" t="s">
        <v>93</v>
      </c>
    </row>
    <row r="3" customHeight="1" spans="1:5">
      <c r="A3" s="5" t="s">
        <v>94</v>
      </c>
      <c r="C3" s="5" t="s">
        <v>72</v>
      </c>
      <c r="D3" s="5" t="s">
        <v>48</v>
      </c>
      <c r="E3" s="5" t="s">
        <v>93</v>
      </c>
    </row>
    <row r="4" customHeight="1" spans="1:5">
      <c r="A4" s="5" t="s">
        <v>95</v>
      </c>
      <c r="C4" s="5" t="s">
        <v>75</v>
      </c>
      <c r="D4" s="5" t="s">
        <v>48</v>
      </c>
      <c r="E4" s="5" t="s">
        <v>93</v>
      </c>
    </row>
    <row r="5" customHeight="1" spans="1:5">
      <c r="A5" s="5" t="s">
        <v>96</v>
      </c>
      <c r="C5" s="5" t="s">
        <v>78</v>
      </c>
      <c r="D5" s="5" t="s">
        <v>48</v>
      </c>
      <c r="E5" s="5" t="s">
        <v>93</v>
      </c>
    </row>
    <row r="6" customHeight="1" spans="1:5">
      <c r="A6" s="5" t="s">
        <v>97</v>
      </c>
      <c r="C6" s="5" t="s">
        <v>81</v>
      </c>
      <c r="D6" s="5" t="s">
        <v>48</v>
      </c>
      <c r="E6" s="5" t="s">
        <v>93</v>
      </c>
    </row>
    <row r="7" customHeight="1" spans="1:5">
      <c r="A7" s="5" t="s">
        <v>98</v>
      </c>
      <c r="C7" s="5" t="s">
        <v>84</v>
      </c>
      <c r="D7" s="5" t="s">
        <v>48</v>
      </c>
      <c r="E7" s="5" t="s">
        <v>93</v>
      </c>
    </row>
    <row r="8" customHeight="1" spans="1:5">
      <c r="A8" s="5" t="s">
        <v>99</v>
      </c>
      <c r="C8" s="5" t="s">
        <v>87</v>
      </c>
      <c r="D8" s="5" t="s">
        <v>48</v>
      </c>
      <c r="E8" s="5" t="s">
        <v>93</v>
      </c>
    </row>
    <row r="9" customHeight="1" spans="1:5">
      <c r="A9" s="5" t="s">
        <v>100</v>
      </c>
      <c r="C9" s="5" t="s">
        <v>68</v>
      </c>
      <c r="D9" s="5" t="s">
        <v>53</v>
      </c>
      <c r="E9" s="5" t="s">
        <v>93</v>
      </c>
    </row>
    <row r="10" customHeight="1" spans="1:5">
      <c r="A10" s="5" t="s">
        <v>101</v>
      </c>
      <c r="C10" s="5" t="s">
        <v>72</v>
      </c>
      <c r="D10" s="5" t="s">
        <v>53</v>
      </c>
      <c r="E10" s="5" t="s">
        <v>93</v>
      </c>
    </row>
    <row r="11" customHeight="1" spans="1:5">
      <c r="A11" s="5" t="s">
        <v>102</v>
      </c>
      <c r="C11" s="5" t="s">
        <v>87</v>
      </c>
      <c r="D11" s="5" t="s">
        <v>53</v>
      </c>
      <c r="E11" s="5" t="s">
        <v>93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4" sqref="E14"/>
    </sheetView>
  </sheetViews>
  <sheetFormatPr defaultColWidth="9" defaultRowHeight="15" customHeight="1"/>
  <cols>
    <col min="1" max="1" width="21" style="5" customWidth="1"/>
    <col min="2" max="2" width="5.625" style="5" customWidth="1"/>
    <col min="3" max="3" width="10" style="5" customWidth="1"/>
    <col min="4" max="4" width="11" style="5" customWidth="1"/>
    <col min="5" max="5" width="9.75" style="5" customWidth="1"/>
    <col min="6" max="6" width="17.125" style="5" customWidth="1"/>
    <col min="7" max="7" width="7.875" style="5" customWidth="1"/>
    <col min="8" max="8" width="18.5" style="5" customWidth="1"/>
    <col min="9" max="9" width="8.625" style="5" customWidth="1"/>
    <col min="10" max="10" width="10.125" style="5" customWidth="1"/>
    <col min="11" max="11" width="10.5" style="5" customWidth="1"/>
    <col min="12" max="12" width="10.5" style="17" customWidth="1"/>
    <col min="13" max="14" width="12.25" style="14" customWidth="1"/>
    <col min="15" max="15" width="8.375" style="14" customWidth="1"/>
    <col min="16" max="16" width="11.5" style="14" customWidth="1"/>
    <col min="17" max="17" width="9.875" style="14" customWidth="1"/>
    <col min="18" max="1032" width="8.78333333333333" style="14"/>
    <col min="1033" max="16384" width="9" style="18"/>
  </cols>
  <sheetData>
    <row r="1" customHeight="1" spans="1:17">
      <c r="A1" s="4" t="s">
        <v>0</v>
      </c>
      <c r="B1" s="4" t="s">
        <v>2</v>
      </c>
      <c r="C1" s="4" t="s">
        <v>103</v>
      </c>
      <c r="D1" s="4" t="s">
        <v>104</v>
      </c>
      <c r="E1" s="4" t="s">
        <v>105</v>
      </c>
      <c r="F1" s="4" t="s">
        <v>106</v>
      </c>
      <c r="G1" s="4" t="s">
        <v>91</v>
      </c>
      <c r="H1" s="4" t="s">
        <v>18</v>
      </c>
      <c r="I1" s="4" t="s">
        <v>29</v>
      </c>
      <c r="J1" s="4" t="s">
        <v>19</v>
      </c>
      <c r="K1" s="4" t="s">
        <v>27</v>
      </c>
      <c r="L1" s="20"/>
      <c r="M1" s="4" t="s">
        <v>90</v>
      </c>
      <c r="N1" s="4" t="s">
        <v>107</v>
      </c>
      <c r="O1" s="4" t="s">
        <v>65</v>
      </c>
      <c r="P1" s="4" t="s">
        <v>108</v>
      </c>
      <c r="Q1" s="4" t="s">
        <v>109</v>
      </c>
    </row>
    <row r="2" customHeight="1" outlineLevel="2" spans="1:17">
      <c r="A2" s="5" t="s">
        <v>110</v>
      </c>
      <c r="C2" s="5" t="s">
        <v>94</v>
      </c>
      <c r="D2" s="5" t="s">
        <v>55</v>
      </c>
      <c r="E2" s="19">
        <v>0.0005</v>
      </c>
      <c r="G2" s="19" t="s">
        <v>111</v>
      </c>
      <c r="M2" s="14" t="s">
        <v>48</v>
      </c>
      <c r="N2" s="14">
        <f>VLOOKUP(M2,Compartments!A:I,9,FALSE)</f>
        <v>4.58e-17</v>
      </c>
      <c r="O2" s="14">
        <f>VLOOKUP(VLOOKUP(C2,Species!A:C,3,FALSE),'Species types'!A:E,5,FALSE)</f>
        <v>2</v>
      </c>
      <c r="P2" s="21">
        <f t="shared" ref="P2:P9" si="0">E2*N2*O2</f>
        <v>4.58e-20</v>
      </c>
      <c r="Q2" s="23"/>
    </row>
    <row r="3" customHeight="1" outlineLevel="2" spans="1:17">
      <c r="A3" s="5" t="s">
        <v>112</v>
      </c>
      <c r="C3" s="5" t="s">
        <v>96</v>
      </c>
      <c r="D3" s="5" t="s">
        <v>55</v>
      </c>
      <c r="E3" s="19">
        <v>0.0005</v>
      </c>
      <c r="G3" s="19" t="s">
        <v>111</v>
      </c>
      <c r="M3" s="14" t="s">
        <v>48</v>
      </c>
      <c r="N3" s="14">
        <f>VLOOKUP(M3,Compartments!A:I,9,FALSE)</f>
        <v>4.58e-17</v>
      </c>
      <c r="O3" s="14">
        <f>VLOOKUP(VLOOKUP(C3,Species!A:C,3,FALSE),'Species types'!A:E,5,FALSE)</f>
        <v>4</v>
      </c>
      <c r="P3" s="21">
        <f t="shared" si="0"/>
        <v>9.16e-20</v>
      </c>
      <c r="Q3" s="23"/>
    </row>
    <row r="4" customHeight="1" outlineLevel="2" spans="1:17">
      <c r="A4" s="5" t="s">
        <v>113</v>
      </c>
      <c r="C4" s="5" t="s">
        <v>97</v>
      </c>
      <c r="D4" s="5" t="s">
        <v>55</v>
      </c>
      <c r="E4" s="19">
        <v>0.001</v>
      </c>
      <c r="G4" s="19" t="s">
        <v>111</v>
      </c>
      <c r="M4" s="14" t="s">
        <v>48</v>
      </c>
      <c r="N4" s="14">
        <f>VLOOKUP(M4,Compartments!A:I,9,FALSE)</f>
        <v>4.58e-17</v>
      </c>
      <c r="O4" s="14">
        <f>VLOOKUP(VLOOKUP(C4,Species!A:C,3,FALSE),'Species types'!A:E,5,FALSE)</f>
        <v>5</v>
      </c>
      <c r="P4" s="21">
        <f t="shared" si="0"/>
        <v>2.29e-19</v>
      </c>
      <c r="Q4" s="23"/>
    </row>
    <row r="5" customHeight="1" outlineLevel="2" spans="1:17">
      <c r="A5" s="5" t="s">
        <v>114</v>
      </c>
      <c r="C5" s="5" t="s">
        <v>98</v>
      </c>
      <c r="D5" s="5" t="s">
        <v>55</v>
      </c>
      <c r="E5" s="19">
        <v>0.002</v>
      </c>
      <c r="G5" s="19" t="s">
        <v>111</v>
      </c>
      <c r="M5" s="14" t="s">
        <v>48</v>
      </c>
      <c r="N5" s="14">
        <f>VLOOKUP(M5,Compartments!A:I,9,FALSE)</f>
        <v>4.58e-17</v>
      </c>
      <c r="O5" s="14">
        <f>VLOOKUP(VLOOKUP(C5,Species!A:C,3,FALSE),'Species types'!A:E,5,FALSE)</f>
        <v>6</v>
      </c>
      <c r="P5" s="21">
        <f t="shared" si="0"/>
        <v>5.496e-19</v>
      </c>
      <c r="Q5" s="23"/>
    </row>
    <row r="6" customHeight="1" outlineLevel="2" spans="1:17">
      <c r="A6" s="5" t="s">
        <v>115</v>
      </c>
      <c r="C6" s="5" t="s">
        <v>99</v>
      </c>
      <c r="D6" s="5" t="s">
        <v>55</v>
      </c>
      <c r="E6" s="5">
        <v>1</v>
      </c>
      <c r="G6" s="5" t="s">
        <v>93</v>
      </c>
      <c r="M6" s="14" t="s">
        <v>48</v>
      </c>
      <c r="N6" s="14">
        <f>VLOOKUP(M6,Compartments!A:I,9,FALSE)</f>
        <v>4.58e-17</v>
      </c>
      <c r="O6" s="14">
        <f>VLOOKUP(VLOOKUP(C6,Species!A:C,3,FALSE),'Species types'!A:E,5,FALSE)</f>
        <v>18.0152</v>
      </c>
      <c r="P6" s="21">
        <f t="shared" si="0"/>
        <v>8.2509616e-16</v>
      </c>
      <c r="Q6" s="23"/>
    </row>
    <row r="7" customHeight="1" outlineLevel="2" spans="1:17">
      <c r="A7" s="5" t="s">
        <v>116</v>
      </c>
      <c r="C7" s="5" t="s">
        <v>100</v>
      </c>
      <c r="D7" s="5" t="s">
        <v>55</v>
      </c>
      <c r="E7" s="19">
        <v>0.000148</v>
      </c>
      <c r="G7" s="19" t="s">
        <v>111</v>
      </c>
      <c r="M7" s="14" t="s">
        <v>53</v>
      </c>
      <c r="N7" s="14">
        <f>VLOOKUP(M7,Compartments!A:I,9,FALSE)</f>
        <v>1e-12</v>
      </c>
      <c r="O7" s="14">
        <f>VLOOKUP(VLOOKUP(C7,Species!A:C,3,FALSE),'Species types'!A:E,5,FALSE)</f>
        <v>1</v>
      </c>
      <c r="P7" s="21">
        <f t="shared" si="0"/>
        <v>1.48e-16</v>
      </c>
      <c r="Q7" s="23"/>
    </row>
    <row r="8" customHeight="1" outlineLevel="2" spans="1:17">
      <c r="A8" s="5" t="s">
        <v>117</v>
      </c>
      <c r="C8" s="5" t="s">
        <v>101</v>
      </c>
      <c r="D8" s="5" t="s">
        <v>55</v>
      </c>
      <c r="E8" s="19">
        <v>0.0002</v>
      </c>
      <c r="G8" s="19" t="s">
        <v>111</v>
      </c>
      <c r="M8" s="14" t="s">
        <v>53</v>
      </c>
      <c r="N8" s="14">
        <f>VLOOKUP(M8,Compartments!A:I,9,FALSE)</f>
        <v>1e-12</v>
      </c>
      <c r="O8" s="14">
        <f>VLOOKUP(VLOOKUP(C8,Species!A:C,3,FALSE),'Species types'!A:E,5,FALSE)</f>
        <v>2</v>
      </c>
      <c r="P8" s="21">
        <f t="shared" si="0"/>
        <v>4e-16</v>
      </c>
      <c r="Q8" s="23"/>
    </row>
    <row r="9" customHeight="1" outlineLevel="2" spans="1:17">
      <c r="A9" s="5" t="s">
        <v>118</v>
      </c>
      <c r="C9" s="5" t="s">
        <v>102</v>
      </c>
      <c r="D9" s="5" t="s">
        <v>55</v>
      </c>
      <c r="E9" s="5">
        <v>1</v>
      </c>
      <c r="G9" s="5" t="s">
        <v>93</v>
      </c>
      <c r="M9" s="14" t="s">
        <v>53</v>
      </c>
      <c r="N9" s="14">
        <f>VLOOKUP(M9,Compartments!A:I,9,FALSE)</f>
        <v>1e-12</v>
      </c>
      <c r="O9" s="14">
        <f>VLOOKUP(VLOOKUP(C9,Species!A:C,3,FALSE),'Species types'!A:E,5,FALSE)</f>
        <v>18.0152</v>
      </c>
      <c r="P9" s="21">
        <f t="shared" si="0"/>
        <v>1.80152e-11</v>
      </c>
      <c r="Q9" s="23"/>
    </row>
    <row r="10" customHeight="1" outlineLevel="2" spans="2:17">
      <c r="B10" s="14"/>
      <c r="C10" s="14"/>
      <c r="M10" s="22" t="s">
        <v>119</v>
      </c>
      <c r="N10" s="22"/>
      <c r="P10" s="21">
        <f>SUMIF(M$2:M$9,"c",P$2:P$9)</f>
        <v>8.2601216e-16</v>
      </c>
      <c r="Q10" s="23">
        <f>P10*Parameters!D2</f>
        <v>2.47803648e-16</v>
      </c>
    </row>
    <row r="11" customHeight="1" outlineLevel="1" spans="13:17">
      <c r="M11" s="22" t="s">
        <v>120</v>
      </c>
      <c r="N11" s="22"/>
      <c r="P11" s="21">
        <f>SUMIF(M$2:M$9,"e",P$2:P$9)</f>
        <v>1.8015748e-11</v>
      </c>
      <c r="Q11" s="23"/>
    </row>
    <row r="12" customHeight="1" spans="13:17">
      <c r="M12" s="22" t="s">
        <v>121</v>
      </c>
      <c r="N12" s="22"/>
      <c r="P12" s="21">
        <f>SUM(P2:P9)</f>
        <v>1.801657401216e-11</v>
      </c>
      <c r="Q12" s="23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5" sqref="$A1:$XFD1048576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6" t="s">
        <v>0</v>
      </c>
      <c r="B1" s="6" t="s">
        <v>2</v>
      </c>
      <c r="C1" s="6" t="s">
        <v>122</v>
      </c>
      <c r="D1" s="6" t="s">
        <v>91</v>
      </c>
      <c r="E1" s="6" t="s">
        <v>18</v>
      </c>
      <c r="F1" s="4" t="s">
        <v>29</v>
      </c>
      <c r="G1" s="6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0" sqref="$A1:$XFD1048576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122</v>
      </c>
      <c r="D1" s="4" t="s">
        <v>91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2016-02-21T18:40:00Z</dcterms:created>
  <dcterms:modified xsi:type="dcterms:W3CDTF">2018-12-17T15:35:15Z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