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4000" yWindow="620" windowWidth="19920" windowHeight="6480" tabRatio="500" firstSheet="7" activeTab="13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Expected initial values" sheetId="10" r:id="rId10"/>
    <sheet name="Mass calculations" sheetId="11" r:id="rId11"/>
    <sheet name="!!Observables" sheetId="12" r:id="rId12"/>
    <sheet name="!!Functions" sheetId="13" r:id="rId13"/>
    <sheet name="!!Reactions" sheetId="14" r:id="rId14"/>
    <sheet name="!!Rate laws" sheetId="15" r:id="rId15"/>
    <sheet name="!!dFBA objectives" sheetId="16" r:id="rId16"/>
    <sheet name="!!dFBA objective reactions" sheetId="17" r:id="rId17"/>
    <sheet name="!!dFBA objective species" sheetId="18" r:id="rId18"/>
    <sheet name="!!Parameters" sheetId="19" r:id="rId19"/>
    <sheet name="!!Stop conditions" sheetId="20" r:id="rId20"/>
    <sheet name="!!Observations" sheetId="21" r:id="rId21"/>
    <sheet name="!!Observation sets" sheetId="22" r:id="rId22"/>
    <sheet name="!!Conclusions" sheetId="23" r:id="rId23"/>
    <sheet name="!!References" sheetId="24" r:id="rId24"/>
    <sheet name="!!Authors" sheetId="25" r:id="rId25"/>
    <sheet name="!!Changes" sheetId="2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'!!Parameters'!$A$1:$F$12</definedName>
    <definedName name="_xlnm._FilterDatabase" localSheetId="13" hidden="1">'!!Reactions'!$A$2:$D$6</definedName>
    <definedName name="_xlnm._FilterDatabase" localSheetId="23" hidden="1">'!!References'!$A$1:$D$1</definedName>
    <definedName name="_xlnm._FilterDatabase" localSheetId="6" hidden="1">'!!Species types'!$A$2:$K$9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1" l="1"/>
  <c r="C2" i="11"/>
  <c r="F2" i="11"/>
  <c r="B3" i="11"/>
  <c r="C3" i="11"/>
  <c r="F3" i="11"/>
  <c r="B4" i="11"/>
  <c r="C4" i="11"/>
  <c r="F4" i="11"/>
  <c r="B5" i="11"/>
  <c r="C5" i="11"/>
  <c r="F5" i="11"/>
  <c r="B6" i="11"/>
  <c r="C6" i="11"/>
  <c r="F6" i="11"/>
  <c r="B7" i="11"/>
  <c r="C7" i="11"/>
  <c r="F7" i="11"/>
  <c r="B8" i="11"/>
  <c r="C8" i="11"/>
  <c r="F8" i="11"/>
  <c r="F9" i="11"/>
  <c r="B10" i="11"/>
  <c r="C10" i="11"/>
  <c r="F10" i="11"/>
  <c r="B11" i="11"/>
  <c r="C11" i="11"/>
  <c r="F11" i="11"/>
  <c r="B12" i="11"/>
  <c r="C12" i="11"/>
  <c r="F12" i="11"/>
  <c r="F14" i="11"/>
  <c r="F13" i="11"/>
  <c r="A12" i="11"/>
  <c r="A11" i="11"/>
  <c r="A10" i="11"/>
  <c r="A8" i="11"/>
  <c r="A7" i="11"/>
  <c r="A6" i="11"/>
  <c r="A5" i="11"/>
  <c r="A4" i="11"/>
  <c r="A3" i="11"/>
  <c r="A2" i="11"/>
  <c r="E5" i="10"/>
  <c r="E6" i="10"/>
  <c r="E4" i="10"/>
  <c r="E3" i="10"/>
</calcChain>
</file>

<file path=xl/sharedStrings.xml><?xml version="1.0" encoding="utf-8"?>
<sst xmlns="http://schemas.openxmlformats.org/spreadsheetml/2006/main" count="641" uniqueCount="309">
  <si>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</si>
  <si>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</si>
  <si>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</si>
  <si>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</si>
  <si>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</si>
  <si>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</si>
  <si>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</si>
  <si>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</si>
  <si>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</si>
  <si>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</si>
  <si>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</si>
  <si>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</si>
  <si>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</si>
  <si>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</si>
  <si>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</si>
  <si>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</si>
  <si>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</si>
  <si>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</si>
  <si>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</si>
  <si>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</si>
  <si>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</si>
  <si>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</si>
  <si>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</si>
  <si>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</si>
  <si>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</si>
  <si>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</si>
  <si>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</si>
  <si>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</si>
  <si>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objTablesVersion='0.0.8' schema='wc_lang' tableFormat='column'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</si>
  <si>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</si>
  <si>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</si>
  <si>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</si>
  <si>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</si>
  <si>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</si>
  <si>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</si>
  <si>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</si>
  <si>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</si>
  <si>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</si>
  <si>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</si>
  <si>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</si>
  <si>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</si>
  <si>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</si>
  <si>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</si>
  <si>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</si>
  <si>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</si>
  <si>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</si>
  <si>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</si>
  <si>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</si>
  <si>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class='Taxon' objTablesVersion='0.0.8' schema='wc_lang' tableFormat='column'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</si>
  <si>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</si>
  <si>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</si>
  <si>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</si>
  <si>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</si>
  <si>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</si>
  <si>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</si>
  <si>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class='Environment' objTablesVersion='0.0.8' schema='wc_lang' tableFormat='column'</t>
  </si>
  <si>
    <t>env</t>
  </si>
  <si>
    <t>!Temperature</t>
  </si>
  <si>
    <t>!Temperature units</t>
  </si>
  <si>
    <t>degC</t>
  </si>
  <si>
    <t>!!ObjTables type='Data' class='Submodel' objTablesVersion='0.0.8' schema='wc_lang' tableFormat='row'</t>
  </si>
  <si>
    <t>!Framework</t>
  </si>
  <si>
    <t>!Evidence</t>
  </si>
  <si>
    <t>!Conclusions</t>
  </si>
  <si>
    <t>submodel_1</t>
  </si>
  <si>
    <t>Metabolism</t>
  </si>
  <si>
    <t>dynamic_flux_balance_analysis</t>
  </si>
  <si>
    <t>submodel_2</t>
  </si>
  <si>
    <t>RNA degradation</t>
  </si>
  <si>
    <t>stochastic_simulation_algorithm</t>
  </si>
  <si>
    <t>!!ObjTables type='Data' class='Compartment'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</si>
  <si>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</si>
  <si>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</si>
  <si>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</si>
  <si>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</si>
  <si>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</si>
  <si>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</si>
  <si>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</si>
  <si>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</si>
  <si>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</si>
  <si>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</si>
  <si>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</si>
  <si>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</si>
  <si>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</si>
  <si>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</si>
  <si>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</si>
  <si>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</si>
  <si>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</si>
  <si>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</si>
  <si>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</si>
  <si>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</si>
  <si>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</si>
  <si>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</si>
  <si>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</si>
  <si>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</si>
  <si>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</si>
  <si>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</si>
  <si>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</si>
  <si>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</si>
  <si>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class='SpeciesType'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</si>
  <si>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</si>
  <si>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</si>
  <si>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</si>
  <si>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</si>
  <si>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</si>
  <si>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</si>
  <si>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</si>
  <si>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</si>
  <si>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</si>
  <si>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</si>
  <si>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</si>
  <si>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</si>
  <si>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</si>
  <si>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</si>
  <si>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</si>
  <si>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</si>
  <si>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</si>
  <si>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</si>
  <si>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</si>
  <si>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</si>
  <si>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</si>
  <si>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Mol. Weight unknown</t>
  </si>
  <si>
    <t>H2O</t>
  </si>
  <si>
    <t>metabolite</t>
  </si>
  <si>
    <t>!!ObjTables type='Data' class='Species' objTablesVersion='0.0.8' schema='wc_lang' tableFormat='row'</t>
  </si>
  <si>
    <t>!Species type</t>
  </si>
  <si>
    <t>!Compartment</t>
  </si>
  <si>
    <t>species_1[e]</t>
  </si>
  <si>
    <t>molecule</t>
  </si>
  <si>
    <t>species_2[e]</t>
  </si>
  <si>
    <t>species_2[c]</t>
  </si>
  <si>
    <t>species_4[c]</t>
  </si>
  <si>
    <t>species_5[c]</t>
  </si>
  <si>
    <t>species_6[c]</t>
  </si>
  <si>
    <t>H2O[e]</t>
  </si>
  <si>
    <t>H2O[c]</t>
  </si>
  <si>
    <t>species_1[c]</t>
  </si>
  <si>
    <t>species_3[c]</t>
  </si>
  <si>
    <t>!!ObjTables type='Data' class='DistributionInitConcentration' objTablesVersion='0.0.8' schema='wc_lang' tableFormat='row'</t>
  </si>
  <si>
    <t>!Species</t>
  </si>
  <si>
    <t>dist-init-conc-species_1[e]</t>
  </si>
  <si>
    <t>M</t>
  </si>
  <si>
    <t>dist-init-conc-species_2[e]</t>
  </si>
  <si>
    <t>dist-init-conc-species_2[c]</t>
  </si>
  <si>
    <t>dist-init-conc-species_4[c]</t>
  </si>
  <si>
    <t>dist-init-conc-species_5[c]</t>
  </si>
  <si>
    <t>dist-init-conc-species_6[c]</t>
  </si>
  <si>
    <t>dist-init-conc-H2O[e]</t>
  </si>
  <si>
    <t>dist-init-conc-H2O[c]</t>
  </si>
  <si>
    <t>!!ObjTables type='Data' class='ExpectedInitialValue' objTablesVersion='0.0.8' schema='wc_lang' tableFormat='row'</t>
  </si>
  <si>
    <t>!Component</t>
  </si>
  <si>
    <t>!Attribute</t>
  </si>
  <si>
    <t>!Expected initial value</t>
  </si>
  <si>
    <t>!Comment</t>
  </si>
  <si>
    <t>Computation for expected initial value</t>
  </si>
  <si>
    <t>Algorithm</t>
  </si>
  <si>
    <t>mass</t>
  </si>
  <si>
    <t>density compartment c * initial compartment volume</t>
  </si>
  <si>
    <t>volume</t>
  </si>
  <si>
    <t>initial compartment volume</t>
  </si>
  <si>
    <t>accounted mass</t>
  </si>
  <si>
    <t>See 'Mass calculations' worksheet</t>
  </si>
  <si>
    <t>sum over s in species in c {conc(s) * mw(st(s)) * vol(comp(s))}</t>
  </si>
  <si>
    <t>accounted volume</t>
  </si>
  <si>
    <t>accounted mass / density compartment c</t>
  </si>
  <si>
    <t>whole_cell</t>
  </si>
  <si>
    <t>Since the cell has only one compartment, same as c</t>
  </si>
  <si>
    <t>species</t>
  </si>
  <si>
    <t>mw (g/mol)</t>
  </si>
  <si>
    <t>initial mean conc (M)</t>
  </si>
  <si>
    <t>compartment</t>
  </si>
  <si>
    <t>vol (l)</t>
  </si>
  <si>
    <t>mass (g)</t>
  </si>
  <si>
    <t>c Total</t>
  </si>
  <si>
    <t>e Total</t>
  </si>
  <si>
    <t>Grand Total</t>
  </si>
  <si>
    <t>!!ObjTables type='Data' class='Observable' objTablesVersion='0.0.8' schema='wc_lang' tableFormat='row'</t>
  </si>
  <si>
    <t>!Expression</t>
  </si>
  <si>
    <t>!!ObjTables type='Data' class='Function' objTablesVersion='0.0.8' schema='wc_lang' tableFormat='row'</t>
  </si>
  <si>
    <t>volume_c</t>
  </si>
  <si>
    <t>c / density_c</t>
  </si>
  <si>
    <t>volume_e</t>
  </si>
  <si>
    <t>e / density_e</t>
  </si>
  <si>
    <t>!!ObjTables type='Data' class='Reaction'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</si>
  <si>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</si>
  <si>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</si>
  <si>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</si>
  <si>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</si>
  <si>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</si>
  <si>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</si>
  <si>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</si>
  <si>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</si>
  <si>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</si>
  <si>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species_1[e] + species_2[e] ==&gt; species_1[c] + species_2[c]</t>
  </si>
  <si>
    <t>s^-1</t>
  </si>
  <si>
    <t>reaction_2</t>
  </si>
  <si>
    <t>reaction_name_2</t>
  </si>
  <si>
    <t>[c]: (2) species_2 ==&gt; species_3</t>
  </si>
  <si>
    <t>reaction_3</t>
  </si>
  <si>
    <t>reaction_name_3</t>
  </si>
  <si>
    <t>[c]: species_2 + (2) species_3 ==&gt; species_4</t>
  </si>
  <si>
    <t>reaction_4</t>
  </si>
  <si>
    <t>reaction_name_4</t>
  </si>
  <si>
    <t>[c]: species_4 ==&gt; (2) species_5 + species_6</t>
  </si>
  <si>
    <t>!!ObjTables type='Data' class='RateLaw' objTablesVersion='0.0.8' schema='wc_lang' tableFormat='row'</t>
  </si>
  <si>
    <t>!Reaction</t>
  </si>
  <si>
    <t>!Direction</t>
  </si>
  <si>
    <t>reaction_1-forward</t>
  </si>
  <si>
    <t>forward</t>
  </si>
  <si>
    <t>k_cat_1_for * max( species_1[e], species_2[e] )</t>
  </si>
  <si>
    <t>reaction_2-forward</t>
  </si>
  <si>
    <t>k_cat_2_for * species_2[c]</t>
  </si>
  <si>
    <t>reaction_3-forward</t>
  </si>
  <si>
    <t>k_cat_3_for * species_4[c] / (K_m_3 * Avogadro * volume_c + species_4[c])</t>
  </si>
  <si>
    <t>reaction_3-backward</t>
  </si>
  <si>
    <t>backward</t>
  </si>
  <si>
    <t>k_cat_3_rev * (species_5[c] + species_6[c])</t>
  </si>
  <si>
    <t>reaction_4-forward</t>
  </si>
  <si>
    <t>k_cat_4_for * species_2[c]</t>
  </si>
  <si>
    <t>!!ObjTables type='Data' class='DfbaObjective' objTablesVersion='0.0.8' schema='wc_lang' tableFormat='row'</t>
  </si>
  <si>
    <t>!Reaction rate units</t>
  </si>
  <si>
    <t>!Coefficient units</t>
  </si>
  <si>
    <t>dfba-obj-submodel_1</t>
  </si>
  <si>
    <t>Metabolism_biomass</t>
  </si>
  <si>
    <t>!!ObjTables type='Data' class='DfbaObjReaction' objTablesVersion='0.0.8' schema='wc_lang' tableFormat='row'</t>
  </si>
  <si>
    <t>!Cell size units</t>
  </si>
  <si>
    <t>Metabolism biomass reaction</t>
  </si>
  <si>
    <t>No comment</t>
  </si>
  <si>
    <t>!!ObjTables type='Data' class='DfbaObjSpecies' objTablesVersion='0.0.8' schema='wc_lang' tableFormat='row'</t>
  </si>
  <si>
    <t>!dFBA objective reaction</t>
  </si>
  <si>
    <t>dfba-net-species-Metabolism_biomass-species_1[c]</t>
  </si>
  <si>
    <t>biomass_comp_1</t>
  </si>
  <si>
    <t>test</t>
  </si>
  <si>
    <t>dfba-net-species-Metabolism_biomass-species_2[c]</t>
  </si>
  <si>
    <t>biomass_comp_2</t>
  </si>
  <si>
    <t>dfba-net-species-Metabolism_biomass-species_3[c]</t>
  </si>
  <si>
    <t>biomass_comp_3</t>
  </si>
  <si>
    <t>!!ObjTables type='Data' class='Parameter' objTablesVersion='0.0.8' schema='wc_lang' tableFormat='row'</t>
  </si>
  <si>
    <t>!Standard error</t>
  </si>
  <si>
    <t>fractionDryWeight</t>
  </si>
  <si>
    <t>Fraction of cell mass which is non water</t>
  </si>
  <si>
    <t>[Ref-0006]</t>
  </si>
  <si>
    <t>maxAllowed</t>
  </si>
  <si>
    <t>Test param for testing stop cond1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</si>
  <si>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</si>
  <si>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</si>
  <si>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</si>
  <si>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</si>
  <si>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</si>
  <si>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</si>
  <si>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</si>
  <si>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</si>
  <si>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</si>
  <si>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</si>
  <si>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</si>
  <si>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</si>
  <si>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class='StopCondition' objTablesVersion='0.0.8' schema='wc_lang' tableFormat='row'</t>
  </si>
  <si>
    <t>cond1</t>
  </si>
  <si>
    <t>2 &lt; maxAllowed</t>
  </si>
  <si>
    <t>Will always be False</t>
  </si>
  <si>
    <t>!!ObjTables type='Data' class='Observation'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</si>
  <si>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</si>
  <si>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</si>
  <si>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</si>
  <si>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</si>
  <si>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</si>
  <si>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</si>
  <si>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</si>
  <si>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</si>
  <si>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</si>
  <si>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</si>
  <si>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</si>
  <si>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objTablesVersion='0.0.8' schema='wc_lang' tableFormat='row'</t>
  </si>
  <si>
    <t>!Observations</t>
  </si>
  <si>
    <t>!!ObjTables type='Data' class='Conclusion' objTablesVersion='0.0.8' schema='wc_lang' tableFormat='row'</t>
  </si>
  <si>
    <t>!Process</t>
  </si>
  <si>
    <t>!Authors</t>
  </si>
  <si>
    <t>!Date</t>
  </si>
  <si>
    <t>!!ObjTables type='Data' class='Reference'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</si>
  <si>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</si>
  <si>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</si>
  <si>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</si>
  <si>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</si>
  <si>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</si>
  <si>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</si>
  <si>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</si>
  <si>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</si>
  <si>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</si>
  <si>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</si>
  <si>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</si>
  <si>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</si>
  <si>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</si>
  <si>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</si>
  <si>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</si>
  <si>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</si>
  <si>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</si>
  <si>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</si>
  <si>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</si>
  <si>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</si>
  <si>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</si>
  <si>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</si>
  <si>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</si>
  <si>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</si>
  <si>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</si>
  <si>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</si>
  <si>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</si>
  <si>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</si>
  <si>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</si>
  <si>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mole / gDCW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</si>
</sst>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E+00"/>
    <numFmt numFmtId="166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8"/>
      <color rgb="FF000000"/>
      <name val="Arial"/>
    </font>
    <font>
      <u/>
      <sz val="11"/>
      <color theme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11" fontId="1" fillId="0" borderId="2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11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1" fontId="0" fillId="0" borderId="0" xfId="0" applyNumberFormat="1"/>
    <xf numFmtId="0" fontId="2" fillId="2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2" fillId="2" borderId="2" xfId="0" applyNumberFormat="1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center" vertical="top" wrapText="1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  <sheetName val="#REF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#REF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ColWidth="0" defaultRowHeight="15" customHeight="1" zeroHeight="1" x14ac:dyDescent="0.2"/>
  <cols>
    <col min="1" max="3" width="15.6640625" style="16" customWidth="1"/>
    <col min="4" max="6" width="9" style="16" hidden="1" customWidth="1"/>
    <col min="7" max="16384" width="9" style="16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customHeight="1" x14ac:dyDescent="0.2">
      <c r="A3" s="17" t="s">
        <v>2</v>
      </c>
      <c r="B3" s="17" t="s">
        <v>3</v>
      </c>
      <c r="C3" s="17" t="s">
        <v>4</v>
      </c>
    </row>
    <row r="4" spans="1:3" x14ac:dyDescent="0.2">
      <c r="A4" s="18" t="s">
        <v>5</v>
      </c>
      <c r="B4" s="18"/>
      <c r="C4" s="18">
        <v>1</v>
      </c>
    </row>
    <row r="5" spans="1:3" x14ac:dyDescent="0.2">
      <c r="A5" s="18" t="s">
        <v>6</v>
      </c>
      <c r="B5" s="18"/>
      <c r="C5" s="18">
        <v>1</v>
      </c>
    </row>
    <row r="6" spans="1:3" x14ac:dyDescent="0.2">
      <c r="A6" s="18" t="s">
        <v>7</v>
      </c>
      <c r="B6" s="18"/>
      <c r="C6" s="18">
        <v>1</v>
      </c>
    </row>
    <row r="7" spans="1:3" x14ac:dyDescent="0.2">
      <c r="A7" s="18" t="s">
        <v>8</v>
      </c>
      <c r="B7" s="18"/>
      <c r="C7" s="18">
        <v>4</v>
      </c>
    </row>
    <row r="8" spans="1:3" x14ac:dyDescent="0.2">
      <c r="A8" s="18" t="s">
        <v>9</v>
      </c>
      <c r="B8" s="18"/>
      <c r="C8" s="18">
        <v>2</v>
      </c>
    </row>
    <row r="9" spans="1:3" x14ac:dyDescent="0.2">
      <c r="A9" s="18" t="s">
        <v>10</v>
      </c>
      <c r="B9" s="18"/>
      <c r="C9" s="18">
        <v>143</v>
      </c>
    </row>
    <row r="10" spans="1:3" ht="28" customHeight="1" x14ac:dyDescent="0.2">
      <c r="A10" s="18" t="s">
        <v>11</v>
      </c>
      <c r="B10" s="18"/>
      <c r="C10" s="18">
        <v>175</v>
      </c>
    </row>
    <row r="11" spans="1:3" ht="28" customHeight="1" x14ac:dyDescent="0.2">
      <c r="A11" s="18" t="s">
        <v>12</v>
      </c>
      <c r="B11" s="18"/>
      <c r="C11" s="18">
        <v>125</v>
      </c>
    </row>
    <row r="12" spans="1:3" x14ac:dyDescent="0.2">
      <c r="A12" s="18" t="s">
        <v>13</v>
      </c>
      <c r="B12" s="18"/>
      <c r="C12" s="18">
        <v>4</v>
      </c>
    </row>
    <row r="13" spans="1:3" x14ac:dyDescent="0.2">
      <c r="A13" s="18" t="s">
        <v>14</v>
      </c>
      <c r="B13" s="18"/>
      <c r="C13" s="18">
        <v>5</v>
      </c>
    </row>
    <row r="14" spans="1:3" x14ac:dyDescent="0.2">
      <c r="A14" s="18" t="s">
        <v>15</v>
      </c>
      <c r="B14" s="18"/>
      <c r="C14" s="18">
        <v>175</v>
      </c>
    </row>
    <row r="15" spans="1:3" x14ac:dyDescent="0.2">
      <c r="A15" s="18" t="s">
        <v>16</v>
      </c>
      <c r="B15" s="18"/>
      <c r="C15" s="18">
        <v>167</v>
      </c>
    </row>
    <row r="16" spans="1:3" ht="28" customHeight="1" x14ac:dyDescent="0.2">
      <c r="A16" s="18" t="s">
        <v>17</v>
      </c>
      <c r="B16" s="18"/>
      <c r="C16" s="18">
        <v>1</v>
      </c>
    </row>
    <row r="17" spans="1:3" ht="28" customHeight="1" x14ac:dyDescent="0.2">
      <c r="A17" s="18" t="s">
        <v>18</v>
      </c>
      <c r="B17" s="18"/>
      <c r="C17" s="18">
        <v>2</v>
      </c>
    </row>
    <row r="18" spans="1:3" ht="28" customHeight="1" x14ac:dyDescent="0.2">
      <c r="A18" s="18" t="s">
        <v>19</v>
      </c>
      <c r="B18" s="18"/>
      <c r="C18" s="18">
        <v>35</v>
      </c>
    </row>
    <row r="19" spans="1:3" x14ac:dyDescent="0.2">
      <c r="A19" s="18" t="s">
        <v>20</v>
      </c>
      <c r="B19" s="18"/>
      <c r="C19" s="18">
        <v>95</v>
      </c>
    </row>
    <row r="20" spans="1:3" x14ac:dyDescent="0.2">
      <c r="A20" s="18" t="s">
        <v>21</v>
      </c>
      <c r="B20" s="18"/>
      <c r="C20" s="18">
        <v>2</v>
      </c>
    </row>
    <row r="21" spans="1:3" x14ac:dyDescent="0.2">
      <c r="A21" s="18" t="s">
        <v>22</v>
      </c>
      <c r="B21" s="18"/>
      <c r="C21" s="18">
        <v>8</v>
      </c>
    </row>
    <row r="22" spans="1:3" x14ac:dyDescent="0.2">
      <c r="A22" s="18" t="s">
        <v>23</v>
      </c>
      <c r="B22" s="18"/>
      <c r="C22" s="18">
        <v>0</v>
      </c>
    </row>
    <row r="23" spans="1:3" x14ac:dyDescent="0.2">
      <c r="A23" s="18" t="s">
        <v>24</v>
      </c>
      <c r="B23" s="18"/>
      <c r="C23" s="18">
        <v>2</v>
      </c>
    </row>
    <row r="24" spans="1:3" x14ac:dyDescent="0.2">
      <c r="A24" s="18" t="s">
        <v>25</v>
      </c>
      <c r="B24" s="18"/>
      <c r="C24" s="18">
        <v>21</v>
      </c>
    </row>
    <row r="25" spans="1:3" x14ac:dyDescent="0.2">
      <c r="A25" s="18" t="s">
        <v>26</v>
      </c>
      <c r="B25" s="18"/>
      <c r="C25" s="18">
        <v>0</v>
      </c>
    </row>
    <row r="26" spans="1:3" x14ac:dyDescent="0.2">
      <c r="A26" s="18" t="s">
        <v>27</v>
      </c>
      <c r="B26" s="18"/>
      <c r="C26" s="18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11.5" defaultRowHeight="15" x14ac:dyDescent="0.2"/>
  <cols>
    <col min="1" max="1" width="10.6640625" style="44" customWidth="1"/>
    <col min="2" max="2" width="15" style="44" bestFit="1" customWidth="1"/>
    <col min="3" max="3" width="17.6640625" style="44" bestFit="1" customWidth="1"/>
    <col min="4" max="4" width="40.33203125" style="44" bestFit="1" customWidth="1"/>
    <col min="5" max="5" width="17.83203125" style="44" customWidth="1"/>
    <col min="6" max="6" width="47" style="44" customWidth="1"/>
    <col min="9" max="9" width="12.5" style="44" bestFit="1" customWidth="1"/>
    <col min="12" max="12" width="11.83203125" style="44" bestFit="1" customWidth="1"/>
  </cols>
  <sheetData>
    <row r="1" spans="1:12" s="10" customFormat="1" x14ac:dyDescent="0.2">
      <c r="A1" s="21" t="s">
        <v>149</v>
      </c>
      <c r="B1" s="22"/>
      <c r="C1" s="22"/>
      <c r="D1" s="22"/>
      <c r="E1" s="53"/>
      <c r="F1" s="22"/>
      <c r="G1" s="23"/>
      <c r="H1" s="49"/>
      <c r="I1" s="49"/>
      <c r="J1" s="49"/>
      <c r="K1" s="49"/>
      <c r="L1" s="49"/>
    </row>
    <row r="2" spans="1:12" ht="30" customHeight="1" x14ac:dyDescent="0.2">
      <c r="A2" t="s">
        <v>150</v>
      </c>
      <c r="B2" t="s">
        <v>151</v>
      </c>
      <c r="C2" t="s">
        <v>152</v>
      </c>
      <c r="D2" t="s">
        <v>153</v>
      </c>
      <c r="E2" s="43" t="s">
        <v>154</v>
      </c>
      <c r="F2" t="s">
        <v>155</v>
      </c>
    </row>
    <row r="3" spans="1:12" x14ac:dyDescent="0.2">
      <c r="A3" s="49" t="s">
        <v>83</v>
      </c>
      <c r="B3" t="s">
        <v>156</v>
      </c>
      <c r="C3">
        <v>4.5800000000000003E-15</v>
      </c>
      <c r="E3" s="40">
        <f>'!!Parameters'!D12 * '!!Compartments'!I4</f>
        <v>4.5800000000000003E-15</v>
      </c>
      <c r="F3" t="s">
        <v>157</v>
      </c>
    </row>
    <row r="4" spans="1:12" x14ac:dyDescent="0.2">
      <c r="A4" s="49" t="s">
        <v>83</v>
      </c>
      <c r="B4" t="s">
        <v>158</v>
      </c>
      <c r="C4">
        <v>4.58E-17</v>
      </c>
      <c r="E4" s="40">
        <f>'!!Compartments'!I4</f>
        <v>4.58E-17</v>
      </c>
      <c r="F4" t="s">
        <v>159</v>
      </c>
    </row>
    <row r="5" spans="1:12" x14ac:dyDescent="0.2">
      <c r="A5" s="49" t="s">
        <v>83</v>
      </c>
      <c r="B5" t="s">
        <v>160</v>
      </c>
      <c r="C5" s="40">
        <v>8.2546256000000004E-16</v>
      </c>
      <c r="D5" t="s">
        <v>161</v>
      </c>
      <c r="E5">
        <f>'Mass calculations'!F9</f>
        <v>8.2546256000000004E-16</v>
      </c>
      <c r="F5" t="s">
        <v>162</v>
      </c>
    </row>
    <row r="6" spans="1:12" x14ac:dyDescent="0.2">
      <c r="A6" s="49" t="s">
        <v>83</v>
      </c>
      <c r="B6" t="s">
        <v>163</v>
      </c>
      <c r="C6">
        <v>8.2546256000000003E-18</v>
      </c>
      <c r="E6">
        <f>E5/'!!Parameters'!D12</f>
        <v>8.2546256000000003E-18</v>
      </c>
      <c r="F6" t="s">
        <v>164</v>
      </c>
    </row>
    <row r="7" spans="1:12" x14ac:dyDescent="0.2">
      <c r="A7" t="s">
        <v>165</v>
      </c>
      <c r="B7" t="s">
        <v>156</v>
      </c>
      <c r="C7">
        <v>4.5800000000000003E-15</v>
      </c>
      <c r="D7" t="s">
        <v>166</v>
      </c>
    </row>
    <row r="8" spans="1:12" x14ac:dyDescent="0.2">
      <c r="A8" t="s">
        <v>165</v>
      </c>
      <c r="B8" t="s">
        <v>158</v>
      </c>
      <c r="C8">
        <v>4.58E-17</v>
      </c>
      <c r="D8" t="s">
        <v>166</v>
      </c>
    </row>
    <row r="9" spans="1:12" x14ac:dyDescent="0.2">
      <c r="A9" t="s">
        <v>165</v>
      </c>
      <c r="B9" t="s">
        <v>160</v>
      </c>
      <c r="C9" s="40">
        <v>8.2546256000000004E-16</v>
      </c>
      <c r="D9" t="s">
        <v>166</v>
      </c>
    </row>
    <row r="10" spans="1:12" x14ac:dyDescent="0.2">
      <c r="A10" t="s">
        <v>165</v>
      </c>
      <c r="B10" t="s">
        <v>163</v>
      </c>
      <c r="C10">
        <v>8.2546256000000003E-18</v>
      </c>
      <c r="D10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60" zoomScaleNormal="160" zoomScalePageLayoutView="160" workbookViewId="0"/>
  </sheetViews>
  <sheetFormatPr baseColWidth="10" defaultColWidth="11.5" defaultRowHeight="15" outlineLevelRow="2" x14ac:dyDescent="0.2"/>
  <cols>
    <col min="1" max="1" width="10.5" style="44" bestFit="1" customWidth="1"/>
    <col min="2" max="2" width="10.1640625" style="44" bestFit="1" customWidth="1"/>
    <col min="3" max="3" width="17.5" style="44" bestFit="1" customWidth="1"/>
    <col min="4" max="4" width="11.6640625" style="45" bestFit="1" customWidth="1"/>
    <col min="5" max="5" width="8.83203125" style="44" bestFit="1" customWidth="1"/>
    <col min="6" max="6" width="11.83203125" style="44" bestFit="1" customWidth="1"/>
  </cols>
  <sheetData>
    <row r="1" spans="1:6" x14ac:dyDescent="0.2">
      <c r="A1" s="46" t="s">
        <v>167</v>
      </c>
      <c r="B1" s="46" t="s">
        <v>168</v>
      </c>
      <c r="C1" s="46" t="s">
        <v>169</v>
      </c>
      <c r="D1" s="47" t="s">
        <v>170</v>
      </c>
      <c r="E1" s="46" t="s">
        <v>171</v>
      </c>
      <c r="F1" s="46" t="s">
        <v>172</v>
      </c>
    </row>
    <row r="2" spans="1:6" outlineLevel="2" x14ac:dyDescent="0.2">
      <c r="A2" t="str">
        <f>'!!Species'!A5</f>
        <v>species_2[c]</v>
      </c>
      <c r="B2">
        <f>'!!Species types'!G$5</f>
        <v>2</v>
      </c>
      <c r="C2">
        <f>'!!Initial species concentration'!E5</f>
        <v>5.0000000000000001E-4</v>
      </c>
      <c r="D2" s="45" t="s">
        <v>83</v>
      </c>
      <c r="E2">
        <v>4.58E-17</v>
      </c>
      <c r="F2">
        <f t="shared" ref="F2:F8" si="0">B2*C2*E2</f>
        <v>4.5799999999999998E-20</v>
      </c>
    </row>
    <row r="3" spans="1:6" outlineLevel="2" x14ac:dyDescent="0.2">
      <c r="A3" t="str">
        <f>'!!Species'!A6</f>
        <v>species_4[c]</v>
      </c>
      <c r="B3">
        <f>'!!Species types'!G7</f>
        <v>4</v>
      </c>
      <c r="C3">
        <f>'!!Initial species concentration'!E6</f>
        <v>5.0000000000000001E-4</v>
      </c>
      <c r="D3" s="45" t="s">
        <v>83</v>
      </c>
      <c r="E3">
        <v>4.58E-17</v>
      </c>
      <c r="F3">
        <f t="shared" si="0"/>
        <v>9.1599999999999996E-20</v>
      </c>
    </row>
    <row r="4" spans="1:6" outlineLevel="2" x14ac:dyDescent="0.2">
      <c r="A4" t="str">
        <f>'!!Species'!A7</f>
        <v>species_5[c]</v>
      </c>
      <c r="B4">
        <f>'!!Species types'!G8</f>
        <v>5</v>
      </c>
      <c r="C4">
        <f>'!!Initial species concentration'!E7</f>
        <v>1E-3</v>
      </c>
      <c r="D4" s="45" t="s">
        <v>83</v>
      </c>
      <c r="E4">
        <v>4.58E-17</v>
      </c>
      <c r="F4">
        <f t="shared" si="0"/>
        <v>2.2899999999999999E-19</v>
      </c>
    </row>
    <row r="5" spans="1:6" outlineLevel="2" x14ac:dyDescent="0.2">
      <c r="A5" t="str">
        <f>'!!Species'!A8</f>
        <v>species_6[c]</v>
      </c>
      <c r="B5">
        <f>'!!Species types'!G9</f>
        <v>0</v>
      </c>
      <c r="C5">
        <f>'!!Initial species concentration'!E8</f>
        <v>2E-3</v>
      </c>
      <c r="D5" s="45" t="s">
        <v>83</v>
      </c>
      <c r="E5">
        <v>4.58E-17</v>
      </c>
      <c r="F5">
        <f t="shared" si="0"/>
        <v>0</v>
      </c>
    </row>
    <row r="6" spans="1:6" outlineLevel="2" x14ac:dyDescent="0.2">
      <c r="A6" t="str">
        <f>'!!Species'!A10</f>
        <v>H2O[c]</v>
      </c>
      <c r="B6">
        <f>'!!Species types'!G$10</f>
        <v>18.0152</v>
      </c>
      <c r="C6">
        <f>'!!Initial species concentration'!E10</f>
        <v>1</v>
      </c>
      <c r="D6" s="45" t="s">
        <v>83</v>
      </c>
      <c r="E6">
        <v>4.58E-17</v>
      </c>
      <c r="F6">
        <f t="shared" si="0"/>
        <v>8.2509616000000004E-16</v>
      </c>
    </row>
    <row r="7" spans="1:6" outlineLevel="2" x14ac:dyDescent="0.2">
      <c r="A7" t="str">
        <f>'!!Species'!A11</f>
        <v>species_1[c]</v>
      </c>
      <c r="B7">
        <f>'!!Species types'!G12</f>
        <v>0</v>
      </c>
      <c r="C7">
        <f>'!!Initial species concentration'!E11</f>
        <v>0</v>
      </c>
      <c r="D7" s="45" t="s">
        <v>83</v>
      </c>
      <c r="E7">
        <v>4.58E-17</v>
      </c>
      <c r="F7">
        <f t="shared" si="0"/>
        <v>0</v>
      </c>
    </row>
    <row r="8" spans="1:6" outlineLevel="2" x14ac:dyDescent="0.2">
      <c r="A8" t="str">
        <f>'!!Species'!A12</f>
        <v>species_3[c]</v>
      </c>
      <c r="B8">
        <f>'!!Species types'!G13</f>
        <v>0</v>
      </c>
      <c r="C8">
        <f>'!!Initial species concentration'!E12</f>
        <v>0</v>
      </c>
      <c r="D8" s="45" t="s">
        <v>83</v>
      </c>
      <c r="E8">
        <v>4.58E-17</v>
      </c>
      <c r="F8">
        <f t="shared" si="0"/>
        <v>0</v>
      </c>
    </row>
    <row r="9" spans="1:6" outlineLevel="1" x14ac:dyDescent="0.2">
      <c r="D9" s="47" t="s">
        <v>173</v>
      </c>
      <c r="F9">
        <f>SUBTOTAL(9,F2:F8)</f>
        <v>8.2546256000000004E-16</v>
      </c>
    </row>
    <row r="10" spans="1:6" outlineLevel="2" x14ac:dyDescent="0.2">
      <c r="A10" t="str">
        <f>'!!Species'!A3</f>
        <v>species_1[e]</v>
      </c>
      <c r="B10">
        <f>'!!Species types'!G$4</f>
        <v>1</v>
      </c>
      <c r="C10">
        <f>'!!Initial species concentration'!E3</f>
        <v>1.4799999999999999E-4</v>
      </c>
      <c r="D10" s="45" t="s">
        <v>88</v>
      </c>
      <c r="F10">
        <f>B10*C10*E10</f>
        <v>0</v>
      </c>
    </row>
    <row r="11" spans="1:6" outlineLevel="2" x14ac:dyDescent="0.2">
      <c r="A11" t="str">
        <f>'!!Species'!A4</f>
        <v>species_2[e]</v>
      </c>
      <c r="B11">
        <f>'!!Species types'!G$5</f>
        <v>2</v>
      </c>
      <c r="C11">
        <f>'!!Initial species concentration'!E4</f>
        <v>2.0000000000000001E-4</v>
      </c>
      <c r="D11" s="45" t="s">
        <v>88</v>
      </c>
      <c r="F11">
        <f>B11*C11*E11</f>
        <v>0</v>
      </c>
    </row>
    <row r="12" spans="1:6" outlineLevel="2" x14ac:dyDescent="0.2">
      <c r="A12" t="str">
        <f>'!!Species'!A9</f>
        <v>H2O[e]</v>
      </c>
      <c r="B12">
        <f>'!!Species types'!G$10</f>
        <v>18.0152</v>
      </c>
      <c r="C12">
        <f>'!!Initial species concentration'!E9</f>
        <v>1</v>
      </c>
      <c r="D12" s="45" t="s">
        <v>88</v>
      </c>
      <c r="F12">
        <f>B12*C12*E12</f>
        <v>0</v>
      </c>
    </row>
    <row r="13" spans="1:6" outlineLevel="1" x14ac:dyDescent="0.2">
      <c r="D13" s="47" t="s">
        <v>174</v>
      </c>
      <c r="F13">
        <f>SUBTOTAL(9,F10:F12)</f>
        <v>0</v>
      </c>
    </row>
    <row r="14" spans="1:6" x14ac:dyDescent="0.2">
      <c r="D14" s="47" t="s">
        <v>175</v>
      </c>
      <c r="F14">
        <f>SUBTOTAL(9,F2:F12)</f>
        <v>8.2546256000000004E-16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ht="15" customHeight="1" x14ac:dyDescent="0.2">
      <c r="A1" t="s">
        <v>176</v>
      </c>
    </row>
    <row r="2" spans="1:9" ht="15" customHeight="1" x14ac:dyDescent="0.2">
      <c r="A2" s="2" t="s">
        <v>29</v>
      </c>
      <c r="B2" s="2" t="s">
        <v>31</v>
      </c>
      <c r="C2" s="2" t="s">
        <v>177</v>
      </c>
      <c r="D2" s="2" t="s">
        <v>81</v>
      </c>
      <c r="E2" s="2" t="s">
        <v>44</v>
      </c>
      <c r="F2" s="13" t="s">
        <v>62</v>
      </c>
      <c r="G2" s="13" t="s">
        <v>63</v>
      </c>
      <c r="H2" s="2" t="s">
        <v>45</v>
      </c>
      <c r="I2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x14ac:dyDescent="0.2">
      <c r="A1" t="s">
        <v>178</v>
      </c>
    </row>
    <row r="2" spans="1:9" ht="28" customHeight="1" x14ac:dyDescent="0.2">
      <c r="A2" s="13" t="s">
        <v>29</v>
      </c>
      <c r="B2" s="13" t="s">
        <v>31</v>
      </c>
      <c r="C2" s="13" t="s">
        <v>177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15">
      <c r="A3" s="8" t="s">
        <v>179</v>
      </c>
      <c r="B3" s="8"/>
      <c r="C3" s="8" t="s">
        <v>180</v>
      </c>
      <c r="D3" s="8" t="s">
        <v>91</v>
      </c>
    </row>
    <row r="4" spans="1:9" ht="15" customHeight="1" x14ac:dyDescent="0.15">
      <c r="A4" s="8" t="s">
        <v>181</v>
      </c>
      <c r="B4" s="8"/>
      <c r="C4" s="8" t="s">
        <v>182</v>
      </c>
      <c r="D4" s="8" t="s">
        <v>91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abSelected="1" zoomScale="120" zoomScaleNormal="120" zoomScalePageLayoutView="120" workbookViewId="0">
      <selection activeCell="I4" sqref="I4"/>
    </sheetView>
  </sheetViews>
  <sheetFormatPr baseColWidth="10" defaultColWidth="9" defaultRowHeight="15" customHeight="1" x14ac:dyDescent="0.2"/>
  <cols>
    <col min="1" max="1" width="18" style="49" customWidth="1"/>
    <col min="2" max="2" width="19" style="49" customWidth="1"/>
    <col min="3" max="3" width="15.1640625" style="49" customWidth="1"/>
    <col min="4" max="4" width="50.5" style="49" bestFit="1" customWidth="1"/>
    <col min="5" max="5" width="14.83203125" style="49" customWidth="1"/>
    <col min="6" max="10" width="8.83203125" style="49" customWidth="1"/>
    <col min="11" max="1027" width="8.83203125" style="1" customWidth="1"/>
    <col min="1028" max="1030" width="9" style="1" customWidth="1"/>
    <col min="1031" max="16384" width="9" style="1"/>
  </cols>
  <sheetData>
    <row r="1" spans="1:1027" ht="13.5" customHeight="1" x14ac:dyDescent="0.2">
      <c r="A1" t="s">
        <v>183</v>
      </c>
    </row>
    <row r="2" spans="1:1027" s="48" customFormat="1" ht="15" customHeight="1" x14ac:dyDescent="0.15">
      <c r="A2" s="8"/>
      <c r="B2" s="8"/>
      <c r="C2" s="8"/>
      <c r="D2" s="8"/>
      <c r="E2" s="8"/>
      <c r="F2" s="8"/>
      <c r="G2" s="66" t="s">
        <v>184</v>
      </c>
      <c r="H2" s="64"/>
      <c r="I2" s="6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ht="28" customHeight="1" x14ac:dyDescent="0.2">
      <c r="A3" s="13" t="s">
        <v>29</v>
      </c>
      <c r="B3" s="13" t="s">
        <v>31</v>
      </c>
      <c r="C3" s="13" t="s">
        <v>185</v>
      </c>
      <c r="D3" s="13" t="s">
        <v>186</v>
      </c>
      <c r="E3" s="13" t="s">
        <v>187</v>
      </c>
      <c r="F3" s="13" t="s">
        <v>188</v>
      </c>
      <c r="G3" s="13" t="s">
        <v>189</v>
      </c>
      <c r="H3" s="13" t="s">
        <v>190</v>
      </c>
      <c r="I3" s="13" t="s">
        <v>81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x14ac:dyDescent="0.2">
      <c r="A4" s="49" t="s">
        <v>191</v>
      </c>
      <c r="B4" s="49" t="s">
        <v>192</v>
      </c>
      <c r="C4" s="49" t="s">
        <v>64</v>
      </c>
      <c r="D4" s="49" t="s">
        <v>193</v>
      </c>
      <c r="E4" s="18" t="b">
        <v>0</v>
      </c>
      <c r="F4" s="49" t="s">
        <v>194</v>
      </c>
      <c r="J4" s="56"/>
    </row>
    <row r="5" spans="1:1027" x14ac:dyDescent="0.2">
      <c r="A5" s="49" t="s">
        <v>195</v>
      </c>
      <c r="B5" s="49" t="s">
        <v>196</v>
      </c>
      <c r="C5" s="49" t="s">
        <v>64</v>
      </c>
      <c r="D5" s="49" t="s">
        <v>197</v>
      </c>
      <c r="E5" s="18" t="b">
        <v>1</v>
      </c>
      <c r="F5" s="49" t="s">
        <v>194</v>
      </c>
      <c r="J5" s="56"/>
    </row>
    <row r="6" spans="1:1027" x14ac:dyDescent="0.2">
      <c r="A6" s="49" t="s">
        <v>198</v>
      </c>
      <c r="B6" s="49" t="s">
        <v>199</v>
      </c>
      <c r="C6" s="49" t="s">
        <v>67</v>
      </c>
      <c r="D6" s="49" t="s">
        <v>200</v>
      </c>
      <c r="E6" s="18" t="b">
        <v>1</v>
      </c>
      <c r="F6" s="49" t="s">
        <v>194</v>
      </c>
    </row>
    <row r="7" spans="1:1027" x14ac:dyDescent="0.2">
      <c r="A7" s="49" t="s">
        <v>201</v>
      </c>
      <c r="B7" s="49" t="s">
        <v>202</v>
      </c>
      <c r="C7" s="49" t="s">
        <v>67</v>
      </c>
      <c r="D7" s="9" t="s">
        <v>203</v>
      </c>
      <c r="E7" s="18" t="b">
        <v>0</v>
      </c>
      <c r="F7" s="49" t="s">
        <v>194</v>
      </c>
    </row>
  </sheetData>
  <autoFilter ref="A2:D6"/>
  <mergeCells count="1">
    <mergeCell ref="G2:I2"/>
  </mergeCells>
  <dataValidations count="1"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7">
      <formula1>"True,False"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120" zoomScaleNormal="120" zoomScalePageLayoutView="120" workbookViewId="0">
      <selection activeCell="B1" sqref="B1:B1048576"/>
    </sheetView>
  </sheetViews>
  <sheetFormatPr baseColWidth="10" defaultColWidth="9" defaultRowHeight="15" customHeight="1" x14ac:dyDescent="0.2"/>
  <cols>
    <col min="1" max="1" width="23.6640625" style="49" customWidth="1"/>
    <col min="2" max="2" width="23.6640625" style="49" hidden="1" customWidth="1"/>
    <col min="3" max="3" width="8.83203125" style="49" customWidth="1"/>
    <col min="4" max="4" width="9.6640625" style="49" customWidth="1"/>
    <col min="5" max="5" width="9.1640625" style="49" customWidth="1"/>
    <col min="6" max="6" width="62.6640625" style="49" customWidth="1"/>
    <col min="7" max="7" width="8.83203125" style="49" customWidth="1"/>
    <col min="8" max="10" width="9.164062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3" ht="15" customHeight="1" x14ac:dyDescent="0.2">
      <c r="A1" t="s">
        <v>204</v>
      </c>
    </row>
    <row r="2" spans="1:13" ht="15" customHeight="1" x14ac:dyDescent="0.2">
      <c r="A2" s="13" t="s">
        <v>29</v>
      </c>
      <c r="B2" s="13" t="s">
        <v>31</v>
      </c>
      <c r="C2" s="13" t="s">
        <v>205</v>
      </c>
      <c r="D2" s="13" t="s">
        <v>206</v>
      </c>
      <c r="E2" s="13" t="s">
        <v>107</v>
      </c>
      <c r="F2" s="13" t="s">
        <v>177</v>
      </c>
      <c r="G2" s="13" t="s">
        <v>81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3" ht="15" customHeight="1" x14ac:dyDescent="0.2">
      <c r="A3" s="49" t="s">
        <v>207</v>
      </c>
      <c r="C3" s="49" t="s">
        <v>191</v>
      </c>
      <c r="D3" s="49" t="s">
        <v>208</v>
      </c>
      <c r="F3" s="49" t="s">
        <v>209</v>
      </c>
      <c r="G3" s="49" t="s">
        <v>194</v>
      </c>
    </row>
    <row r="4" spans="1:13" ht="15" customHeight="1" x14ac:dyDescent="0.2">
      <c r="A4" s="49" t="s">
        <v>210</v>
      </c>
      <c r="C4" s="49" t="s">
        <v>195</v>
      </c>
      <c r="D4" s="49" t="s">
        <v>208</v>
      </c>
      <c r="F4" s="49" t="s">
        <v>211</v>
      </c>
      <c r="G4" s="49" t="s">
        <v>194</v>
      </c>
    </row>
    <row r="5" spans="1:13" ht="15" customHeight="1" x14ac:dyDescent="0.2">
      <c r="A5" s="49" t="s">
        <v>212</v>
      </c>
      <c r="C5" s="49" t="s">
        <v>198</v>
      </c>
      <c r="D5" s="49" t="s">
        <v>208</v>
      </c>
      <c r="F5" s="49" t="s">
        <v>213</v>
      </c>
      <c r="G5" s="49" t="s">
        <v>194</v>
      </c>
    </row>
    <row r="6" spans="1:13" ht="15" customHeight="1" x14ac:dyDescent="0.2">
      <c r="A6" s="49" t="s">
        <v>214</v>
      </c>
      <c r="C6" s="49" t="s">
        <v>198</v>
      </c>
      <c r="D6" s="49" t="s">
        <v>215</v>
      </c>
      <c r="F6" s="49" t="s">
        <v>216</v>
      </c>
      <c r="G6" s="49" t="s">
        <v>194</v>
      </c>
      <c r="M6" s="4"/>
    </row>
    <row r="7" spans="1:13" ht="15" customHeight="1" x14ac:dyDescent="0.2">
      <c r="A7" s="49" t="s">
        <v>217</v>
      </c>
      <c r="C7" s="49" t="s">
        <v>201</v>
      </c>
      <c r="D7" s="49" t="s">
        <v>208</v>
      </c>
      <c r="F7" s="49" t="s">
        <v>218</v>
      </c>
      <c r="G7" s="49" t="s">
        <v>194</v>
      </c>
      <c r="M7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20" zoomScaleNormal="120" zoomScalePageLayoutView="120" workbookViewId="0">
      <selection activeCell="E3" sqref="E3"/>
    </sheetView>
  </sheetViews>
  <sheetFormatPr baseColWidth="10" defaultColWidth="9" defaultRowHeight="15" customHeight="1" x14ac:dyDescent="0.2"/>
  <cols>
    <col min="1" max="1" width="18.33203125" style="49" customWidth="1"/>
    <col min="2" max="2" width="6.6640625" style="49" customWidth="1"/>
    <col min="3" max="3" width="11" style="49" customWidth="1"/>
    <col min="4" max="4" width="18.33203125" style="49" customWidth="1"/>
    <col min="5" max="5" width="12.6640625" style="49" customWidth="1"/>
    <col min="6" max="6" width="18.1640625" style="49" customWidth="1"/>
    <col min="7" max="7" width="16" style="49" customWidth="1"/>
    <col min="8" max="8" width="10.5" style="49" bestFit="1" customWidth="1"/>
    <col min="9" max="9" width="9.6640625" style="49" bestFit="1" customWidth="1"/>
    <col min="10" max="10" width="12.6640625" style="49" bestFit="1" customWidth="1"/>
    <col min="11" max="11" width="11.1640625" style="49" bestFit="1" customWidth="1"/>
    <col min="12" max="12" width="11.5" style="49" bestFit="1" customWidth="1"/>
    <col min="13" max="16384" width="9" style="49"/>
  </cols>
  <sheetData>
    <row r="1" spans="1:12" ht="15" customHeight="1" x14ac:dyDescent="0.2">
      <c r="A1" t="s">
        <v>219</v>
      </c>
    </row>
    <row r="2" spans="1:12" ht="42" customHeight="1" x14ac:dyDescent="0.2">
      <c r="A2" s="59" t="s">
        <v>29</v>
      </c>
      <c r="B2" s="59" t="s">
        <v>31</v>
      </c>
      <c r="C2" s="59" t="s">
        <v>185</v>
      </c>
      <c r="D2" s="59" t="s">
        <v>177</v>
      </c>
      <c r="E2" s="59" t="s">
        <v>81</v>
      </c>
      <c r="F2" s="59" t="s">
        <v>220</v>
      </c>
      <c r="G2" s="59" t="s">
        <v>221</v>
      </c>
      <c r="H2" s="59" t="s">
        <v>44</v>
      </c>
      <c r="I2" s="59" t="s">
        <v>62</v>
      </c>
      <c r="J2" s="59" t="s">
        <v>63</v>
      </c>
      <c r="K2" s="59" t="s">
        <v>45</v>
      </c>
      <c r="L2" s="59" t="s">
        <v>54</v>
      </c>
    </row>
    <row r="3" spans="1:12" ht="28" customHeight="1" x14ac:dyDescent="0.2">
      <c r="A3" s="57" t="s">
        <v>222</v>
      </c>
      <c r="B3" s="57"/>
      <c r="C3" s="57" t="s">
        <v>64</v>
      </c>
      <c r="D3" s="58" t="s">
        <v>223</v>
      </c>
      <c r="E3" s="57" t="s">
        <v>93</v>
      </c>
      <c r="F3" s="57" t="s">
        <v>194</v>
      </c>
      <c r="G3" s="57" t="s">
        <v>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zoomScalePageLayoutView="130" workbookViewId="0">
      <selection activeCell="F17" sqref="F17"/>
    </sheetView>
  </sheetViews>
  <sheetFormatPr baseColWidth="10" defaultColWidth="9" defaultRowHeight="15" customHeight="1" x14ac:dyDescent="0.2"/>
  <cols>
    <col min="1" max="1" width="18.33203125" style="5" customWidth="1"/>
    <col min="2" max="2" width="24.83203125" style="5" customWidth="1"/>
    <col min="3" max="3" width="11" style="5" customWidth="1"/>
    <col min="4" max="4" width="6.33203125" style="5" customWidth="1"/>
    <col min="5" max="5" width="14" style="5" customWidth="1"/>
    <col min="6" max="6" width="10.5" style="49" customWidth="1"/>
    <col min="7" max="7" width="9.6640625" style="49" customWidth="1"/>
    <col min="8" max="8" width="12.6640625" style="49" customWidth="1"/>
    <col min="9" max="10" width="11.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0" ht="15" customHeight="1" x14ac:dyDescent="0.2">
      <c r="A1" t="s">
        <v>224</v>
      </c>
    </row>
    <row r="2" spans="1:10" ht="15" customHeight="1" x14ac:dyDescent="0.2">
      <c r="A2" s="59" t="s">
        <v>29</v>
      </c>
      <c r="B2" s="59" t="s">
        <v>31</v>
      </c>
      <c r="C2" s="59" t="s">
        <v>185</v>
      </c>
      <c r="D2" s="59" t="s">
        <v>81</v>
      </c>
      <c r="E2" s="59" t="s">
        <v>225</v>
      </c>
      <c r="F2" s="59" t="s">
        <v>44</v>
      </c>
      <c r="G2" s="59" t="s">
        <v>62</v>
      </c>
      <c r="H2" s="59" t="s">
        <v>63</v>
      </c>
      <c r="I2" s="59" t="s">
        <v>45</v>
      </c>
      <c r="J2" s="59" t="s">
        <v>54</v>
      </c>
    </row>
    <row r="3" spans="1:10" ht="15" customHeight="1" x14ac:dyDescent="0.2">
      <c r="A3" s="58" t="s">
        <v>223</v>
      </c>
      <c r="B3" s="58" t="s">
        <v>226</v>
      </c>
      <c r="C3" s="57" t="s">
        <v>64</v>
      </c>
      <c r="D3" s="57" t="s">
        <v>194</v>
      </c>
      <c r="E3" s="58" t="s">
        <v>91</v>
      </c>
      <c r="F3" s="57"/>
      <c r="G3" s="57"/>
      <c r="H3" s="57"/>
      <c r="I3" s="58" t="s">
        <v>227</v>
      </c>
      <c r="J3" s="57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baseColWidth="10" defaultColWidth="9" defaultRowHeight="15" customHeight="1" x14ac:dyDescent="0.2"/>
  <cols>
    <col min="1" max="1" width="43" style="5" customWidth="1"/>
    <col min="2" max="2" width="15" style="5" customWidth="1"/>
    <col min="3" max="3" width="17.6640625" style="5" customWidth="1"/>
    <col min="4" max="4" width="11" style="5" customWidth="1"/>
    <col min="5" max="5" width="9.83203125" style="5" customWidth="1"/>
    <col min="6" max="7" width="8.83203125" style="5" customWidth="1"/>
    <col min="8" max="1026" width="8.83203125" style="49" customWidth="1"/>
    <col min="1027" max="1029" width="9" style="49" customWidth="1"/>
    <col min="1030" max="16384" width="9" style="49"/>
  </cols>
  <sheetData>
    <row r="1" spans="1:11" ht="15" customHeight="1" x14ac:dyDescent="0.2">
      <c r="A1" t="s">
        <v>228</v>
      </c>
    </row>
    <row r="2" spans="1:11" ht="15" customHeight="1" x14ac:dyDescent="0.2">
      <c r="A2" s="6" t="s">
        <v>29</v>
      </c>
      <c r="B2" s="6" t="s">
        <v>31</v>
      </c>
      <c r="C2" s="6" t="s">
        <v>229</v>
      </c>
      <c r="D2" s="6" t="s">
        <v>139</v>
      </c>
      <c r="E2" s="6" t="s">
        <v>101</v>
      </c>
      <c r="F2" s="6" t="s">
        <v>81</v>
      </c>
      <c r="G2" s="6" t="s">
        <v>44</v>
      </c>
      <c r="H2" s="13" t="s">
        <v>62</v>
      </c>
      <c r="I2" s="13" t="s">
        <v>63</v>
      </c>
      <c r="J2" s="6" t="s">
        <v>45</v>
      </c>
      <c r="K2" s="6" t="s">
        <v>54</v>
      </c>
    </row>
    <row r="3" spans="1:11" ht="15" customHeight="1" x14ac:dyDescent="0.2">
      <c r="A3" s="5" t="s">
        <v>230</v>
      </c>
      <c r="B3" s="5" t="s">
        <v>231</v>
      </c>
      <c r="C3" s="5" t="s">
        <v>223</v>
      </c>
      <c r="D3" s="49" t="s">
        <v>136</v>
      </c>
      <c r="E3" s="7">
        <v>-3</v>
      </c>
      <c r="F3" s="5" t="s">
        <v>308</v>
      </c>
      <c r="J3" s="5" t="s">
        <v>232</v>
      </c>
    </row>
    <row r="4" spans="1:11" ht="15" customHeight="1" x14ac:dyDescent="0.2">
      <c r="A4" s="5" t="s">
        <v>233</v>
      </c>
      <c r="B4" s="5" t="s">
        <v>234</v>
      </c>
      <c r="C4" s="5" t="s">
        <v>223</v>
      </c>
      <c r="D4" s="49" t="s">
        <v>130</v>
      </c>
      <c r="E4" s="7">
        <v>-4</v>
      </c>
      <c r="F4" s="5" t="s">
        <v>308</v>
      </c>
    </row>
    <row r="5" spans="1:11" ht="15" customHeight="1" x14ac:dyDescent="0.2">
      <c r="A5" s="5" t="s">
        <v>235</v>
      </c>
      <c r="B5" s="5" t="s">
        <v>236</v>
      </c>
      <c r="C5" s="5" t="s">
        <v>223</v>
      </c>
      <c r="D5" s="49" t="s">
        <v>137</v>
      </c>
      <c r="E5" s="7">
        <v>1</v>
      </c>
      <c r="F5" s="5" t="s">
        <v>308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9" defaultRowHeight="15" customHeight="1" x14ac:dyDescent="0.2"/>
  <cols>
    <col min="1" max="1" width="14.6640625" style="49" customWidth="1"/>
    <col min="2" max="2" width="31.1640625" style="49" customWidth="1"/>
    <col min="3" max="3" width="14.83203125" style="49" customWidth="1"/>
    <col min="4" max="4" width="12.5" style="49" customWidth="1"/>
    <col min="5" max="5" width="8.1640625" style="49" customWidth="1"/>
    <col min="6" max="6" width="11.6640625" style="49" customWidth="1"/>
    <col min="7" max="7" width="9.33203125" style="49" customWidth="1"/>
    <col min="8" max="9" width="9.5" style="49" customWidth="1"/>
    <col min="10" max="1026" width="8.83203125" style="1" customWidth="1"/>
    <col min="1027" max="1029" width="9" style="1" customWidth="1"/>
    <col min="1030" max="16384" width="9" style="1"/>
  </cols>
  <sheetData>
    <row r="1" spans="1:11" s="48" customFormat="1" ht="15" customHeight="1" x14ac:dyDescent="0.2">
      <c r="A1" t="s">
        <v>237</v>
      </c>
    </row>
    <row r="2" spans="1:11" ht="15" customHeight="1" x14ac:dyDescent="0.2">
      <c r="A2" s="13" t="s">
        <v>29</v>
      </c>
      <c r="B2" s="13" t="s">
        <v>31</v>
      </c>
      <c r="C2" s="13" t="s">
        <v>107</v>
      </c>
      <c r="D2" s="13" t="s">
        <v>101</v>
      </c>
      <c r="E2" s="13" t="s">
        <v>238</v>
      </c>
      <c r="F2" s="13" t="s">
        <v>81</v>
      </c>
      <c r="G2" s="13" t="s">
        <v>44</v>
      </c>
      <c r="H2" s="13" t="s">
        <v>62</v>
      </c>
      <c r="I2" s="13" t="s">
        <v>63</v>
      </c>
      <c r="J2" s="13" t="s">
        <v>45</v>
      </c>
      <c r="K2" s="13" t="s">
        <v>54</v>
      </c>
    </row>
    <row r="3" spans="1:11" ht="15" customHeight="1" x14ac:dyDescent="0.2">
      <c r="A3" s="49" t="s">
        <v>239</v>
      </c>
      <c r="B3" s="49" t="s">
        <v>240</v>
      </c>
      <c r="D3" s="49">
        <v>0.3</v>
      </c>
      <c r="F3" s="49" t="s">
        <v>93</v>
      </c>
      <c r="J3" s="49" t="s">
        <v>241</v>
      </c>
    </row>
    <row r="4" spans="1:11" ht="15" customHeight="1" x14ac:dyDescent="0.2">
      <c r="A4" s="49" t="s">
        <v>242</v>
      </c>
      <c r="B4" s="49" t="s">
        <v>243</v>
      </c>
      <c r="D4" s="49">
        <v>1</v>
      </c>
      <c r="F4" s="49" t="s">
        <v>93</v>
      </c>
    </row>
    <row r="5" spans="1:11" ht="15" customHeight="1" x14ac:dyDescent="0.2">
      <c r="A5" s="49" t="s">
        <v>244</v>
      </c>
      <c r="C5" s="49" t="s">
        <v>245</v>
      </c>
      <c r="D5" s="49">
        <v>1</v>
      </c>
      <c r="F5" s="49" t="s">
        <v>246</v>
      </c>
    </row>
    <row r="6" spans="1:11" ht="15" customHeight="1" x14ac:dyDescent="0.2">
      <c r="A6" s="49" t="s">
        <v>247</v>
      </c>
      <c r="C6" s="49" t="s">
        <v>245</v>
      </c>
      <c r="D6" s="4">
        <v>2000</v>
      </c>
      <c r="F6" s="49" t="s">
        <v>246</v>
      </c>
    </row>
    <row r="7" spans="1:11" ht="15" customHeight="1" x14ac:dyDescent="0.2">
      <c r="A7" s="49" t="s">
        <v>248</v>
      </c>
      <c r="C7" s="49" t="s">
        <v>245</v>
      </c>
      <c r="D7" s="4">
        <v>2.9999999999999997E-4</v>
      </c>
      <c r="F7" s="49" t="s">
        <v>194</v>
      </c>
    </row>
    <row r="8" spans="1:11" ht="15" customHeight="1" x14ac:dyDescent="0.2">
      <c r="A8" s="49" t="s">
        <v>249</v>
      </c>
      <c r="C8" s="49" t="s">
        <v>245</v>
      </c>
      <c r="D8" s="4">
        <v>2.9999999999999997E-4</v>
      </c>
      <c r="F8" s="49" t="s">
        <v>246</v>
      </c>
    </row>
    <row r="9" spans="1:11" ht="15" customHeight="1" x14ac:dyDescent="0.2">
      <c r="A9" s="49" t="s">
        <v>250</v>
      </c>
      <c r="C9" s="49" t="s">
        <v>245</v>
      </c>
      <c r="D9" s="4">
        <v>2.9999999999999997E-4</v>
      </c>
      <c r="F9" s="49" t="s">
        <v>246</v>
      </c>
    </row>
    <row r="10" spans="1:11" ht="15" customHeight="1" x14ac:dyDescent="0.2">
      <c r="A10" s="49" t="s">
        <v>251</v>
      </c>
      <c r="C10" s="49" t="s">
        <v>252</v>
      </c>
      <c r="D10" s="4">
        <v>1E-3</v>
      </c>
      <c r="F10" s="49" t="s">
        <v>141</v>
      </c>
    </row>
    <row r="11" spans="1:11" ht="15" customHeight="1" x14ac:dyDescent="0.2">
      <c r="A11" s="49" t="s">
        <v>253</v>
      </c>
      <c r="D11" s="4">
        <v>6.02214075862E+23</v>
      </c>
      <c r="F11" s="49" t="s">
        <v>254</v>
      </c>
    </row>
    <row r="12" spans="1:11" ht="15" customHeight="1" x14ac:dyDescent="0.2">
      <c r="A12" s="49" t="s">
        <v>92</v>
      </c>
      <c r="D12" s="49">
        <v>100</v>
      </c>
      <c r="F12" s="49" t="s">
        <v>255</v>
      </c>
    </row>
    <row r="13" spans="1:11" ht="15" customHeight="1" x14ac:dyDescent="0.2">
      <c r="A13" s="49" t="s">
        <v>97</v>
      </c>
      <c r="D13" s="49">
        <v>1000</v>
      </c>
      <c r="F13" s="49" t="s">
        <v>255</v>
      </c>
    </row>
  </sheetData>
  <autoFilter ref="A1:F12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" defaultRowHeight="15" customHeight="1" x14ac:dyDescent="0.2"/>
  <cols>
    <col min="1" max="1025" width="8.83203125" style="49" customWidth="1"/>
    <col min="1026" max="1028" width="9" style="49" customWidth="1"/>
    <col min="1029" max="16384" width="9" style="49"/>
  </cols>
  <sheetData>
    <row r="1" spans="1:2" ht="15" customHeight="1" x14ac:dyDescent="0.2">
      <c r="A1" t="s">
        <v>28</v>
      </c>
    </row>
    <row r="2" spans="1:2" ht="15" customHeight="1" x14ac:dyDescent="0.2">
      <c r="A2" s="13" t="s">
        <v>29</v>
      </c>
      <c r="B2" s="49" t="s">
        <v>30</v>
      </c>
    </row>
    <row r="3" spans="1:2" ht="15" customHeight="1" x14ac:dyDescent="0.2">
      <c r="A3" s="13" t="s">
        <v>31</v>
      </c>
      <c r="B3" s="49" t="s">
        <v>32</v>
      </c>
    </row>
    <row r="4" spans="1:2" ht="15" customHeight="1" x14ac:dyDescent="0.2">
      <c r="A4" s="13" t="s">
        <v>33</v>
      </c>
      <c r="B4" s="49" t="s">
        <v>34</v>
      </c>
    </row>
    <row r="5" spans="1:2" ht="15" customHeight="1" x14ac:dyDescent="0.2">
      <c r="A5" s="13" t="s">
        <v>35</v>
      </c>
      <c r="B5" s="49" t="s">
        <v>36</v>
      </c>
    </row>
    <row r="6" spans="1:2" ht="15" customHeight="1" x14ac:dyDescent="0.2">
      <c r="A6" s="13" t="s">
        <v>37</v>
      </c>
      <c r="B6" s="49" t="s">
        <v>38</v>
      </c>
    </row>
    <row r="7" spans="1:2" ht="15" customHeight="1" x14ac:dyDescent="0.2">
      <c r="A7" s="13" t="s">
        <v>39</v>
      </c>
      <c r="B7" s="49" t="s">
        <v>40</v>
      </c>
    </row>
    <row r="8" spans="1:2" ht="15" customHeight="1" x14ac:dyDescent="0.2">
      <c r="A8" s="13" t="s">
        <v>41</v>
      </c>
      <c r="B8" s="49" t="s">
        <v>34</v>
      </c>
    </row>
    <row r="9" spans="1:2" ht="15" customHeight="1" x14ac:dyDescent="0.2">
      <c r="A9" s="13" t="s">
        <v>42</v>
      </c>
      <c r="B9" s="49" t="s">
        <v>43</v>
      </c>
    </row>
    <row r="10" spans="1:2" ht="15" customHeight="1" x14ac:dyDescent="0.2">
      <c r="A10" s="13" t="s">
        <v>44</v>
      </c>
    </row>
    <row r="11" spans="1:2" ht="15" customHeight="1" x14ac:dyDescent="0.2">
      <c r="A11" s="13" t="s">
        <v>45</v>
      </c>
    </row>
    <row r="12" spans="1:2" ht="15" customHeight="1" x14ac:dyDescent="0.2">
      <c r="A12" s="13" t="s">
        <v>46</v>
      </c>
    </row>
    <row r="13" spans="1:2" ht="15" customHeight="1" x14ac:dyDescent="0.2">
      <c r="A13" s="13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ColWidth="9" defaultRowHeight="15" customHeight="1" x14ac:dyDescent="0.2"/>
  <cols>
    <col min="1" max="2" width="8.83203125" style="49" customWidth="1"/>
    <col min="3" max="3" width="13.33203125" style="49" customWidth="1"/>
    <col min="4" max="4" width="16" style="49" customWidth="1"/>
    <col min="5" max="1026" width="8.83203125" style="49" customWidth="1"/>
    <col min="1027" max="1029" width="9" style="49" customWidth="1"/>
    <col min="1030" max="16384" width="9" style="49"/>
  </cols>
  <sheetData>
    <row r="1" spans="1:9" ht="15" customHeight="1" x14ac:dyDescent="0.2">
      <c r="A1" t="s">
        <v>256</v>
      </c>
    </row>
    <row r="2" spans="1:9" ht="15" customHeight="1" x14ac:dyDescent="0.2">
      <c r="A2" s="13" t="s">
        <v>29</v>
      </c>
      <c r="B2" s="13" t="s">
        <v>31</v>
      </c>
      <c r="C2" s="13" t="s">
        <v>177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2">
      <c r="A3" s="49" t="s">
        <v>257</v>
      </c>
      <c r="C3" s="49" t="s">
        <v>258</v>
      </c>
      <c r="D3" s="49" t="s">
        <v>93</v>
      </c>
      <c r="H3" s="49" t="s">
        <v>259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23" x14ac:dyDescent="0.2">
      <c r="A1" t="s">
        <v>260</v>
      </c>
    </row>
    <row r="2" spans="1:23" ht="15" customHeight="1" x14ac:dyDescent="0.2">
      <c r="G2" s="67" t="s">
        <v>261</v>
      </c>
      <c r="H2" s="65"/>
      <c r="I2" s="67" t="s">
        <v>262</v>
      </c>
      <c r="J2" s="65"/>
      <c r="K2" s="65"/>
      <c r="L2" s="65"/>
      <c r="M2" s="65"/>
      <c r="N2" s="65"/>
      <c r="Q2" s="68" t="s">
        <v>263</v>
      </c>
      <c r="R2" s="65"/>
      <c r="S2" s="68" t="s">
        <v>264</v>
      </c>
      <c r="T2" s="65"/>
    </row>
    <row r="3" spans="1:23" ht="42" customHeight="1" x14ac:dyDescent="0.2">
      <c r="A3" s="2" t="s">
        <v>29</v>
      </c>
      <c r="B3" s="2" t="s">
        <v>31</v>
      </c>
      <c r="C3" s="2" t="s">
        <v>101</v>
      </c>
      <c r="D3" s="2" t="s">
        <v>238</v>
      </c>
      <c r="E3" s="2" t="s">
        <v>81</v>
      </c>
      <c r="F3" s="2" t="s">
        <v>107</v>
      </c>
      <c r="G3" s="2" t="s">
        <v>265</v>
      </c>
      <c r="H3" s="2" t="s">
        <v>266</v>
      </c>
      <c r="I3" s="2" t="s">
        <v>57</v>
      </c>
      <c r="J3" s="2" t="s">
        <v>58</v>
      </c>
      <c r="K3" s="2" t="s">
        <v>72</v>
      </c>
      <c r="L3" s="2" t="s">
        <v>267</v>
      </c>
      <c r="M3" s="2" t="s">
        <v>268</v>
      </c>
      <c r="N3" s="2" t="s">
        <v>269</v>
      </c>
      <c r="O3" s="2" t="s">
        <v>270</v>
      </c>
      <c r="P3" s="2" t="s">
        <v>271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9" defaultRowHeight="15" x14ac:dyDescent="0.2"/>
  <cols>
    <col min="1" max="1" width="14" style="49" customWidth="1"/>
    <col min="2" max="3" width="13.33203125" style="49" customWidth="1"/>
    <col min="4" max="6" width="9.1640625" style="49" customWidth="1"/>
    <col min="7" max="1017" width="9.1640625" customWidth="1"/>
  </cols>
  <sheetData>
    <row r="1" spans="1:6" ht="15" customHeight="1" x14ac:dyDescent="0.2">
      <c r="A1" t="s">
        <v>272</v>
      </c>
    </row>
    <row r="2" spans="1:6" ht="15" customHeight="1" x14ac:dyDescent="0.2">
      <c r="A2" s="2" t="s">
        <v>29</v>
      </c>
      <c r="B2" s="2" t="s">
        <v>31</v>
      </c>
      <c r="C2" s="2" t="s">
        <v>273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9" defaultRowHeight="15" x14ac:dyDescent="0.2"/>
  <cols>
    <col min="1" max="1" width="15.1640625" style="49" customWidth="1"/>
    <col min="2" max="2" width="14.6640625" style="49" customWidth="1"/>
    <col min="3" max="14" width="9.1640625" style="49" customWidth="1"/>
    <col min="15" max="1024" width="9.1640625" customWidth="1"/>
  </cols>
  <sheetData>
    <row r="1" spans="1:14" x14ac:dyDescent="0.2">
      <c r="A1" t="s">
        <v>274</v>
      </c>
    </row>
    <row r="2" spans="1:14" ht="15" customHeight="1" x14ac:dyDescent="0.2">
      <c r="G2" s="68" t="s">
        <v>275</v>
      </c>
      <c r="H2" s="65"/>
    </row>
    <row r="3" spans="1:14" ht="15" customHeight="1" x14ac:dyDescent="0.2">
      <c r="A3" s="2" t="s">
        <v>29</v>
      </c>
      <c r="B3" s="2" t="s">
        <v>31</v>
      </c>
      <c r="C3" s="2" t="s">
        <v>101</v>
      </c>
      <c r="D3" s="2" t="s">
        <v>238</v>
      </c>
      <c r="E3" s="2" t="s">
        <v>81</v>
      </c>
      <c r="F3" s="2" t="s">
        <v>107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276</v>
      </c>
      <c r="N3" s="2" t="s">
        <v>277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ColWidth="9" defaultRowHeight="15" customHeight="1" x14ac:dyDescent="0.2"/>
  <cols>
    <col min="1" max="17" width="8.83203125" style="49" customWidth="1"/>
    <col min="18" max="1025" width="8.83203125" style="1" customWidth="1"/>
    <col min="1026" max="1028" width="9" style="1" customWidth="1"/>
    <col min="1029" max="16384" width="9" style="1"/>
  </cols>
  <sheetData>
    <row r="1" spans="1:18" s="48" customFormat="1" ht="15" customHeight="1" x14ac:dyDescent="0.2">
      <c r="A1" t="s">
        <v>278</v>
      </c>
    </row>
    <row r="2" spans="1:18" ht="15" customHeight="1" x14ac:dyDescent="0.2">
      <c r="A2" s="13" t="s">
        <v>29</v>
      </c>
      <c r="B2" s="13" t="s">
        <v>31</v>
      </c>
      <c r="C2" s="13" t="s">
        <v>279</v>
      </c>
      <c r="D2" s="13" t="s">
        <v>280</v>
      </c>
      <c r="E2" s="13" t="s">
        <v>281</v>
      </c>
      <c r="F2" s="13" t="s">
        <v>282</v>
      </c>
      <c r="G2" s="13" t="s">
        <v>107</v>
      </c>
      <c r="H2" s="13" t="s">
        <v>283</v>
      </c>
      <c r="I2" s="13" t="s">
        <v>284</v>
      </c>
      <c r="J2" s="13" t="s">
        <v>285</v>
      </c>
      <c r="K2" s="13" t="s">
        <v>286</v>
      </c>
      <c r="L2" s="13" t="s">
        <v>287</v>
      </c>
      <c r="M2" s="13" t="s">
        <v>288</v>
      </c>
      <c r="N2" s="13" t="s">
        <v>289</v>
      </c>
      <c r="O2" s="13" t="s">
        <v>290</v>
      </c>
      <c r="P2" s="13" t="s">
        <v>291</v>
      </c>
      <c r="Q2" s="13" t="s">
        <v>44</v>
      </c>
      <c r="R2" s="13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2" ht="15" customHeight="1" x14ac:dyDescent="0.2">
      <c r="A1" t="s">
        <v>292</v>
      </c>
    </row>
    <row r="2" spans="1:12" ht="15" customHeight="1" x14ac:dyDescent="0.2">
      <c r="A2" s="13" t="s">
        <v>29</v>
      </c>
      <c r="B2" s="13" t="s">
        <v>31</v>
      </c>
      <c r="C2" s="13" t="s">
        <v>293</v>
      </c>
      <c r="D2" s="13" t="s">
        <v>294</v>
      </c>
      <c r="E2" s="13" t="s">
        <v>295</v>
      </c>
      <c r="F2" s="13" t="s">
        <v>279</v>
      </c>
      <c r="G2" s="13" t="s">
        <v>296</v>
      </c>
      <c r="H2" s="13" t="s">
        <v>297</v>
      </c>
      <c r="I2" s="13" t="s">
        <v>298</v>
      </c>
      <c r="J2" s="13" t="s">
        <v>299</v>
      </c>
      <c r="K2" s="13" t="s">
        <v>44</v>
      </c>
      <c r="L2" s="13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7" ht="15" customHeight="1" x14ac:dyDescent="0.2">
      <c r="A1" t="s">
        <v>300</v>
      </c>
    </row>
    <row r="2" spans="1:17" ht="15" customHeight="1" x14ac:dyDescent="0.2">
      <c r="A2" s="13" t="s">
        <v>29</v>
      </c>
      <c r="B2" s="13" t="s">
        <v>31</v>
      </c>
      <c r="C2" s="13" t="s">
        <v>107</v>
      </c>
      <c r="D2" s="13" t="s">
        <v>301</v>
      </c>
      <c r="E2" s="13" t="s">
        <v>302</v>
      </c>
      <c r="F2" s="13" t="s">
        <v>303</v>
      </c>
      <c r="G2" s="13" t="s">
        <v>304</v>
      </c>
      <c r="H2" s="13" t="s">
        <v>305</v>
      </c>
      <c r="I2" s="13" t="s">
        <v>306</v>
      </c>
      <c r="J2" s="13" t="s">
        <v>307</v>
      </c>
      <c r="K2" s="13" t="s">
        <v>44</v>
      </c>
      <c r="L2" s="13" t="s">
        <v>62</v>
      </c>
      <c r="M2" s="13" t="s">
        <v>63</v>
      </c>
      <c r="N2" s="13" t="s">
        <v>45</v>
      </c>
      <c r="O2" s="13" t="s">
        <v>54</v>
      </c>
      <c r="P2" s="13" t="s">
        <v>276</v>
      </c>
      <c r="Q2" s="13" t="s">
        <v>277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9" defaultRowHeight="15" customHeight="1" x14ac:dyDescent="0.2"/>
  <cols>
    <col min="1" max="1025" width="8.83203125" style="49" customWidth="1"/>
    <col min="1026" max="1028" width="9" style="49" customWidth="1"/>
    <col min="1029" max="16384" width="9" style="49"/>
  </cols>
  <sheetData>
    <row r="1" spans="1:2" ht="15" customHeight="1" x14ac:dyDescent="0.2">
      <c r="A1" t="s">
        <v>48</v>
      </c>
    </row>
    <row r="2" spans="1:2" ht="15" customHeight="1" x14ac:dyDescent="0.2">
      <c r="A2" s="13" t="s">
        <v>29</v>
      </c>
      <c r="B2" s="49" t="s">
        <v>49</v>
      </c>
    </row>
    <row r="3" spans="1:2" ht="15" customHeight="1" x14ac:dyDescent="0.2">
      <c r="A3" s="13" t="s">
        <v>31</v>
      </c>
      <c r="B3" s="49" t="s">
        <v>50</v>
      </c>
    </row>
    <row r="4" spans="1:2" ht="15" customHeight="1" x14ac:dyDescent="0.2">
      <c r="A4" s="13" t="s">
        <v>51</v>
      </c>
      <c r="B4" s="49" t="s">
        <v>52</v>
      </c>
    </row>
    <row r="5" spans="1:2" ht="15" customHeight="1" x14ac:dyDescent="0.2">
      <c r="A5" s="13" t="s">
        <v>44</v>
      </c>
    </row>
    <row r="6" spans="1:2" ht="15" customHeight="1" x14ac:dyDescent="0.2">
      <c r="A6" s="13" t="s">
        <v>45</v>
      </c>
      <c r="B6" s="49" t="s">
        <v>53</v>
      </c>
    </row>
    <row r="7" spans="1:2" ht="15" customHeight="1" x14ac:dyDescent="0.2">
      <c r="A7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9" defaultRowHeight="15" customHeight="1" x14ac:dyDescent="0.2"/>
  <cols>
    <col min="1" max="1" width="18.5" style="49" customWidth="1"/>
    <col min="2" max="2" width="5.33203125" style="49" customWidth="1"/>
    <col min="3" max="1019" width="8.83203125" style="15" customWidth="1"/>
    <col min="1020" max="1022" width="9" style="15" customWidth="1"/>
    <col min="1023" max="16384" width="9" style="15"/>
  </cols>
  <sheetData>
    <row r="1" spans="1:2" ht="15" customHeight="1" x14ac:dyDescent="0.2">
      <c r="A1" t="s">
        <v>55</v>
      </c>
    </row>
    <row r="2" spans="1:2" ht="15" customHeight="1" x14ac:dyDescent="0.2">
      <c r="A2" s="13" t="s">
        <v>29</v>
      </c>
      <c r="B2" s="49" t="s">
        <v>56</v>
      </c>
    </row>
    <row r="3" spans="1:2" ht="15" customHeight="1" x14ac:dyDescent="0.2">
      <c r="A3" s="13" t="s">
        <v>31</v>
      </c>
    </row>
    <row r="4" spans="1:2" ht="15" customHeight="1" x14ac:dyDescent="0.2">
      <c r="A4" s="13" t="s">
        <v>57</v>
      </c>
      <c r="B4" s="49">
        <v>37</v>
      </c>
    </row>
    <row r="5" spans="1:2" ht="15" customHeight="1" x14ac:dyDescent="0.2">
      <c r="A5" s="13" t="s">
        <v>58</v>
      </c>
      <c r="B5" s="49" t="s">
        <v>59</v>
      </c>
    </row>
    <row r="6" spans="1:2" ht="15" customHeight="1" x14ac:dyDescent="0.2">
      <c r="A6" s="13" t="s">
        <v>44</v>
      </c>
    </row>
    <row r="7" spans="1:2" ht="15" customHeight="1" x14ac:dyDescent="0.2">
      <c r="A7" s="13" t="s">
        <v>45</v>
      </c>
    </row>
    <row r="8" spans="1:2" ht="15" customHeight="1" x14ac:dyDescent="0.2">
      <c r="A8" s="13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ColWidth="9" defaultRowHeight="15" customHeight="1" x14ac:dyDescent="0.2"/>
  <cols>
    <col min="1" max="1" width="10.5" style="49" customWidth="1"/>
    <col min="2" max="2" width="19.33203125" style="49" customWidth="1"/>
    <col min="3" max="3" width="27" style="49" bestFit="1" customWidth="1"/>
    <col min="4" max="6" width="8.83203125" style="49" customWidth="1"/>
    <col min="7" max="7" width="11.1640625" style="49" bestFit="1" customWidth="1"/>
    <col min="8" max="1026" width="8.83203125" style="1" customWidth="1"/>
    <col min="1027" max="1029" width="9" style="1" customWidth="1"/>
    <col min="1030" max="16384" width="9" style="1"/>
  </cols>
  <sheetData>
    <row r="1" spans="1:8" s="48" customFormat="1" x14ac:dyDescent="0.2">
      <c r="A1" t="s">
        <v>60</v>
      </c>
    </row>
    <row r="2" spans="1:8" ht="28" customHeight="1" x14ac:dyDescent="0.2">
      <c r="A2" s="13" t="s">
        <v>29</v>
      </c>
      <c r="B2" s="13" t="s">
        <v>31</v>
      </c>
      <c r="C2" s="13" t="s">
        <v>61</v>
      </c>
      <c r="D2" s="13" t="s">
        <v>44</v>
      </c>
      <c r="E2" s="13" t="s">
        <v>62</v>
      </c>
      <c r="F2" s="13" t="s">
        <v>63</v>
      </c>
      <c r="G2" s="13" t="s">
        <v>45</v>
      </c>
      <c r="H2" s="13" t="s">
        <v>54</v>
      </c>
    </row>
    <row r="3" spans="1:8" ht="28" customHeight="1" x14ac:dyDescent="0.2">
      <c r="A3" s="49" t="s">
        <v>64</v>
      </c>
      <c r="B3" s="49" t="s">
        <v>65</v>
      </c>
      <c r="C3" s="49" t="s">
        <v>66</v>
      </c>
      <c r="D3" s="14"/>
    </row>
    <row r="4" spans="1:8" ht="42" customHeight="1" x14ac:dyDescent="0.2">
      <c r="A4" s="49" t="s">
        <v>67</v>
      </c>
      <c r="B4" s="49" t="s">
        <v>68</v>
      </c>
      <c r="C4" s="49" t="s">
        <v>69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workbookViewId="0"/>
  </sheetViews>
  <sheetFormatPr baseColWidth="10" defaultColWidth="9" defaultRowHeight="15" customHeight="1" x14ac:dyDescent="0.15"/>
  <cols>
    <col min="1" max="1" width="8.83203125" style="49" customWidth="1"/>
    <col min="2" max="2" width="12" style="49" customWidth="1"/>
    <col min="3" max="3" width="23" style="49" customWidth="1"/>
    <col min="4" max="4" width="20" style="49" hidden="1" customWidth="1"/>
    <col min="5" max="6" width="8.83203125" style="49" hidden="1" customWidth="1"/>
    <col min="7" max="7" width="10.83203125" style="49" customWidth="1"/>
    <col min="8" max="8" width="16.5" style="49" bestFit="1" customWidth="1"/>
    <col min="9" max="9" width="8.5" style="12" bestFit="1" customWidth="1"/>
    <col min="10" max="10" width="10.5" style="12" customWidth="1"/>
    <col min="11" max="11" width="6.33203125" style="12" bestFit="1" customWidth="1"/>
    <col min="12" max="12" width="9.33203125" style="12" customWidth="1"/>
    <col min="13" max="19" width="8.83203125" style="12" customWidth="1"/>
    <col min="20" max="20" width="34.5" style="12" customWidth="1"/>
    <col min="21" max="1035" width="8.83203125" style="12" customWidth="1"/>
    <col min="1036" max="1038" width="9" style="12" customWidth="1"/>
    <col min="1039" max="16384" width="9" style="12"/>
  </cols>
  <sheetData>
    <row r="1" spans="1:1032" x14ac:dyDescent="0.2">
      <c r="A1" t="s">
        <v>70</v>
      </c>
    </row>
    <row r="2" spans="1:1032" s="48" customFormat="1" ht="14" customHeight="1" x14ac:dyDescent="0.2">
      <c r="A2" s="8"/>
      <c r="B2" s="31"/>
      <c r="C2" s="31"/>
      <c r="D2" s="31"/>
      <c r="E2" s="31"/>
      <c r="F2" s="31"/>
      <c r="G2" s="31"/>
      <c r="H2" s="60" t="s">
        <v>71</v>
      </c>
      <c r="I2" s="61"/>
      <c r="J2" s="61"/>
      <c r="K2" s="62"/>
      <c r="L2" s="31"/>
      <c r="M2" s="63" t="s">
        <v>72</v>
      </c>
      <c r="N2" s="64"/>
      <c r="O2" s="64"/>
      <c r="P2" s="64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</row>
    <row r="3" spans="1:1032" s="29" customFormat="1" ht="30" customHeight="1" x14ac:dyDescent="0.2">
      <c r="A3" s="27" t="s">
        <v>29</v>
      </c>
      <c r="B3" s="32" t="s">
        <v>31</v>
      </c>
      <c r="C3" s="32" t="s">
        <v>73</v>
      </c>
      <c r="D3" s="32" t="s">
        <v>74</v>
      </c>
      <c r="E3" s="32" t="s">
        <v>75</v>
      </c>
      <c r="F3" s="41" t="s">
        <v>76</v>
      </c>
      <c r="G3" s="32" t="s">
        <v>77</v>
      </c>
      <c r="H3" s="32" t="s">
        <v>78</v>
      </c>
      <c r="I3" s="32" t="s">
        <v>79</v>
      </c>
      <c r="J3" s="32" t="s">
        <v>80</v>
      </c>
      <c r="K3" s="32" t="s">
        <v>81</v>
      </c>
      <c r="L3" s="32" t="s">
        <v>82</v>
      </c>
      <c r="M3" s="27" t="s">
        <v>78</v>
      </c>
      <c r="N3" s="27" t="s">
        <v>79</v>
      </c>
      <c r="O3" s="27" t="s">
        <v>80</v>
      </c>
      <c r="P3" s="27" t="s">
        <v>81</v>
      </c>
      <c r="Q3" s="27" t="s">
        <v>44</v>
      </c>
      <c r="R3" s="27" t="s">
        <v>62</v>
      </c>
      <c r="S3" s="27" t="s">
        <v>63</v>
      </c>
      <c r="T3" s="27" t="s">
        <v>45</v>
      </c>
      <c r="U3" s="27" t="s">
        <v>54</v>
      </c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  <c r="ALZ3" s="28"/>
      <c r="AMA3" s="28"/>
      <c r="AMB3" s="28"/>
      <c r="AMC3" s="28"/>
      <c r="AMD3" s="28"/>
      <c r="AME3" s="28"/>
      <c r="AMF3" s="28"/>
      <c r="AMG3" s="28"/>
      <c r="AMH3" s="28"/>
      <c r="AMI3" s="28"/>
      <c r="AMJ3" s="28"/>
      <c r="AMK3" s="28"/>
      <c r="AML3" s="28"/>
      <c r="AMM3" s="28"/>
      <c r="AMN3" s="28"/>
      <c r="AMO3" s="28"/>
      <c r="AMP3" s="28"/>
      <c r="AMQ3" s="28"/>
      <c r="AMR3" s="28"/>
    </row>
    <row r="4" spans="1:1032" ht="15" customHeight="1" x14ac:dyDescent="0.15">
      <c r="A4" s="49" t="s">
        <v>83</v>
      </c>
      <c r="B4" s="22" t="s">
        <v>84</v>
      </c>
      <c r="C4" s="22" t="s">
        <v>85</v>
      </c>
      <c r="D4" s="22" t="s">
        <v>86</v>
      </c>
      <c r="E4" s="22" t="s">
        <v>87</v>
      </c>
      <c r="F4" s="42" t="s">
        <v>88</v>
      </c>
      <c r="G4" s="22" t="s">
        <v>89</v>
      </c>
      <c r="H4" s="33" t="s">
        <v>90</v>
      </c>
      <c r="I4" s="34">
        <v>4.58E-17</v>
      </c>
      <c r="J4" s="33">
        <v>4.5800000000000003E-18</v>
      </c>
      <c r="K4" s="35" t="s">
        <v>91</v>
      </c>
      <c r="L4" s="33" t="s">
        <v>92</v>
      </c>
      <c r="M4" s="49" t="s">
        <v>90</v>
      </c>
      <c r="N4" s="49">
        <v>7.75</v>
      </c>
      <c r="O4" s="49">
        <v>0.77500000000000002</v>
      </c>
      <c r="P4" s="49" t="s">
        <v>93</v>
      </c>
      <c r="T4" s="49" t="s">
        <v>94</v>
      </c>
    </row>
    <row r="5" spans="1:1032" s="30" customFormat="1" ht="31" customHeight="1" x14ac:dyDescent="0.2">
      <c r="A5" s="29" t="s">
        <v>88</v>
      </c>
      <c r="B5" s="36" t="s">
        <v>95</v>
      </c>
      <c r="C5" s="36" t="s">
        <v>96</v>
      </c>
      <c r="D5" s="36" t="s">
        <v>86</v>
      </c>
      <c r="E5" s="36" t="s">
        <v>87</v>
      </c>
      <c r="G5" s="36" t="s">
        <v>89</v>
      </c>
      <c r="H5" s="37" t="s">
        <v>90</v>
      </c>
      <c r="I5" s="38">
        <v>9.9999999999999998E-13</v>
      </c>
      <c r="J5" s="38">
        <v>1E-13</v>
      </c>
      <c r="K5" s="39" t="s">
        <v>91</v>
      </c>
      <c r="L5" s="37" t="s">
        <v>97</v>
      </c>
      <c r="M5" s="29" t="s">
        <v>90</v>
      </c>
      <c r="N5" s="29">
        <v>7.75</v>
      </c>
      <c r="O5" s="29">
        <v>0.77500000000000002</v>
      </c>
      <c r="P5" s="29" t="s">
        <v>93</v>
      </c>
      <c r="T5" s="29" t="s">
        <v>98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baseColWidth="10" defaultColWidth="9" defaultRowHeight="15" customHeight="1" x14ac:dyDescent="0.2"/>
  <cols>
    <col min="1" max="1" width="9" style="49" customWidth="1"/>
    <col min="2" max="2" width="13.5" style="49" customWidth="1"/>
    <col min="3" max="5" width="8.83203125" style="49" customWidth="1"/>
    <col min="6" max="6" width="17.1640625" style="49" bestFit="1" customWidth="1"/>
    <col min="7" max="7" width="16.5" style="49" bestFit="1" customWidth="1"/>
    <col min="8" max="8" width="8.83203125" style="49" customWidth="1"/>
    <col min="9" max="9" width="14.33203125" style="49" bestFit="1" customWidth="1"/>
    <col min="10" max="12" width="8.83203125" style="49" customWidth="1"/>
    <col min="13" max="13" width="18.6640625" style="49" bestFit="1" customWidth="1"/>
    <col min="14" max="1028" width="8.83203125" style="49" customWidth="1"/>
    <col min="1029" max="1031" width="9" style="49" customWidth="1"/>
    <col min="1032" max="16384" width="9" style="49"/>
  </cols>
  <sheetData>
    <row r="1" spans="1:14" ht="15" customHeight="1" x14ac:dyDescent="0.2">
      <c r="A1" t="s">
        <v>99</v>
      </c>
    </row>
    <row r="2" spans="1:14" ht="15" customHeight="1" x14ac:dyDescent="0.2">
      <c r="C2" s="63" t="s">
        <v>100</v>
      </c>
      <c r="D2" s="65"/>
      <c r="E2" s="65"/>
      <c r="F2" s="65"/>
      <c r="G2" s="65"/>
      <c r="H2" s="65"/>
    </row>
    <row r="3" spans="1:14" ht="15" customHeight="1" x14ac:dyDescent="0.2">
      <c r="A3" s="13" t="s">
        <v>29</v>
      </c>
      <c r="B3" s="13" t="s">
        <v>31</v>
      </c>
      <c r="C3" s="13" t="s">
        <v>101</v>
      </c>
      <c r="D3" s="13" t="s">
        <v>102</v>
      </c>
      <c r="E3" s="13" t="s">
        <v>103</v>
      </c>
      <c r="F3" s="13" t="s">
        <v>104</v>
      </c>
      <c r="G3" s="13" t="s">
        <v>105</v>
      </c>
      <c r="H3" s="13" t="s">
        <v>106</v>
      </c>
      <c r="I3" s="13" t="s">
        <v>107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</row>
    <row r="4" spans="1:14" ht="15" customHeight="1" x14ac:dyDescent="0.2">
      <c r="A4" s="49" t="s">
        <v>108</v>
      </c>
      <c r="B4" s="49" t="s">
        <v>109</v>
      </c>
      <c r="F4" s="11"/>
      <c r="G4" s="49">
        <v>1</v>
      </c>
      <c r="H4" s="49">
        <v>0</v>
      </c>
      <c r="I4" s="51" t="s">
        <v>110</v>
      </c>
      <c r="J4" s="51"/>
    </row>
    <row r="5" spans="1:14" ht="15" customHeight="1" x14ac:dyDescent="0.2">
      <c r="A5" s="49" t="s">
        <v>111</v>
      </c>
      <c r="B5" s="49" t="s">
        <v>112</v>
      </c>
      <c r="G5" s="49">
        <v>2</v>
      </c>
      <c r="H5" s="49">
        <v>0</v>
      </c>
      <c r="I5" s="51" t="s">
        <v>110</v>
      </c>
      <c r="J5" s="51"/>
    </row>
    <row r="6" spans="1:14" ht="15" customHeight="1" x14ac:dyDescent="0.2">
      <c r="A6" s="49" t="s">
        <v>113</v>
      </c>
      <c r="B6" s="49" t="s">
        <v>114</v>
      </c>
      <c r="F6" s="11"/>
      <c r="G6" s="49">
        <v>3</v>
      </c>
      <c r="H6" s="49">
        <v>0</v>
      </c>
      <c r="I6" s="51" t="s">
        <v>110</v>
      </c>
      <c r="J6" s="51"/>
    </row>
    <row r="7" spans="1:14" ht="15" customHeight="1" x14ac:dyDescent="0.2">
      <c r="A7" s="49" t="s">
        <v>115</v>
      </c>
      <c r="B7" s="49" t="s">
        <v>116</v>
      </c>
      <c r="F7" s="11"/>
      <c r="G7" s="49">
        <v>4</v>
      </c>
      <c r="H7" s="49">
        <v>0</v>
      </c>
      <c r="I7" s="51" t="s">
        <v>110</v>
      </c>
      <c r="J7" s="51"/>
    </row>
    <row r="8" spans="1:14" ht="15" customHeight="1" x14ac:dyDescent="0.2">
      <c r="A8" s="49" t="s">
        <v>117</v>
      </c>
      <c r="B8" s="49" t="s">
        <v>118</v>
      </c>
      <c r="F8" s="11"/>
      <c r="G8" s="49">
        <v>5</v>
      </c>
      <c r="H8" s="49">
        <v>0</v>
      </c>
      <c r="I8" s="51" t="s">
        <v>110</v>
      </c>
      <c r="J8" s="51"/>
    </row>
    <row r="9" spans="1:14" ht="15" customHeight="1" x14ac:dyDescent="0.2">
      <c r="A9" s="49" t="s">
        <v>119</v>
      </c>
      <c r="B9" s="49" t="s">
        <v>120</v>
      </c>
      <c r="F9" s="11"/>
      <c r="H9" s="49">
        <v>0</v>
      </c>
      <c r="I9" s="51" t="s">
        <v>110</v>
      </c>
      <c r="M9" s="49" t="s">
        <v>121</v>
      </c>
    </row>
    <row r="10" spans="1:14" ht="15" customHeight="1" x14ac:dyDescent="0.2">
      <c r="A10" s="49" t="s">
        <v>122</v>
      </c>
      <c r="B10" s="49" t="s">
        <v>122</v>
      </c>
      <c r="G10" s="49">
        <v>18.0152</v>
      </c>
      <c r="H10" s="49">
        <v>0</v>
      </c>
      <c r="I10" s="49" t="s">
        <v>123</v>
      </c>
    </row>
  </sheetData>
  <autoFilter ref="A2:K9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</sheetViews>
  <sheetFormatPr baseColWidth="10" defaultColWidth="9" defaultRowHeight="15" customHeight="1" x14ac:dyDescent="0.2"/>
  <cols>
    <col min="1" max="6" width="15.5" style="49" customWidth="1"/>
    <col min="7" max="1026" width="9.1640625" style="49" customWidth="1"/>
    <col min="1027" max="1029" width="9" style="49" customWidth="1"/>
    <col min="1030" max="16384" width="9" style="49"/>
  </cols>
  <sheetData>
    <row r="1" spans="1:10" ht="15" customHeight="1" x14ac:dyDescent="0.2">
      <c r="A1" t="s">
        <v>124</v>
      </c>
    </row>
    <row r="2" spans="1:10" ht="15" customHeight="1" x14ac:dyDescent="0.2">
      <c r="A2" s="13" t="s">
        <v>29</v>
      </c>
      <c r="B2" s="13" t="s">
        <v>31</v>
      </c>
      <c r="C2" s="13" t="s">
        <v>125</v>
      </c>
      <c r="D2" s="13" t="s">
        <v>126</v>
      </c>
      <c r="E2" s="13" t="s">
        <v>81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 ht="15" customHeight="1" x14ac:dyDescent="0.2">
      <c r="A3" s="49" t="s">
        <v>127</v>
      </c>
      <c r="C3" s="49" t="s">
        <v>108</v>
      </c>
      <c r="D3" s="49" t="s">
        <v>88</v>
      </c>
      <c r="E3" s="49" t="s">
        <v>128</v>
      </c>
    </row>
    <row r="4" spans="1:10" ht="15" customHeight="1" x14ac:dyDescent="0.2">
      <c r="A4" s="49" t="s">
        <v>129</v>
      </c>
      <c r="C4" s="49" t="s">
        <v>111</v>
      </c>
      <c r="D4" s="49" t="s">
        <v>88</v>
      </c>
      <c r="E4" s="49" t="s">
        <v>128</v>
      </c>
    </row>
    <row r="5" spans="1:10" ht="15" customHeight="1" x14ac:dyDescent="0.2">
      <c r="A5" s="49" t="s">
        <v>130</v>
      </c>
      <c r="C5" s="49" t="s">
        <v>111</v>
      </c>
      <c r="D5" s="49" t="s">
        <v>83</v>
      </c>
      <c r="E5" s="49" t="s">
        <v>128</v>
      </c>
    </row>
    <row r="6" spans="1:10" ht="15" customHeight="1" x14ac:dyDescent="0.2">
      <c r="A6" s="49" t="s">
        <v>131</v>
      </c>
      <c r="C6" s="49" t="s">
        <v>115</v>
      </c>
      <c r="D6" s="49" t="s">
        <v>83</v>
      </c>
      <c r="E6" s="49" t="s">
        <v>128</v>
      </c>
    </row>
    <row r="7" spans="1:10" ht="15" customHeight="1" x14ac:dyDescent="0.2">
      <c r="A7" s="49" t="s">
        <v>132</v>
      </c>
      <c r="C7" s="49" t="s">
        <v>117</v>
      </c>
      <c r="D7" s="49" t="s">
        <v>83</v>
      </c>
      <c r="E7" s="49" t="s">
        <v>128</v>
      </c>
    </row>
    <row r="8" spans="1:10" ht="15" customHeight="1" x14ac:dyDescent="0.2">
      <c r="A8" s="49" t="s">
        <v>133</v>
      </c>
      <c r="C8" s="49" t="s">
        <v>119</v>
      </c>
      <c r="D8" s="49" t="s">
        <v>83</v>
      </c>
      <c r="E8" s="49" t="s">
        <v>128</v>
      </c>
    </row>
    <row r="9" spans="1:10" ht="15" customHeight="1" x14ac:dyDescent="0.2">
      <c r="A9" s="49" t="s">
        <v>134</v>
      </c>
      <c r="C9" s="49" t="s">
        <v>122</v>
      </c>
      <c r="D9" s="49" t="s">
        <v>88</v>
      </c>
      <c r="E9" s="49" t="s">
        <v>128</v>
      </c>
    </row>
    <row r="10" spans="1:10" ht="15" customHeight="1" x14ac:dyDescent="0.2">
      <c r="A10" s="49" t="s">
        <v>135</v>
      </c>
      <c r="C10" s="49" t="s">
        <v>122</v>
      </c>
      <c r="D10" s="49" t="s">
        <v>83</v>
      </c>
      <c r="E10" s="49" t="s">
        <v>128</v>
      </c>
    </row>
    <row r="11" spans="1:10" ht="15" customHeight="1" x14ac:dyDescent="0.2">
      <c r="A11" s="49" t="s">
        <v>136</v>
      </c>
      <c r="C11" s="49" t="s">
        <v>108</v>
      </c>
      <c r="D11" s="49" t="s">
        <v>83</v>
      </c>
      <c r="E11" s="49" t="s">
        <v>128</v>
      </c>
    </row>
    <row r="12" spans="1:10" ht="15" customHeight="1" x14ac:dyDescent="0.2">
      <c r="A12" s="49" t="s">
        <v>137</v>
      </c>
      <c r="C12" s="49" t="s">
        <v>113</v>
      </c>
      <c r="D12" s="49" t="s">
        <v>83</v>
      </c>
      <c r="E12" s="49" t="s">
        <v>128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9" defaultRowHeight="15" customHeight="1" x14ac:dyDescent="0.2"/>
  <cols>
    <col min="1" max="1" width="17.1640625" style="49" customWidth="1"/>
    <col min="2" max="2" width="8.83203125" style="49" hidden="1" customWidth="1"/>
    <col min="3" max="3" width="11.5" style="49" customWidth="1"/>
    <col min="4" max="4" width="16.5" style="49" bestFit="1" customWidth="1"/>
    <col min="5" max="5" width="8.1640625" style="52" customWidth="1"/>
    <col min="6" max="6" width="9.6640625" style="49" customWidth="1"/>
    <col min="7" max="7" width="6.6640625" style="50" customWidth="1"/>
    <col min="8" max="12" width="8.83203125" style="49" customWidth="1"/>
    <col min="13" max="1026" width="8.83203125" style="10" customWidth="1"/>
    <col min="1027" max="1029" width="9" style="10" customWidth="1"/>
    <col min="1030" max="16384" width="9" style="10"/>
  </cols>
  <sheetData>
    <row r="1" spans="1:12" ht="15" customHeight="1" x14ac:dyDescent="0.2">
      <c r="A1" s="21" t="s">
        <v>138</v>
      </c>
      <c r="B1" s="22"/>
      <c r="C1" s="22"/>
      <c r="D1" s="22"/>
      <c r="E1" s="53"/>
      <c r="F1" s="22"/>
      <c r="G1" s="23"/>
    </row>
    <row r="2" spans="1:12" s="20" customFormat="1" ht="15" customHeight="1" x14ac:dyDescent="0.2">
      <c r="A2" s="24" t="s">
        <v>29</v>
      </c>
      <c r="B2" s="24" t="s">
        <v>31</v>
      </c>
      <c r="C2" s="24" t="s">
        <v>139</v>
      </c>
      <c r="D2" s="24" t="s">
        <v>78</v>
      </c>
      <c r="E2" s="54" t="s">
        <v>79</v>
      </c>
      <c r="F2" s="24" t="s">
        <v>80</v>
      </c>
      <c r="G2" s="24" t="s">
        <v>81</v>
      </c>
      <c r="H2" s="19" t="s">
        <v>44</v>
      </c>
      <c r="I2" s="19" t="s">
        <v>62</v>
      </c>
      <c r="J2" s="19" t="s">
        <v>63</v>
      </c>
      <c r="K2" s="19" t="s">
        <v>45</v>
      </c>
      <c r="L2" s="19" t="s">
        <v>54</v>
      </c>
    </row>
    <row r="3" spans="1:12" ht="15" customHeight="1" x14ac:dyDescent="0.2">
      <c r="A3" s="25" t="s">
        <v>140</v>
      </c>
      <c r="B3" s="22"/>
      <c r="C3" s="22" t="s">
        <v>127</v>
      </c>
      <c r="D3" s="22" t="s">
        <v>90</v>
      </c>
      <c r="E3" s="53">
        <v>1.4799999999999999E-4</v>
      </c>
      <c r="F3" s="26">
        <v>7.4000000000000003E-6</v>
      </c>
      <c r="G3" s="55" t="s">
        <v>141</v>
      </c>
    </row>
    <row r="4" spans="1:12" ht="15" customHeight="1" x14ac:dyDescent="0.2">
      <c r="A4" s="25" t="s">
        <v>142</v>
      </c>
      <c r="B4" s="22"/>
      <c r="C4" s="22" t="s">
        <v>129</v>
      </c>
      <c r="D4" s="22" t="s">
        <v>90</v>
      </c>
      <c r="E4" s="53">
        <v>2.0000000000000001E-4</v>
      </c>
      <c r="F4" s="26">
        <v>1.0000000000000001E-5</v>
      </c>
      <c r="G4" s="55" t="s">
        <v>141</v>
      </c>
    </row>
    <row r="5" spans="1:12" ht="15" customHeight="1" x14ac:dyDescent="0.2">
      <c r="A5" s="25" t="s">
        <v>143</v>
      </c>
      <c r="B5" s="22"/>
      <c r="C5" s="22" t="s">
        <v>130</v>
      </c>
      <c r="D5" s="22" t="s">
        <v>90</v>
      </c>
      <c r="E5" s="53">
        <v>5.0000000000000001E-4</v>
      </c>
      <c r="G5" s="55" t="s">
        <v>141</v>
      </c>
    </row>
    <row r="6" spans="1:12" ht="15" customHeight="1" x14ac:dyDescent="0.2">
      <c r="A6" s="25" t="s">
        <v>144</v>
      </c>
      <c r="B6" s="22"/>
      <c r="C6" s="22" t="s">
        <v>131</v>
      </c>
      <c r="D6" s="22" t="s">
        <v>90</v>
      </c>
      <c r="E6" s="53">
        <v>5.0000000000000001E-4</v>
      </c>
      <c r="F6" s="26"/>
      <c r="G6" s="55" t="s">
        <v>141</v>
      </c>
    </row>
    <row r="7" spans="1:12" ht="15" customHeight="1" x14ac:dyDescent="0.2">
      <c r="A7" s="25" t="s">
        <v>145</v>
      </c>
      <c r="B7" s="22"/>
      <c r="C7" s="22" t="s">
        <v>132</v>
      </c>
      <c r="D7" s="22" t="s">
        <v>90</v>
      </c>
      <c r="E7" s="53">
        <v>1E-3</v>
      </c>
      <c r="F7" s="26"/>
      <c r="G7" s="55" t="s">
        <v>141</v>
      </c>
    </row>
    <row r="8" spans="1:12" ht="15" customHeight="1" x14ac:dyDescent="0.2">
      <c r="A8" s="25" t="s">
        <v>146</v>
      </c>
      <c r="B8" s="22"/>
      <c r="C8" s="22" t="s">
        <v>133</v>
      </c>
      <c r="D8" s="22" t="s">
        <v>90</v>
      </c>
      <c r="E8" s="53">
        <v>2E-3</v>
      </c>
      <c r="F8" s="26"/>
      <c r="G8" s="55" t="s">
        <v>141</v>
      </c>
    </row>
    <row r="9" spans="1:12" ht="15" customHeight="1" x14ac:dyDescent="0.2">
      <c r="A9" s="25" t="s">
        <v>147</v>
      </c>
      <c r="B9" s="22"/>
      <c r="C9" s="22" t="s">
        <v>134</v>
      </c>
      <c r="D9" s="22" t="s">
        <v>90</v>
      </c>
      <c r="E9" s="53">
        <v>1</v>
      </c>
      <c r="F9" s="26"/>
      <c r="G9" s="55" t="s">
        <v>141</v>
      </c>
    </row>
    <row r="10" spans="1:12" ht="15" customHeight="1" x14ac:dyDescent="0.2">
      <c r="A10" s="25" t="s">
        <v>148</v>
      </c>
      <c r="B10" s="22"/>
      <c r="C10" s="22" t="s">
        <v>135</v>
      </c>
      <c r="D10" s="22" t="s">
        <v>90</v>
      </c>
      <c r="E10" s="53">
        <v>1</v>
      </c>
      <c r="F10" s="26"/>
      <c r="G10" s="55" t="s">
        <v>141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!!Expected initial values</vt:lpstr>
      <vt:lpstr>Mass calculations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2020-12-02T23:38:44Z</dcterms:modified>
</cp:coreProperties>
</file>