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"/>
    </mc:Choice>
  </mc:AlternateContent>
  <bookViews>
    <workbookView xWindow="2840" yWindow="600" windowWidth="26880" windowHeight="18180" tabRatio="993" firstSheet="9" activeTab="9"/>
    <workbookView xWindow="-20440" yWindow="2080" windowWidth="20600" windowHeight="15060" tabRatio="500" firstSheet="11" activeTab="17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Accounted mass" sheetId="26" r:id="rId10"/>
    <sheet name="!!Observables" sheetId="10" r:id="rId11"/>
    <sheet name="!!Functions" sheetId="11" r:id="rId12"/>
    <sheet name="!!Reactions" sheetId="12" r:id="rId13"/>
    <sheet name="!!Rate laws" sheetId="13" r:id="rId14"/>
    <sheet name="!!dFBA objectives" sheetId="14" r:id="rId15"/>
    <sheet name="!!dFBA objective reactions" sheetId="15" r:id="rId16"/>
    <sheet name="!!dFBA objective species" sheetId="16" r:id="rId17"/>
    <sheet name="!!Parameters" sheetId="17" r:id="rId18"/>
    <sheet name="!!Stop conditions" sheetId="18" r:id="rId19"/>
    <sheet name="!!Observations" sheetId="19" r:id="rId20"/>
    <sheet name="!!Observation sets" sheetId="20" r:id="rId21"/>
    <sheet name="!!Conclusions" sheetId="21" r:id="rId22"/>
    <sheet name="!!References" sheetId="22" r:id="rId23"/>
    <sheet name="!!Authors" sheetId="23" r:id="rId24"/>
    <sheet name="!!Changes" sheetId="24" r:id="rId25"/>
  </sheets>
  <externalReferences>
    <externalReference r:id="rId26"/>
    <externalReference r:id="rId27"/>
    <externalReference r:id="rId28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7" hidden="1">'!!Parameters'!$A$1:$F$9</definedName>
    <definedName name="_xlnm._FilterDatabase" localSheetId="12" hidden="1">'!!Reactions'!$A$2:$D$7</definedName>
    <definedName name="_xlnm._FilterDatabase" localSheetId="22" hidden="1">'!!References'!$A$1:$D$1</definedName>
    <definedName name="_xlnm._FilterDatabase" localSheetId="6" hidden="1">'!!Species types'!$A$2:$K$7</definedName>
    <definedName name="_FilterDatabase_0" localSheetId="17">[1]Parameters!$A$1:$F$1</definedName>
    <definedName name="_FilterDatabase_0" localSheetId="12">[2]Reactions!$A$2:$D$6</definedName>
    <definedName name="_FilterDatabase_0" localSheetId="22">[3]References!$A$1:$D$1</definedName>
    <definedName name="_FilterDatabase_0_0" localSheetId="17">[1]Parameters!$A$1:$F$1</definedName>
    <definedName name="_FilterDatabase_0_0" localSheetId="12">[2]Reactions!$A$2:$D$6</definedName>
    <definedName name="_FilterDatabase_0_0" localSheetId="22">[3]References!$A$1:$D$1</definedName>
    <definedName name="_FilterDatabase_0_0_0" localSheetId="17">[1]Parameters!$A$1:$F$1</definedName>
    <definedName name="_FilterDatabase_0_0_0" localSheetId="12">[2]Reactions!$A$2:$D$6</definedName>
    <definedName name="_FilterDatabase_0_0_0" localSheetId="22">[3]References!$A$1:$D$1</definedName>
    <definedName name="_FilterDatabase_0_0_0_0" localSheetId="17">[1]Parameters!$A$1:$F$1</definedName>
    <definedName name="_FilterDatabase_0_0_0_0" localSheetId="12">[2]Reactions!$A$2:$D$6</definedName>
    <definedName name="_FilterDatabase_0_0_0_0" localSheetId="22">[3]References!$A$1:$D$1</definedName>
    <definedName name="avogadros_constant">'!!Parameters'!$D$10</definedName>
    <definedName name="density_c">'!!Parameters'!$D$8</definedName>
    <definedName name="density_e">'!!Parameters'!$D$9</definedName>
    <definedName name="mol_wt_species_type_1">'!!Species types'!$G$4</definedName>
    <definedName name="mol_wt_species_type_2">'!!Species types'!$G$5</definedName>
    <definedName name="mol_wt_species_type_3">'!!Species types'!$G$6</definedName>
    <definedName name="mol_wt_species_type_4">'!!Species types'!$G$7</definedName>
    <definedName name="mol_wt_species_type_5">'!!Species types'!$G$8</definedName>
    <definedName name="vol_cell">'!!Compartments'!$I$4</definedName>
    <definedName name="vol_extracellular_space">'!!Compartments'!$I$5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6" l="1"/>
  <c r="F4" i="26"/>
  <c r="I4" i="26"/>
  <c r="C4" i="26"/>
  <c r="J4" i="26"/>
  <c r="G4" i="26"/>
  <c r="H4" i="26"/>
  <c r="K4" i="26"/>
  <c r="D5" i="26"/>
  <c r="F5" i="26"/>
  <c r="I5" i="26"/>
  <c r="C5" i="26"/>
  <c r="J5" i="26"/>
  <c r="G5" i="26"/>
  <c r="H5" i="26"/>
  <c r="K5" i="26"/>
  <c r="D6" i="26"/>
  <c r="F6" i="26"/>
  <c r="I6" i="26"/>
  <c r="C6" i="26"/>
  <c r="J6" i="26"/>
  <c r="G6" i="26"/>
  <c r="H6" i="26"/>
  <c r="K6" i="26"/>
  <c r="D7" i="26"/>
  <c r="F7" i="26"/>
  <c r="I7" i="26"/>
  <c r="C7" i="26"/>
  <c r="J7" i="26"/>
  <c r="G7" i="26"/>
  <c r="H7" i="26"/>
  <c r="K7" i="26"/>
  <c r="D8" i="26"/>
  <c r="F8" i="26"/>
  <c r="I8" i="26"/>
  <c r="C8" i="26"/>
  <c r="J8" i="26"/>
  <c r="G8" i="26"/>
  <c r="H8" i="26"/>
  <c r="K8" i="26"/>
  <c r="D9" i="26"/>
  <c r="F9" i="26"/>
  <c r="I9" i="26"/>
  <c r="C9" i="26"/>
  <c r="J9" i="26"/>
  <c r="G9" i="26"/>
  <c r="H9" i="26"/>
  <c r="K9" i="26"/>
  <c r="D3" i="26"/>
  <c r="F3" i="26"/>
  <c r="I3" i="26"/>
  <c r="C3" i="26"/>
  <c r="J3" i="26"/>
  <c r="G3" i="26"/>
  <c r="H3" i="26"/>
  <c r="K3" i="26"/>
  <c r="E4" i="26"/>
  <c r="E5" i="26"/>
  <c r="E6" i="26"/>
  <c r="E7" i="26"/>
  <c r="E8" i="26"/>
  <c r="E9" i="26"/>
  <c r="E3" i="26"/>
  <c r="B4" i="26"/>
  <c r="B5" i="26"/>
  <c r="B6" i="26"/>
  <c r="B7" i="26"/>
  <c r="B8" i="26"/>
  <c r="B9" i="26"/>
  <c r="B3" i="26"/>
  <c r="A4" i="26"/>
  <c r="A5" i="26"/>
  <c r="A6" i="26"/>
  <c r="A7" i="26"/>
  <c r="A8" i="26"/>
  <c r="A9" i="26"/>
  <c r="A3" i="26"/>
</calcChain>
</file>

<file path=xl/sharedStrings.xml><?xml version="1.0" encoding="utf-8"?>
<sst xmlns="http://schemas.openxmlformats.org/spreadsheetml/2006/main" count="544" uniqueCount="262">
  <si>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</si>
  <si>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</si>
  <si>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</si>
  <si>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</si>
  <si>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</si>
  <si>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</si>
  <si>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</si>
  <si>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</si>
  <si>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</si>
  <si>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</si>
  <si>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</si>
  <si>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</si>
  <si>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</si>
  <si>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</si>
  <si>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</si>
  <si>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</si>
  <si>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</si>
  <si>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</si>
  <si>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</si>
  <si>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</si>
  <si>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</si>
  <si>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</si>
  <si>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</si>
  <si>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</si>
  <si>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</si>
  <si>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</si>
  <si>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</si>
  <si>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</si>
  <si>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</si>
  <si>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</si>
  <si>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ASP_test_2016</t>
  </si>
  <si>
    <t>!Name</t>
  </si>
  <si>
    <t>ASP test model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</si>
  <si>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</si>
  <si>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</si>
  <si>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</si>
  <si>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</si>
  <si>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</si>
  <si>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</si>
  <si>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</si>
  <si>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</si>
  <si>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</si>
  <si>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</si>
  <si>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</si>
  <si>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</si>
  <si>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</si>
  <si>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</si>
  <si>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</si>
  <si>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</si>
  <si>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</si>
  <si>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Test model for AccessSpeciesPopulations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</si>
  <si>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</si>
  <si>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</si>
  <si>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</si>
  <si>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</si>
  <si>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</si>
  <si>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</si>
  <si>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</si>
  <si>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</si>
  <si>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</si>
  <si>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</si>
  <si>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</si>
  <si>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</si>
  <si>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</si>
  <si>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submodel_1</t>
  </si>
  <si>
    <t>stochastic_simulation_algorithm</t>
  </si>
  <si>
    <t>Algorithm will be ignored</t>
  </si>
  <si>
    <t>submodel_2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</si>
  <si>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</si>
  <si>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</si>
  <si>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</si>
  <si>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</si>
  <si>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</si>
  <si>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</si>
  <si>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</si>
  <si>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</si>
  <si>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</si>
  <si>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</si>
  <si>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</si>
  <si>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</si>
  <si>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</si>
  <si>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</si>
  <si>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</si>
  <si>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</si>
  <si>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</si>
  <si>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</si>
  <si>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</si>
  <si>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</si>
  <si>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</si>
  <si>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</si>
  <si>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</si>
  <si>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</si>
  <si>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Volume s.t. vol * Avogadro's num ~= an integer x En</t>
  </si>
  <si>
    <t>Extracellular space</t>
  </si>
  <si>
    <t>extracellular_compartment</t>
  </si>
  <si>
    <t>density_e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</si>
  <si>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</si>
  <si>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</si>
  <si>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</si>
  <si>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</si>
  <si>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</si>
  <si>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</si>
  <si>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</si>
  <si>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</si>
  <si>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</si>
  <si>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specie_1</t>
  </si>
  <si>
    <t>pseudo_species</t>
  </si>
  <si>
    <t>specie_2</t>
  </si>
  <si>
    <t>specie_3</t>
  </si>
  <si>
    <t>specie_4</t>
  </si>
  <si>
    <t>specie_5</t>
  </si>
  <si>
    <t>!!ObjTables Type='Data' Id='Species' ObjTablesVersion='0.0.8'</t>
  </si>
  <si>
    <t>!Species type</t>
  </si>
  <si>
    <t>!Compartment</t>
  </si>
  <si>
    <t>specie_1[c]</t>
  </si>
  <si>
    <t>molecule</t>
  </si>
  <si>
    <t>specie_2[c]</t>
  </si>
  <si>
    <t>specie_3[c]</t>
  </si>
  <si>
    <t>specie_2[e]</t>
  </si>
  <si>
    <t>specie_3[e]</t>
  </si>
  <si>
    <t>specie_4[e]</t>
  </si>
  <si>
    <t>specie_5[e]</t>
  </si>
  <si>
    <t>!!ObjTables Type='Data' Id='DistributionInitConcentration' ObjTablesVersion='0.0.8'</t>
  </si>
  <si>
    <t>!Species</t>
  </si>
  <si>
    <t>dist-init-conc-specie_1[c]</t>
  </si>
  <si>
    <t>M</t>
  </si>
  <si>
    <t>dist-init-conc-specie_2[c]</t>
  </si>
  <si>
    <t>dist-init-conc-specie_3[c]</t>
  </si>
  <si>
    <t>dist-init-conc-specie_2[e]</t>
  </si>
  <si>
    <t>dist-init-conc-specie_3[e]</t>
  </si>
  <si>
    <t>dist-init-conc-specie_4[e]</t>
  </si>
  <si>
    <t>dist-init-conc-specie_5[e]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</si>
  <si>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</si>
  <si>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</si>
  <si>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</si>
  <si>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</si>
  <si>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</si>
  <si>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</si>
  <si>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</si>
  <si>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</si>
  <si>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</si>
  <si>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</si>
  <si>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</si>
  <si>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</si>
  <si>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</si>
  <si>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</si>
  <si>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</si>
  <si>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</si>
  <si>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</si>
  <si>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[c]: specie_1 + specie_2 ==&gt; specie_3</t>
  </si>
  <si>
    <t>s^-1</t>
  </si>
  <si>
    <t>reaction_2</t>
  </si>
  <si>
    <t>reaction_name_2</t>
  </si>
  <si>
    <t>[e]: specie_4 + specie_3 ==&gt; specie_5</t>
  </si>
  <si>
    <t>reaction_3</t>
  </si>
  <si>
    <t>reaction_name_3</t>
  </si>
  <si>
    <t>specie_2[c] ==&gt; specie_2[e]</t>
  </si>
  <si>
    <t>reaction_4</t>
  </si>
  <si>
    <t>reaction_name_4</t>
  </si>
  <si>
    <t>specie_2[e] ==&gt; specie_2[c]</t>
  </si>
  <si>
    <t>reaction_5</t>
  </si>
  <si>
    <t>reaction_name_5</t>
  </si>
  <si>
    <t>specie_3[e] ==&gt; specie_3[c]</t>
  </si>
  <si>
    <t>!!ObjTables Type='Data' Id='RateLaw' ObjTablesVersion='0.0.8'</t>
  </si>
  <si>
    <t>!Reaction</t>
  </si>
  <si>
    <t>!Direction</t>
  </si>
  <si>
    <t>reaction_1-forward</t>
  </si>
  <si>
    <t>forward</t>
  </si>
  <si>
    <t>k_cat_1 * specie_1[c] * specie_2[c]</t>
  </si>
  <si>
    <t>reaction_2-forward</t>
  </si>
  <si>
    <t>k_cat_2 * specie_3[e] * specie_4[e]</t>
  </si>
  <si>
    <t>reaction_3-forward</t>
  </si>
  <si>
    <t>k_cat_3 * specie_2[c]</t>
  </si>
  <si>
    <t>reaction_4-forward</t>
  </si>
  <si>
    <t>k_cat_4 * specie_2[e]</t>
  </si>
  <si>
    <t>reaction_5-forward</t>
  </si>
  <si>
    <t>k_cat_5 * specie_3[e]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</si>
  <si>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</si>
  <si>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</si>
  <si>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</si>
  <si>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</si>
  <si>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</si>
  <si>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</si>
  <si>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</si>
  <si>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</si>
  <si>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</si>
  <si>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k_cat_1</t>
  </si>
  <si>
    <t>k_cat</t>
  </si>
  <si>
    <t>molecule^-2 s^-1</t>
  </si>
  <si>
    <t>k_cat_2</t>
  </si>
  <si>
    <t>k_cat_3</t>
  </si>
  <si>
    <t>molecule^-1 s^-1</t>
  </si>
  <si>
    <t>k_cat_4</t>
  </si>
  <si>
    <t>k_cat_5</t>
  </si>
  <si>
    <t>g l^-1</t>
  </si>
  <si>
    <t>Avogadro</t>
  </si>
  <si>
    <t>molecule mol^-1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</si>
  <si>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</si>
  <si>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</si>
  <si>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</si>
  <si>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</si>
  <si>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</si>
  <si>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</si>
  <si>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</si>
  <si>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</si>
  <si>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</si>
  <si>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</si>
  <si>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</si>
  <si>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</si>
  <si>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</si>
  <si>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</si>
  <si>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</si>
  <si>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</si>
  <si>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</si>
  <si>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</si>
  <si>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</si>
  <si>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</si>
  <si>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</si>
  <si>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</si>
  <si>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</si>
  <si>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</si>
  <si>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</si>
  <si>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</si>
  <si>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</si>
  <si>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</si>
  <si>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</si>
  <si>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</si>
  <si>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</si>
  <si>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</si>
  <si>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</si>
  <si>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</si>
  <si>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</si>
  <si>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</si>
  <si>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</si>
  <si>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</si>
  <si>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</si>
  <si>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</si>
  <si>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</si>
  <si>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</si>
  <si>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</si>
  <si>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</si>
  <si>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</si>
  <si>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</si>
  <si>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</si>
  <si>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</si>
  <si>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</si>
  <si>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Species type</t>
  </si>
  <si>
    <t>species_type_1</t>
  </si>
  <si>
    <t>species_type_2</t>
  </si>
  <si>
    <t>species_type_3</t>
  </si>
  <si>
    <t>species_type_4</t>
  </si>
  <si>
    <t>species_type_5</t>
  </si>
  <si>
    <t>Mol. wt. species type</t>
  </si>
  <si>
    <t>Mean initial species concentration</t>
  </si>
  <si>
    <t>Compartment id</t>
  </si>
  <si>
    <t>Mean initial compartment volume (l)</t>
  </si>
  <si>
    <t>Mean initial compartment density (g/l)</t>
  </si>
  <si>
    <t>!Mean initial species accounted mass fraction (g)</t>
  </si>
  <si>
    <t>Mean initial compartment mass (g)</t>
  </si>
  <si>
    <t>Species population (molecule)</t>
  </si>
  <si>
    <t>Mean initial species mass (g)</t>
  </si>
  <si>
    <t>!!ObjTables Type='Data' Id='AccountedMass' ObjTablesVersion='0.0.8'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</si>
</sst>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E+00"/>
    <numFmt numFmtId="167" formatCode="0.00000E+00"/>
  </numFmts>
  <fonts count="11" x14ac:knownFonts="1">
    <font>
      <sz val="11"/>
      <color rgb="FF000000"/>
      <name val="Calibri"/>
      <charset val="1"/>
    </font>
    <font>
      <sz val="12"/>
      <color theme="1"/>
      <name val="Calibri"/>
      <family val="2"/>
      <scheme val="minor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000000"/>
      <name val="Calibri"/>
      <charset val="1"/>
    </font>
    <font>
      <u/>
      <sz val="11"/>
      <color theme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4">
    <xf numFmtId="0" fontId="0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1" fontId="2" fillId="0" borderId="0" xfId="0" applyNumberFormat="1" applyFont="1" applyAlignment="1">
      <alignment horizontal="left" vertical="top" wrapText="1"/>
    </xf>
    <xf numFmtId="0" fontId="3" fillId="2" borderId="0" xfId="1" applyFont="1" applyFill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/>
    <xf numFmtId="0" fontId="7" fillId="3" borderId="0" xfId="0" applyFont="1" applyFill="1" applyAlignment="1">
      <alignment horizontal="left" vertical="top" wrapText="1"/>
    </xf>
    <xf numFmtId="0" fontId="8" fillId="0" borderId="0" xfId="0" applyFont="1" applyAlignment="1" applyProtection="1">
      <alignment horizontal="left" vertical="top" wrapText="1"/>
      <protection locked="0"/>
    </xf>
    <xf numFmtId="164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4" fillId="2" borderId="0" xfId="0" applyFont="1" applyFill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1" fillId="0" borderId="0" xfId="2"/>
    <xf numFmtId="165" fontId="3" fillId="2" borderId="3" xfId="2" applyNumberFormat="1" applyFont="1" applyFill="1" applyBorder="1" applyAlignment="1">
      <alignment vertical="top" wrapText="1"/>
    </xf>
    <xf numFmtId="11" fontId="1" fillId="0" borderId="0" xfId="2" applyNumberFormat="1"/>
    <xf numFmtId="167" fontId="1" fillId="0" borderId="0" xfId="2" applyNumberFormat="1"/>
  </cellXfs>
  <cellStyles count="4">
    <cellStyle name="Explanatory Text" xfId="1" builtinId="53"/>
    <cellStyle name="Followed Hyperlink" xfId="3" builtinId="9" hidden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externalLink" Target="externalLinks/externalLink1.xml"/><Relationship Id="rId27" Type="http://schemas.openxmlformats.org/officeDocument/2006/relationships/externalLink" Target="externalLinks/externalLink2.xml"/><Relationship Id="rId28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1" topLeftCell="A2" activePane="bottomLeft" state="frozen"/>
      <selection pane="bottomLeft" activeCell="A19" sqref="A19:C21"/>
    </sheetView>
    <sheetView workbookViewId="1"/>
  </sheetViews>
  <sheetFormatPr baseColWidth="10" defaultColWidth="0" defaultRowHeight="15" customHeight="1" zeroHeight="1" x14ac:dyDescent="0.2"/>
  <cols>
    <col min="1" max="3" width="15.6640625" style="16" customWidth="1"/>
    <col min="4" max="4" width="9" style="16" hidden="1" customWidth="1"/>
    <col min="5" max="16384" width="9" style="16" hidden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ht="28" x14ac:dyDescent="0.2">
      <c r="A3" s="17" t="s">
        <v>2</v>
      </c>
      <c r="B3" s="17" t="s">
        <v>3</v>
      </c>
      <c r="C3" s="17" t="s">
        <v>4</v>
      </c>
    </row>
    <row r="4" spans="1:3" x14ac:dyDescent="0.2">
      <c r="A4" s="18" t="s">
        <v>5</v>
      </c>
      <c r="B4" s="18"/>
      <c r="C4" s="18">
        <v>1</v>
      </c>
    </row>
    <row r="5" spans="1:3" x14ac:dyDescent="0.2">
      <c r="A5" s="18" t="s">
        <v>6</v>
      </c>
      <c r="B5" s="18"/>
      <c r="C5" s="18">
        <v>1</v>
      </c>
    </row>
    <row r="6" spans="1:3" x14ac:dyDescent="0.2">
      <c r="A6" s="18" t="s">
        <v>7</v>
      </c>
      <c r="B6" s="18"/>
      <c r="C6" s="18">
        <v>1</v>
      </c>
    </row>
    <row r="7" spans="1:3" x14ac:dyDescent="0.2">
      <c r="A7" s="18" t="s">
        <v>8</v>
      </c>
      <c r="B7" s="18"/>
      <c r="C7" s="18">
        <v>4</v>
      </c>
    </row>
    <row r="8" spans="1:3" x14ac:dyDescent="0.2">
      <c r="A8" s="18" t="s">
        <v>9</v>
      </c>
      <c r="B8" s="18"/>
      <c r="C8" s="18">
        <v>2</v>
      </c>
    </row>
    <row r="9" spans="1:3" x14ac:dyDescent="0.2">
      <c r="A9" s="18" t="s">
        <v>10</v>
      </c>
      <c r="B9" s="18"/>
      <c r="C9" s="18">
        <v>143</v>
      </c>
    </row>
    <row r="10" spans="1:3" x14ac:dyDescent="0.2">
      <c r="A10" s="18" t="s">
        <v>11</v>
      </c>
      <c r="B10" s="18"/>
      <c r="C10" s="18">
        <v>175</v>
      </c>
    </row>
    <row r="11" spans="1:3" ht="28" x14ac:dyDescent="0.2">
      <c r="A11" s="18" t="s">
        <v>12</v>
      </c>
      <c r="B11" s="18"/>
      <c r="C11" s="18">
        <v>125</v>
      </c>
    </row>
    <row r="12" spans="1:3" x14ac:dyDescent="0.2">
      <c r="A12" s="18" t="s">
        <v>13</v>
      </c>
      <c r="B12" s="18"/>
      <c r="C12" s="18">
        <v>4</v>
      </c>
    </row>
    <row r="13" spans="1:3" x14ac:dyDescent="0.2">
      <c r="A13" s="18" t="s">
        <v>14</v>
      </c>
      <c r="B13" s="18"/>
      <c r="C13" s="18">
        <v>5</v>
      </c>
    </row>
    <row r="14" spans="1:3" x14ac:dyDescent="0.2">
      <c r="A14" s="18" t="s">
        <v>15</v>
      </c>
      <c r="B14" s="18"/>
      <c r="C14" s="18">
        <v>175</v>
      </c>
    </row>
    <row r="15" spans="1:3" x14ac:dyDescent="0.2">
      <c r="A15" s="18" t="s">
        <v>16</v>
      </c>
      <c r="B15" s="18"/>
      <c r="C15" s="18">
        <v>167</v>
      </c>
    </row>
    <row r="16" spans="1:3" x14ac:dyDescent="0.2">
      <c r="A16" s="18" t="s">
        <v>17</v>
      </c>
      <c r="B16" s="18"/>
      <c r="C16" s="18">
        <v>1</v>
      </c>
    </row>
    <row r="17" spans="1:3" ht="28" x14ac:dyDescent="0.2">
      <c r="A17" s="18" t="s">
        <v>18</v>
      </c>
      <c r="B17" s="18"/>
      <c r="C17" s="18">
        <v>2</v>
      </c>
    </row>
    <row r="18" spans="1:3" ht="28" x14ac:dyDescent="0.2">
      <c r="A18" s="18" t="s">
        <v>19</v>
      </c>
      <c r="B18" s="18"/>
      <c r="C18" s="18">
        <v>35</v>
      </c>
    </row>
    <row r="19" spans="1:3" x14ac:dyDescent="0.2">
      <c r="A19" s="21" t="s">
        <v>20</v>
      </c>
      <c r="B19" s="18"/>
      <c r="C19" s="18">
        <v>95</v>
      </c>
    </row>
    <row r="20" spans="1:3" x14ac:dyDescent="0.2">
      <c r="A20" s="21" t="s">
        <v>21</v>
      </c>
      <c r="B20" s="18"/>
      <c r="C20" s="18">
        <v>2</v>
      </c>
    </row>
    <row r="21" spans="1:3" x14ac:dyDescent="0.2">
      <c r="A21" s="21" t="s">
        <v>22</v>
      </c>
      <c r="B21" s="18"/>
      <c r="C21" s="18">
        <v>8</v>
      </c>
    </row>
    <row r="22" spans="1:3" x14ac:dyDescent="0.2">
      <c r="A22" s="18" t="s">
        <v>23</v>
      </c>
      <c r="B22" s="18"/>
      <c r="C22" s="18">
        <v>0</v>
      </c>
    </row>
    <row r="23" spans="1:3" x14ac:dyDescent="0.2">
      <c r="A23" s="18" t="s">
        <v>24</v>
      </c>
      <c r="B23" s="18"/>
      <c r="C23" s="18">
        <v>2</v>
      </c>
    </row>
    <row r="24" spans="1:3" x14ac:dyDescent="0.2">
      <c r="A24" s="18" t="s">
        <v>25</v>
      </c>
      <c r="B24" s="18"/>
      <c r="C24" s="18">
        <v>21</v>
      </c>
    </row>
    <row r="25" spans="1:3" x14ac:dyDescent="0.2">
      <c r="A25" s="18" t="s">
        <v>26</v>
      </c>
      <c r="B25" s="18"/>
      <c r="C25" s="18">
        <v>0</v>
      </c>
    </row>
    <row r="26" spans="1:3" x14ac:dyDescent="0.2">
      <c r="A26" s="18" t="s">
        <v>27</v>
      </c>
      <c r="B26" s="18"/>
      <c r="C26" s="18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="130" zoomScaleNormal="130" zoomScalePageLayoutView="130" workbookViewId="0">
      <selection activeCell="K3" sqref="K3:K9"/>
    </sheetView>
    <sheetView zoomScale="110" zoomScaleNormal="110" zoomScalePageLayoutView="110" workbookViewId="1"/>
  </sheetViews>
  <sheetFormatPr baseColWidth="10" defaultRowHeight="16" x14ac:dyDescent="0.2"/>
  <cols>
    <col min="1" max="1" width="10.5" style="29" customWidth="1"/>
    <col min="2" max="2" width="12.33203125" style="29" customWidth="1"/>
    <col min="3" max="3" width="15.1640625" style="29" customWidth="1"/>
    <col min="4" max="4" width="16.83203125" style="29" customWidth="1"/>
    <col min="5" max="5" width="17" style="29" customWidth="1"/>
    <col min="6" max="6" width="12.6640625" style="29" bestFit="1" customWidth="1"/>
    <col min="7" max="7" width="14.83203125" style="29" customWidth="1"/>
    <col min="8" max="8" width="12.1640625" style="29" bestFit="1" customWidth="1"/>
    <col min="9" max="9" width="10.5" style="29" customWidth="1"/>
    <col min="10" max="10" width="15.83203125" style="29" customWidth="1"/>
    <col min="11" max="11" width="11.33203125" style="29" bestFit="1" customWidth="1"/>
    <col min="12" max="16384" width="10.83203125" style="29"/>
  </cols>
  <sheetData>
    <row r="1" spans="1:11" x14ac:dyDescent="0.2">
      <c r="A1" t="s">
        <v>261</v>
      </c>
    </row>
    <row r="2" spans="1:11" ht="84" x14ac:dyDescent="0.2">
      <c r="A2" s="30" t="s">
        <v>123</v>
      </c>
      <c r="B2" s="30" t="s">
        <v>246</v>
      </c>
      <c r="C2" s="30" t="s">
        <v>252</v>
      </c>
      <c r="D2" s="30" t="s">
        <v>253</v>
      </c>
      <c r="E2" s="30" t="s">
        <v>254</v>
      </c>
      <c r="F2" s="30" t="s">
        <v>255</v>
      </c>
      <c r="G2" s="30" t="s">
        <v>256</v>
      </c>
      <c r="H2" s="30" t="s">
        <v>258</v>
      </c>
      <c r="I2" s="30" t="s">
        <v>259</v>
      </c>
      <c r="J2" s="30" t="s">
        <v>260</v>
      </c>
      <c r="K2" s="30" t="s">
        <v>257</v>
      </c>
    </row>
    <row r="3" spans="1:11" x14ac:dyDescent="0.2">
      <c r="A3" s="20" t="str">
        <f>'!!Species'!A3</f>
        <v>specie_1[c]</v>
      </c>
      <c r="B3" s="20" t="str">
        <f>'!!Species'!C3</f>
        <v>specie_1</v>
      </c>
      <c r="C3" s="29">
        <f>mol_wt_species_type_1</f>
        <v>100</v>
      </c>
      <c r="D3" s="31">
        <f>'!!Initial species concentration'!E3</f>
        <v>0.1</v>
      </c>
      <c r="E3" s="20" t="str">
        <f>'!!Species'!D3</f>
        <v>c</v>
      </c>
      <c r="F3" s="29">
        <f>vol_cell</f>
        <v>4.58E-17</v>
      </c>
      <c r="G3" s="29">
        <f>density_c</f>
        <v>1100</v>
      </c>
      <c r="H3" s="29">
        <f>G3*F3</f>
        <v>5.0380000000000002E-14</v>
      </c>
      <c r="I3" s="31">
        <f>D3*F3*avogadros_constant</f>
        <v>2758140.4674479603</v>
      </c>
      <c r="J3" s="31">
        <f>I3*C3/avogadros_constant</f>
        <v>4.5800000000000005E-16</v>
      </c>
      <c r="K3" s="32">
        <f>J3/H3</f>
        <v>9.0909090909090922E-3</v>
      </c>
    </row>
    <row r="4" spans="1:11" x14ac:dyDescent="0.2">
      <c r="A4" s="20" t="str">
        <f>'!!Species'!A4</f>
        <v>specie_2[c]</v>
      </c>
      <c r="B4" s="20" t="str">
        <f>'!!Species'!C4</f>
        <v>specie_2</v>
      </c>
      <c r="C4" s="29">
        <f>mol_wt_species_type_2</f>
        <v>200</v>
      </c>
      <c r="D4" s="31">
        <f>'!!Initial species concentration'!E4</f>
        <v>0.2</v>
      </c>
      <c r="E4" s="20" t="str">
        <f>'!!Species'!D4</f>
        <v>c</v>
      </c>
      <c r="F4" s="29">
        <f>vol_cell</f>
        <v>4.58E-17</v>
      </c>
      <c r="G4" s="29">
        <f>density_c</f>
        <v>1100</v>
      </c>
      <c r="H4" s="29">
        <f t="shared" ref="H4:H9" si="0">G4*F4</f>
        <v>5.0380000000000002E-14</v>
      </c>
      <c r="I4" s="31">
        <f>D4*F4*avogadros_constant</f>
        <v>5516280.9348959206</v>
      </c>
      <c r="J4" s="31">
        <f>I4*C4/avogadros_constant</f>
        <v>1.8320000000000002E-15</v>
      </c>
      <c r="K4" s="32">
        <f t="shared" ref="K4:K9" si="1">J4/H4</f>
        <v>3.6363636363636369E-2</v>
      </c>
    </row>
    <row r="5" spans="1:11" x14ac:dyDescent="0.2">
      <c r="A5" s="20" t="str">
        <f>'!!Species'!A5</f>
        <v>specie_3[c]</v>
      </c>
      <c r="B5" s="20" t="str">
        <f>'!!Species'!C5</f>
        <v>specie_3</v>
      </c>
      <c r="C5" s="29">
        <f>mol_wt_species_type_3</f>
        <v>300</v>
      </c>
      <c r="D5" s="31">
        <f>'!!Initial species concentration'!E5</f>
        <v>0.3</v>
      </c>
      <c r="E5" s="20" t="str">
        <f>'!!Species'!D5</f>
        <v>c</v>
      </c>
      <c r="F5" s="29">
        <f>vol_cell</f>
        <v>4.58E-17</v>
      </c>
      <c r="G5" s="29">
        <f>density_c</f>
        <v>1100</v>
      </c>
      <c r="H5" s="29">
        <f t="shared" si="0"/>
        <v>5.0380000000000002E-14</v>
      </c>
      <c r="I5" s="31">
        <f>D5*F5*avogadros_constant</f>
        <v>8274421.4023438795</v>
      </c>
      <c r="J5" s="31">
        <f>I5*C5/avogadros_constant</f>
        <v>4.1219999999999995E-15</v>
      </c>
      <c r="K5" s="32">
        <f t="shared" si="1"/>
        <v>8.1818181818181804E-2</v>
      </c>
    </row>
    <row r="6" spans="1:11" x14ac:dyDescent="0.2">
      <c r="A6" s="20" t="str">
        <f>'!!Species'!A6</f>
        <v>specie_2[e]</v>
      </c>
      <c r="B6" s="20" t="str">
        <f>'!!Species'!C6</f>
        <v>specie_2</v>
      </c>
      <c r="C6" s="29">
        <f>mol_wt_species_type_2</f>
        <v>200</v>
      </c>
      <c r="D6" s="31">
        <f>'!!Initial species concentration'!E6</f>
        <v>3.9999999999999998E-6</v>
      </c>
      <c r="E6" s="20" t="str">
        <f>'!!Species'!D6</f>
        <v>e</v>
      </c>
      <c r="F6" s="29">
        <f>vol_extracellular_space</f>
        <v>9.9999999999999998E-13</v>
      </c>
      <c r="G6" s="29">
        <f>density_e</f>
        <v>1000</v>
      </c>
      <c r="H6" s="29">
        <f t="shared" si="0"/>
        <v>1.0000000000000001E-9</v>
      </c>
      <c r="I6" s="31">
        <f>D6*F6*avogadros_constant</f>
        <v>2408856.3034479995</v>
      </c>
      <c r="J6" s="31">
        <f>I6*C6/avogadros_constant</f>
        <v>7.9999999999999988E-16</v>
      </c>
      <c r="K6" s="32">
        <f t="shared" si="1"/>
        <v>7.9999999999999986E-7</v>
      </c>
    </row>
    <row r="7" spans="1:11" x14ac:dyDescent="0.2">
      <c r="A7" s="20" t="str">
        <f>'!!Species'!A7</f>
        <v>specie_3[e]</v>
      </c>
      <c r="B7" s="20" t="str">
        <f>'!!Species'!C7</f>
        <v>specie_3</v>
      </c>
      <c r="C7" s="29">
        <f>mol_wt_species_type_3</f>
        <v>300</v>
      </c>
      <c r="D7" s="31">
        <f>'!!Initial species concentration'!E7</f>
        <v>5.0000000000000004E-6</v>
      </c>
      <c r="E7" s="20" t="str">
        <f>'!!Species'!D7</f>
        <v>e</v>
      </c>
      <c r="F7" s="29">
        <f>vol_extracellular_space</f>
        <v>9.9999999999999998E-13</v>
      </c>
      <c r="G7" s="29">
        <f>density_e</f>
        <v>1000</v>
      </c>
      <c r="H7" s="29">
        <f t="shared" si="0"/>
        <v>1.0000000000000001E-9</v>
      </c>
      <c r="I7" s="31">
        <f>D7*F7*avogadros_constant</f>
        <v>3011070.3793100002</v>
      </c>
      <c r="J7" s="31">
        <f>I7*C7/avogadros_constant</f>
        <v>1.5000000000000001E-15</v>
      </c>
      <c r="K7" s="32">
        <f t="shared" si="1"/>
        <v>1.5E-6</v>
      </c>
    </row>
    <row r="8" spans="1:11" x14ac:dyDescent="0.2">
      <c r="A8" s="20" t="str">
        <f>'!!Species'!A8</f>
        <v>specie_4[e]</v>
      </c>
      <c r="B8" s="20" t="str">
        <f>'!!Species'!C8</f>
        <v>specie_4</v>
      </c>
      <c r="C8" s="29">
        <f>mol_wt_species_type_4</f>
        <v>400</v>
      </c>
      <c r="D8" s="31">
        <f>'!!Initial species concentration'!E8</f>
        <v>6.0000000000000002E-6</v>
      </c>
      <c r="E8" s="20" t="str">
        <f>'!!Species'!D8</f>
        <v>e</v>
      </c>
      <c r="F8" s="29">
        <f>vol_extracellular_space</f>
        <v>9.9999999999999998E-13</v>
      </c>
      <c r="G8" s="29">
        <f>density_e</f>
        <v>1000</v>
      </c>
      <c r="H8" s="29">
        <f t="shared" si="0"/>
        <v>1.0000000000000001E-9</v>
      </c>
      <c r="I8" s="31">
        <f>D8*F8*avogadros_constant</f>
        <v>3613284.455172</v>
      </c>
      <c r="J8" s="31">
        <f>I8*C8/avogadros_constant</f>
        <v>2.3999999999999999E-15</v>
      </c>
      <c r="K8" s="32">
        <f t="shared" si="1"/>
        <v>2.3999999999999999E-6</v>
      </c>
    </row>
    <row r="9" spans="1:11" x14ac:dyDescent="0.2">
      <c r="A9" s="20" t="str">
        <f>'!!Species'!A9</f>
        <v>specie_5[e]</v>
      </c>
      <c r="B9" s="20" t="str">
        <f>'!!Species'!C9</f>
        <v>specie_5</v>
      </c>
      <c r="C9" s="29">
        <f>mol_wt_species_type_5</f>
        <v>500</v>
      </c>
      <c r="D9" s="31">
        <f>'!!Initial species concentration'!E9</f>
        <v>6.9999999999999999E-6</v>
      </c>
      <c r="E9" s="20" t="str">
        <f>'!!Species'!D9</f>
        <v>e</v>
      </c>
      <c r="F9" s="29">
        <f>vol_extracellular_space</f>
        <v>9.9999999999999998E-13</v>
      </c>
      <c r="G9" s="29">
        <f>density_e</f>
        <v>1000</v>
      </c>
      <c r="H9" s="29">
        <f t="shared" si="0"/>
        <v>1.0000000000000001E-9</v>
      </c>
      <c r="I9" s="31">
        <f>D9*F9*avogadros_constant</f>
        <v>4215498.5310340002</v>
      </c>
      <c r="J9" s="31">
        <f>I9*C9/avogadros_constant</f>
        <v>3.5000000000000005E-15</v>
      </c>
      <c r="K9" s="32">
        <f t="shared" si="1"/>
        <v>3.5000000000000004E-6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G1" sqref="G1"/>
    </sheetView>
    <sheetView workbookViewId="1"/>
  </sheetViews>
  <sheetFormatPr baseColWidth="10" defaultColWidth="9" defaultRowHeight="15" customHeight="1" x14ac:dyDescent="0.2"/>
  <cols>
    <col min="1" max="1026" width="9.1640625" style="5" customWidth="1"/>
    <col min="1027" max="1027" width="9" style="5" customWidth="1"/>
    <col min="1028" max="16384" width="9" style="5"/>
  </cols>
  <sheetData>
    <row r="1" spans="1:9" x14ac:dyDescent="0.2">
      <c r="A1" t="s">
        <v>132</v>
      </c>
    </row>
    <row r="2" spans="1:9" x14ac:dyDescent="0.2">
      <c r="A2" s="3" t="s">
        <v>29</v>
      </c>
      <c r="B2" s="3" t="s">
        <v>31</v>
      </c>
      <c r="C2" s="3" t="s">
        <v>133</v>
      </c>
      <c r="D2" s="3" t="s">
        <v>79</v>
      </c>
      <c r="E2" s="3" t="s">
        <v>44</v>
      </c>
      <c r="F2" s="11" t="s">
        <v>62</v>
      </c>
      <c r="G2" s="11" t="s">
        <v>63</v>
      </c>
      <c r="H2" s="3" t="s">
        <v>45</v>
      </c>
      <c r="I2" s="11" t="s">
        <v>54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xSplit="1" ySplit="1" topLeftCell="B2" activePane="bottomRight" state="frozen"/>
      <selection pane="topRight"/>
      <selection pane="bottomLeft"/>
      <selection pane="bottomRight" activeCell="O21" sqref="O21"/>
    </sheetView>
    <sheetView workbookViewId="1"/>
  </sheetViews>
  <sheetFormatPr baseColWidth="10" defaultColWidth="9" defaultRowHeight="15" customHeight="1" x14ac:dyDescent="0.2"/>
  <cols>
    <col min="1" max="2" width="9.1640625" style="5" customWidth="1"/>
    <col min="3" max="3" width="11" style="5" customWidth="1"/>
    <col min="4" max="1026" width="9.1640625" style="5" customWidth="1"/>
    <col min="1027" max="1027" width="9" style="5" customWidth="1"/>
    <col min="1028" max="16384" width="9" style="5"/>
  </cols>
  <sheetData>
    <row r="1" spans="1:9" x14ac:dyDescent="0.2">
      <c r="A1" t="s">
        <v>134</v>
      </c>
    </row>
    <row r="2" spans="1:9" x14ac:dyDescent="0.2">
      <c r="A2" s="11" t="s">
        <v>29</v>
      </c>
      <c r="B2" s="11" t="s">
        <v>31</v>
      </c>
      <c r="C2" s="11" t="s">
        <v>133</v>
      </c>
      <c r="D2" s="11" t="s">
        <v>79</v>
      </c>
      <c r="E2" s="11" t="s">
        <v>44</v>
      </c>
      <c r="F2" s="11" t="s">
        <v>62</v>
      </c>
      <c r="G2" s="11" t="s">
        <v>63</v>
      </c>
      <c r="H2" s="11" t="s">
        <v>45</v>
      </c>
      <c r="I2" s="11" t="s">
        <v>54</v>
      </c>
    </row>
    <row r="3" spans="1:9" x14ac:dyDescent="0.2">
      <c r="A3" s="5" t="s">
        <v>135</v>
      </c>
      <c r="C3" s="5" t="s">
        <v>136</v>
      </c>
      <c r="D3" s="5" t="s">
        <v>89</v>
      </c>
    </row>
    <row r="4" spans="1:9" x14ac:dyDescent="0.2">
      <c r="A4" s="5" t="s">
        <v>137</v>
      </c>
      <c r="C4" s="5" t="s">
        <v>138</v>
      </c>
      <c r="D4" s="5" t="s">
        <v>89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8"/>
  <sheetViews>
    <sheetView workbookViewId="0">
      <pane xSplit="1" ySplit="2" topLeftCell="E2" activePane="bottomRight" state="frozen"/>
      <selection pane="topRight"/>
      <selection pane="bottomLeft"/>
      <selection pane="bottomRight" activeCell="G2" sqref="G2"/>
    </sheetView>
    <sheetView workbookViewId="1"/>
  </sheetViews>
  <sheetFormatPr baseColWidth="10" defaultColWidth="9" defaultRowHeight="15" customHeight="1" x14ac:dyDescent="0.2"/>
  <cols>
    <col min="1" max="1" width="17.83203125" style="5" customWidth="1"/>
    <col min="2" max="2" width="25.6640625" style="5" customWidth="1"/>
    <col min="3" max="3" width="14.83203125" style="5" customWidth="1"/>
    <col min="4" max="4" width="45.33203125" style="5" customWidth="1"/>
    <col min="5" max="1025" width="8.83203125" style="5" customWidth="1"/>
    <col min="1026" max="1027" width="8.83203125" style="2" customWidth="1"/>
    <col min="1028" max="1028" width="9" style="2" customWidth="1"/>
    <col min="1029" max="16384" width="9" style="2"/>
  </cols>
  <sheetData>
    <row r="1" spans="1:1027" ht="13.5" customHeight="1" x14ac:dyDescent="0.2">
      <c r="A1" t="s">
        <v>139</v>
      </c>
    </row>
    <row r="2" spans="1:1027" s="1" customFormat="1" ht="15" customHeight="1" x14ac:dyDescent="0.15">
      <c r="A2" s="8"/>
      <c r="B2" s="8"/>
      <c r="C2" s="8"/>
      <c r="D2" s="8"/>
      <c r="E2" s="8"/>
      <c r="F2" s="8"/>
      <c r="G2" s="24" t="s">
        <v>140</v>
      </c>
      <c r="H2" s="23"/>
      <c r="I2" s="23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</row>
    <row r="3" spans="1:1027" ht="28" x14ac:dyDescent="0.2">
      <c r="A3" s="11" t="s">
        <v>29</v>
      </c>
      <c r="B3" s="11" t="s">
        <v>31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  <c r="H3" s="11" t="s">
        <v>146</v>
      </c>
      <c r="I3" s="11" t="s">
        <v>79</v>
      </c>
      <c r="J3" s="11" t="s">
        <v>44</v>
      </c>
      <c r="K3" s="11" t="s">
        <v>62</v>
      </c>
      <c r="L3" s="11" t="s">
        <v>63</v>
      </c>
      <c r="M3" s="11" t="s">
        <v>45</v>
      </c>
      <c r="N3" s="11" t="s">
        <v>54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</row>
    <row r="4" spans="1:1027" x14ac:dyDescent="0.2">
      <c r="A4" s="5" t="s">
        <v>147</v>
      </c>
      <c r="B4" s="5" t="s">
        <v>148</v>
      </c>
      <c r="C4" s="5" t="s">
        <v>64</v>
      </c>
      <c r="D4" s="5" t="s">
        <v>149</v>
      </c>
      <c r="E4" s="5" t="b">
        <v>0</v>
      </c>
      <c r="F4" s="5" t="s">
        <v>150</v>
      </c>
    </row>
    <row r="5" spans="1:1027" x14ac:dyDescent="0.2">
      <c r="A5" s="5" t="s">
        <v>151</v>
      </c>
      <c r="B5" s="5" t="s">
        <v>152</v>
      </c>
      <c r="C5" s="5" t="s">
        <v>67</v>
      </c>
      <c r="D5" s="5" t="s">
        <v>153</v>
      </c>
      <c r="E5" s="5" t="b">
        <v>0</v>
      </c>
      <c r="F5" s="5" t="s">
        <v>150</v>
      </c>
    </row>
    <row r="6" spans="1:1027" x14ac:dyDescent="0.2">
      <c r="A6" s="5" t="s">
        <v>154</v>
      </c>
      <c r="B6" s="5" t="s">
        <v>155</v>
      </c>
      <c r="C6" s="5" t="s">
        <v>64</v>
      </c>
      <c r="D6" s="5" t="s">
        <v>156</v>
      </c>
      <c r="E6" s="5" t="b">
        <v>0</v>
      </c>
      <c r="F6" s="5" t="s">
        <v>150</v>
      </c>
    </row>
    <row r="7" spans="1:1027" x14ac:dyDescent="0.2">
      <c r="A7" s="5" t="s">
        <v>157</v>
      </c>
      <c r="B7" s="5" t="s">
        <v>158</v>
      </c>
      <c r="C7" s="5" t="s">
        <v>67</v>
      </c>
      <c r="D7" s="9" t="s">
        <v>159</v>
      </c>
      <c r="E7" s="5" t="b">
        <v>0</v>
      </c>
      <c r="F7" s="5" t="s">
        <v>150</v>
      </c>
    </row>
    <row r="8" spans="1:1027" x14ac:dyDescent="0.2">
      <c r="A8" s="5" t="s">
        <v>160</v>
      </c>
      <c r="B8" s="5" t="s">
        <v>161</v>
      </c>
      <c r="C8" s="5" t="s">
        <v>67</v>
      </c>
      <c r="D8" s="5" t="s">
        <v>162</v>
      </c>
      <c r="E8" s="5" t="b">
        <v>0</v>
      </c>
      <c r="F8" s="5" t="s">
        <v>150</v>
      </c>
    </row>
  </sheetData>
  <autoFilter ref="A2:D7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pane xSplit="1" ySplit="1" topLeftCell="B2" activePane="bottomRight" state="frozen"/>
      <selection pane="topRight"/>
      <selection pane="bottomLeft"/>
      <selection pane="bottomRight" activeCell="E2" sqref="E2:E7"/>
    </sheetView>
    <sheetView workbookViewId="1"/>
  </sheetViews>
  <sheetFormatPr baseColWidth="10" defaultColWidth="9" defaultRowHeight="15" customHeight="1" x14ac:dyDescent="0.2"/>
  <cols>
    <col min="1" max="5" width="10.6640625" style="5" customWidth="1"/>
    <col min="6" max="6" width="29.33203125" style="5" customWidth="1"/>
    <col min="7" max="1026" width="10.6640625" style="5" customWidth="1"/>
    <col min="1027" max="1027" width="9" style="5" customWidth="1"/>
    <col min="1028" max="16384" width="9" style="5"/>
  </cols>
  <sheetData>
    <row r="1" spans="1:12" x14ac:dyDescent="0.2">
      <c r="A1" t="s">
        <v>163</v>
      </c>
    </row>
    <row r="2" spans="1:12" x14ac:dyDescent="0.2">
      <c r="A2" s="11" t="s">
        <v>29</v>
      </c>
      <c r="B2" s="11" t="s">
        <v>31</v>
      </c>
      <c r="C2" s="11" t="s">
        <v>164</v>
      </c>
      <c r="D2" s="11" t="s">
        <v>165</v>
      </c>
      <c r="E2" s="11" t="s">
        <v>104</v>
      </c>
      <c r="F2" s="11" t="s">
        <v>133</v>
      </c>
      <c r="G2" s="11" t="s">
        <v>79</v>
      </c>
      <c r="H2" s="11" t="s">
        <v>44</v>
      </c>
      <c r="I2" s="11" t="s">
        <v>62</v>
      </c>
      <c r="J2" s="11" t="s">
        <v>63</v>
      </c>
      <c r="K2" s="11" t="s">
        <v>45</v>
      </c>
      <c r="L2" s="11" t="s">
        <v>54</v>
      </c>
    </row>
    <row r="3" spans="1:12" x14ac:dyDescent="0.2">
      <c r="A3" s="5" t="s">
        <v>166</v>
      </c>
      <c r="C3" s="5" t="s">
        <v>147</v>
      </c>
      <c r="D3" s="5" t="s">
        <v>167</v>
      </c>
      <c r="F3" s="5" t="s">
        <v>168</v>
      </c>
      <c r="G3" s="5" t="s">
        <v>150</v>
      </c>
    </row>
    <row r="4" spans="1:12" x14ac:dyDescent="0.2">
      <c r="A4" s="5" t="s">
        <v>169</v>
      </c>
      <c r="C4" s="5" t="s">
        <v>151</v>
      </c>
      <c r="D4" s="5" t="s">
        <v>167</v>
      </c>
      <c r="F4" s="5" t="s">
        <v>170</v>
      </c>
      <c r="G4" s="5" t="s">
        <v>150</v>
      </c>
    </row>
    <row r="5" spans="1:12" x14ac:dyDescent="0.2">
      <c r="A5" s="5" t="s">
        <v>171</v>
      </c>
      <c r="C5" s="5" t="s">
        <v>154</v>
      </c>
      <c r="D5" s="5" t="s">
        <v>167</v>
      </c>
      <c r="F5" s="5" t="s">
        <v>172</v>
      </c>
      <c r="G5" s="5" t="s">
        <v>150</v>
      </c>
    </row>
    <row r="6" spans="1:12" x14ac:dyDescent="0.2">
      <c r="A6" s="5" t="s">
        <v>173</v>
      </c>
      <c r="C6" s="5" t="s">
        <v>157</v>
      </c>
      <c r="D6" s="5" t="s">
        <v>167</v>
      </c>
      <c r="F6" s="5" t="s">
        <v>174</v>
      </c>
      <c r="G6" s="5" t="s">
        <v>150</v>
      </c>
    </row>
    <row r="7" spans="1:12" x14ac:dyDescent="0.2">
      <c r="A7" s="5" t="s">
        <v>175</v>
      </c>
      <c r="C7" s="5" t="s">
        <v>160</v>
      </c>
      <c r="D7" s="5" t="s">
        <v>167</v>
      </c>
      <c r="F7" s="5" t="s">
        <v>176</v>
      </c>
      <c r="G7" s="5" t="s">
        <v>150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1" ySplit="1" topLeftCell="B2" activePane="bottomRight" state="frozen"/>
      <selection pane="topRight"/>
      <selection pane="bottomLeft"/>
      <selection pane="bottomRight" sqref="A1:XFD1"/>
    </sheetView>
    <sheetView workbookViewId="1"/>
  </sheetViews>
  <sheetFormatPr baseColWidth="10" defaultColWidth="9" defaultRowHeight="15" customHeight="1" x14ac:dyDescent="0.2"/>
  <cols>
    <col min="1" max="1" width="9" style="5" customWidth="1"/>
    <col min="2" max="16384" width="9" style="5"/>
  </cols>
  <sheetData>
    <row r="1" spans="1:12" x14ac:dyDescent="0.2">
      <c r="A1" t="s">
        <v>177</v>
      </c>
    </row>
    <row r="2" spans="1:12" x14ac:dyDescent="0.2">
      <c r="A2" s="11" t="s">
        <v>29</v>
      </c>
      <c r="B2" s="11" t="s">
        <v>31</v>
      </c>
      <c r="C2" s="11" t="s">
        <v>141</v>
      </c>
      <c r="D2" s="11" t="s">
        <v>133</v>
      </c>
      <c r="E2" s="11" t="s">
        <v>79</v>
      </c>
      <c r="F2" s="11" t="s">
        <v>178</v>
      </c>
      <c r="G2" s="11" t="s">
        <v>179</v>
      </c>
      <c r="H2" s="11" t="s">
        <v>44</v>
      </c>
      <c r="I2" s="11" t="s">
        <v>62</v>
      </c>
      <c r="J2" s="11" t="s">
        <v>63</v>
      </c>
      <c r="K2" s="11" t="s">
        <v>45</v>
      </c>
      <c r="L2" s="11" t="s">
        <v>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pane xSplit="1" ySplit="1" topLeftCell="B2" activePane="bottomRight" state="frozen"/>
      <selection pane="topRight"/>
      <selection pane="bottomLeft"/>
      <selection pane="bottomRight" activeCell="H1" sqref="H1"/>
    </sheetView>
    <sheetView workbookViewId="1"/>
  </sheetViews>
  <sheetFormatPr baseColWidth="10" defaultColWidth="9" defaultRowHeight="15" customHeight="1" x14ac:dyDescent="0.2"/>
  <cols>
    <col min="1" max="1026" width="9.1640625" style="5" customWidth="1"/>
    <col min="1027" max="1027" width="9" style="5" customWidth="1"/>
    <col min="1028" max="16384" width="9" style="5"/>
  </cols>
  <sheetData>
    <row r="1" spans="1:10" x14ac:dyDescent="0.2">
      <c r="A1" t="s">
        <v>180</v>
      </c>
    </row>
    <row r="2" spans="1:10" x14ac:dyDescent="0.2">
      <c r="A2" s="11" t="s">
        <v>29</v>
      </c>
      <c r="B2" s="11" t="s">
        <v>31</v>
      </c>
      <c r="C2" s="11" t="s">
        <v>141</v>
      </c>
      <c r="D2" s="11" t="s">
        <v>79</v>
      </c>
      <c r="E2" s="11" t="s">
        <v>181</v>
      </c>
      <c r="F2" s="11" t="s">
        <v>44</v>
      </c>
      <c r="G2" s="11" t="s">
        <v>62</v>
      </c>
      <c r="H2" s="11" t="s">
        <v>63</v>
      </c>
      <c r="I2" s="11" t="s">
        <v>45</v>
      </c>
      <c r="J2" s="11" t="s">
        <v>54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pane xSplit="1" ySplit="1" topLeftCell="B2" activePane="bottomRight" state="frozen"/>
      <selection pane="topRight"/>
      <selection pane="bottomLeft"/>
      <selection pane="bottomRight" activeCell="I1" sqref="I1"/>
    </sheetView>
    <sheetView workbookViewId="1"/>
  </sheetViews>
  <sheetFormatPr baseColWidth="10" defaultColWidth="9" defaultRowHeight="15" customHeight="1" x14ac:dyDescent="0.2"/>
  <cols>
    <col min="1" max="1026" width="9.1640625" style="5" customWidth="1"/>
    <col min="1027" max="1027" width="9" style="5" customWidth="1"/>
    <col min="1028" max="16384" width="9" style="5"/>
  </cols>
  <sheetData>
    <row r="1" spans="1:11" x14ac:dyDescent="0.2">
      <c r="A1" t="s">
        <v>182</v>
      </c>
    </row>
    <row r="2" spans="1:11" x14ac:dyDescent="0.2">
      <c r="A2" s="7" t="s">
        <v>29</v>
      </c>
      <c r="B2" s="7" t="s">
        <v>31</v>
      </c>
      <c r="C2" s="7" t="s">
        <v>183</v>
      </c>
      <c r="D2" s="7" t="s">
        <v>123</v>
      </c>
      <c r="E2" s="7" t="s">
        <v>98</v>
      </c>
      <c r="F2" s="7" t="s">
        <v>79</v>
      </c>
      <c r="G2" s="7" t="s">
        <v>44</v>
      </c>
      <c r="H2" s="11" t="s">
        <v>62</v>
      </c>
      <c r="I2" s="11" t="s">
        <v>63</v>
      </c>
      <c r="J2" s="7" t="s">
        <v>45</v>
      </c>
      <c r="K2" s="7" t="s">
        <v>54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pane xSplit="1" ySplit="1" topLeftCell="B2" activePane="bottomRight" state="frozen"/>
      <selection pane="topRight"/>
      <selection pane="bottomLeft"/>
      <selection pane="bottomRight" activeCell="B10" sqref="B10:C10"/>
    </sheetView>
    <sheetView tabSelected="1" zoomScale="140" zoomScaleNormal="140" zoomScalePageLayoutView="140" workbookViewId="1"/>
  </sheetViews>
  <sheetFormatPr baseColWidth="10" defaultColWidth="9" defaultRowHeight="15" customHeight="1" x14ac:dyDescent="0.2"/>
  <cols>
    <col min="1" max="1" width="21.6640625" style="5" customWidth="1"/>
    <col min="2" max="2" width="6.6640625" style="5" bestFit="1" customWidth="1"/>
    <col min="3" max="3" width="6" style="5" bestFit="1" customWidth="1"/>
    <col min="4" max="4" width="9.1640625" style="5" bestFit="1" customWidth="1"/>
    <col min="5" max="5" width="14.6640625" style="5" bestFit="1" customWidth="1"/>
    <col min="6" max="6" width="15.1640625" style="5" bestFit="1" customWidth="1"/>
    <col min="7" max="7" width="10.6640625" style="5" bestFit="1" customWidth="1"/>
    <col min="8" max="8" width="10" style="5" bestFit="1" customWidth="1"/>
    <col min="9" max="9" width="13" style="5" bestFit="1" customWidth="1"/>
    <col min="10" max="10" width="11.33203125" style="5" bestFit="1" customWidth="1"/>
    <col min="11" max="11" width="11.83203125" style="5" bestFit="1" customWidth="1"/>
    <col min="12" max="1026" width="8.83203125" style="2" customWidth="1"/>
    <col min="1027" max="1027" width="9" style="2" customWidth="1"/>
    <col min="1028" max="16384" width="9" style="2"/>
  </cols>
  <sheetData>
    <row r="1" spans="1:11" s="1" customFormat="1" x14ac:dyDescent="0.2">
      <c r="A1" t="s">
        <v>184</v>
      </c>
    </row>
    <row r="2" spans="1:11" x14ac:dyDescent="0.2">
      <c r="A2" s="11" t="s">
        <v>29</v>
      </c>
      <c r="B2" s="11" t="s">
        <v>31</v>
      </c>
      <c r="C2" s="11" t="s">
        <v>104</v>
      </c>
      <c r="D2" s="11" t="s">
        <v>98</v>
      </c>
      <c r="E2" s="11" t="s">
        <v>185</v>
      </c>
      <c r="F2" s="11" t="s">
        <v>79</v>
      </c>
      <c r="G2" s="11" t="s">
        <v>44</v>
      </c>
      <c r="H2" s="11" t="s">
        <v>62</v>
      </c>
      <c r="I2" s="11" t="s">
        <v>63</v>
      </c>
      <c r="J2" s="11" t="s">
        <v>45</v>
      </c>
      <c r="K2" s="11" t="s">
        <v>54</v>
      </c>
    </row>
    <row r="3" spans="1:11" x14ac:dyDescent="0.2">
      <c r="A3" s="5" t="s">
        <v>186</v>
      </c>
      <c r="C3" s="5" t="s">
        <v>187</v>
      </c>
      <c r="D3" s="5">
        <v>1</v>
      </c>
      <c r="F3" s="5" t="s">
        <v>188</v>
      </c>
    </row>
    <row r="4" spans="1:11" x14ac:dyDescent="0.2">
      <c r="A4" s="5" t="s">
        <v>189</v>
      </c>
      <c r="C4" s="5" t="s">
        <v>187</v>
      </c>
      <c r="D4" s="5">
        <v>1</v>
      </c>
      <c r="F4" s="5" t="s">
        <v>188</v>
      </c>
    </row>
    <row r="5" spans="1:11" x14ac:dyDescent="0.2">
      <c r="A5" s="5" t="s">
        <v>190</v>
      </c>
      <c r="C5" s="5" t="s">
        <v>187</v>
      </c>
      <c r="D5" s="5">
        <v>1</v>
      </c>
      <c r="F5" s="5" t="s">
        <v>191</v>
      </c>
    </row>
    <row r="6" spans="1:11" x14ac:dyDescent="0.2">
      <c r="A6" s="5" t="s">
        <v>192</v>
      </c>
      <c r="C6" s="5" t="s">
        <v>187</v>
      </c>
      <c r="D6" s="5">
        <v>1</v>
      </c>
      <c r="F6" s="5" t="s">
        <v>191</v>
      </c>
    </row>
    <row r="7" spans="1:11" x14ac:dyDescent="0.2">
      <c r="A7" s="5" t="s">
        <v>193</v>
      </c>
      <c r="C7" s="5" t="s">
        <v>187</v>
      </c>
      <c r="D7" s="5">
        <v>1</v>
      </c>
      <c r="F7" s="5" t="s">
        <v>191</v>
      </c>
    </row>
    <row r="8" spans="1:11" x14ac:dyDescent="0.2">
      <c r="A8" s="5" t="s">
        <v>90</v>
      </c>
      <c r="C8" s="20"/>
      <c r="D8" s="5">
        <v>1100</v>
      </c>
      <c r="F8" s="5" t="s">
        <v>194</v>
      </c>
    </row>
    <row r="9" spans="1:11" x14ac:dyDescent="0.2">
      <c r="A9" s="5" t="s">
        <v>95</v>
      </c>
      <c r="C9" s="20"/>
      <c r="D9" s="5">
        <v>1000</v>
      </c>
      <c r="F9" s="5" t="s">
        <v>194</v>
      </c>
    </row>
    <row r="10" spans="1:11" x14ac:dyDescent="0.2">
      <c r="A10" s="5" t="s">
        <v>195</v>
      </c>
      <c r="D10" s="6">
        <v>6.02214075862E+23</v>
      </c>
      <c r="F10" s="5" t="s">
        <v>196</v>
      </c>
    </row>
  </sheetData>
  <autoFilter ref="A1:F9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1" ySplit="1" topLeftCell="B2" activePane="bottomRight" state="frozen"/>
      <selection pane="topRight"/>
      <selection pane="bottomLeft"/>
      <selection pane="bottomRight" activeCell="I8" sqref="I8"/>
    </sheetView>
    <sheetView workbookViewId="1"/>
  </sheetViews>
  <sheetFormatPr baseColWidth="10" defaultColWidth="9" defaultRowHeight="15" customHeight="1" x14ac:dyDescent="0.2"/>
  <cols>
    <col min="1" max="1026" width="9.1640625" style="5" customWidth="1"/>
    <col min="1027" max="1027" width="9" style="5" customWidth="1"/>
    <col min="1028" max="16384" width="9" style="5"/>
  </cols>
  <sheetData>
    <row r="1" spans="1:9" x14ac:dyDescent="0.2">
      <c r="A1" t="s">
        <v>197</v>
      </c>
    </row>
    <row r="2" spans="1:9" x14ac:dyDescent="0.2">
      <c r="A2" s="11" t="s">
        <v>29</v>
      </c>
      <c r="B2" s="11" t="s">
        <v>31</v>
      </c>
      <c r="C2" s="11" t="s">
        <v>133</v>
      </c>
      <c r="D2" s="11" t="s">
        <v>79</v>
      </c>
      <c r="E2" s="11" t="s">
        <v>44</v>
      </c>
      <c r="F2" s="11" t="s">
        <v>62</v>
      </c>
      <c r="G2" s="11" t="s">
        <v>63</v>
      </c>
      <c r="H2" s="11" t="s">
        <v>45</v>
      </c>
      <c r="I2" s="11" t="s">
        <v>54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xSplit="1" topLeftCell="B1" activePane="topRight" state="frozen"/>
      <selection pane="topRight" activeCell="H5" sqref="H5"/>
    </sheetView>
    <sheetView workbookViewId="1"/>
  </sheetViews>
  <sheetFormatPr baseColWidth="10" defaultColWidth="9" defaultRowHeight="15" customHeight="1" x14ac:dyDescent="0.2"/>
  <cols>
    <col min="1" max="1025" width="10.6640625" style="5" customWidth="1"/>
    <col min="1026" max="1026" width="9" style="5" customWidth="1"/>
    <col min="1027" max="16384" width="9" style="5"/>
  </cols>
  <sheetData>
    <row r="1" spans="1:2" x14ac:dyDescent="0.2">
      <c r="A1" t="s">
        <v>28</v>
      </c>
    </row>
    <row r="2" spans="1:2" x14ac:dyDescent="0.2">
      <c r="A2" s="11" t="s">
        <v>29</v>
      </c>
      <c r="B2" s="5" t="s">
        <v>30</v>
      </c>
    </row>
    <row r="3" spans="1:2" x14ac:dyDescent="0.2">
      <c r="A3" s="11" t="s">
        <v>31</v>
      </c>
      <c r="B3" s="5" t="s">
        <v>32</v>
      </c>
    </row>
    <row r="4" spans="1:2" x14ac:dyDescent="0.2">
      <c r="A4" s="11" t="s">
        <v>33</v>
      </c>
      <c r="B4" s="5" t="s">
        <v>34</v>
      </c>
    </row>
    <row r="5" spans="1:2" x14ac:dyDescent="0.2">
      <c r="A5" s="11" t="s">
        <v>35</v>
      </c>
      <c r="B5" s="5" t="s">
        <v>36</v>
      </c>
    </row>
    <row r="6" spans="1:2" x14ac:dyDescent="0.2">
      <c r="A6" s="11" t="s">
        <v>37</v>
      </c>
      <c r="B6" s="5" t="s">
        <v>38</v>
      </c>
    </row>
    <row r="7" spans="1:2" x14ac:dyDescent="0.2">
      <c r="A7" s="11" t="s">
        <v>39</v>
      </c>
      <c r="B7" s="5" t="s">
        <v>40</v>
      </c>
    </row>
    <row r="8" spans="1:2" x14ac:dyDescent="0.2">
      <c r="A8" s="11" t="s">
        <v>41</v>
      </c>
      <c r="B8" s="5" t="s">
        <v>34</v>
      </c>
    </row>
    <row r="9" spans="1:2" x14ac:dyDescent="0.2">
      <c r="A9" s="11" t="s">
        <v>42</v>
      </c>
      <c r="B9" s="5" t="s">
        <v>43</v>
      </c>
    </row>
    <row r="10" spans="1:2" x14ac:dyDescent="0.2">
      <c r="A10" s="11" t="s">
        <v>44</v>
      </c>
    </row>
    <row r="11" spans="1:2" x14ac:dyDescent="0.2">
      <c r="A11" s="11" t="s">
        <v>45</v>
      </c>
    </row>
    <row r="12" spans="1:2" x14ac:dyDescent="0.2">
      <c r="A12" s="11" t="s">
        <v>46</v>
      </c>
    </row>
    <row r="13" spans="1:2" x14ac:dyDescent="0.2">
      <c r="A13" s="11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xSplit="1" ySplit="2" topLeftCell="B2" activePane="bottomRight" state="frozen"/>
      <selection pane="topRight"/>
      <selection pane="bottomLeft"/>
      <selection pane="bottomRight" activeCell="V1" sqref="V1:V1048576"/>
    </sheetView>
    <sheetView workbookViewId="1"/>
  </sheetViews>
  <sheetFormatPr baseColWidth="10" defaultColWidth="9" defaultRowHeight="15" customHeight="1" x14ac:dyDescent="0.2"/>
  <cols>
    <col min="1" max="1" width="9" style="5" customWidth="1"/>
    <col min="2" max="16384" width="9" style="5"/>
  </cols>
  <sheetData>
    <row r="1" spans="1:23" x14ac:dyDescent="0.2">
      <c r="A1" t="s">
        <v>198</v>
      </c>
    </row>
    <row r="2" spans="1:23" ht="15" customHeight="1" x14ac:dyDescent="0.2">
      <c r="G2" s="25" t="s">
        <v>199</v>
      </c>
      <c r="H2" s="26"/>
      <c r="I2" s="25" t="s">
        <v>200</v>
      </c>
      <c r="J2" s="26"/>
      <c r="K2" s="26"/>
      <c r="L2" s="26"/>
      <c r="M2" s="26"/>
      <c r="N2" s="26"/>
      <c r="Q2" s="27" t="s">
        <v>201</v>
      </c>
      <c r="R2" s="26"/>
      <c r="S2" s="27" t="s">
        <v>202</v>
      </c>
      <c r="T2" s="26"/>
    </row>
    <row r="3" spans="1:23" ht="42" x14ac:dyDescent="0.2">
      <c r="A3" s="3" t="s">
        <v>29</v>
      </c>
      <c r="B3" s="3" t="s">
        <v>31</v>
      </c>
      <c r="C3" s="3" t="s">
        <v>98</v>
      </c>
      <c r="D3" s="3" t="s">
        <v>185</v>
      </c>
      <c r="E3" s="3" t="s">
        <v>79</v>
      </c>
      <c r="F3" s="3" t="s">
        <v>104</v>
      </c>
      <c r="G3" s="3" t="s">
        <v>203</v>
      </c>
      <c r="H3" s="3" t="s">
        <v>204</v>
      </c>
      <c r="I3" s="3" t="s">
        <v>57</v>
      </c>
      <c r="J3" s="3" t="s">
        <v>58</v>
      </c>
      <c r="K3" s="3" t="s">
        <v>70</v>
      </c>
      <c r="L3" s="3" t="s">
        <v>205</v>
      </c>
      <c r="M3" s="3" t="s">
        <v>206</v>
      </c>
      <c r="N3" s="3" t="s">
        <v>207</v>
      </c>
      <c r="O3" s="3" t="s">
        <v>208</v>
      </c>
      <c r="P3" s="3" t="s">
        <v>209</v>
      </c>
      <c r="Q3" s="3" t="s">
        <v>31</v>
      </c>
      <c r="R3" s="3" t="s">
        <v>33</v>
      </c>
      <c r="S3" s="3" t="s">
        <v>31</v>
      </c>
      <c r="T3" s="3" t="s">
        <v>33</v>
      </c>
      <c r="U3" s="3" t="s">
        <v>44</v>
      </c>
      <c r="V3" s="3" t="s">
        <v>45</v>
      </c>
      <c r="W3" s="3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  <sheetView workbookViewId="1"/>
  </sheetViews>
  <sheetFormatPr baseColWidth="10" defaultColWidth="9" defaultRowHeight="15" x14ac:dyDescent="0.2"/>
  <cols>
    <col min="1" max="1" width="14" style="5" customWidth="1"/>
    <col min="2" max="3" width="13.33203125" style="5" customWidth="1"/>
    <col min="4" max="6" width="9.1640625" style="5" customWidth="1"/>
    <col min="7" max="1017" width="9.1640625" customWidth="1"/>
  </cols>
  <sheetData>
    <row r="1" spans="1:6" ht="15" customHeight="1" x14ac:dyDescent="0.2">
      <c r="A1" t="s">
        <v>210</v>
      </c>
    </row>
    <row r="2" spans="1:6" ht="15" customHeight="1" x14ac:dyDescent="0.2">
      <c r="A2" s="3" t="s">
        <v>29</v>
      </c>
      <c r="B2" s="3" t="s">
        <v>31</v>
      </c>
      <c r="C2" s="3" t="s">
        <v>211</v>
      </c>
      <c r="D2" s="3" t="s">
        <v>44</v>
      </c>
      <c r="E2" s="3" t="s">
        <v>45</v>
      </c>
      <c r="F2" s="3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pane xSplit="1" ySplit="2" topLeftCell="B2" activePane="bottomRight" state="frozen"/>
      <selection pane="topRight"/>
      <selection pane="bottomLeft"/>
      <selection pane="bottomRight" activeCell="N2" sqref="N2"/>
    </sheetView>
    <sheetView workbookViewId="1"/>
  </sheetViews>
  <sheetFormatPr baseColWidth="10" defaultColWidth="9" defaultRowHeight="15" x14ac:dyDescent="0.2"/>
  <cols>
    <col min="1" max="1" width="15.1640625" style="5" customWidth="1"/>
    <col min="2" max="2" width="14.6640625" style="5" customWidth="1"/>
    <col min="3" max="14" width="9.1640625" style="5" customWidth="1"/>
    <col min="15" max="1024" width="9.1640625" customWidth="1"/>
  </cols>
  <sheetData>
    <row r="1" spans="1:14" x14ac:dyDescent="0.2">
      <c r="A1" t="s">
        <v>212</v>
      </c>
    </row>
    <row r="2" spans="1:14" ht="15" customHeight="1" x14ac:dyDescent="0.2">
      <c r="G2" s="27" t="s">
        <v>213</v>
      </c>
      <c r="H2" s="26"/>
    </row>
    <row r="3" spans="1:14" ht="15" customHeight="1" x14ac:dyDescent="0.2">
      <c r="A3" s="3" t="s">
        <v>29</v>
      </c>
      <c r="B3" s="3" t="s">
        <v>31</v>
      </c>
      <c r="C3" s="3" t="s">
        <v>98</v>
      </c>
      <c r="D3" s="3" t="s">
        <v>185</v>
      </c>
      <c r="E3" s="3" t="s">
        <v>79</v>
      </c>
      <c r="F3" s="3" t="s">
        <v>104</v>
      </c>
      <c r="G3" s="3" t="s">
        <v>31</v>
      </c>
      <c r="H3" s="3" t="s">
        <v>33</v>
      </c>
      <c r="I3" s="3" t="s">
        <v>44</v>
      </c>
      <c r="J3" s="3" t="s">
        <v>62</v>
      </c>
      <c r="K3" s="3" t="s">
        <v>45</v>
      </c>
      <c r="L3" s="3" t="s">
        <v>54</v>
      </c>
      <c r="M3" s="3" t="s">
        <v>214</v>
      </c>
      <c r="N3" s="3" t="s">
        <v>215</v>
      </c>
    </row>
    <row r="4" spans="1:14" ht="15" customHeight="1" x14ac:dyDescent="0.2">
      <c r="C4" s="4"/>
      <c r="D4" s="4"/>
    </row>
    <row r="5" spans="1:14" ht="15" customHeight="1" x14ac:dyDescent="0.2">
      <c r="C5" s="4"/>
      <c r="D5" s="4"/>
    </row>
    <row r="6" spans="1:14" ht="15" customHeight="1" x14ac:dyDescent="0.2">
      <c r="C6" s="4"/>
      <c r="D6" s="4"/>
    </row>
    <row r="7" spans="1:14" ht="15" customHeight="1" x14ac:dyDescent="0.2">
      <c r="C7" s="4"/>
      <c r="D7" s="4"/>
    </row>
    <row r="8" spans="1:14" ht="15" customHeight="1" x14ac:dyDescent="0.2">
      <c r="C8" s="4"/>
      <c r="D8" s="4"/>
    </row>
    <row r="9" spans="1:14" ht="15" customHeight="1" x14ac:dyDescent="0.2">
      <c r="C9" s="4"/>
      <c r="D9" s="4"/>
    </row>
    <row r="10" spans="1:14" ht="15" customHeight="1" x14ac:dyDescent="0.2">
      <c r="C10" s="4"/>
      <c r="D10" s="4"/>
    </row>
    <row r="11" spans="1:14" x14ac:dyDescent="0.2">
      <c r="C11" s="4"/>
      <c r="D11" s="4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xSplit="1" ySplit="1" topLeftCell="B2" activePane="bottomRight" state="frozen"/>
      <selection pane="topRight"/>
      <selection pane="bottomLeft"/>
      <selection pane="bottomRight" activeCell="T45" sqref="T45"/>
    </sheetView>
    <sheetView workbookViewId="1"/>
  </sheetViews>
  <sheetFormatPr baseColWidth="10" defaultColWidth="9" defaultRowHeight="15" customHeight="1" x14ac:dyDescent="0.2"/>
  <cols>
    <col min="1" max="1" width="8.33203125" style="5" customWidth="1"/>
    <col min="2" max="2" width="16.1640625" style="5" customWidth="1"/>
    <col min="3" max="3" width="15.83203125" style="5" customWidth="1"/>
    <col min="4" max="4" width="31.6640625" style="5" customWidth="1"/>
    <col min="5" max="18" width="8.83203125" style="5" customWidth="1"/>
    <col min="19" max="1025" width="8.83203125" style="2" customWidth="1"/>
    <col min="1026" max="1026" width="9" style="2" customWidth="1"/>
    <col min="1027" max="16384" width="9" style="2"/>
  </cols>
  <sheetData>
    <row r="1" spans="1:18" s="1" customFormat="1" x14ac:dyDescent="0.2">
      <c r="A1" t="s">
        <v>216</v>
      </c>
    </row>
    <row r="2" spans="1:18" x14ac:dyDescent="0.2">
      <c r="A2" s="11" t="s">
        <v>29</v>
      </c>
      <c r="B2" s="11" t="s">
        <v>31</v>
      </c>
      <c r="C2" s="11" t="s">
        <v>217</v>
      </c>
      <c r="D2" s="11" t="s">
        <v>218</v>
      </c>
      <c r="E2" s="11" t="s">
        <v>219</v>
      </c>
      <c r="F2" s="11" t="s">
        <v>220</v>
      </c>
      <c r="G2" s="11" t="s">
        <v>104</v>
      </c>
      <c r="H2" s="11" t="s">
        <v>221</v>
      </c>
      <c r="I2" s="11" t="s">
        <v>222</v>
      </c>
      <c r="J2" s="11" t="s">
        <v>223</v>
      </c>
      <c r="K2" s="11" t="s">
        <v>224</v>
      </c>
      <c r="L2" s="11" t="s">
        <v>225</v>
      </c>
      <c r="M2" s="11" t="s">
        <v>226</v>
      </c>
      <c r="N2" s="11" t="s">
        <v>227</v>
      </c>
      <c r="O2" s="11" t="s">
        <v>228</v>
      </c>
      <c r="P2" s="11" t="s">
        <v>229</v>
      </c>
      <c r="Q2" s="11" t="s">
        <v>44</v>
      </c>
      <c r="R2" s="11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xSplit="2" ySplit="1" topLeftCell="C2" activePane="bottomRight" state="frozen"/>
      <selection pane="topRight"/>
      <selection pane="bottomLeft"/>
      <selection pane="bottomRight" activeCell="L9" sqref="L9"/>
    </sheetView>
    <sheetView workbookViewId="1"/>
  </sheetViews>
  <sheetFormatPr baseColWidth="10" defaultColWidth="9" defaultRowHeight="15" customHeight="1" x14ac:dyDescent="0.2"/>
  <cols>
    <col min="1" max="1" width="9" style="5" customWidth="1"/>
    <col min="2" max="16384" width="9" style="5"/>
  </cols>
  <sheetData>
    <row r="1" spans="1:12" x14ac:dyDescent="0.2">
      <c r="A1" t="s">
        <v>230</v>
      </c>
    </row>
    <row r="2" spans="1:12" x14ac:dyDescent="0.2">
      <c r="A2" s="11" t="s">
        <v>29</v>
      </c>
      <c r="B2" s="11" t="s">
        <v>31</v>
      </c>
      <c r="C2" s="11" t="s">
        <v>231</v>
      </c>
      <c r="D2" s="11" t="s">
        <v>232</v>
      </c>
      <c r="E2" s="11" t="s">
        <v>233</v>
      </c>
      <c r="F2" s="11" t="s">
        <v>217</v>
      </c>
      <c r="G2" s="11" t="s">
        <v>234</v>
      </c>
      <c r="H2" s="11" t="s">
        <v>235</v>
      </c>
      <c r="I2" s="11" t="s">
        <v>236</v>
      </c>
      <c r="J2" s="11" t="s">
        <v>237</v>
      </c>
      <c r="K2" s="11" t="s">
        <v>44</v>
      </c>
      <c r="L2" s="11" t="s">
        <v>45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xSplit="1" ySplit="1" topLeftCell="B2" activePane="bottomRight" state="frozen"/>
      <selection pane="topRight"/>
      <selection pane="bottomLeft"/>
      <selection pane="bottomRight" activeCell="E1" sqref="E1"/>
    </sheetView>
    <sheetView workbookViewId="1"/>
  </sheetViews>
  <sheetFormatPr baseColWidth="10" defaultColWidth="9" defaultRowHeight="15" customHeight="1" x14ac:dyDescent="0.2"/>
  <cols>
    <col min="1" max="1" width="9" style="5" customWidth="1"/>
    <col min="2" max="16384" width="9" style="5"/>
  </cols>
  <sheetData>
    <row r="1" spans="1:17" x14ac:dyDescent="0.2">
      <c r="A1" t="s">
        <v>238</v>
      </c>
    </row>
    <row r="2" spans="1:17" x14ac:dyDescent="0.2">
      <c r="A2" s="11" t="s">
        <v>29</v>
      </c>
      <c r="B2" s="11" t="s">
        <v>31</v>
      </c>
      <c r="C2" s="11" t="s">
        <v>104</v>
      </c>
      <c r="D2" s="11" t="s">
        <v>239</v>
      </c>
      <c r="E2" s="11" t="s">
        <v>240</v>
      </c>
      <c r="F2" s="11" t="s">
        <v>241</v>
      </c>
      <c r="G2" s="11" t="s">
        <v>242</v>
      </c>
      <c r="H2" s="11" t="s">
        <v>243</v>
      </c>
      <c r="I2" s="11" t="s">
        <v>244</v>
      </c>
      <c r="J2" s="11" t="s">
        <v>245</v>
      </c>
      <c r="K2" s="11" t="s">
        <v>44</v>
      </c>
      <c r="L2" s="11" t="s">
        <v>62</v>
      </c>
      <c r="M2" s="11" t="s">
        <v>63</v>
      </c>
      <c r="N2" s="11" t="s">
        <v>45</v>
      </c>
      <c r="O2" s="11" t="s">
        <v>54</v>
      </c>
      <c r="P2" s="11" t="s">
        <v>214</v>
      </c>
      <c r="Q2" s="11" t="s">
        <v>215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2" sqref="A1:XFD1048576"/>
    </sheetView>
    <sheetView workbookViewId="1"/>
  </sheetViews>
  <sheetFormatPr baseColWidth="10" defaultColWidth="9" defaultRowHeight="15" customHeight="1" x14ac:dyDescent="0.2"/>
  <cols>
    <col min="1" max="1025" width="10.6640625" style="14" customWidth="1"/>
    <col min="1026" max="1026" width="9" style="14" customWidth="1"/>
    <col min="1027" max="16384" width="9" style="14"/>
  </cols>
  <sheetData>
    <row r="1" spans="1:2" x14ac:dyDescent="0.2">
      <c r="A1" t="s">
        <v>48</v>
      </c>
    </row>
    <row r="2" spans="1:2" x14ac:dyDescent="0.2">
      <c r="A2" s="15" t="s">
        <v>29</v>
      </c>
      <c r="B2" s="14" t="s">
        <v>49</v>
      </c>
    </row>
    <row r="3" spans="1:2" x14ac:dyDescent="0.2">
      <c r="A3" s="15" t="s">
        <v>31</v>
      </c>
      <c r="B3" s="14" t="s">
        <v>50</v>
      </c>
    </row>
    <row r="4" spans="1:2" x14ac:dyDescent="0.2">
      <c r="A4" s="15" t="s">
        <v>51</v>
      </c>
      <c r="B4" s="14" t="s">
        <v>52</v>
      </c>
    </row>
    <row r="5" spans="1:2" x14ac:dyDescent="0.2">
      <c r="A5" s="11" t="s">
        <v>44</v>
      </c>
    </row>
    <row r="6" spans="1:2" x14ac:dyDescent="0.2">
      <c r="A6" s="15" t="s">
        <v>45</v>
      </c>
      <c r="B6" s="14" t="s">
        <v>53</v>
      </c>
    </row>
    <row r="7" spans="1:2" x14ac:dyDescent="0.2">
      <c r="A7" s="15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pane xSplit="1" topLeftCell="B1" activePane="topRight" state="frozen"/>
      <selection pane="topRight" activeCell="B5" sqref="A5:XFD6"/>
    </sheetView>
    <sheetView workbookViewId="1"/>
  </sheetViews>
  <sheetFormatPr baseColWidth="10" defaultColWidth="9" defaultRowHeight="15" customHeight="1" x14ac:dyDescent="0.2"/>
  <cols>
    <col min="1" max="1" width="18.5" style="5" customWidth="1"/>
    <col min="2" max="2" width="5.33203125" style="5" customWidth="1"/>
    <col min="3" max="1019" width="8.83203125" style="13" customWidth="1"/>
    <col min="1020" max="1020" width="9" style="13" customWidth="1"/>
    <col min="1021" max="16384" width="9" style="13"/>
  </cols>
  <sheetData>
    <row r="1" spans="1:2" x14ac:dyDescent="0.2">
      <c r="A1" t="s">
        <v>55</v>
      </c>
    </row>
    <row r="2" spans="1:2" x14ac:dyDescent="0.2">
      <c r="A2" s="11" t="s">
        <v>29</v>
      </c>
      <c r="B2" s="5" t="s">
        <v>56</v>
      </c>
    </row>
    <row r="3" spans="1:2" x14ac:dyDescent="0.2">
      <c r="A3" s="11" t="s">
        <v>31</v>
      </c>
    </row>
    <row r="4" spans="1:2" x14ac:dyDescent="0.2">
      <c r="A4" s="11" t="s">
        <v>57</v>
      </c>
      <c r="B4" s="5">
        <v>37</v>
      </c>
    </row>
    <row r="5" spans="1:2" x14ac:dyDescent="0.2">
      <c r="A5" s="11" t="s">
        <v>58</v>
      </c>
      <c r="B5" s="5" t="s">
        <v>59</v>
      </c>
    </row>
    <row r="6" spans="1:2" x14ac:dyDescent="0.2">
      <c r="A6" s="11" t="s">
        <v>44</v>
      </c>
    </row>
    <row r="7" spans="1:2" x14ac:dyDescent="0.2">
      <c r="A7" s="11" t="s">
        <v>45</v>
      </c>
    </row>
    <row r="8" spans="1:2" x14ac:dyDescent="0.2">
      <c r="A8" s="11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pane xSplit="1" ySplit="1" topLeftCell="B2" activePane="bottomRight" state="frozen"/>
      <selection pane="topRight"/>
      <selection pane="bottomLeft"/>
      <selection pane="bottomRight" activeCell="C1" sqref="C1:C3"/>
    </sheetView>
    <sheetView workbookViewId="1"/>
  </sheetViews>
  <sheetFormatPr baseColWidth="10" defaultColWidth="9" defaultRowHeight="15" x14ac:dyDescent="0.2"/>
  <cols>
    <col min="1" max="2" width="10.33203125" style="12" customWidth="1"/>
    <col min="3" max="3" width="16.1640625" style="12" customWidth="1"/>
    <col min="4" max="4" width="9.5" style="12" customWidth="1"/>
    <col min="5" max="6" width="9.33203125" style="12" customWidth="1"/>
    <col min="7" max="7" width="9.5" style="12" customWidth="1"/>
    <col min="8" max="8" width="8.83203125" style="12" customWidth="1"/>
    <col min="9" max="1026" width="8.83203125" customWidth="1"/>
  </cols>
  <sheetData>
    <row r="1" spans="1:8" s="8" customFormat="1" ht="15" customHeight="1" x14ac:dyDescent="0.2">
      <c r="A1" t="s">
        <v>60</v>
      </c>
    </row>
    <row r="2" spans="1:8" ht="15" customHeight="1" x14ac:dyDescent="0.2">
      <c r="A2" s="11" t="s">
        <v>29</v>
      </c>
      <c r="B2" s="11" t="s">
        <v>31</v>
      </c>
      <c r="C2" s="11" t="s">
        <v>61</v>
      </c>
      <c r="D2" s="11" t="s">
        <v>44</v>
      </c>
      <c r="E2" s="11" t="s">
        <v>62</v>
      </c>
      <c r="F2" s="11" t="s">
        <v>63</v>
      </c>
      <c r="G2" s="11" t="s">
        <v>45</v>
      </c>
      <c r="H2" s="11" t="s">
        <v>54</v>
      </c>
    </row>
    <row r="3" spans="1:8" ht="15" customHeight="1" x14ac:dyDescent="0.2">
      <c r="A3" s="12" t="s">
        <v>64</v>
      </c>
      <c r="B3" s="12" t="s">
        <v>64</v>
      </c>
      <c r="C3" s="5" t="s">
        <v>65</v>
      </c>
      <c r="G3" s="12" t="s">
        <v>66</v>
      </c>
    </row>
    <row r="4" spans="1:8" ht="42" x14ac:dyDescent="0.2">
      <c r="A4" s="12" t="s">
        <v>67</v>
      </c>
      <c r="B4" s="12" t="s">
        <v>67</v>
      </c>
      <c r="C4" s="5" t="s">
        <v>65</v>
      </c>
      <c r="G4" s="12" t="s">
        <v>66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5"/>
  <sheetViews>
    <sheetView zoomScale="120" zoomScaleNormal="120" zoomScalePageLayoutView="120" workbookViewId="0">
      <pane xSplit="1" ySplit="2" topLeftCell="B3" activePane="bottomRight" state="frozen"/>
      <selection pane="topRight"/>
      <selection pane="bottomLeft"/>
      <selection pane="bottomRight" activeCell="I4" sqref="I4"/>
    </sheetView>
    <sheetView workbookViewId="1">
      <selection activeCell="I5" sqref="I5"/>
    </sheetView>
  </sheetViews>
  <sheetFormatPr baseColWidth="10" defaultColWidth="9" defaultRowHeight="15" customHeight="1" x14ac:dyDescent="0.2"/>
  <cols>
    <col min="1" max="1" width="10.1640625" style="5" customWidth="1"/>
    <col min="2" max="3" width="17.5" style="5" customWidth="1"/>
    <col min="4" max="5" width="13.33203125" style="5" customWidth="1"/>
    <col min="6" max="7" width="8.33203125" style="5" customWidth="1"/>
    <col min="8" max="9" width="8.83203125" style="5" customWidth="1"/>
    <col min="10" max="10" width="9.33203125" style="5" customWidth="1"/>
    <col min="11" max="1032" width="8.83203125" style="5" customWidth="1"/>
    <col min="1033" max="1035" width="8.83203125" style="2" customWidth="1"/>
    <col min="1036" max="1036" width="9" style="2" customWidth="1"/>
    <col min="1037" max="16384" width="9" style="2"/>
  </cols>
  <sheetData>
    <row r="1" spans="1:1032" x14ac:dyDescent="0.2">
      <c r="A1" t="s">
        <v>68</v>
      </c>
    </row>
    <row r="2" spans="1:1032" s="1" customFormat="1" ht="15" customHeight="1" x14ac:dyDescent="0.15">
      <c r="A2" s="8"/>
      <c r="B2" s="8"/>
      <c r="C2" s="8"/>
      <c r="D2" s="8"/>
      <c r="E2" s="8"/>
      <c r="F2" s="8"/>
      <c r="G2" s="8"/>
      <c r="H2" s="22" t="s">
        <v>69</v>
      </c>
      <c r="I2" s="23"/>
      <c r="J2" s="23"/>
      <c r="K2" s="23"/>
      <c r="L2" s="8"/>
      <c r="M2" s="22" t="s">
        <v>70</v>
      </c>
      <c r="N2" s="23"/>
      <c r="O2" s="23"/>
      <c r="P2" s="23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</row>
    <row r="3" spans="1:1032" ht="56" x14ac:dyDescent="0.2">
      <c r="A3" s="11" t="s">
        <v>29</v>
      </c>
      <c r="B3" s="11" t="s">
        <v>31</v>
      </c>
      <c r="C3" s="11" t="s">
        <v>71</v>
      </c>
      <c r="D3" s="11" t="s">
        <v>72</v>
      </c>
      <c r="E3" s="11" t="s">
        <v>73</v>
      </c>
      <c r="F3" s="11" t="s">
        <v>74</v>
      </c>
      <c r="G3" s="11" t="s">
        <v>75</v>
      </c>
      <c r="H3" s="11" t="s">
        <v>76</v>
      </c>
      <c r="I3" s="11" t="s">
        <v>77</v>
      </c>
      <c r="J3" s="11" t="s">
        <v>78</v>
      </c>
      <c r="K3" s="11" t="s">
        <v>79</v>
      </c>
      <c r="L3" s="11" t="s">
        <v>80</v>
      </c>
      <c r="M3" s="11" t="s">
        <v>76</v>
      </c>
      <c r="N3" s="11" t="s">
        <v>77</v>
      </c>
      <c r="O3" s="11" t="s">
        <v>78</v>
      </c>
      <c r="P3" s="11" t="s">
        <v>79</v>
      </c>
      <c r="Q3" s="11" t="s">
        <v>44</v>
      </c>
      <c r="R3" s="11" t="s">
        <v>62</v>
      </c>
      <c r="S3" s="11" t="s">
        <v>63</v>
      </c>
      <c r="T3" s="11" t="s">
        <v>45</v>
      </c>
      <c r="U3" s="11" t="s">
        <v>54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</row>
    <row r="4" spans="1:1032" ht="98" x14ac:dyDescent="0.2">
      <c r="A4" s="5" t="s">
        <v>81</v>
      </c>
      <c r="B4" s="5" t="s">
        <v>82</v>
      </c>
      <c r="C4" s="5" t="s">
        <v>83</v>
      </c>
      <c r="D4" s="5" t="s">
        <v>84</v>
      </c>
      <c r="E4" s="5" t="s">
        <v>85</v>
      </c>
      <c r="F4" s="5" t="s">
        <v>86</v>
      </c>
      <c r="G4" s="5" t="s">
        <v>87</v>
      </c>
      <c r="H4" s="5" t="s">
        <v>88</v>
      </c>
      <c r="I4" s="6">
        <v>4.58E-17</v>
      </c>
      <c r="J4" s="5">
        <v>4.5800000000000003E-18</v>
      </c>
      <c r="K4" s="5" t="s">
        <v>89</v>
      </c>
      <c r="L4" s="5" t="s">
        <v>90</v>
      </c>
      <c r="M4" s="5" t="s">
        <v>88</v>
      </c>
      <c r="N4" s="5">
        <v>7.75</v>
      </c>
      <c r="O4" s="5">
        <v>0.77500000000000002</v>
      </c>
      <c r="P4" s="5" t="s">
        <v>91</v>
      </c>
      <c r="T4" s="5" t="s">
        <v>92</v>
      </c>
    </row>
    <row r="5" spans="1:1032" ht="98" x14ac:dyDescent="0.2">
      <c r="A5" s="5" t="s">
        <v>86</v>
      </c>
      <c r="B5" s="5" t="s">
        <v>93</v>
      </c>
      <c r="C5" s="5" t="s">
        <v>94</v>
      </c>
      <c r="D5" s="5" t="s">
        <v>84</v>
      </c>
      <c r="E5" s="5" t="s">
        <v>85</v>
      </c>
      <c r="G5" s="5" t="s">
        <v>87</v>
      </c>
      <c r="H5" s="5" t="s">
        <v>88</v>
      </c>
      <c r="I5" s="6">
        <v>9.9999999999999998E-13</v>
      </c>
      <c r="J5" s="5">
        <v>0</v>
      </c>
      <c r="K5" s="5" t="s">
        <v>89</v>
      </c>
      <c r="L5" s="5" t="s">
        <v>95</v>
      </c>
      <c r="M5" s="5" t="s">
        <v>88</v>
      </c>
      <c r="N5" s="5">
        <v>7.75</v>
      </c>
      <c r="O5" s="5">
        <v>0.77500000000000002</v>
      </c>
      <c r="P5" s="5" t="s">
        <v>91</v>
      </c>
      <c r="T5" s="5" t="s">
        <v>92</v>
      </c>
    </row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xSplit="1" ySplit="2" topLeftCell="B2" activePane="bottomRight" state="frozen"/>
      <selection pane="topRight"/>
      <selection pane="bottomLeft"/>
      <selection pane="bottomRight" activeCell="G4" sqref="G4:G8"/>
    </sheetView>
    <sheetView workbookViewId="1"/>
  </sheetViews>
  <sheetFormatPr baseColWidth="10" defaultColWidth="9" defaultRowHeight="15" customHeight="1" x14ac:dyDescent="0.2"/>
  <cols>
    <col min="1" max="1" width="8.83203125" style="5" customWidth="1"/>
    <col min="2" max="2" width="15" style="5" customWidth="1"/>
    <col min="3" max="5" width="11.5" style="5" customWidth="1"/>
    <col min="6" max="6" width="10.5" style="5" customWidth="1"/>
    <col min="7" max="7" width="10.33203125" style="5" customWidth="1"/>
    <col min="8" max="8" width="9.5" style="5" customWidth="1"/>
    <col min="9" max="10" width="18.83203125" style="5" customWidth="1"/>
    <col min="11" max="12" width="10.5" style="5" customWidth="1"/>
    <col min="13" max="14" width="8.83203125" style="5" customWidth="1"/>
    <col min="15" max="1028" width="8.83203125" style="10" customWidth="1"/>
    <col min="1029" max="1029" width="9" style="10" customWidth="1"/>
    <col min="1030" max="16384" width="9" style="10"/>
  </cols>
  <sheetData>
    <row r="1" spans="1:14" x14ac:dyDescent="0.2">
      <c r="A1" t="s">
        <v>96</v>
      </c>
    </row>
    <row r="2" spans="1:14" s="1" customFormat="1" ht="15" customHeight="1" x14ac:dyDescent="0.15">
      <c r="C2" s="22" t="s">
        <v>97</v>
      </c>
      <c r="D2" s="23"/>
      <c r="E2" s="23"/>
      <c r="F2" s="23"/>
      <c r="G2" s="23"/>
      <c r="H2" s="23"/>
    </row>
    <row r="3" spans="1:14" ht="28" x14ac:dyDescent="0.2">
      <c r="A3" s="11" t="s">
        <v>29</v>
      </c>
      <c r="B3" s="11" t="s">
        <v>31</v>
      </c>
      <c r="C3" s="11" t="s">
        <v>98</v>
      </c>
      <c r="D3" s="11" t="s">
        <v>99</v>
      </c>
      <c r="E3" s="11" t="s">
        <v>100</v>
      </c>
      <c r="F3" s="11" t="s">
        <v>101</v>
      </c>
      <c r="G3" s="11" t="s">
        <v>102</v>
      </c>
      <c r="H3" s="11" t="s">
        <v>103</v>
      </c>
      <c r="I3" s="11" t="s">
        <v>104</v>
      </c>
      <c r="J3" s="11" t="s">
        <v>44</v>
      </c>
      <c r="K3" s="11" t="s">
        <v>62</v>
      </c>
      <c r="L3" s="11" t="s">
        <v>63</v>
      </c>
      <c r="M3" s="11" t="s">
        <v>45</v>
      </c>
      <c r="N3" s="11" t="s">
        <v>54</v>
      </c>
    </row>
    <row r="4" spans="1:14" x14ac:dyDescent="0.2">
      <c r="A4" s="5" t="s">
        <v>105</v>
      </c>
      <c r="B4" s="20" t="s">
        <v>247</v>
      </c>
      <c r="F4" s="20"/>
      <c r="G4" s="28">
        <v>100</v>
      </c>
      <c r="H4" s="5">
        <v>0</v>
      </c>
      <c r="I4" s="19" t="s">
        <v>106</v>
      </c>
      <c r="J4" s="19"/>
    </row>
    <row r="5" spans="1:14" x14ac:dyDescent="0.2">
      <c r="A5" s="5" t="s">
        <v>107</v>
      </c>
      <c r="B5" s="20" t="s">
        <v>248</v>
      </c>
      <c r="F5" s="20"/>
      <c r="G5" s="28">
        <v>200</v>
      </c>
      <c r="H5" s="5">
        <v>0</v>
      </c>
      <c r="I5" s="19" t="s">
        <v>106</v>
      </c>
      <c r="J5" s="19"/>
    </row>
    <row r="6" spans="1:14" x14ac:dyDescent="0.2">
      <c r="A6" s="5" t="s">
        <v>108</v>
      </c>
      <c r="B6" s="20" t="s">
        <v>249</v>
      </c>
      <c r="F6" s="20"/>
      <c r="G6" s="28">
        <v>300</v>
      </c>
      <c r="H6" s="5">
        <v>0</v>
      </c>
      <c r="I6" s="19" t="s">
        <v>106</v>
      </c>
      <c r="J6" s="19"/>
    </row>
    <row r="7" spans="1:14" x14ac:dyDescent="0.2">
      <c r="A7" s="5" t="s">
        <v>109</v>
      </c>
      <c r="B7" s="20" t="s">
        <v>250</v>
      </c>
      <c r="F7" s="20"/>
      <c r="G7" s="28">
        <v>400</v>
      </c>
      <c r="H7" s="5">
        <v>0</v>
      </c>
      <c r="I7" s="19" t="s">
        <v>106</v>
      </c>
      <c r="J7" s="19"/>
    </row>
    <row r="8" spans="1:14" x14ac:dyDescent="0.2">
      <c r="A8" s="5" t="s">
        <v>110</v>
      </c>
      <c r="B8" s="20" t="s">
        <v>251</v>
      </c>
      <c r="F8" s="20"/>
      <c r="G8" s="28">
        <v>500</v>
      </c>
      <c r="H8" s="5">
        <v>0</v>
      </c>
      <c r="I8" s="19" t="s">
        <v>106</v>
      </c>
      <c r="J8" s="19"/>
    </row>
    <row r="9" spans="1:14" ht="15" customHeight="1" x14ac:dyDescent="0.2">
      <c r="F9" s="20"/>
    </row>
  </sheetData>
  <autoFilter ref="A2:K7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xSplit="1" ySplit="1" topLeftCell="B2" activePane="bottomRight" state="frozen"/>
      <selection pane="topRight"/>
      <selection pane="bottomLeft"/>
      <selection pane="bottomRight" activeCell="C12" sqref="C12"/>
    </sheetView>
    <sheetView workbookViewId="1"/>
  </sheetViews>
  <sheetFormatPr baseColWidth="10" defaultColWidth="9" defaultRowHeight="15" customHeight="1" x14ac:dyDescent="0.2"/>
  <cols>
    <col min="1" max="6" width="15.5" style="5" customWidth="1"/>
    <col min="7" max="1026" width="9.1640625" style="5" customWidth="1"/>
    <col min="1027" max="1027" width="9" style="5" customWidth="1"/>
    <col min="1028" max="16384" width="9" style="5"/>
  </cols>
  <sheetData>
    <row r="1" spans="1:10" x14ac:dyDescent="0.2">
      <c r="A1" t="s">
        <v>111</v>
      </c>
    </row>
    <row r="2" spans="1:10" x14ac:dyDescent="0.2">
      <c r="A2" s="11" t="s">
        <v>29</v>
      </c>
      <c r="B2" s="11" t="s">
        <v>31</v>
      </c>
      <c r="C2" s="11" t="s">
        <v>112</v>
      </c>
      <c r="D2" s="11" t="s">
        <v>113</v>
      </c>
      <c r="E2" s="11" t="s">
        <v>79</v>
      </c>
      <c r="F2" s="11" t="s">
        <v>44</v>
      </c>
      <c r="G2" s="11" t="s">
        <v>62</v>
      </c>
      <c r="H2" s="11" t="s">
        <v>63</v>
      </c>
      <c r="I2" s="11" t="s">
        <v>45</v>
      </c>
      <c r="J2" s="11" t="s">
        <v>54</v>
      </c>
    </row>
    <row r="3" spans="1:10" x14ac:dyDescent="0.2">
      <c r="A3" s="5" t="s">
        <v>114</v>
      </c>
      <c r="C3" s="5" t="s">
        <v>105</v>
      </c>
      <c r="D3" s="5" t="s">
        <v>81</v>
      </c>
      <c r="E3" s="5" t="s">
        <v>115</v>
      </c>
    </row>
    <row r="4" spans="1:10" x14ac:dyDescent="0.2">
      <c r="A4" s="5" t="s">
        <v>116</v>
      </c>
      <c r="C4" s="5" t="s">
        <v>107</v>
      </c>
      <c r="D4" s="5" t="s">
        <v>81</v>
      </c>
      <c r="E4" s="5" t="s">
        <v>115</v>
      </c>
    </row>
    <row r="5" spans="1:10" x14ac:dyDescent="0.2">
      <c r="A5" s="5" t="s">
        <v>117</v>
      </c>
      <c r="C5" s="5" t="s">
        <v>108</v>
      </c>
      <c r="D5" s="5" t="s">
        <v>81</v>
      </c>
      <c r="E5" s="5" t="s">
        <v>115</v>
      </c>
    </row>
    <row r="6" spans="1:10" x14ac:dyDescent="0.2">
      <c r="A6" s="5" t="s">
        <v>118</v>
      </c>
      <c r="C6" s="5" t="s">
        <v>107</v>
      </c>
      <c r="D6" s="5" t="s">
        <v>86</v>
      </c>
      <c r="E6" s="5" t="s">
        <v>115</v>
      </c>
    </row>
    <row r="7" spans="1:10" x14ac:dyDescent="0.2">
      <c r="A7" s="5" t="s">
        <v>119</v>
      </c>
      <c r="C7" s="5" t="s">
        <v>108</v>
      </c>
      <c r="D7" s="5" t="s">
        <v>86</v>
      </c>
      <c r="E7" s="5" t="s">
        <v>115</v>
      </c>
    </row>
    <row r="8" spans="1:10" x14ac:dyDescent="0.2">
      <c r="A8" s="5" t="s">
        <v>120</v>
      </c>
      <c r="C8" s="5" t="s">
        <v>109</v>
      </c>
      <c r="D8" s="5" t="s">
        <v>86</v>
      </c>
      <c r="E8" s="5" t="s">
        <v>115</v>
      </c>
    </row>
    <row r="9" spans="1:10" x14ac:dyDescent="0.2">
      <c r="A9" s="5" t="s">
        <v>121</v>
      </c>
      <c r="C9" s="5" t="s">
        <v>110</v>
      </c>
      <c r="D9" s="5" t="s">
        <v>86</v>
      </c>
      <c r="E9" s="5" t="s">
        <v>115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pane xSplit="1" ySplit="1" topLeftCell="B2" activePane="bottomRight" state="frozen"/>
      <selection pane="topRight"/>
      <selection pane="bottomLeft"/>
      <selection pane="bottomRight"/>
    </sheetView>
    <sheetView zoomScale="140" zoomScaleNormal="140" zoomScalePageLayoutView="140" workbookViewId="1"/>
  </sheetViews>
  <sheetFormatPr baseColWidth="10" defaultColWidth="9" defaultRowHeight="15" customHeight="1" x14ac:dyDescent="0.2"/>
  <cols>
    <col min="1" max="1" width="22.6640625" style="5" customWidth="1"/>
    <col min="2" max="2" width="9.6640625" style="5" customWidth="1"/>
    <col min="3" max="3" width="10.5" style="5" customWidth="1"/>
    <col min="4" max="4" width="16.5" style="5" customWidth="1"/>
    <col min="5" max="5" width="9.5" style="5" customWidth="1"/>
    <col min="6" max="6" width="18.1640625" style="5" customWidth="1"/>
    <col min="7" max="7" width="6.33203125" style="5" customWidth="1"/>
    <col min="8" max="8" width="9.5" style="5" customWidth="1"/>
    <col min="9" max="11" width="18.83203125" style="5" customWidth="1"/>
    <col min="12" max="12" width="10.5" style="5" customWidth="1"/>
    <col min="13" max="13" width="10.5" style="10" customWidth="1"/>
    <col min="14" max="14" width="23.33203125" style="10" customWidth="1"/>
    <col min="15" max="1026" width="8.83203125" style="10" customWidth="1"/>
    <col min="1027" max="1027" width="9" style="10" customWidth="1"/>
    <col min="1028" max="16384" width="9" style="10"/>
  </cols>
  <sheetData>
    <row r="1" spans="1:12" x14ac:dyDescent="0.2">
      <c r="A1" t="s">
        <v>122</v>
      </c>
    </row>
    <row r="2" spans="1:12" x14ac:dyDescent="0.2">
      <c r="A2" s="11" t="s">
        <v>29</v>
      </c>
      <c r="B2" s="11" t="s">
        <v>31</v>
      </c>
      <c r="C2" s="11" t="s">
        <v>123</v>
      </c>
      <c r="D2" s="11" t="s">
        <v>76</v>
      </c>
      <c r="E2" s="11" t="s">
        <v>77</v>
      </c>
      <c r="F2" s="11" t="s">
        <v>78</v>
      </c>
      <c r="G2" s="11" t="s">
        <v>79</v>
      </c>
      <c r="H2" s="11" t="s">
        <v>44</v>
      </c>
      <c r="I2" s="11" t="s">
        <v>62</v>
      </c>
      <c r="J2" s="11" t="s">
        <v>63</v>
      </c>
      <c r="K2" s="11" t="s">
        <v>45</v>
      </c>
      <c r="L2" s="11" t="s">
        <v>54</v>
      </c>
    </row>
    <row r="3" spans="1:12" x14ac:dyDescent="0.2">
      <c r="A3" s="5" t="s">
        <v>124</v>
      </c>
      <c r="C3" s="5" t="s">
        <v>114</v>
      </c>
      <c r="D3" s="5" t="s">
        <v>88</v>
      </c>
      <c r="E3" s="19">
        <v>0.1</v>
      </c>
      <c r="G3" s="19" t="s">
        <v>125</v>
      </c>
    </row>
    <row r="4" spans="1:12" x14ac:dyDescent="0.2">
      <c r="A4" s="5" t="s">
        <v>126</v>
      </c>
      <c r="C4" s="5" t="s">
        <v>116</v>
      </c>
      <c r="D4" s="5" t="s">
        <v>88</v>
      </c>
      <c r="E4" s="19">
        <v>0.2</v>
      </c>
      <c r="G4" s="19" t="s">
        <v>125</v>
      </c>
    </row>
    <row r="5" spans="1:12" x14ac:dyDescent="0.2">
      <c r="A5" s="5" t="s">
        <v>127</v>
      </c>
      <c r="C5" s="5" t="s">
        <v>117</v>
      </c>
      <c r="D5" s="5" t="s">
        <v>88</v>
      </c>
      <c r="E5" s="19">
        <v>0.3</v>
      </c>
      <c r="G5" s="19" t="s">
        <v>125</v>
      </c>
    </row>
    <row r="6" spans="1:12" x14ac:dyDescent="0.2">
      <c r="A6" s="5" t="s">
        <v>128</v>
      </c>
      <c r="C6" s="5" t="s">
        <v>118</v>
      </c>
      <c r="D6" s="5" t="s">
        <v>88</v>
      </c>
      <c r="E6" s="19">
        <v>3.9999999999999998E-6</v>
      </c>
      <c r="G6" s="19" t="s">
        <v>125</v>
      </c>
    </row>
    <row r="7" spans="1:12" x14ac:dyDescent="0.2">
      <c r="A7" s="5" t="s">
        <v>129</v>
      </c>
      <c r="C7" s="5" t="s">
        <v>119</v>
      </c>
      <c r="D7" s="5" t="s">
        <v>88</v>
      </c>
      <c r="E7" s="19">
        <v>5.0000000000000004E-6</v>
      </c>
      <c r="G7" s="19" t="s">
        <v>125</v>
      </c>
    </row>
    <row r="8" spans="1:12" x14ac:dyDescent="0.2">
      <c r="A8" s="5" t="s">
        <v>130</v>
      </c>
      <c r="C8" s="5" t="s">
        <v>120</v>
      </c>
      <c r="D8" s="5" t="s">
        <v>88</v>
      </c>
      <c r="E8" s="19">
        <v>6.0000000000000002E-6</v>
      </c>
      <c r="G8" s="19" t="s">
        <v>125</v>
      </c>
    </row>
    <row r="9" spans="1:12" x14ac:dyDescent="0.2">
      <c r="A9" s="5" t="s">
        <v>131</v>
      </c>
      <c r="C9" s="5" t="s">
        <v>121</v>
      </c>
      <c r="D9" s="5" t="s">
        <v>88</v>
      </c>
      <c r="E9" s="19">
        <v>6.9999999999999999E-6</v>
      </c>
      <c r="G9" s="19" t="s">
        <v>125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Accounted mass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24</cp:revision>
  <dcterms:created xsi:type="dcterms:W3CDTF">2016-02-17T09:40:00Z</dcterms:created>
  <dcterms:modified xsi:type="dcterms:W3CDTF">2020-01-01T05:25:45Z</dcterms:modified>
</cp:coreProperties>
</file>