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sim/tests/multialgorithm/fixtures/"/>
    </mc:Choice>
  </mc:AlternateContent>
  <bookViews>
    <workbookView xWindow="-37720" yWindow="19440" windowWidth="17760" windowHeight="10400" tabRatio="993" firstSheet="2" activeTab="5"/>
  </bookViews>
  <sheets>
    <sheet name="Model" sheetId="1" r:id="rId1"/>
    <sheet name="Taxon" sheetId="2" r:id="rId2"/>
    <sheet name="Submodels" sheetId="3" r:id="rId3"/>
    <sheet name="Compartments" sheetId="4" r:id="rId4"/>
    <sheet name="Species types" sheetId="5" r:id="rId5"/>
    <sheet name="Concentrations" sheetId="6" r:id="rId6"/>
    <sheet name="Observables" sheetId="7" r:id="rId7"/>
    <sheet name="Functions" sheetId="8" r:id="rId8"/>
    <sheet name="Reactions" sheetId="9" r:id="rId9"/>
    <sheet name="Rate laws" sheetId="10" r:id="rId10"/>
    <sheet name="Biomass components" sheetId="11" r:id="rId11"/>
    <sheet name="Biomass reactions" sheetId="12" r:id="rId12"/>
    <sheet name="Parameters" sheetId="13" r:id="rId13"/>
    <sheet name="Stop conditions" sheetId="14" r:id="rId14"/>
    <sheet name="References" sheetId="15" r:id="rId15"/>
    <sheet name="Database references" sheetId="16" r:id="rId16"/>
  </sheets>
  <definedNames>
    <definedName name="_xlnm._FilterDatabase" localSheetId="3">Compartments!$A$1:$E$3</definedName>
    <definedName name="_xlnm._FilterDatabase" localSheetId="12">Parameters!$A$1:$F$1</definedName>
    <definedName name="_xlnm._FilterDatabase" localSheetId="8">Reactions!$A$1:$D$5</definedName>
    <definedName name="_xlnm._FilterDatabase" localSheetId="14">References!$A$1:$E$1</definedName>
    <definedName name="_xlnm._FilterDatabase" localSheetId="4">'Species types'!$A$1:$J$6</definedName>
    <definedName name="_xlnm._FilterDatabase" localSheetId="2">Submodels!#REF!</definedName>
    <definedName name="_FilterDatabase_0" localSheetId="3">Compartments!$A$1:$E$3</definedName>
    <definedName name="_FilterDatabase_0" localSheetId="12">Parameters!$A$1:$F$1</definedName>
    <definedName name="_FilterDatabase_0" localSheetId="8">Reactions!$A$1:$D$5</definedName>
    <definedName name="_FilterDatabase_0" localSheetId="14">References!$A$1:$E$1</definedName>
    <definedName name="_FilterDatabase_0" localSheetId="4">'Species types'!$A$1:$J$6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9" i="6" l="1"/>
  <c r="G10" i="6"/>
  <c r="G8" i="6"/>
  <c r="G3" i="6"/>
  <c r="G4" i="6"/>
  <c r="G5" i="6"/>
  <c r="G6" i="6"/>
  <c r="G2" i="6"/>
  <c r="F2" i="6"/>
  <c r="H2" i="6"/>
  <c r="F3" i="6"/>
  <c r="H3" i="6"/>
  <c r="F4" i="6"/>
  <c r="H4" i="6"/>
  <c r="F5" i="6"/>
  <c r="H5" i="6"/>
  <c r="F6" i="6"/>
  <c r="H6" i="6"/>
  <c r="H7" i="6"/>
  <c r="I7" i="6"/>
  <c r="F8" i="6"/>
  <c r="H8" i="6"/>
  <c r="F9" i="6"/>
  <c r="H9" i="6"/>
  <c r="F10" i="6"/>
  <c r="H10" i="6"/>
  <c r="H12" i="6"/>
  <c r="H11" i="6"/>
</calcChain>
</file>

<file path=xl/sharedStrings.xml><?xml version="1.0" encoding="utf-8"?>
<sst xmlns="http://schemas.openxmlformats.org/spreadsheetml/2006/main" count="271" uniqueCount="150">
  <si>
    <t>Id</t>
  </si>
  <si>
    <t>ASP_test_2016_2</t>
  </si>
  <si>
    <t>Name</t>
  </si>
  <si>
    <t>ASP test model 2</t>
  </si>
  <si>
    <t>Version</t>
  </si>
  <si>
    <t>0.0.1</t>
  </si>
  <si>
    <t>URL</t>
  </si>
  <si>
    <t>https://github.com/org/repo</t>
  </si>
  <si>
    <t>Branch</t>
  </si>
  <si>
    <t>master</t>
  </si>
  <si>
    <t>Revision</t>
  </si>
  <si>
    <t>hash</t>
  </si>
  <si>
    <t>wc_lang version</t>
  </si>
  <si>
    <t>Comments</t>
  </si>
  <si>
    <t>ASP_test</t>
  </si>
  <si>
    <t>Test model for TestExecutableModel</t>
  </si>
  <si>
    <t>Model</t>
  </si>
  <si>
    <t>Rank</t>
  </si>
  <si>
    <t>domain</t>
  </si>
  <si>
    <t>Rank not used</t>
  </si>
  <si>
    <t>References</t>
  </si>
  <si>
    <t>Algorithm</t>
  </si>
  <si>
    <t>Compartment</t>
  </si>
  <si>
    <t>Biomass reaction</t>
  </si>
  <si>
    <t>Objective function</t>
  </si>
  <si>
    <t>submodel_1</t>
  </si>
  <si>
    <t>Metabolism</t>
  </si>
  <si>
    <t>dfba</t>
  </si>
  <si>
    <t>c</t>
  </si>
  <si>
    <t>Metabolism_biomass</t>
  </si>
  <si>
    <t>For testing</t>
  </si>
  <si>
    <t>submodel_2</t>
  </si>
  <si>
    <t>RNA degradation</t>
  </si>
  <si>
    <t>ssa</t>
  </si>
  <si>
    <t>Initial volume</t>
  </si>
  <si>
    <t>Cell</t>
  </si>
  <si>
    <t>Average volume of Mycoplasma pneumoniae is 66 aL [Ref-0001]. This equates to 45.8 aL at the beginning of the cell cycle (66 aL * ln(2)).</t>
  </si>
  <si>
    <t>e</t>
  </si>
  <si>
    <t>Extracellular space</t>
  </si>
  <si>
    <t>Typical density of Mycoplasma pneumoniae cells in culture is 1E9 cells/mL [Ref-0002].</t>
  </si>
  <si>
    <t>Structure</t>
  </si>
  <si>
    <t>Empirical formula</t>
  </si>
  <si>
    <t>Molecular weight</t>
  </si>
  <si>
    <t>Charge</t>
  </si>
  <si>
    <t>Type</t>
  </si>
  <si>
    <t>specie_1</t>
  </si>
  <si>
    <t>specie_name_1</t>
  </si>
  <si>
    <t>CO</t>
  </si>
  <si>
    <t>pseudo_species</t>
  </si>
  <si>
    <t>specie_2</t>
  </si>
  <si>
    <t>specie_name_2</t>
  </si>
  <si>
    <t>O2</t>
  </si>
  <si>
    <t>specie_3</t>
  </si>
  <si>
    <t>specie_name_3</t>
  </si>
  <si>
    <t>N2O2Na3</t>
  </si>
  <si>
    <t>specie_4</t>
  </si>
  <si>
    <t>specie_name_4</t>
  </si>
  <si>
    <t>H3SO4C9</t>
  </si>
  <si>
    <t>specie_5</t>
  </si>
  <si>
    <t>specie_name_5</t>
  </si>
  <si>
    <t>H20</t>
  </si>
  <si>
    <t>specie_6</t>
  </si>
  <si>
    <t>specie_name_6</t>
  </si>
  <si>
    <t>U238</t>
  </si>
  <si>
    <t>H2O</t>
  </si>
  <si>
    <t>metabolite</t>
  </si>
  <si>
    <t>Species</t>
  </si>
  <si>
    <t>Value</t>
  </si>
  <si>
    <t>specie_1[e]</t>
  </si>
  <si>
    <t>specie_2[e]</t>
  </si>
  <si>
    <t>specie_2[c]</t>
  </si>
  <si>
    <t>specie_4[c]</t>
  </si>
  <si>
    <t>specie_5[c]</t>
  </si>
  <si>
    <t>specie_6[c]</t>
  </si>
  <si>
    <t>H2O[e]</t>
  </si>
  <si>
    <t>H2O[c]</t>
  </si>
  <si>
    <t>Observables</t>
  </si>
  <si>
    <t>Expression</t>
  </si>
  <si>
    <t>Submodel</t>
  </si>
  <si>
    <t>Participants</t>
  </si>
  <si>
    <t>Reversible</t>
  </si>
  <si>
    <t>Min flux</t>
  </si>
  <si>
    <t>Max flux</t>
  </si>
  <si>
    <t>reaction_1</t>
  </si>
  <si>
    <t>reaction_name_1</t>
  </si>
  <si>
    <t>specie_1[e] + specie_2[e] ==&gt; specie_1[c] + specie_2[c]</t>
  </si>
  <si>
    <t>reaction_2</t>
  </si>
  <si>
    <t>reaction_name_2</t>
  </si>
  <si>
    <t>[c]: (2) specie_2 ==&gt; specie_3</t>
  </si>
  <si>
    <t>reaction_3</t>
  </si>
  <si>
    <t>reaction_name_3</t>
  </si>
  <si>
    <t>[c]: specie_2 + (2) specie_3 ==&gt; specie_4</t>
  </si>
  <si>
    <t>reaction_4</t>
  </si>
  <si>
    <t>reaction_name_4</t>
  </si>
  <si>
    <t>[c]: specie_4 ==&gt; (2) specie_5 + specie_6</t>
  </si>
  <si>
    <t>Reaction</t>
  </si>
  <si>
    <t>Direction</t>
  </si>
  <si>
    <t>Equation</t>
  </si>
  <si>
    <t>K cat</t>
  </si>
  <si>
    <t>K m</t>
  </si>
  <si>
    <t>forward</t>
  </si>
  <si>
    <t>max( specie_1[e], specie_2[e] )</t>
  </si>
  <si>
    <t>k_cat * specie_2[c]</t>
  </si>
  <si>
    <t>specie_4[c] / k_m</t>
  </si>
  <si>
    <t>backward</t>
  </si>
  <si>
    <t>specie_5[c] + specie_6[c]</t>
  </si>
  <si>
    <t>Coefficient</t>
  </si>
  <si>
    <t>Species type</t>
  </si>
  <si>
    <t>biomass_id_001</t>
  </si>
  <si>
    <t>biomass_comp_1</t>
  </si>
  <si>
    <t>test</t>
  </si>
  <si>
    <t>biomass_id_002</t>
  </si>
  <si>
    <t>biomass_comp_2</t>
  </si>
  <si>
    <t>biomass_id_003</t>
  </si>
  <si>
    <t>biomass_comp_3</t>
  </si>
  <si>
    <t>biomass_id_004</t>
  </si>
  <si>
    <t>biomass_comp_4</t>
  </si>
  <si>
    <t>Metabolism biomass reaction</t>
  </si>
  <si>
    <t>No comment</t>
  </si>
  <si>
    <t>Submodels</t>
  </si>
  <si>
    <t>Units</t>
  </si>
  <si>
    <t>fractionDryWeight</t>
  </si>
  <si>
    <t>Fraction of cell mass which is non water</t>
  </si>
  <si>
    <t>dimensionless</t>
  </si>
  <si>
    <t>[Ref-0006]</t>
  </si>
  <si>
    <t>Title</t>
  </si>
  <si>
    <t>Author</t>
  </si>
  <si>
    <t>Editor</t>
  </si>
  <si>
    <t>Year</t>
  </si>
  <si>
    <t>Publication</t>
  </si>
  <si>
    <t>Publisher</t>
  </si>
  <si>
    <t>Series</t>
  </si>
  <si>
    <t>Volume</t>
  </si>
  <si>
    <t>Number</t>
  </si>
  <si>
    <t>Issue</t>
  </si>
  <si>
    <t>Edition</t>
  </si>
  <si>
    <t>Chapter</t>
  </si>
  <si>
    <t>Pages</t>
  </si>
  <si>
    <t>Database</t>
  </si>
  <si>
    <t>ID</t>
  </si>
  <si>
    <t>Taxon</t>
  </si>
  <si>
    <t>Reference</t>
  </si>
  <si>
    <t>compartment</t>
  </si>
  <si>
    <t>mol wt.</t>
  </si>
  <si>
    <t>volume</t>
  </si>
  <si>
    <t>mass = CVM</t>
  </si>
  <si>
    <t>c Total</t>
  </si>
  <si>
    <t>e Total</t>
  </si>
  <si>
    <t>Grand Total</t>
  </si>
  <si>
    <t>dry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</si>
</sst>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0" fillId="0" borderId="0" xfId="1" applyFont="1" applyAlignment="1">
      <alignment horizontal="left" vertical="top"/>
    </xf>
    <xf numFmtId="11" fontId="2" fillId="0" borderId="0" xfId="0" applyNumberFormat="1" applyFont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0" fontId="0" fillId="0" borderId="0" xfId="0" applyFont="1"/>
    <xf numFmtId="0" fontId="3" fillId="0" borderId="0" xfId="0" applyFont="1" applyAlignment="1">
      <alignment vertical="top" wrapText="1"/>
    </xf>
    <xf numFmtId="164" fontId="3" fillId="0" borderId="0" xfId="0" applyNumberFormat="1" applyFont="1" applyAlignment="1">
      <alignment vertical="top" wrapText="1"/>
    </xf>
    <xf numFmtId="0" fontId="0" fillId="0" borderId="0" xfId="0" applyFont="1" applyAlignment="1">
      <alignment horizontal="left" vertical="top" wrapText="1"/>
    </xf>
    <xf numFmtId="0" fontId="4" fillId="0" borderId="0" xfId="1"/>
    <xf numFmtId="0" fontId="1" fillId="2" borderId="0" xfId="1" applyFont="1" applyFill="1" applyAlignment="1">
      <alignment horizontal="left" vertical="top" wrapText="1"/>
    </xf>
    <xf numFmtId="0" fontId="0" fillId="0" borderId="0" xfId="1" applyFont="1" applyAlignment="1">
      <alignment horizontal="left" vertical="top" wrapText="1"/>
    </xf>
    <xf numFmtId="11" fontId="4" fillId="0" borderId="0" xfId="1" applyNumberFormat="1"/>
    <xf numFmtId="0" fontId="1" fillId="2" borderId="0" xfId="0" applyFont="1" applyFill="1" applyAlignment="1">
      <alignment horizontal="left" vertical="top"/>
    </xf>
    <xf numFmtId="0" fontId="2" fillId="0" borderId="0" xfId="0" applyFont="1" applyAlignment="1">
      <alignment vertical="top"/>
    </xf>
    <xf numFmtId="0" fontId="0" fillId="0" borderId="0" xfId="0" applyAlignment="1"/>
    <xf numFmtId="165" fontId="0" fillId="0" borderId="0" xfId="0" applyNumberFormat="1" applyAlignment="1"/>
    <xf numFmtId="0" fontId="2" fillId="0" borderId="1" xfId="0" applyFont="1" applyBorder="1" applyAlignment="1">
      <alignment vertical="top"/>
    </xf>
    <xf numFmtId="11" fontId="0" fillId="0" borderId="0" xfId="0" applyNumberFormat="1"/>
    <xf numFmtId="164" fontId="0" fillId="0" borderId="0" xfId="0" applyNumberFormat="1"/>
    <xf numFmtId="0" fontId="1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7" sqref="B7"/>
    </sheetView>
  </sheetViews>
  <sheetFormatPr baseColWidth="10" defaultColWidth="8.83203125" defaultRowHeight="15" x14ac:dyDescent="0.2"/>
  <sheetData>
    <row r="1" spans="1:2" x14ac:dyDescent="0.2">
      <c r="A1" s="1" t="s">
        <v>0</v>
      </c>
      <c r="B1" t="s">
        <v>1</v>
      </c>
    </row>
    <row r="2" spans="1:2" x14ac:dyDescent="0.2">
      <c r="A2" s="1" t="s">
        <v>2</v>
      </c>
      <c r="B2" t="s">
        <v>3</v>
      </c>
    </row>
    <row r="3" spans="1:2" x14ac:dyDescent="0.2">
      <c r="A3" s="1" t="s">
        <v>4</v>
      </c>
      <c r="B3" t="s">
        <v>5</v>
      </c>
    </row>
    <row r="4" spans="1:2" x14ac:dyDescent="0.2">
      <c r="A4" s="1" t="s">
        <v>6</v>
      </c>
      <c r="B4" t="s">
        <v>7</v>
      </c>
    </row>
    <row r="5" spans="1:2" x14ac:dyDescent="0.2">
      <c r="A5" s="1" t="s">
        <v>8</v>
      </c>
      <c r="B5" t="s">
        <v>9</v>
      </c>
    </row>
    <row r="6" spans="1:2" x14ac:dyDescent="0.2">
      <c r="A6" s="1" t="s">
        <v>10</v>
      </c>
      <c r="B6" t="s">
        <v>11</v>
      </c>
    </row>
    <row r="7" spans="1:2" ht="30" x14ac:dyDescent="0.2">
      <c r="A7" s="1" t="s">
        <v>12</v>
      </c>
      <c r="B7" t="s">
        <v>5</v>
      </c>
    </row>
    <row r="8" spans="1:2" ht="30" x14ac:dyDescent="0.2">
      <c r="A8" s="1" t="s">
        <v>13</v>
      </c>
    </row>
  </sheetData>
  <hyperlinks>
    <hyperlink ref="B4" r:id="rId1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61" zoomScaleNormal="161" zoomScalePageLayoutView="161" workbookViewId="0">
      <selection activeCell="H1" sqref="H1"/>
    </sheetView>
  </sheetViews>
  <sheetFormatPr baseColWidth="10" defaultColWidth="8.83203125" defaultRowHeight="15" x14ac:dyDescent="0.2"/>
  <sheetData>
    <row r="1" spans="1:7" ht="30" x14ac:dyDescent="0.2">
      <c r="A1" s="1" t="s">
        <v>95</v>
      </c>
      <c r="B1" s="1" t="s">
        <v>96</v>
      </c>
      <c r="C1" s="1" t="s">
        <v>97</v>
      </c>
      <c r="D1" s="1" t="s">
        <v>98</v>
      </c>
      <c r="E1" s="1" t="s">
        <v>99</v>
      </c>
      <c r="F1" s="1" t="s">
        <v>13</v>
      </c>
      <c r="G1" s="1" t="s">
        <v>20</v>
      </c>
    </row>
    <row r="2" spans="1:7" x14ac:dyDescent="0.2">
      <c r="A2" s="2" t="s">
        <v>83</v>
      </c>
      <c r="B2" t="s">
        <v>100</v>
      </c>
      <c r="C2" t="s">
        <v>101</v>
      </c>
    </row>
    <row r="3" spans="1:7" x14ac:dyDescent="0.2">
      <c r="A3" s="2" t="s">
        <v>86</v>
      </c>
      <c r="B3" t="s">
        <v>100</v>
      </c>
      <c r="C3" t="s">
        <v>102</v>
      </c>
      <c r="D3" s="5">
        <v>2000</v>
      </c>
      <c r="E3" s="2"/>
    </row>
    <row r="4" spans="1:7" x14ac:dyDescent="0.2">
      <c r="A4" s="2" t="s">
        <v>89</v>
      </c>
      <c r="B4" t="s">
        <v>100</v>
      </c>
      <c r="C4" t="s">
        <v>103</v>
      </c>
      <c r="D4" s="5">
        <v>2.9999999999999997E-4</v>
      </c>
      <c r="E4" s="5">
        <v>1E-3</v>
      </c>
    </row>
    <row r="5" spans="1:7" x14ac:dyDescent="0.2">
      <c r="A5" s="2" t="s">
        <v>89</v>
      </c>
      <c r="B5" t="s">
        <v>104</v>
      </c>
      <c r="C5" t="s">
        <v>105</v>
      </c>
      <c r="D5" s="5">
        <v>2.9999999999999997E-4</v>
      </c>
      <c r="E5" s="5">
        <v>1E-3</v>
      </c>
    </row>
    <row r="6" spans="1:7" x14ac:dyDescent="0.2">
      <c r="A6" s="2" t="s">
        <v>92</v>
      </c>
      <c r="B6" t="s">
        <v>100</v>
      </c>
      <c r="C6" t="s">
        <v>70</v>
      </c>
      <c r="D6" s="5">
        <v>2.9999999999999997E-4</v>
      </c>
      <c r="E6" s="5">
        <v>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30" zoomScaleNormal="130" zoomScalePageLayoutView="130" workbookViewId="0">
      <selection activeCell="F8" sqref="F8"/>
    </sheetView>
  </sheetViews>
  <sheetFormatPr baseColWidth="10" defaultColWidth="8.83203125" defaultRowHeight="15" x14ac:dyDescent="0.2"/>
  <cols>
    <col min="1" max="7" width="8.83203125" style="11"/>
  </cols>
  <sheetData>
    <row r="1" spans="1:7" ht="30" x14ac:dyDescent="0.2">
      <c r="A1" s="12" t="s">
        <v>0</v>
      </c>
      <c r="B1" s="12" t="s">
        <v>2</v>
      </c>
      <c r="C1" s="12" t="s">
        <v>23</v>
      </c>
      <c r="D1" s="12" t="s">
        <v>106</v>
      </c>
      <c r="E1" s="12" t="s">
        <v>107</v>
      </c>
      <c r="F1" s="12" t="s">
        <v>13</v>
      </c>
      <c r="G1" s="12" t="s">
        <v>20</v>
      </c>
    </row>
    <row r="2" spans="1:7" ht="45" x14ac:dyDescent="0.2">
      <c r="A2" s="11" t="s">
        <v>108</v>
      </c>
      <c r="B2" s="11" t="s">
        <v>109</v>
      </c>
      <c r="C2" s="13" t="s">
        <v>29</v>
      </c>
      <c r="D2" s="14">
        <v>-3</v>
      </c>
      <c r="E2" s="2" t="s">
        <v>45</v>
      </c>
      <c r="F2" s="13" t="s">
        <v>110</v>
      </c>
      <c r="G2" s="13"/>
    </row>
    <row r="3" spans="1:7" ht="45" x14ac:dyDescent="0.2">
      <c r="A3" s="11" t="s">
        <v>111</v>
      </c>
      <c r="B3" s="11" t="s">
        <v>112</v>
      </c>
      <c r="C3" s="13" t="s">
        <v>29</v>
      </c>
      <c r="D3" s="14">
        <v>-4</v>
      </c>
      <c r="E3" s="2" t="s">
        <v>49</v>
      </c>
    </row>
    <row r="4" spans="1:7" ht="45" x14ac:dyDescent="0.2">
      <c r="A4" s="11" t="s">
        <v>113</v>
      </c>
      <c r="B4" s="11" t="s">
        <v>114</v>
      </c>
      <c r="C4" s="13" t="s">
        <v>29</v>
      </c>
      <c r="D4" s="14">
        <v>1</v>
      </c>
      <c r="E4" s="2" t="s">
        <v>52</v>
      </c>
    </row>
    <row r="5" spans="1:7" ht="45" x14ac:dyDescent="0.2">
      <c r="A5" s="11" t="s">
        <v>115</v>
      </c>
      <c r="B5" s="11" t="s">
        <v>116</v>
      </c>
      <c r="C5" s="13" t="s">
        <v>29</v>
      </c>
      <c r="D5" s="14">
        <v>2</v>
      </c>
      <c r="E5" s="11" t="s">
        <v>55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zoomScale="140" zoomScaleNormal="140" zoomScalePageLayoutView="140" workbookViewId="0">
      <selection activeCell="C3" sqref="C3"/>
    </sheetView>
  </sheetViews>
  <sheetFormatPr baseColWidth="10" defaultColWidth="8.83203125" defaultRowHeight="15" x14ac:dyDescent="0.2"/>
  <cols>
    <col min="1" max="5" width="8.83203125" style="11"/>
  </cols>
  <sheetData>
    <row r="1" spans="1:5" ht="14" customHeight="1" x14ac:dyDescent="0.2">
      <c r="A1" s="12" t="s">
        <v>0</v>
      </c>
      <c r="B1" s="12" t="s">
        <v>2</v>
      </c>
      <c r="C1" s="1" t="s">
        <v>22</v>
      </c>
      <c r="D1" s="12" t="s">
        <v>13</v>
      </c>
      <c r="E1" s="12" t="s">
        <v>20</v>
      </c>
    </row>
    <row r="2" spans="1:5" x14ac:dyDescent="0.2">
      <c r="A2" s="4" t="s">
        <v>29</v>
      </c>
      <c r="B2" s="11" t="s">
        <v>117</v>
      </c>
      <c r="C2" s="11" t="s">
        <v>28</v>
      </c>
      <c r="D2" s="11" t="s">
        <v>118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2" sqref="E2"/>
    </sheetView>
  </sheetViews>
  <sheetFormatPr baseColWidth="10" defaultColWidth="8.83203125" defaultRowHeight="15" x14ac:dyDescent="0.2"/>
  <cols>
    <col min="1" max="8" width="8.83203125" style="2"/>
  </cols>
  <sheetData>
    <row r="1" spans="1:8" s="3" customFormat="1" ht="15" customHeight="1" x14ac:dyDescent="0.15">
      <c r="A1" s="1" t="s">
        <v>0</v>
      </c>
      <c r="B1" s="1" t="s">
        <v>2</v>
      </c>
      <c r="C1" s="1" t="s">
        <v>16</v>
      </c>
      <c r="D1" s="1" t="s">
        <v>119</v>
      </c>
      <c r="E1" s="1" t="s">
        <v>67</v>
      </c>
      <c r="F1" s="1" t="s">
        <v>120</v>
      </c>
      <c r="G1" s="1" t="s">
        <v>13</v>
      </c>
      <c r="H1" s="1" t="s">
        <v>20</v>
      </c>
    </row>
    <row r="2" spans="1:8" ht="15" customHeight="1" x14ac:dyDescent="0.2">
      <c r="A2" s="2" t="s">
        <v>121</v>
      </c>
      <c r="B2" s="2" t="s">
        <v>122</v>
      </c>
      <c r="C2" s="2" t="s">
        <v>1</v>
      </c>
      <c r="E2" s="2">
        <v>0.3</v>
      </c>
      <c r="F2" s="2" t="s">
        <v>123</v>
      </c>
      <c r="G2" s="2" t="s">
        <v>124</v>
      </c>
    </row>
  </sheetData>
  <autoFilter ref="A1:F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baseColWidth="10" defaultColWidth="8.83203125" defaultRowHeight="15" x14ac:dyDescent="0.2"/>
  <sheetData>
    <row r="1" spans="1:5" x14ac:dyDescent="0.2">
      <c r="A1" t="s">
        <v>0</v>
      </c>
      <c r="B1" t="s">
        <v>2</v>
      </c>
      <c r="C1" t="s">
        <v>16</v>
      </c>
      <c r="D1" t="s">
        <v>77</v>
      </c>
      <c r="E1" t="s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workbookViewId="0"/>
  </sheetViews>
  <sheetFormatPr baseColWidth="10" defaultColWidth="8.83203125" defaultRowHeight="15" x14ac:dyDescent="0.2"/>
  <cols>
    <col min="1" max="18" width="8.83203125" style="2"/>
  </cols>
  <sheetData>
    <row r="1" spans="1:18" s="3" customFormat="1" ht="30" customHeight="1" x14ac:dyDescent="0.15">
      <c r="A1" s="1" t="s">
        <v>0</v>
      </c>
      <c r="B1" s="1" t="s">
        <v>2</v>
      </c>
      <c r="C1" s="1" t="s">
        <v>16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44</v>
      </c>
      <c r="I1" s="1" t="s">
        <v>129</v>
      </c>
      <c r="J1" s="1" t="s">
        <v>130</v>
      </c>
      <c r="K1" s="1" t="s">
        <v>131</v>
      </c>
      <c r="L1" s="1" t="s">
        <v>132</v>
      </c>
      <c r="M1" s="1" t="s">
        <v>133</v>
      </c>
      <c r="N1" s="1" t="s">
        <v>134</v>
      </c>
      <c r="O1" s="1" t="s">
        <v>135</v>
      </c>
      <c r="P1" s="1" t="s">
        <v>136</v>
      </c>
      <c r="Q1" s="1" t="s">
        <v>137</v>
      </c>
      <c r="R1" s="1" t="s">
        <v>13</v>
      </c>
    </row>
  </sheetData>
  <autoFilter ref="A1:E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/>
  </sheetViews>
  <sheetFormatPr baseColWidth="10" defaultColWidth="8.83203125" defaultRowHeight="15" x14ac:dyDescent="0.2"/>
  <sheetData>
    <row r="1" spans="1:10" ht="30" x14ac:dyDescent="0.2">
      <c r="A1" s="1" t="s">
        <v>138</v>
      </c>
      <c r="B1" s="1" t="s">
        <v>139</v>
      </c>
      <c r="C1" s="1" t="s">
        <v>6</v>
      </c>
      <c r="D1" s="1" t="s">
        <v>16</v>
      </c>
      <c r="E1" s="1" t="s">
        <v>140</v>
      </c>
      <c r="F1" s="1" t="s">
        <v>78</v>
      </c>
      <c r="G1" s="1" t="s">
        <v>22</v>
      </c>
      <c r="H1" s="1" t="s">
        <v>107</v>
      </c>
      <c r="I1" s="1" t="s">
        <v>95</v>
      </c>
      <c r="J1" s="1" t="s">
        <v>141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0</v>
      </c>
      <c r="B1" t="s">
        <v>14</v>
      </c>
    </row>
    <row r="2" spans="1:2" x14ac:dyDescent="0.2">
      <c r="A2" s="1" t="s">
        <v>2</v>
      </c>
      <c r="B2" t="s">
        <v>15</v>
      </c>
    </row>
    <row r="3" spans="1:2" x14ac:dyDescent="0.2">
      <c r="A3" s="1" t="s">
        <v>16</v>
      </c>
      <c r="B3" t="s">
        <v>1</v>
      </c>
    </row>
    <row r="4" spans="1:2" x14ac:dyDescent="0.2">
      <c r="A4" s="1" t="s">
        <v>17</v>
      </c>
      <c r="B4" t="s">
        <v>18</v>
      </c>
    </row>
    <row r="5" spans="1:2" ht="30" x14ac:dyDescent="0.2">
      <c r="A5" s="1" t="s">
        <v>13</v>
      </c>
      <c r="B5" t="s">
        <v>19</v>
      </c>
    </row>
    <row r="6" spans="1:2" ht="30" x14ac:dyDescent="0.2">
      <c r="A6" s="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zoomScale="155" zoomScaleNormal="155" zoomScalePageLayoutView="155" workbookViewId="0">
      <selection activeCell="A2" sqref="A2"/>
    </sheetView>
  </sheetViews>
  <sheetFormatPr baseColWidth="10" defaultColWidth="8.83203125" defaultRowHeight="15" x14ac:dyDescent="0.2"/>
  <cols>
    <col min="1" max="9" width="8.83203125" style="2"/>
  </cols>
  <sheetData>
    <row r="1" spans="1:9" s="3" customFormat="1" ht="15" customHeight="1" x14ac:dyDescent="0.15">
      <c r="A1" s="1" t="s">
        <v>0</v>
      </c>
      <c r="B1" s="1" t="s">
        <v>2</v>
      </c>
      <c r="C1" s="1" t="s">
        <v>16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13</v>
      </c>
      <c r="I1" s="1" t="s">
        <v>20</v>
      </c>
    </row>
    <row r="2" spans="1:9" ht="15" customHeight="1" x14ac:dyDescent="0.2">
      <c r="A2" s="2" t="s">
        <v>25</v>
      </c>
      <c r="B2" s="2" t="s">
        <v>26</v>
      </c>
      <c r="C2" s="2" t="s">
        <v>1</v>
      </c>
      <c r="D2" s="2" t="s">
        <v>27</v>
      </c>
      <c r="E2" s="2" t="s">
        <v>28</v>
      </c>
      <c r="F2" s="4" t="s">
        <v>29</v>
      </c>
      <c r="G2" s="4" t="s">
        <v>29</v>
      </c>
      <c r="H2" s="2" t="s">
        <v>30</v>
      </c>
    </row>
    <row r="3" spans="1:9" ht="15" customHeight="1" x14ac:dyDescent="0.2">
      <c r="A3" s="2" t="s">
        <v>31</v>
      </c>
      <c r="B3" s="2" t="s">
        <v>32</v>
      </c>
      <c r="C3" s="2" t="s">
        <v>1</v>
      </c>
      <c r="D3" s="2" t="s">
        <v>33</v>
      </c>
      <c r="E3" s="2" t="s">
        <v>28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2" sqref="D2"/>
    </sheetView>
  </sheetViews>
  <sheetFormatPr baseColWidth="10" defaultColWidth="8.83203125" defaultRowHeight="15" x14ac:dyDescent="0.2"/>
  <cols>
    <col min="1" max="6" width="8.83203125" style="2"/>
  </cols>
  <sheetData>
    <row r="1" spans="1:6" s="3" customFormat="1" ht="30" customHeight="1" x14ac:dyDescent="0.15">
      <c r="A1" s="1" t="s">
        <v>0</v>
      </c>
      <c r="B1" s="1" t="s">
        <v>2</v>
      </c>
      <c r="C1" s="1" t="s">
        <v>16</v>
      </c>
      <c r="D1" s="1" t="s">
        <v>34</v>
      </c>
      <c r="E1" s="1" t="s">
        <v>13</v>
      </c>
      <c r="F1" s="1" t="s">
        <v>20</v>
      </c>
    </row>
    <row r="2" spans="1:6" ht="15" customHeight="1" x14ac:dyDescent="0.2">
      <c r="A2" s="2" t="s">
        <v>28</v>
      </c>
      <c r="B2" s="2" t="s">
        <v>35</v>
      </c>
      <c r="C2" s="2" t="s">
        <v>1</v>
      </c>
      <c r="D2" s="5">
        <v>4.58E-17</v>
      </c>
      <c r="E2" s="2" t="s">
        <v>36</v>
      </c>
    </row>
    <row r="3" spans="1:6" ht="15" customHeight="1" x14ac:dyDescent="0.2">
      <c r="A3" s="2" t="s">
        <v>37</v>
      </c>
      <c r="B3" s="2" t="s">
        <v>38</v>
      </c>
      <c r="C3" s="2" t="s">
        <v>1</v>
      </c>
      <c r="D3" s="5">
        <v>9.9999999999999998E-13</v>
      </c>
      <c r="E3" s="2" t="s">
        <v>39</v>
      </c>
    </row>
  </sheetData>
  <autoFilter ref="A1:E3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8" sqref="A1:J8"/>
    </sheetView>
  </sheetViews>
  <sheetFormatPr baseColWidth="10" defaultColWidth="8.83203125" defaultRowHeight="15" x14ac:dyDescent="0.2"/>
  <cols>
    <col min="1" max="1" width="7.83203125" style="2" bestFit="1" customWidth="1"/>
    <col min="2" max="2" width="12.83203125" style="2" bestFit="1" customWidth="1"/>
    <col min="3" max="3" width="14.1640625" style="2" bestFit="1" customWidth="1"/>
    <col min="4" max="5" width="10.83203125" style="2" bestFit="1" customWidth="1"/>
    <col min="6" max="6" width="11.5" style="2" bestFit="1" customWidth="1"/>
    <col min="7" max="7" width="9" style="2" bestFit="1" customWidth="1"/>
    <col min="8" max="8" width="14.33203125" style="2" bestFit="1" customWidth="1"/>
    <col min="9" max="9" width="11.1640625" style="2" bestFit="1" customWidth="1"/>
    <col min="10" max="10" width="11.5" style="2" bestFit="1" customWidth="1"/>
  </cols>
  <sheetData>
    <row r="1" spans="1:10" s="3" customFormat="1" ht="45" customHeight="1" x14ac:dyDescent="0.15">
      <c r="A1" s="1" t="s">
        <v>0</v>
      </c>
      <c r="B1" s="1" t="s">
        <v>2</v>
      </c>
      <c r="C1" s="1" t="s">
        <v>16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13</v>
      </c>
      <c r="J1" s="1" t="s">
        <v>20</v>
      </c>
    </row>
    <row r="2" spans="1:10" ht="15" customHeight="1" x14ac:dyDescent="0.2">
      <c r="A2" s="2" t="s">
        <v>45</v>
      </c>
      <c r="B2" s="2" t="s">
        <v>46</v>
      </c>
      <c r="C2" t="s">
        <v>1</v>
      </c>
      <c r="D2"/>
      <c r="E2" s="2" t="s">
        <v>47</v>
      </c>
      <c r="F2" s="2">
        <v>1</v>
      </c>
      <c r="G2" s="2">
        <v>0</v>
      </c>
      <c r="H2" s="6" t="s">
        <v>48</v>
      </c>
      <c r="I2" s="6"/>
    </row>
    <row r="3" spans="1:10" ht="15" customHeight="1" x14ac:dyDescent="0.2">
      <c r="A3" s="2" t="s">
        <v>49</v>
      </c>
      <c r="B3" s="2" t="s">
        <v>50</v>
      </c>
      <c r="C3" t="s">
        <v>1</v>
      </c>
      <c r="D3"/>
      <c r="E3" s="2" t="s">
        <v>51</v>
      </c>
      <c r="F3" s="2">
        <v>2</v>
      </c>
      <c r="G3" s="2">
        <v>0</v>
      </c>
      <c r="H3" s="6" t="s">
        <v>48</v>
      </c>
      <c r="I3" s="6"/>
    </row>
    <row r="4" spans="1:10" ht="15" customHeight="1" x14ac:dyDescent="0.2">
      <c r="A4" s="2" t="s">
        <v>52</v>
      </c>
      <c r="B4" s="2" t="s">
        <v>53</v>
      </c>
      <c r="C4" t="s">
        <v>1</v>
      </c>
      <c r="D4"/>
      <c r="E4" s="2" t="s">
        <v>54</v>
      </c>
      <c r="F4" s="2">
        <v>3</v>
      </c>
      <c r="G4" s="2">
        <v>0</v>
      </c>
      <c r="H4" s="6" t="s">
        <v>48</v>
      </c>
      <c r="I4" s="6"/>
    </row>
    <row r="5" spans="1:10" ht="15" customHeight="1" x14ac:dyDescent="0.2">
      <c r="A5" t="s">
        <v>55</v>
      </c>
      <c r="B5" t="s">
        <v>56</v>
      </c>
      <c r="C5" t="s">
        <v>1</v>
      </c>
      <c r="D5"/>
      <c r="E5" s="2" t="s">
        <v>57</v>
      </c>
      <c r="F5">
        <v>4</v>
      </c>
      <c r="G5" s="2">
        <v>0</v>
      </c>
      <c r="H5" s="6" t="s">
        <v>48</v>
      </c>
      <c r="I5" s="6"/>
    </row>
    <row r="6" spans="1:10" ht="15" customHeight="1" x14ac:dyDescent="0.2">
      <c r="A6" t="s">
        <v>58</v>
      </c>
      <c r="B6" t="s">
        <v>59</v>
      </c>
      <c r="C6" t="s">
        <v>1</v>
      </c>
      <c r="D6"/>
      <c r="E6" s="2" t="s">
        <v>60</v>
      </c>
      <c r="F6">
        <v>5</v>
      </c>
      <c r="G6" s="2">
        <v>0</v>
      </c>
      <c r="H6" s="6" t="s">
        <v>48</v>
      </c>
      <c r="I6" s="6"/>
    </row>
    <row r="7" spans="1:10" ht="15" customHeight="1" x14ac:dyDescent="0.2">
      <c r="A7" s="7" t="s">
        <v>61</v>
      </c>
      <c r="B7" s="7" t="s">
        <v>62</v>
      </c>
      <c r="C7" s="7" t="s">
        <v>1</v>
      </c>
      <c r="D7" s="8"/>
      <c r="E7" s="8" t="s">
        <v>63</v>
      </c>
      <c r="F7" s="7">
        <v>6</v>
      </c>
      <c r="G7" s="8">
        <v>0</v>
      </c>
      <c r="H7" s="9" t="s">
        <v>48</v>
      </c>
    </row>
    <row r="8" spans="1:10" ht="15" customHeight="1" x14ac:dyDescent="0.2">
      <c r="A8" s="10" t="s">
        <v>64</v>
      </c>
      <c r="B8" s="10" t="s">
        <v>64</v>
      </c>
      <c r="C8" s="7" t="s">
        <v>1</v>
      </c>
      <c r="F8" s="10">
        <v>18.0152</v>
      </c>
      <c r="H8" s="2" t="s">
        <v>65</v>
      </c>
    </row>
  </sheetData>
  <autoFilter ref="A1:J6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zoomScale="130" zoomScaleNormal="130" zoomScalePageLayoutView="130" workbookViewId="0">
      <selection activeCell="G8" sqref="G8:G10"/>
    </sheetView>
  </sheetViews>
  <sheetFormatPr baseColWidth="10" defaultColWidth="8.83203125" defaultRowHeight="15" outlineLevelRow="2" x14ac:dyDescent="0.2"/>
  <cols>
    <col min="1" max="1" width="9.6640625" style="2" bestFit="1" customWidth="1"/>
    <col min="2" max="2" width="8.83203125" style="2"/>
    <col min="3" max="3" width="9.33203125" style="2" bestFit="1" customWidth="1"/>
    <col min="4" max="4" width="9.5" style="2" bestFit="1" customWidth="1"/>
    <col min="8" max="8" width="10.33203125" bestFit="1" customWidth="1"/>
    <col min="9" max="9" width="15.6640625" customWidth="1"/>
  </cols>
  <sheetData>
    <row r="1" spans="1:9" ht="15" customHeight="1" x14ac:dyDescent="0.2">
      <c r="A1" s="1" t="s">
        <v>66</v>
      </c>
      <c r="B1" s="1" t="s">
        <v>67</v>
      </c>
      <c r="C1" s="1" t="s">
        <v>13</v>
      </c>
      <c r="D1" s="1" t="s">
        <v>20</v>
      </c>
      <c r="E1" s="1" t="s">
        <v>142</v>
      </c>
      <c r="F1" s="1" t="s">
        <v>143</v>
      </c>
      <c r="G1" s="1" t="s">
        <v>144</v>
      </c>
      <c r="H1" s="1" t="s">
        <v>145</v>
      </c>
      <c r="I1" s="1" t="s">
        <v>149</v>
      </c>
    </row>
    <row r="2" spans="1:9" ht="15" customHeight="1" outlineLevel="2" x14ac:dyDescent="0.2">
      <c r="A2" s="2" t="s">
        <v>70</v>
      </c>
      <c r="B2" s="6">
        <v>5.0000000000000001E-4</v>
      </c>
      <c r="E2" t="s">
        <v>28</v>
      </c>
      <c r="F2">
        <f>'Species types'!F3</f>
        <v>2</v>
      </c>
      <c r="G2" s="20">
        <f>Compartments!D$2</f>
        <v>4.58E-17</v>
      </c>
      <c r="H2" s="21">
        <f>B2*G2*F2</f>
        <v>4.5799999999999998E-20</v>
      </c>
      <c r="I2" s="20"/>
    </row>
    <row r="3" spans="1:9" ht="15" customHeight="1" outlineLevel="2" x14ac:dyDescent="0.2">
      <c r="A3" s="2" t="s">
        <v>71</v>
      </c>
      <c r="B3" s="6">
        <v>5.0000000000000001E-4</v>
      </c>
      <c r="E3" t="s">
        <v>28</v>
      </c>
      <c r="F3">
        <f>'Species types'!F5</f>
        <v>4</v>
      </c>
      <c r="G3" s="20">
        <f>Compartments!D$2</f>
        <v>4.58E-17</v>
      </c>
      <c r="H3" s="21">
        <f>B3*G3*F3</f>
        <v>9.1599999999999996E-20</v>
      </c>
      <c r="I3" s="20"/>
    </row>
    <row r="4" spans="1:9" ht="15" customHeight="1" outlineLevel="2" x14ac:dyDescent="0.2">
      <c r="A4" s="2" t="s">
        <v>72</v>
      </c>
      <c r="B4" s="6">
        <v>1E-3</v>
      </c>
      <c r="E4" t="s">
        <v>28</v>
      </c>
      <c r="F4">
        <f>'Species types'!F6</f>
        <v>5</v>
      </c>
      <c r="G4" s="20">
        <f>Compartments!D$2</f>
        <v>4.58E-17</v>
      </c>
      <c r="H4" s="21">
        <f>B4*G4*F4</f>
        <v>2.2899999999999999E-19</v>
      </c>
      <c r="I4" s="20"/>
    </row>
    <row r="5" spans="1:9" ht="15" customHeight="1" outlineLevel="2" x14ac:dyDescent="0.2">
      <c r="A5" s="2" t="s">
        <v>73</v>
      </c>
      <c r="B5" s="6">
        <v>2E-3</v>
      </c>
      <c r="E5" t="s">
        <v>28</v>
      </c>
      <c r="F5">
        <f>'Species types'!F7</f>
        <v>6</v>
      </c>
      <c r="G5" s="20">
        <f>Compartments!D$2</f>
        <v>4.58E-17</v>
      </c>
      <c r="H5" s="21">
        <f>B5*G5*F5</f>
        <v>5.4959999999999995E-19</v>
      </c>
      <c r="I5" s="20"/>
    </row>
    <row r="6" spans="1:9" ht="15" customHeight="1" outlineLevel="2" x14ac:dyDescent="0.2">
      <c r="A6" s="10" t="s">
        <v>75</v>
      </c>
      <c r="B6" s="2">
        <v>1</v>
      </c>
      <c r="E6" t="s">
        <v>28</v>
      </c>
      <c r="F6">
        <f>'Species types'!F8</f>
        <v>18.0152</v>
      </c>
      <c r="G6" s="20">
        <f>Compartments!D$2</f>
        <v>4.58E-17</v>
      </c>
      <c r="H6" s="21">
        <f>B6*G6*F6</f>
        <v>8.2509616000000004E-16</v>
      </c>
      <c r="I6" s="20"/>
    </row>
    <row r="7" spans="1:9" ht="15" customHeight="1" outlineLevel="1" x14ac:dyDescent="0.2">
      <c r="A7" s="10"/>
      <c r="E7" s="22" t="s">
        <v>146</v>
      </c>
      <c r="G7" s="20"/>
      <c r="H7" s="21">
        <f>SUBTOTAL(9,H2:H6)</f>
        <v>8.2601215999999999E-16</v>
      </c>
      <c r="I7" s="20">
        <f>Parameters!E2*H7</f>
        <v>2.47803648E-16</v>
      </c>
    </row>
    <row r="8" spans="1:9" ht="15" customHeight="1" outlineLevel="2" x14ac:dyDescent="0.2">
      <c r="A8" s="2" t="s">
        <v>68</v>
      </c>
      <c r="B8" s="6">
        <v>1.4799999999999999E-4</v>
      </c>
      <c r="E8" t="s">
        <v>37</v>
      </c>
      <c r="F8">
        <f>'Species types'!F2</f>
        <v>1</v>
      </c>
      <c r="G8" s="20">
        <f>Compartments!D$3</f>
        <v>9.9999999999999998E-13</v>
      </c>
      <c r="H8" s="21">
        <f>B8*G8*F8</f>
        <v>1.4799999999999999E-16</v>
      </c>
      <c r="I8" s="20"/>
    </row>
    <row r="9" spans="1:9" ht="15" customHeight="1" outlineLevel="2" x14ac:dyDescent="0.2">
      <c r="A9" s="2" t="s">
        <v>69</v>
      </c>
      <c r="B9" s="6">
        <v>2.0000000000000001E-4</v>
      </c>
      <c r="E9" t="s">
        <v>37</v>
      </c>
      <c r="F9">
        <f>'Species types'!F3</f>
        <v>2</v>
      </c>
      <c r="G9" s="20">
        <f>Compartments!D$3</f>
        <v>9.9999999999999998E-13</v>
      </c>
      <c r="H9" s="21">
        <f>B9*G9*F9</f>
        <v>3.9999999999999999E-16</v>
      </c>
      <c r="I9" s="20"/>
    </row>
    <row r="10" spans="1:9" ht="15" customHeight="1" outlineLevel="2" x14ac:dyDescent="0.2">
      <c r="A10" s="10" t="s">
        <v>74</v>
      </c>
      <c r="B10" s="2">
        <v>1</v>
      </c>
      <c r="E10" t="s">
        <v>37</v>
      </c>
      <c r="F10">
        <f>'Species types'!F8</f>
        <v>18.0152</v>
      </c>
      <c r="G10" s="20">
        <f>Compartments!D$3</f>
        <v>9.9999999999999998E-13</v>
      </c>
      <c r="H10" s="21">
        <f>B10*G10*F10</f>
        <v>1.8015200000000001E-11</v>
      </c>
      <c r="I10" s="20"/>
    </row>
    <row r="11" spans="1:9" ht="15" customHeight="1" outlineLevel="1" x14ac:dyDescent="0.2">
      <c r="A11" s="10"/>
      <c r="E11" s="22" t="s">
        <v>147</v>
      </c>
      <c r="G11" s="20"/>
      <c r="H11" s="21">
        <f>SUBTOTAL(9,H8:H10)</f>
        <v>1.8015748000000001E-11</v>
      </c>
      <c r="I11" s="20"/>
    </row>
    <row r="12" spans="1:9" ht="15" customHeight="1" x14ac:dyDescent="0.2">
      <c r="A12" s="10"/>
      <c r="E12" s="22" t="s">
        <v>148</v>
      </c>
      <c r="G12" s="20"/>
      <c r="H12" s="21">
        <f>SUBTOTAL(9,H2:H10)</f>
        <v>1.801657401216E-11</v>
      </c>
      <c r="I12" s="20"/>
    </row>
  </sheetData>
  <sortState ref="A2:I9">
    <sortCondition ref="E2:E9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baseColWidth="10" defaultColWidth="8.83203125" defaultRowHeight="15" x14ac:dyDescent="0.2"/>
  <sheetData>
    <row r="1" spans="1:6" x14ac:dyDescent="0.2">
      <c r="A1" t="s">
        <v>0</v>
      </c>
      <c r="B1" t="s">
        <v>2</v>
      </c>
      <c r="C1" t="s">
        <v>16</v>
      </c>
      <c r="D1" t="s">
        <v>66</v>
      </c>
      <c r="E1" t="s">
        <v>76</v>
      </c>
      <c r="F1" t="s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baseColWidth="10" defaultColWidth="8.83203125" defaultRowHeight="15" x14ac:dyDescent="0.2"/>
  <sheetData>
    <row r="1" spans="1:5" x14ac:dyDescent="0.2">
      <c r="A1" t="s">
        <v>0</v>
      </c>
      <c r="B1" t="s">
        <v>2</v>
      </c>
      <c r="C1" t="s">
        <v>16</v>
      </c>
      <c r="D1" t="s">
        <v>77</v>
      </c>
      <c r="E1" t="s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zoomScale="120" zoomScaleNormal="120" zoomScalePageLayoutView="120" workbookViewId="0">
      <selection activeCell="C1" sqref="A1:I5"/>
    </sheetView>
  </sheetViews>
  <sheetFormatPr baseColWidth="10" defaultColWidth="8.83203125" defaultRowHeight="15" x14ac:dyDescent="0.2"/>
  <cols>
    <col min="1" max="1" width="8.83203125" style="2"/>
    <col min="2" max="2" width="14" style="2" bestFit="1" customWidth="1"/>
    <col min="3" max="3" width="11.5" style="2" bestFit="1" customWidth="1"/>
    <col min="4" max="4" width="42.6640625" style="2" bestFit="1" customWidth="1"/>
    <col min="5" max="5" width="9" style="2" bestFit="1" customWidth="1"/>
    <col min="6" max="6" width="7.33203125" style="2" bestFit="1" customWidth="1"/>
    <col min="7" max="7" width="7.6640625" style="2" bestFit="1" customWidth="1"/>
    <col min="8" max="8" width="9.33203125" style="2" bestFit="1" customWidth="1"/>
    <col min="9" max="9" width="9.5" style="2" bestFit="1" customWidth="1"/>
  </cols>
  <sheetData>
    <row r="1" spans="1:9" s="3" customFormat="1" ht="45" customHeight="1" x14ac:dyDescent="0.15">
      <c r="A1" s="15" t="s">
        <v>0</v>
      </c>
      <c r="B1" s="15" t="s">
        <v>2</v>
      </c>
      <c r="C1" s="15" t="s">
        <v>78</v>
      </c>
      <c r="D1" s="15" t="s">
        <v>79</v>
      </c>
      <c r="E1" s="15" t="s">
        <v>80</v>
      </c>
      <c r="F1" s="15" t="s">
        <v>81</v>
      </c>
      <c r="G1" s="15" t="s">
        <v>82</v>
      </c>
      <c r="H1" s="15" t="s">
        <v>13</v>
      </c>
      <c r="I1" s="15" t="s">
        <v>20</v>
      </c>
    </row>
    <row r="2" spans="1:9" x14ac:dyDescent="0.2">
      <c r="A2" s="16" t="s">
        <v>83</v>
      </c>
      <c r="B2" s="16" t="s">
        <v>84</v>
      </c>
      <c r="C2" s="16" t="s">
        <v>25</v>
      </c>
      <c r="D2" s="16" t="s">
        <v>85</v>
      </c>
      <c r="E2" s="17">
        <v>0</v>
      </c>
      <c r="F2" s="17">
        <v>0</v>
      </c>
      <c r="G2" s="17">
        <v>1</v>
      </c>
      <c r="H2" s="17"/>
      <c r="I2" s="18"/>
    </row>
    <row r="3" spans="1:9" x14ac:dyDescent="0.2">
      <c r="A3" s="16" t="s">
        <v>86</v>
      </c>
      <c r="B3" s="16" t="s">
        <v>87</v>
      </c>
      <c r="C3" s="16" t="s">
        <v>25</v>
      </c>
      <c r="D3" s="16" t="s">
        <v>88</v>
      </c>
      <c r="E3" s="17">
        <v>1</v>
      </c>
      <c r="F3" s="17"/>
      <c r="G3" s="17"/>
      <c r="H3" s="17"/>
      <c r="I3" s="18"/>
    </row>
    <row r="4" spans="1:9" x14ac:dyDescent="0.2">
      <c r="A4" s="16" t="s">
        <v>89</v>
      </c>
      <c r="B4" s="16" t="s">
        <v>90</v>
      </c>
      <c r="C4" s="16" t="s">
        <v>31</v>
      </c>
      <c r="D4" s="16" t="s">
        <v>91</v>
      </c>
      <c r="E4" s="17">
        <v>1</v>
      </c>
      <c r="F4" s="17"/>
      <c r="G4" s="17"/>
      <c r="H4" s="17"/>
      <c r="I4" s="17"/>
    </row>
    <row r="5" spans="1:9" x14ac:dyDescent="0.2">
      <c r="A5" s="16" t="s">
        <v>92</v>
      </c>
      <c r="B5" s="16" t="s">
        <v>93</v>
      </c>
      <c r="C5" s="16" t="s">
        <v>31</v>
      </c>
      <c r="D5" s="19" t="s">
        <v>94</v>
      </c>
      <c r="E5" s="17">
        <v>0</v>
      </c>
      <c r="F5" s="17"/>
      <c r="G5" s="17"/>
      <c r="H5" s="17"/>
      <c r="I5" s="17"/>
    </row>
  </sheetData>
  <autoFilter ref="A1:D5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Model</vt:lpstr>
      <vt:lpstr>Taxon</vt:lpstr>
      <vt:lpstr>Submodels</vt:lpstr>
      <vt:lpstr>Compartments</vt:lpstr>
      <vt:lpstr>Species types</vt:lpstr>
      <vt:lpstr>Concentrations</vt:lpstr>
      <vt:lpstr>Observables</vt:lpstr>
      <vt:lpstr>Functions</vt:lpstr>
      <vt:lpstr>Reactions</vt:lpstr>
      <vt:lpstr>Rate laws</vt:lpstr>
      <vt:lpstr>Biomass components</vt:lpstr>
      <vt:lpstr>Biomass reactions</vt:lpstr>
      <vt:lpstr>Parameters</vt:lpstr>
      <vt:lpstr>Stop conditions</vt:lpstr>
      <vt:lpstr>References</vt:lpstr>
      <vt:lpstr>Database references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Karr</dc:creator>
  <dc:description/>
  <cp:lastModifiedBy>Arthur Goldberg</cp:lastModifiedBy>
  <cp:revision>18</cp:revision>
  <dcterms:created xsi:type="dcterms:W3CDTF">2016-02-23T05:40:42Z</dcterms:created>
  <dcterms:modified xsi:type="dcterms:W3CDTF">2018-05-13T17:57:32Z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