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firstSheet="2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<sst xmlns="http://schemas.openxmlformats.org/spreadsheetml/2006/main" count="509" uniqueCount="224">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</sst>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41" formatCode="_(* #,##0_);_(* \(#,##0\);_(* &quot;-&quot;_);_(@_)"/>
    <numFmt numFmtId="44" formatCode="_(&quot;$&quot;* #,##0.00_);_(&quot;$&quot;* \(#,##0.00\);_(&quot;$&quot;* &quot;-&quot;??_);_(@_)"/>
    <numFmt numFmtId="177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44" fontId="5" fillId="0" borderId="0" applyBorder="0" applyAlignment="0" applyProtection="0"/>
    <xf numFmtId="0" fontId="15" fillId="8" borderId="0" applyNumberFormat="0" applyBorder="0" applyAlignment="0" applyProtection="0">
      <alignment vertical="center"/>
    </xf>
    <xf numFmtId="0" fontId="14" fillId="7" borderId="5" applyNumberFormat="0" applyFon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0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9" fillId="3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8"/>
    </row>
    <row r="9" customHeight="1" spans="1:2">
      <c r="A9" s="4" t="s">
        <v>14</v>
      </c>
      <c r="B9" s="18"/>
    </row>
    <row r="10" customHeight="1" spans="1:2">
      <c r="A10" s="4" t="s">
        <v>15</v>
      </c>
      <c r="B10" s="18"/>
    </row>
    <row r="11" customHeight="1" spans="1:2">
      <c r="A11" s="4" t="s">
        <v>16</v>
      </c>
      <c r="B11" s="18" t="s">
        <v>17</v>
      </c>
    </row>
    <row r="12" customHeight="1" spans="1:2">
      <c r="A12" s="4" t="s">
        <v>18</v>
      </c>
      <c r="B12" s="18"/>
    </row>
    <row r="13" customHeight="1" spans="1:2">
      <c r="A13" s="4" t="s">
        <v>19</v>
      </c>
      <c r="B13" s="18"/>
    </row>
    <row r="14" customHeight="1" spans="1:2">
      <c r="A14" s="4" t="s">
        <v>20</v>
      </c>
      <c r="B14" s="18"/>
    </row>
    <row r="15" customHeight="1" spans="1:2">
      <c r="A15" s="4" t="s">
        <v>21</v>
      </c>
      <c r="B15" s="1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" t="s">
        <v>130</v>
      </c>
      <c r="B2" s="1"/>
      <c r="C2" s="1" t="s">
        <v>131</v>
      </c>
      <c r="D2" s="1" t="s">
        <v>63</v>
      </c>
    </row>
    <row r="3" customHeight="1" spans="1:4">
      <c r="A3" s="1" t="s">
        <v>132</v>
      </c>
      <c r="B3" s="1"/>
      <c r="C3" s="1" t="s">
        <v>133</v>
      </c>
      <c r="D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7" width="8.78333333333333" style="14"/>
    <col min="1028" max="16384" width="9" style="14"/>
  </cols>
  <sheetData>
    <row r="1" s="13" customFormat="1" customHeight="1" spans="1:14">
      <c r="A1" s="4" t="s">
        <v>0</v>
      </c>
      <c r="B1" s="4" t="s">
        <v>2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140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15" t="s">
        <v>141</v>
      </c>
      <c r="B2" s="15" t="s">
        <v>142</v>
      </c>
      <c r="C2" s="15" t="s">
        <v>38</v>
      </c>
      <c r="D2" s="15" t="s">
        <v>143</v>
      </c>
      <c r="E2" s="14">
        <v>0</v>
      </c>
      <c r="F2" s="14" t="s">
        <v>144</v>
      </c>
      <c r="G2" s="14">
        <v>0</v>
      </c>
      <c r="H2" s="14">
        <v>1</v>
      </c>
      <c r="I2" s="14" t="s">
        <v>145</v>
      </c>
      <c r="J2" s="17"/>
    </row>
    <row r="3" customHeight="1" spans="1:10">
      <c r="A3" s="15" t="s">
        <v>146</v>
      </c>
      <c r="B3" s="15" t="s">
        <v>147</v>
      </c>
      <c r="C3" s="15" t="s">
        <v>38</v>
      </c>
      <c r="D3" s="15" t="s">
        <v>148</v>
      </c>
      <c r="E3" s="14">
        <v>1</v>
      </c>
      <c r="F3" s="14" t="s">
        <v>144</v>
      </c>
      <c r="G3" s="14"/>
      <c r="H3" s="14"/>
      <c r="I3" s="14"/>
      <c r="J3" s="17"/>
    </row>
    <row r="4" customHeight="1" spans="1:10">
      <c r="A4" s="15" t="s">
        <v>149</v>
      </c>
      <c r="B4" s="15" t="s">
        <v>150</v>
      </c>
      <c r="C4" s="15" t="s">
        <v>42</v>
      </c>
      <c r="D4" s="15" t="s">
        <v>151</v>
      </c>
      <c r="E4" s="14">
        <v>1</v>
      </c>
      <c r="F4" s="14" t="s">
        <v>144</v>
      </c>
      <c r="G4" s="14"/>
      <c r="H4" s="14"/>
      <c r="I4" s="14"/>
      <c r="J4" s="14"/>
    </row>
    <row r="5" customHeight="1" spans="1:10">
      <c r="A5" s="15" t="s">
        <v>152</v>
      </c>
      <c r="B5" s="15" t="s">
        <v>153</v>
      </c>
      <c r="C5" s="15" t="s">
        <v>42</v>
      </c>
      <c r="D5" s="16" t="s">
        <v>154</v>
      </c>
      <c r="E5" s="14">
        <v>0</v>
      </c>
      <c r="F5" s="14" t="s">
        <v>144</v>
      </c>
      <c r="G5" s="14"/>
      <c r="H5" s="14"/>
      <c r="I5" s="14"/>
      <c r="J5" s="14"/>
    </row>
    <row r="6" customHeight="1" spans="6:6">
      <c r="F6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10" width="9.25" style="5"/>
    <col min="11" max="1026" width="8.78333333333333" style="5"/>
    <col min="1027" max="16384" width="9" style="5"/>
  </cols>
  <sheetData>
    <row r="1" customHeight="1" spans="1:12">
      <c r="A1" s="4" t="s">
        <v>0</v>
      </c>
      <c r="B1" s="4" t="s">
        <v>2</v>
      </c>
      <c r="C1" s="4" t="s">
        <v>155</v>
      </c>
      <c r="D1" s="4" t="s">
        <v>156</v>
      </c>
      <c r="E1" s="4" t="s">
        <v>74</v>
      </c>
      <c r="F1" s="4" t="s">
        <v>129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5" t="s">
        <v>157</v>
      </c>
      <c r="C2" s="5" t="s">
        <v>141</v>
      </c>
      <c r="D2" s="5" t="s">
        <v>158</v>
      </c>
      <c r="F2" s="5" t="s">
        <v>159</v>
      </c>
      <c r="G2" s="5" t="s">
        <v>144</v>
      </c>
      <c r="H2"/>
      <c r="I2"/>
      <c r="J2"/>
      <c r="K2"/>
    </row>
    <row r="3" customHeight="1" spans="1:11">
      <c r="A3" s="5" t="s">
        <v>160</v>
      </c>
      <c r="C3" s="5" t="s">
        <v>146</v>
      </c>
      <c r="D3" s="5" t="s">
        <v>158</v>
      </c>
      <c r="F3" s="5" t="s">
        <v>161</v>
      </c>
      <c r="G3" s="5" t="s">
        <v>144</v>
      </c>
      <c r="H3"/>
      <c r="I3"/>
      <c r="J3"/>
      <c r="K3"/>
    </row>
    <row r="4" customHeight="1" spans="1:11">
      <c r="A4" s="5" t="s">
        <v>162</v>
      </c>
      <c r="C4" s="5" t="s">
        <v>149</v>
      </c>
      <c r="D4" s="5" t="s">
        <v>158</v>
      </c>
      <c r="F4" s="5" t="s">
        <v>163</v>
      </c>
      <c r="G4" s="5" t="s">
        <v>144</v>
      </c>
      <c r="H4"/>
      <c r="I4"/>
      <c r="J4"/>
      <c r="K4"/>
    </row>
    <row r="5" customHeight="1" spans="1:13">
      <c r="A5" s="5" t="s">
        <v>164</v>
      </c>
      <c r="C5" s="5" t="s">
        <v>149</v>
      </c>
      <c r="D5" s="5" t="s">
        <v>165</v>
      </c>
      <c r="F5" s="5" t="s">
        <v>166</v>
      </c>
      <c r="G5" s="5" t="s">
        <v>144</v>
      </c>
      <c r="H5"/>
      <c r="I5"/>
      <c r="J5"/>
      <c r="K5"/>
      <c r="M5" s="8"/>
    </row>
    <row r="6" customHeight="1" spans="1:13">
      <c r="A6" s="5" t="s">
        <v>167</v>
      </c>
      <c r="C6" s="5" t="s">
        <v>152</v>
      </c>
      <c r="D6" s="5" t="s">
        <v>158</v>
      </c>
      <c r="F6" s="5" t="s">
        <v>168</v>
      </c>
      <c r="G6" s="5" t="s">
        <v>144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2"/>
  </cols>
  <sheetData>
    <row r="1" customHeight="1" spans="1:12">
      <c r="A1" s="4" t="s">
        <v>0</v>
      </c>
      <c r="B1" s="4" t="s">
        <v>2</v>
      </c>
      <c r="C1" s="4" t="s">
        <v>134</v>
      </c>
      <c r="D1" s="4" t="s">
        <v>129</v>
      </c>
      <c r="E1" s="4" t="s">
        <v>98</v>
      </c>
      <c r="F1" s="4" t="s">
        <v>169</v>
      </c>
      <c r="G1" s="4" t="s">
        <v>170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5" t="s">
        <v>171</v>
      </c>
      <c r="B2" s="5"/>
      <c r="C2" s="2" t="s">
        <v>38</v>
      </c>
      <c r="D2" s="9" t="s">
        <v>172</v>
      </c>
      <c r="E2" s="5" t="s">
        <v>34</v>
      </c>
      <c r="F2" s="5" t="s">
        <v>144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134</v>
      </c>
      <c r="D1" s="4" t="s">
        <v>98</v>
      </c>
      <c r="E1" s="4" t="s">
        <v>173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9" t="s">
        <v>172</v>
      </c>
      <c r="B2" s="9" t="s">
        <v>174</v>
      </c>
      <c r="C2" s="5" t="s">
        <v>38</v>
      </c>
      <c r="D2" s="5" t="s">
        <v>144</v>
      </c>
      <c r="E2" s="9" t="s">
        <v>63</v>
      </c>
      <c r="I2" s="9" t="s">
        <v>175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5"/>
    <col min="1027" max="16384" width="9" style="5"/>
  </cols>
  <sheetData>
    <row r="1" customHeight="1" spans="1:11">
      <c r="A1" s="10" t="s">
        <v>0</v>
      </c>
      <c r="B1" s="10" t="s">
        <v>2</v>
      </c>
      <c r="C1" s="10" t="s">
        <v>176</v>
      </c>
      <c r="D1" s="10" t="s">
        <v>110</v>
      </c>
      <c r="E1" s="10" t="s">
        <v>177</v>
      </c>
      <c r="F1" s="10" t="s">
        <v>98</v>
      </c>
      <c r="G1" s="10" t="s">
        <v>18</v>
      </c>
      <c r="H1" s="4" t="s">
        <v>36</v>
      </c>
      <c r="I1" s="4" t="s">
        <v>37</v>
      </c>
      <c r="J1" s="10" t="s">
        <v>19</v>
      </c>
      <c r="K1" s="10" t="s">
        <v>27</v>
      </c>
    </row>
    <row r="2" customHeight="1" spans="1:10">
      <c r="A2" s="9" t="s">
        <v>178</v>
      </c>
      <c r="B2" s="9" t="s">
        <v>179</v>
      </c>
      <c r="C2" s="9" t="s">
        <v>172</v>
      </c>
      <c r="D2" s="5" t="s">
        <v>99</v>
      </c>
      <c r="E2" s="11">
        <v>-3</v>
      </c>
      <c r="F2" s="9" t="s">
        <v>145</v>
      </c>
      <c r="J2" s="9" t="s">
        <v>180</v>
      </c>
    </row>
    <row r="3" customHeight="1" spans="1:6">
      <c r="A3" s="9" t="s">
        <v>181</v>
      </c>
      <c r="B3" s="9" t="s">
        <v>182</v>
      </c>
      <c r="C3" s="9" t="s">
        <v>172</v>
      </c>
      <c r="D3" s="5" t="s">
        <v>101</v>
      </c>
      <c r="E3" s="11">
        <v>-4</v>
      </c>
      <c r="F3" s="9" t="s">
        <v>145</v>
      </c>
    </row>
    <row r="4" customHeight="1" spans="1:6">
      <c r="A4" s="9" t="s">
        <v>183</v>
      </c>
      <c r="B4" s="9" t="s">
        <v>184</v>
      </c>
      <c r="C4" s="9" t="s">
        <v>172</v>
      </c>
      <c r="D4" s="5" t="s">
        <v>102</v>
      </c>
      <c r="E4" s="11">
        <v>1</v>
      </c>
      <c r="F4" s="9" t="s">
        <v>145</v>
      </c>
    </row>
    <row r="5" customHeight="1" spans="1:6">
      <c r="A5" s="9" t="s">
        <v>185</v>
      </c>
      <c r="B5" s="9" t="s">
        <v>186</v>
      </c>
      <c r="C5" s="9" t="s">
        <v>172</v>
      </c>
      <c r="D5" s="9" t="s">
        <v>103</v>
      </c>
      <c r="E5" s="11">
        <v>2</v>
      </c>
      <c r="F5" s="9" t="s">
        <v>145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5"/>
    <col min="4" max="4" width="9.25" style="5"/>
    <col min="5" max="1026" width="8.78333333333333" style="5"/>
    <col min="1027" max="16384" width="9" style="5"/>
  </cols>
  <sheetData>
    <row r="1" s="5" customFormat="1" customHeight="1" spans="1:11">
      <c r="A1" s="4" t="s">
        <v>0</v>
      </c>
      <c r="B1" s="4" t="s">
        <v>2</v>
      </c>
      <c r="C1" s="4" t="s">
        <v>74</v>
      </c>
      <c r="D1" s="4" t="s">
        <v>177</v>
      </c>
      <c r="E1" s="4" t="s">
        <v>187</v>
      </c>
      <c r="F1" s="4" t="s">
        <v>98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5" t="s">
        <v>188</v>
      </c>
      <c r="B2" s="5" t="s">
        <v>189</v>
      </c>
      <c r="D2" s="5">
        <v>0.3</v>
      </c>
      <c r="F2" s="5" t="s">
        <v>34</v>
      </c>
      <c r="J2" s="5" t="s">
        <v>190</v>
      </c>
    </row>
    <row r="3" customHeight="1" spans="1:6">
      <c r="A3" s="5" t="s">
        <v>191</v>
      </c>
      <c r="C3" s="5" t="s">
        <v>192</v>
      </c>
      <c r="D3" s="5">
        <v>1</v>
      </c>
      <c r="F3" s="5" t="s">
        <v>193</v>
      </c>
    </row>
    <row r="4" customHeight="1" spans="1:6">
      <c r="A4" s="5" t="s">
        <v>194</v>
      </c>
      <c r="C4" s="5" t="s">
        <v>192</v>
      </c>
      <c r="D4" s="8">
        <v>2000</v>
      </c>
      <c r="F4" s="5" t="s">
        <v>193</v>
      </c>
    </row>
    <row r="5" customHeight="1" spans="1:6">
      <c r="A5" s="5" t="s">
        <v>195</v>
      </c>
      <c r="C5" s="5" t="s">
        <v>192</v>
      </c>
      <c r="D5" s="8">
        <v>0.0003</v>
      </c>
      <c r="F5" s="5" t="s">
        <v>144</v>
      </c>
    </row>
    <row r="6" customHeight="1" spans="1:6">
      <c r="A6" s="5" t="s">
        <v>196</v>
      </c>
      <c r="C6" s="5" t="s">
        <v>192</v>
      </c>
      <c r="D6" s="8">
        <v>0.0003</v>
      </c>
      <c r="F6" s="5" t="s">
        <v>193</v>
      </c>
    </row>
    <row r="7" customHeight="1" spans="1:6">
      <c r="A7" s="5" t="s">
        <v>197</v>
      </c>
      <c r="C7" s="5" t="s">
        <v>192</v>
      </c>
      <c r="D7" s="8">
        <v>0.0003</v>
      </c>
      <c r="F7" s="5" t="s">
        <v>193</v>
      </c>
    </row>
    <row r="8" customHeight="1" spans="1:6">
      <c r="A8" s="5" t="s">
        <v>198</v>
      </c>
      <c r="C8" s="5" t="s">
        <v>199</v>
      </c>
      <c r="D8" s="8">
        <v>0.001</v>
      </c>
      <c r="F8" s="5" t="s">
        <v>118</v>
      </c>
    </row>
    <row r="9" customHeight="1" spans="1:6">
      <c r="A9" s="5" t="s">
        <v>200</v>
      </c>
      <c r="D9" s="8">
        <v>6.02214075862e+23</v>
      </c>
      <c r="F9" s="5" t="s">
        <v>201</v>
      </c>
    </row>
    <row r="10" customHeight="1" spans="1:6">
      <c r="A10" s="5" t="s">
        <v>64</v>
      </c>
      <c r="D10" s="5">
        <v>1100</v>
      </c>
      <c r="F10" s="5" t="s">
        <v>202</v>
      </c>
    </row>
    <row r="11" customHeight="1" spans="1:6">
      <c r="A11" s="5" t="s">
        <v>68</v>
      </c>
      <c r="D11" s="5">
        <v>1000</v>
      </c>
      <c r="F11" s="5" t="s">
        <v>202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2" sqref="K12"/>
    </sheetView>
  </sheetViews>
  <sheetFormatPr defaultColWidth="9" defaultRowHeight="15" customHeight="1"/>
  <cols>
    <col min="1" max="16384" width="9" style="5"/>
  </cols>
  <sheetData>
    <row r="1" customHeight="1" spans="1:22">
      <c r="A1" s="6" t="s">
        <v>0</v>
      </c>
      <c r="B1" s="6" t="s">
        <v>2</v>
      </c>
      <c r="C1" s="6" t="s">
        <v>177</v>
      </c>
      <c r="D1" s="6" t="s">
        <v>187</v>
      </c>
      <c r="E1" s="6" t="s">
        <v>98</v>
      </c>
      <c r="F1" s="6" t="s">
        <v>74</v>
      </c>
      <c r="G1" s="6" t="s">
        <v>203</v>
      </c>
      <c r="H1" s="6" t="s">
        <v>204</v>
      </c>
      <c r="I1" s="6" t="s">
        <v>29</v>
      </c>
      <c r="J1" s="6" t="s">
        <v>30</v>
      </c>
      <c r="K1" s="6" t="s">
        <v>32</v>
      </c>
      <c r="L1" s="6" t="s">
        <v>33</v>
      </c>
      <c r="M1" s="6" t="s">
        <v>205</v>
      </c>
      <c r="N1" s="6" t="s">
        <v>206</v>
      </c>
      <c r="O1" s="6" t="s">
        <v>207</v>
      </c>
      <c r="P1" s="6" t="s">
        <v>208</v>
      </c>
      <c r="Q1" s="6" t="s">
        <v>209</v>
      </c>
      <c r="R1" s="6" t="s">
        <v>210</v>
      </c>
      <c r="S1" s="6" t="s">
        <v>18</v>
      </c>
      <c r="T1" s="6" t="s">
        <v>36</v>
      </c>
      <c r="U1" s="6" t="s">
        <v>19</v>
      </c>
      <c r="V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5" customWidth="1"/>
    <col min="2" max="2" width="14.75" style="5" customWidth="1"/>
    <col min="3" max="1022" width="9.10833333333333" style="5"/>
    <col min="1023" max="1023" width="9.10833333333333"/>
  </cols>
  <sheetData>
    <row r="1" ht="15.1" customHeight="1" spans="1:11">
      <c r="A1" s="6" t="s">
        <v>0</v>
      </c>
      <c r="B1" s="6" t="s">
        <v>2</v>
      </c>
      <c r="C1" s="6" t="s">
        <v>177</v>
      </c>
      <c r="D1" s="6" t="s">
        <v>187</v>
      </c>
      <c r="E1" s="6" t="s">
        <v>98</v>
      </c>
      <c r="F1" s="6" t="s">
        <v>74</v>
      </c>
      <c r="G1" s="6" t="s">
        <v>211</v>
      </c>
      <c r="H1" s="6" t="s">
        <v>18</v>
      </c>
      <c r="I1" s="6" t="s">
        <v>36</v>
      </c>
      <c r="J1" s="6" t="s">
        <v>19</v>
      </c>
      <c r="K1" s="6" t="s">
        <v>27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212</v>
      </c>
      <c r="D1" s="4" t="s">
        <v>13</v>
      </c>
      <c r="E1" s="4" t="s">
        <v>213</v>
      </c>
      <c r="F1" s="4" t="s">
        <v>214</v>
      </c>
      <c r="G1" s="4" t="s">
        <v>74</v>
      </c>
      <c r="H1" s="4" t="s">
        <v>215</v>
      </c>
      <c r="I1" s="4" t="s">
        <v>216</v>
      </c>
      <c r="J1" s="4" t="s">
        <v>217</v>
      </c>
      <c r="K1" s="4" t="s">
        <v>218</v>
      </c>
      <c r="L1" s="4" t="s">
        <v>219</v>
      </c>
      <c r="M1" s="4" t="s">
        <v>220</v>
      </c>
      <c r="N1" s="4" t="s">
        <v>221</v>
      </c>
      <c r="O1" s="4" t="s">
        <v>222</v>
      </c>
      <c r="P1" s="4" t="s">
        <v>223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15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2">
      <c r="A6" s="4" t="s">
        <v>33</v>
      </c>
      <c r="B6" s="5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2"/>
    <col min="8" max="1026" width="8.78333333333333" style="3"/>
    <col min="1027" max="16384" width="9" style="3"/>
  </cols>
  <sheetData>
    <row r="1" s="1" customFormat="1" ht="15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ht="15" customHeight="1" spans="1:7">
      <c r="A2" s="2" t="s">
        <v>38</v>
      </c>
      <c r="B2" s="2" t="s">
        <v>39</v>
      </c>
      <c r="C2" s="5" t="s">
        <v>40</v>
      </c>
      <c r="D2" s="27"/>
      <c r="G2" s="2" t="s">
        <v>41</v>
      </c>
    </row>
    <row r="3" ht="15" customHeight="1" spans="1:3">
      <c r="A3" s="2" t="s">
        <v>42</v>
      </c>
      <c r="B3" s="2" t="s">
        <v>43</v>
      </c>
      <c r="C3" s="5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78333333333333" style="5"/>
    <col min="1032" max="16384" width="9" style="5"/>
  </cols>
  <sheetData>
    <row r="1" s="5" customFormat="1" customHeight="1" spans="1:17">
      <c r="A1" s="26" t="s">
        <v>0</v>
      </c>
      <c r="B1" s="4" t="s">
        <v>2</v>
      </c>
      <c r="C1" s="6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8">
        <v>4.58e-17</v>
      </c>
      <c r="J2" s="5">
        <v>4.58e-18</v>
      </c>
      <c r="K2" s="5" t="s">
        <v>63</v>
      </c>
      <c r="L2" s="5" t="s">
        <v>64</v>
      </c>
      <c r="P2" s="5" t="s">
        <v>65</v>
      </c>
    </row>
    <row r="3" customHeight="1" spans="1:16">
      <c r="A3" s="5" t="s">
        <v>60</v>
      </c>
      <c r="B3" s="5" t="s">
        <v>66</v>
      </c>
      <c r="C3" s="5" t="s">
        <v>67</v>
      </c>
      <c r="D3" s="5" t="s">
        <v>58</v>
      </c>
      <c r="E3" s="5" t="s">
        <v>59</v>
      </c>
      <c r="G3" s="5" t="s">
        <v>61</v>
      </c>
      <c r="H3" s="5" t="s">
        <v>62</v>
      </c>
      <c r="I3" s="5">
        <v>1e-12</v>
      </c>
      <c r="J3" s="5">
        <v>1e-13</v>
      </c>
      <c r="K3" s="5" t="s">
        <v>63</v>
      </c>
      <c r="L3" s="5" t="s">
        <v>68</v>
      </c>
      <c r="P3" s="5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10" width="11.4583333333333" style="5"/>
    <col min="11" max="1026" width="8.78333333333333" style="14"/>
    <col min="1027" max="16384" width="9" style="14"/>
  </cols>
  <sheetData>
    <row r="1" s="13" customFormat="1" customHeight="1" spans="1:1025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AMK1" s="14"/>
    </row>
    <row r="2" customHeight="1" spans="1:8">
      <c r="A2" s="5" t="s">
        <v>75</v>
      </c>
      <c r="B2" s="5" t="s">
        <v>76</v>
      </c>
      <c r="C2" s="14"/>
      <c r="D2" s="5" t="s">
        <v>77</v>
      </c>
      <c r="E2" s="5">
        <v>1</v>
      </c>
      <c r="F2" s="5">
        <v>0</v>
      </c>
      <c r="G2" s="20" t="s">
        <v>78</v>
      </c>
      <c r="H2" s="20"/>
    </row>
    <row r="3" customHeight="1" spans="1:8">
      <c r="A3" s="5" t="s">
        <v>79</v>
      </c>
      <c r="B3" s="5" t="s">
        <v>80</v>
      </c>
      <c r="C3" s="14"/>
      <c r="D3" s="2" t="s">
        <v>81</v>
      </c>
      <c r="E3" s="5">
        <v>2</v>
      </c>
      <c r="F3" s="5">
        <v>0</v>
      </c>
      <c r="G3" s="20" t="s">
        <v>78</v>
      </c>
      <c r="H3" s="20"/>
    </row>
    <row r="4" customHeight="1" spans="1:8">
      <c r="A4" s="5" t="s">
        <v>82</v>
      </c>
      <c r="B4" s="5" t="s">
        <v>83</v>
      </c>
      <c r="C4" s="14"/>
      <c r="D4" s="2" t="s">
        <v>84</v>
      </c>
      <c r="E4" s="5">
        <v>3</v>
      </c>
      <c r="F4" s="5">
        <v>0</v>
      </c>
      <c r="G4" s="20" t="s">
        <v>78</v>
      </c>
      <c r="H4" s="20"/>
    </row>
    <row r="5" customHeight="1" spans="1:8">
      <c r="A5" s="14" t="s">
        <v>85</v>
      </c>
      <c r="B5" s="14" t="s">
        <v>86</v>
      </c>
      <c r="C5" s="14"/>
      <c r="D5" s="2" t="s">
        <v>87</v>
      </c>
      <c r="E5" s="14">
        <v>4</v>
      </c>
      <c r="F5" s="5">
        <v>0</v>
      </c>
      <c r="G5" s="20" t="s">
        <v>78</v>
      </c>
      <c r="H5" s="20"/>
    </row>
    <row r="6" customHeight="1" spans="1:8">
      <c r="A6" s="14" t="s">
        <v>88</v>
      </c>
      <c r="B6" s="14" t="s">
        <v>89</v>
      </c>
      <c r="C6" s="14"/>
      <c r="D6" s="2" t="s">
        <v>90</v>
      </c>
      <c r="E6" s="14">
        <v>5</v>
      </c>
      <c r="F6" s="5">
        <v>0</v>
      </c>
      <c r="G6" s="20" t="s">
        <v>78</v>
      </c>
      <c r="H6" s="20"/>
    </row>
    <row r="7" customHeight="1" spans="1:7">
      <c r="A7" s="14" t="s">
        <v>91</v>
      </c>
      <c r="B7" s="14" t="s">
        <v>92</v>
      </c>
      <c r="D7" s="2" t="s">
        <v>93</v>
      </c>
      <c r="E7" s="14">
        <v>6</v>
      </c>
      <c r="F7" s="5">
        <v>0</v>
      </c>
      <c r="G7" s="20" t="s">
        <v>78</v>
      </c>
    </row>
    <row r="8" customHeight="1" spans="1:7">
      <c r="A8" s="25" t="s">
        <v>94</v>
      </c>
      <c r="B8" s="25" t="s">
        <v>94</v>
      </c>
      <c r="D8" s="5" t="s">
        <v>94</v>
      </c>
      <c r="E8" s="25">
        <v>18.0152</v>
      </c>
      <c r="F8" s="5">
        <v>0</v>
      </c>
      <c r="G8" s="5" t="s">
        <v>95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5"/>
    <col min="7" max="1026" width="9.108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96</v>
      </c>
      <c r="D1" s="4" t="s">
        <v>97</v>
      </c>
      <c r="E1" s="4" t="s">
        <v>98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5" t="s">
        <v>99</v>
      </c>
      <c r="C2" s="5" t="s">
        <v>75</v>
      </c>
      <c r="D2" s="5" t="s">
        <v>55</v>
      </c>
      <c r="E2" s="5" t="s">
        <v>100</v>
      </c>
    </row>
    <row r="3" customHeight="1" spans="1:5">
      <c r="A3" s="5" t="s">
        <v>101</v>
      </c>
      <c r="C3" s="5" t="s">
        <v>79</v>
      </c>
      <c r="D3" s="5" t="s">
        <v>55</v>
      </c>
      <c r="E3" s="5" t="s">
        <v>100</v>
      </c>
    </row>
    <row r="4" customHeight="1" spans="1:5">
      <c r="A4" s="5" t="s">
        <v>102</v>
      </c>
      <c r="C4" s="5" t="s">
        <v>82</v>
      </c>
      <c r="D4" s="5" t="s">
        <v>55</v>
      </c>
      <c r="E4" s="5" t="s">
        <v>100</v>
      </c>
    </row>
    <row r="5" customHeight="1" spans="1:5">
      <c r="A5" s="5" t="s">
        <v>103</v>
      </c>
      <c r="C5" s="5" t="s">
        <v>85</v>
      </c>
      <c r="D5" s="5" t="s">
        <v>55</v>
      </c>
      <c r="E5" s="5" t="s">
        <v>100</v>
      </c>
    </row>
    <row r="6" customHeight="1" spans="1:5">
      <c r="A6" s="5" t="s">
        <v>104</v>
      </c>
      <c r="C6" s="5" t="s">
        <v>88</v>
      </c>
      <c r="D6" s="5" t="s">
        <v>55</v>
      </c>
      <c r="E6" s="5" t="s">
        <v>100</v>
      </c>
    </row>
    <row r="7" customHeight="1" spans="1:5">
      <c r="A7" s="5" t="s">
        <v>105</v>
      </c>
      <c r="C7" s="5" t="s">
        <v>91</v>
      </c>
      <c r="D7" s="5" t="s">
        <v>55</v>
      </c>
      <c r="E7" s="5" t="s">
        <v>100</v>
      </c>
    </row>
    <row r="8" customHeight="1" spans="1:5">
      <c r="A8" s="5" t="s">
        <v>106</v>
      </c>
      <c r="C8" s="5" t="s">
        <v>94</v>
      </c>
      <c r="D8" s="5" t="s">
        <v>55</v>
      </c>
      <c r="E8" s="5" t="s">
        <v>100</v>
      </c>
    </row>
    <row r="9" customHeight="1" spans="1:5">
      <c r="A9" s="5" t="s">
        <v>107</v>
      </c>
      <c r="C9" s="5" t="s">
        <v>75</v>
      </c>
      <c r="D9" s="5" t="s">
        <v>60</v>
      </c>
      <c r="E9" s="5" t="s">
        <v>100</v>
      </c>
    </row>
    <row r="10" customHeight="1" spans="1:5">
      <c r="A10" s="5" t="s">
        <v>108</v>
      </c>
      <c r="C10" s="5" t="s">
        <v>79</v>
      </c>
      <c r="D10" s="5" t="s">
        <v>60</v>
      </c>
      <c r="E10" s="5" t="s">
        <v>100</v>
      </c>
    </row>
    <row r="11" customHeight="1" spans="1:5">
      <c r="A11" s="5" t="s">
        <v>109</v>
      </c>
      <c r="C11" s="5" t="s">
        <v>94</v>
      </c>
      <c r="D11" s="5" t="s">
        <v>60</v>
      </c>
      <c r="E11" s="5" t="s">
        <v>100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10" width="8.625" style="5" customWidth="1"/>
    <col min="11" max="11" width="10.125" style="5" customWidth="1"/>
    <col min="12" max="12" width="10.5" style="5" customWidth="1"/>
    <col min="13" max="13" width="10.5" style="18" customWidth="1"/>
    <col min="14" max="15" width="12.25" style="15" customWidth="1"/>
    <col min="16" max="16" width="8.375" style="15" customWidth="1"/>
    <col min="17" max="17" width="11.5" style="15" customWidth="1"/>
    <col min="18" max="18" width="9.875" style="15" customWidth="1"/>
    <col min="19" max="1033" width="8.78333333333333" style="15"/>
    <col min="1034" max="16384" width="9" style="19"/>
  </cols>
  <sheetData>
    <row r="1" customHeight="1" spans="1:18">
      <c r="A1" s="4" t="s">
        <v>0</v>
      </c>
      <c r="B1" s="4" t="s">
        <v>2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M1" s="21"/>
      <c r="N1" s="4" t="s">
        <v>97</v>
      </c>
      <c r="O1" s="4" t="s">
        <v>114</v>
      </c>
      <c r="P1" s="4" t="s">
        <v>72</v>
      </c>
      <c r="Q1" s="4" t="s">
        <v>115</v>
      </c>
      <c r="R1" s="4" t="s">
        <v>116</v>
      </c>
    </row>
    <row r="2" customHeight="1" outlineLevel="2" spans="1:18">
      <c r="A2" s="5" t="s">
        <v>117</v>
      </c>
      <c r="C2" s="5" t="s">
        <v>101</v>
      </c>
      <c r="D2" s="5" t="s">
        <v>62</v>
      </c>
      <c r="E2" s="20">
        <v>0.0005</v>
      </c>
      <c r="G2" s="20" t="s">
        <v>118</v>
      </c>
      <c r="N2" s="15" t="s">
        <v>55</v>
      </c>
      <c r="O2" s="15">
        <f>VLOOKUP(N2,Compartments!A:I,9,FALSE)</f>
        <v>4.58e-17</v>
      </c>
      <c r="P2" s="15">
        <f>VLOOKUP(VLOOKUP(C2,Species!A:C,3,FALSE),'Species types'!A:E,5,FALSE)</f>
        <v>2</v>
      </c>
      <c r="Q2" s="23">
        <f t="shared" ref="Q2:Q9" si="0">E2*O2*P2</f>
        <v>4.58e-20</v>
      </c>
      <c r="R2" s="24"/>
    </row>
    <row r="3" customHeight="1" outlineLevel="2" spans="1:18">
      <c r="A3" s="5" t="s">
        <v>119</v>
      </c>
      <c r="C3" s="5" t="s">
        <v>103</v>
      </c>
      <c r="D3" s="5" t="s">
        <v>62</v>
      </c>
      <c r="E3" s="20">
        <v>0.0005</v>
      </c>
      <c r="G3" s="20" t="s">
        <v>118</v>
      </c>
      <c r="N3" s="15" t="s">
        <v>55</v>
      </c>
      <c r="O3" s="15">
        <f>VLOOKUP(N3,Compartments!A:I,9,FALSE)</f>
        <v>4.58e-17</v>
      </c>
      <c r="P3" s="15">
        <f>VLOOKUP(VLOOKUP(C3,Species!A:C,3,FALSE),'Species types'!A:E,5,FALSE)</f>
        <v>4</v>
      </c>
      <c r="Q3" s="23">
        <f t="shared" si="0"/>
        <v>9.16e-20</v>
      </c>
      <c r="R3" s="24"/>
    </row>
    <row r="4" customHeight="1" outlineLevel="2" spans="1:18">
      <c r="A4" s="5" t="s">
        <v>120</v>
      </c>
      <c r="C4" s="5" t="s">
        <v>104</v>
      </c>
      <c r="D4" s="5" t="s">
        <v>62</v>
      </c>
      <c r="E4" s="20">
        <v>0.001</v>
      </c>
      <c r="G4" s="20" t="s">
        <v>118</v>
      </c>
      <c r="N4" s="15" t="s">
        <v>55</v>
      </c>
      <c r="O4" s="15">
        <f>VLOOKUP(N4,Compartments!A:I,9,FALSE)</f>
        <v>4.58e-17</v>
      </c>
      <c r="P4" s="15">
        <f>VLOOKUP(VLOOKUP(C4,Species!A:C,3,FALSE),'Species types'!A:E,5,FALSE)</f>
        <v>5</v>
      </c>
      <c r="Q4" s="23">
        <f t="shared" si="0"/>
        <v>2.29e-19</v>
      </c>
      <c r="R4" s="24"/>
    </row>
    <row r="5" customHeight="1" outlineLevel="2" spans="1:18">
      <c r="A5" s="5" t="s">
        <v>121</v>
      </c>
      <c r="C5" s="5" t="s">
        <v>105</v>
      </c>
      <c r="D5" s="5" t="s">
        <v>62</v>
      </c>
      <c r="E5" s="20">
        <v>0.002</v>
      </c>
      <c r="G5" s="20" t="s">
        <v>118</v>
      </c>
      <c r="N5" s="15" t="s">
        <v>55</v>
      </c>
      <c r="O5" s="15">
        <f>VLOOKUP(N5,Compartments!A:I,9,FALSE)</f>
        <v>4.58e-17</v>
      </c>
      <c r="P5" s="15">
        <f>VLOOKUP(VLOOKUP(C5,Species!A:C,3,FALSE),'Species types'!A:E,5,FALSE)</f>
        <v>6</v>
      </c>
      <c r="Q5" s="23">
        <f t="shared" si="0"/>
        <v>5.496e-19</v>
      </c>
      <c r="R5" s="24"/>
    </row>
    <row r="6" customHeight="1" outlineLevel="2" spans="1:18">
      <c r="A6" s="5" t="s">
        <v>122</v>
      </c>
      <c r="C6" s="5" t="s">
        <v>106</v>
      </c>
      <c r="D6" s="5" t="s">
        <v>62</v>
      </c>
      <c r="E6" s="5">
        <v>1</v>
      </c>
      <c r="G6" s="5" t="s">
        <v>100</v>
      </c>
      <c r="N6" s="15" t="s">
        <v>55</v>
      </c>
      <c r="O6" s="15">
        <f>VLOOKUP(N6,Compartments!A:I,9,FALSE)</f>
        <v>4.58e-17</v>
      </c>
      <c r="P6" s="15">
        <f>VLOOKUP(VLOOKUP(C6,Species!A:C,3,FALSE),'Species types'!A:E,5,FALSE)</f>
        <v>18.0152</v>
      </c>
      <c r="Q6" s="23">
        <f t="shared" si="0"/>
        <v>8.2509616e-16</v>
      </c>
      <c r="R6" s="24"/>
    </row>
    <row r="7" customHeight="1" outlineLevel="2" spans="1:18">
      <c r="A7" s="5" t="s">
        <v>123</v>
      </c>
      <c r="C7" s="5" t="s">
        <v>107</v>
      </c>
      <c r="D7" s="5" t="s">
        <v>62</v>
      </c>
      <c r="E7" s="20">
        <v>0.000148</v>
      </c>
      <c r="G7" s="20" t="s">
        <v>118</v>
      </c>
      <c r="N7" s="15" t="s">
        <v>60</v>
      </c>
      <c r="O7" s="15">
        <f>VLOOKUP(N7,Compartments!A:I,9,FALSE)</f>
        <v>1e-12</v>
      </c>
      <c r="P7" s="15">
        <f>VLOOKUP(VLOOKUP(C7,Species!A:C,3,FALSE),'Species types'!A:E,5,FALSE)</f>
        <v>1</v>
      </c>
      <c r="Q7" s="23">
        <f t="shared" si="0"/>
        <v>1.48e-16</v>
      </c>
      <c r="R7" s="24"/>
    </row>
    <row r="8" customHeight="1" outlineLevel="2" spans="1:18">
      <c r="A8" s="5" t="s">
        <v>124</v>
      </c>
      <c r="C8" s="5" t="s">
        <v>108</v>
      </c>
      <c r="D8" s="5" t="s">
        <v>62</v>
      </c>
      <c r="E8" s="20">
        <v>0.0002</v>
      </c>
      <c r="G8" s="20" t="s">
        <v>118</v>
      </c>
      <c r="N8" s="15" t="s">
        <v>60</v>
      </c>
      <c r="O8" s="15">
        <f>VLOOKUP(N8,Compartments!A:I,9,FALSE)</f>
        <v>1e-12</v>
      </c>
      <c r="P8" s="15">
        <f>VLOOKUP(VLOOKUP(C8,Species!A:C,3,FALSE),'Species types'!A:E,5,FALSE)</f>
        <v>2</v>
      </c>
      <c r="Q8" s="23">
        <f t="shared" si="0"/>
        <v>4e-16</v>
      </c>
      <c r="R8" s="24"/>
    </row>
    <row r="9" customHeight="1" outlineLevel="2" spans="1:18">
      <c r="A9" s="5" t="s">
        <v>125</v>
      </c>
      <c r="C9" s="5" t="s">
        <v>109</v>
      </c>
      <c r="D9" s="5" t="s">
        <v>62</v>
      </c>
      <c r="E9" s="5">
        <v>1</v>
      </c>
      <c r="G9" s="5" t="s">
        <v>100</v>
      </c>
      <c r="N9" s="15" t="s">
        <v>60</v>
      </c>
      <c r="O9" s="15">
        <f>VLOOKUP(N9,Compartments!A:I,9,FALSE)</f>
        <v>1e-12</v>
      </c>
      <c r="P9" s="15">
        <f>VLOOKUP(VLOOKUP(C9,Species!A:C,3,FALSE),'Species types'!A:E,5,FALSE)</f>
        <v>18.0152</v>
      </c>
      <c r="Q9" s="23">
        <f t="shared" si="0"/>
        <v>1.80152e-11</v>
      </c>
      <c r="R9" s="24"/>
    </row>
    <row r="10" customHeight="1" outlineLevel="2" spans="2:18">
      <c r="B10" s="15"/>
      <c r="C10" s="15"/>
      <c r="N10" s="22" t="s">
        <v>126</v>
      </c>
      <c r="O10" s="22"/>
      <c r="Q10" s="23">
        <f>SUMIF(N$2:N$9,"c",Q$2:Q$9)</f>
        <v>8.2601216e-16</v>
      </c>
      <c r="R10" s="24">
        <f>Q10*Parameters!D2</f>
        <v>2.47803648e-16</v>
      </c>
    </row>
    <row r="11" customHeight="1" outlineLevel="1" spans="14:18">
      <c r="N11" s="22" t="s">
        <v>127</v>
      </c>
      <c r="O11" s="22"/>
      <c r="Q11" s="23">
        <f>SUMIF(N$2:N$9,"e",Q$2:Q$9)</f>
        <v>1.8015748e-11</v>
      </c>
      <c r="R11" s="24"/>
    </row>
    <row r="12" customHeight="1" spans="14:18">
      <c r="N12" s="22" t="s">
        <v>128</v>
      </c>
      <c r="O12" s="22"/>
      <c r="Q12" s="23">
        <f>SUM(Q2:Q9)</f>
        <v>1.801657401216e-11</v>
      </c>
      <c r="R12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6" t="s">
        <v>0</v>
      </c>
      <c r="B1" s="6" t="s">
        <v>2</v>
      </c>
      <c r="C1" s="6" t="s">
        <v>129</v>
      </c>
      <c r="D1" s="6" t="s">
        <v>98</v>
      </c>
      <c r="E1" s="6" t="s">
        <v>18</v>
      </c>
      <c r="F1" s="4" t="s">
        <v>36</v>
      </c>
      <c r="G1" s="4" t="s">
        <v>37</v>
      </c>
      <c r="H1" s="6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2016-02-20T02:40:00Z</dcterms:created>
  <dcterms:modified xsi:type="dcterms:W3CDTF">2019-01-21T23:12:03Z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