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5620" yWindow="9180" windowWidth="25600" windowHeight="12420" tabRatio="500" firstSheet="6" activeTab="10"/>
    <workbookView xWindow="0" yWindow="9640" windowWidth="31140" windowHeight="11840" tabRatio="500" firstSheet="8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8" l="1"/>
  <c r="Q5" i="28"/>
  <c r="Q6" i="28"/>
  <c r="Q7" i="28"/>
  <c r="Q8" i="28"/>
  <c r="Q9" i="28"/>
  <c r="Q10" i="28"/>
  <c r="Q11" i="28"/>
  <c r="Q12" i="28"/>
  <c r="Q13" i="28"/>
  <c r="Q14" i="28"/>
  <c r="Q15" i="28"/>
  <c r="Q3" i="28"/>
  <c r="P4" i="28"/>
  <c r="P5" i="28"/>
  <c r="P6" i="28"/>
  <c r="P7" i="28"/>
  <c r="P8" i="28"/>
  <c r="P9" i="28"/>
  <c r="P10" i="28"/>
  <c r="P11" i="28"/>
  <c r="P12" i="28"/>
  <c r="P13" i="28"/>
  <c r="P14" i="28"/>
  <c r="P15" i="28"/>
  <c r="P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4" i="26"/>
  <c r="E5" i="26"/>
  <c r="E6" i="26"/>
  <c r="E7" i="26"/>
  <c r="E8" i="26"/>
  <c r="E9" i="26"/>
  <c r="E10" i="26"/>
  <c r="E11" i="26"/>
  <c r="E12" i="26"/>
  <c r="E13" i="26"/>
  <c r="E14" i="26"/>
  <c r="E15" i="26"/>
  <c r="E3" i="26"/>
</calcChain>
</file>

<file path=xl/sharedStrings.xml><?xml version="1.0" encoding="utf-8"?>
<sst xmlns="http://schemas.openxmlformats.org/spreadsheetml/2006/main" count="476" uniqueCount="254">
  <si>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</si>
  <si>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</si>
  <si>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</si>
  <si>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</si>
  <si>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</si>
  <si>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</si>
  <si>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</si>
  <si>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</si>
  <si>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</si>
  <si>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</si>
  <si>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</si>
  <si>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</si>
  <si>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</si>
  <si>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</si>
  <si>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</si>
  <si>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</si>
  <si>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</si>
  <si>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</si>
  <si>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</si>
  <si>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</si>
  <si>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</si>
  <si>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</si>
  <si>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</si>
  <si>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</si>
  <si>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</si>
  <si>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</si>
  <si>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</si>
  <si>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</si>
  <si>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</si>
  <si>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</si>
  <si>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</si>
  <si>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</si>
  <si>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</si>
  <si>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</si>
  <si>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</si>
  <si>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</si>
  <si>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</si>
  <si>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</si>
  <si>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</si>
  <si>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</si>
  <si>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</si>
  <si>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</si>
  <si>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</si>
  <si>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</si>
  <si>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</si>
  <si>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</si>
  <si>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</si>
  <si>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</si>
  <si>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</si>
  <si>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</si>
  <si>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</si>
  <si>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</si>
  <si>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</si>
  <si>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</si>
  <si>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</si>
  <si>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</si>
  <si>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</si>
  <si>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</si>
  <si>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</si>
  <si>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</si>
  <si>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</si>
  <si>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</si>
  <si>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</si>
  <si>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</si>
  <si>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</si>
  <si>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</si>
  <si>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</si>
  <si>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</si>
  <si>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</si>
  <si>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</si>
  <si>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</si>
  <si>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</si>
  <si>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</si>
  <si>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</si>
  <si>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</si>
  <si>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</si>
  <si>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</si>
  <si>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</si>
  <si>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</si>
  <si>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</si>
  <si>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</si>
  <si>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</si>
  <si>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</si>
  <si>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</si>
  <si>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</si>
  <si>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</si>
  <si>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</si>
  <si>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</si>
  <si>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</si>
  <si>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</si>
  <si>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</si>
  <si>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</si>
  <si>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</si>
  <si>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</si>
  <si>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</si>
  <si>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</si>
  <si>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</si>
  <si>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</si>
  <si>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</si>
  <si>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</si>
  <si>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</si>
  <si>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</si>
  <si>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</si>
  <si>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</si>
  <si>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</si>
  <si>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</si>
  <si>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</si>
  <si>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</si>
  <si>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</si>
  <si>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</si>
  <si>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</si>
  <si>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</si>
  <si>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</si>
  <si>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</si>
  <si>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</si>
  <si>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</si>
  <si>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</si>
  <si>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</si>
  <si>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</si>
  <si>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</si>
  <si>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</si>
  <si>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</si>
  <si>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</si>
  <si>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</si>
  <si>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</si>
  <si>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</si>
  <si>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</si>
  <si>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</si>
  <si>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</si>
  <si>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</si>
  <si>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</si>
  <si>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</si>
  <si>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</si>
  <si>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</si>
  <si>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</si>
  <si>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</si>
  <si>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</si>
  <si>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</si>
  <si>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</si>
  <si>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</si>
  <si>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</si>
  <si>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</si>
  <si>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</si>
  <si>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</si>
  <si>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</si>
  <si>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</si>
  <si>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</si>
  <si>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</si>
  <si>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</si>
  <si>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</si>
  <si>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</si>
  <si>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</si>
  <si>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</si>
  <si>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</si>
  <si>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</si>
  <si>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</si>
  <si>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</si>
  <si>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</si>
  <si>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</si>
  <si>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</si>
  <si>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</si>
  <si>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</si>
  <si>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</si>
  <si>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</si>
  <si>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</si>
  <si>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</si>
  <si>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</si>
  <si>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</si>
  <si>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</si>
  <si>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</si>
  <si>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</si>
  <si>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</si>
  <si>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</si>
  <si>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</si>
  <si>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</si>
  <si>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</si>
  <si>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</si>
  <si>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</si>
  <si>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</si>
  <si>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</si>
  <si>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</si>
  <si>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</si>
  <si>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</si>
  <si>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</si>
  <si>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</si>
  <si>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</si>
  <si>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</si>
  <si>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</si>
  <si>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</si>
  <si>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</si>
  <si>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</si>
  <si>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</si>
  <si>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</si>
  <si>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</si>
  <si>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</si>
  <si>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</si>
  <si>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</si>
  <si>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</si>
  <si>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</si>
  <si>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</si>
  <si>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</si>
  <si>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</si>
  <si>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</si>
  <si>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</si>
  <si>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</si>
  <si>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</si>
  <si>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</si>
  <si>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</si>
  <si>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</si>
  <si>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</si>
  <si>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</si>
  <si>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</si>
  <si>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</si>
  <si>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</si>
  <si>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</si>
  <si>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</si>
  <si>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</si>
  <si>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</si>
  <si>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</si>
  <si>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</si>
  <si>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</si>
  <si>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</si>
  <si>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</si>
  <si>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</si>
  <si>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</si>
  <si>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</si>
  <si>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</si>
  <si>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</si>
  <si>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</si>
  <si>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</si>
  <si>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</si>
  <si>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</si>
  <si>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</si>
  <si>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</si>
  <si>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</si>
  <si>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</si>
  <si>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</si>
  <si>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</si>
  <si>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</si>
  <si>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</si>
  <si>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</si>
  <si>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!Compartment e mass</t>
  </si>
  <si>
    <t>!Compartment e volume</t>
  </si>
  <si>
    <t>!Compartment e accounted mass</t>
  </si>
  <si>
    <t>!Compartment e accounted volume</t>
  </si>
  <si>
    <t>Computation for Compartment e mass</t>
  </si>
  <si>
    <t>Computation for Compartment e volume</t>
  </si>
  <si>
    <t>Computation for Compartment e accounted mass</t>
  </si>
  <si>
    <t>Computation for Compartment e accounted volume</t>
  </si>
  <si>
    <t>Computation for Pop A[e]</t>
  </si>
  <si>
    <t>(100) A[e] ==&gt; (100) A[c]</t>
  </si>
  <si>
    <t>Pop A[c] computed in expected_exponential_pops.py</t>
  </si>
  <si>
    <t>Pop A[e] a function of pop A[c]</t>
  </si>
  <si>
    <t>volume(c) computed in expected_exponential_pops.py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</si>
</sst>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6" xfId="6"/>
    <xf numFmtId="0" fontId="1" fillId="0" borderId="0" xfId="0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0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30" zoomScaleNormal="130" zoomScalePageLayoutView="130" workbookViewId="0">
      <selection activeCell="A15" sqref="A15"/>
    </sheetView>
    <sheetView zoomScale="130" zoomScaleNormal="130" zoomScalePageLayoutView="130" workbookViewId="1">
      <selection activeCell="F3" sqref="F3"/>
    </sheetView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70" customFormat="1" ht="28" x14ac:dyDescent="0.2">
      <c r="A2" s="9" t="s">
        <v>200</v>
      </c>
      <c r="B2" s="9" t="s">
        <v>238</v>
      </c>
      <c r="C2" s="9" t="s">
        <v>239</v>
      </c>
      <c r="D2" s="9" t="s">
        <v>219</v>
      </c>
      <c r="E2" s="9" t="s">
        <v>249</v>
      </c>
      <c r="F2" s="9" t="s">
        <v>220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>initial_pop_A_e - (D3 - initial_pop_A_c)</f>
        <v>20000</v>
      </c>
      <c r="F3" t="s">
        <v>251</v>
      </c>
    </row>
    <row r="4" spans="1:12" x14ac:dyDescent="0.2">
      <c r="A4">
        <v>10</v>
      </c>
      <c r="B4">
        <v>1300</v>
      </c>
      <c r="C4">
        <v>19700</v>
      </c>
      <c r="D4">
        <v>1300</v>
      </c>
      <c r="E4">
        <f>initial_pop_A_e - (D4 - initial_pop_A_c)</f>
        <v>19700</v>
      </c>
      <c r="F4" t="s">
        <v>252</v>
      </c>
    </row>
    <row r="5" spans="1:12" x14ac:dyDescent="0.2">
      <c r="A5">
        <v>20</v>
      </c>
      <c r="B5">
        <v>1600</v>
      </c>
      <c r="C5">
        <v>19400</v>
      </c>
      <c r="D5">
        <v>1600</v>
      </c>
      <c r="E5">
        <f>initial_pop_A_e - (D5 - initial_pop_A_c)</f>
        <v>19400</v>
      </c>
    </row>
    <row r="6" spans="1:12" x14ac:dyDescent="0.2">
      <c r="A6">
        <v>30</v>
      </c>
      <c r="B6">
        <v>2100</v>
      </c>
      <c r="C6">
        <v>18900</v>
      </c>
      <c r="D6">
        <v>2100</v>
      </c>
      <c r="E6">
        <f>initial_pop_A_e - (D6 - initial_pop_A_c)</f>
        <v>18900</v>
      </c>
    </row>
    <row r="7" spans="1:12" x14ac:dyDescent="0.2">
      <c r="A7">
        <v>40</v>
      </c>
      <c r="B7">
        <v>2700</v>
      </c>
      <c r="C7">
        <v>18300</v>
      </c>
      <c r="D7">
        <v>2700</v>
      </c>
      <c r="E7">
        <f>initial_pop_A_e - (D7 - initial_pop_A_c)</f>
        <v>18300</v>
      </c>
    </row>
    <row r="8" spans="1:12" x14ac:dyDescent="0.2">
      <c r="A8">
        <v>50</v>
      </c>
      <c r="B8">
        <v>3500</v>
      </c>
      <c r="C8">
        <v>17500</v>
      </c>
      <c r="D8">
        <v>3500</v>
      </c>
      <c r="E8">
        <f>initial_pop_A_e - (D8 - initial_pop_A_c)</f>
        <v>17500</v>
      </c>
    </row>
    <row r="9" spans="1:12" x14ac:dyDescent="0.2">
      <c r="A9">
        <v>60</v>
      </c>
      <c r="B9">
        <v>4500</v>
      </c>
      <c r="C9">
        <v>16500</v>
      </c>
      <c r="D9">
        <v>4500</v>
      </c>
      <c r="E9">
        <f>initial_pop_A_e - (D9 - initial_pop_A_c)</f>
        <v>16500</v>
      </c>
    </row>
    <row r="10" spans="1:12" x14ac:dyDescent="0.2">
      <c r="A10">
        <v>70</v>
      </c>
      <c r="B10">
        <v>5700</v>
      </c>
      <c r="C10">
        <v>15300</v>
      </c>
      <c r="D10">
        <v>5700</v>
      </c>
      <c r="E10">
        <f>initial_pop_A_e - (D10 - initial_pop_A_c)</f>
        <v>15300</v>
      </c>
    </row>
    <row r="11" spans="1:12" x14ac:dyDescent="0.2">
      <c r="A11">
        <v>80</v>
      </c>
      <c r="B11">
        <v>7400</v>
      </c>
      <c r="C11">
        <v>13600</v>
      </c>
      <c r="D11">
        <v>7400</v>
      </c>
      <c r="E11">
        <f>initial_pop_A_e - (D11 - initial_pop_A_c)</f>
        <v>13600</v>
      </c>
    </row>
    <row r="12" spans="1:12" x14ac:dyDescent="0.2">
      <c r="A12">
        <v>90</v>
      </c>
      <c r="B12">
        <v>9500</v>
      </c>
      <c r="C12">
        <v>11500</v>
      </c>
      <c r="D12">
        <v>9500</v>
      </c>
      <c r="E12">
        <f>initial_pop_A_e - (D12 - initial_pop_A_c)</f>
        <v>11500</v>
      </c>
    </row>
    <row r="13" spans="1:12" x14ac:dyDescent="0.2">
      <c r="A13">
        <v>100</v>
      </c>
      <c r="B13">
        <v>12200</v>
      </c>
      <c r="C13">
        <v>8800</v>
      </c>
      <c r="D13">
        <v>12200</v>
      </c>
      <c r="E13">
        <f>initial_pop_A_e - (D13 - initial_pop_A_c)</f>
        <v>8800</v>
      </c>
    </row>
    <row r="14" spans="1:12" x14ac:dyDescent="0.2">
      <c r="A14">
        <v>110</v>
      </c>
      <c r="B14">
        <v>15600</v>
      </c>
      <c r="C14">
        <v>5400</v>
      </c>
      <c r="D14">
        <v>15600</v>
      </c>
      <c r="E14">
        <f>initial_pop_A_e - (D14 - initial_pop_A_c)</f>
        <v>5400</v>
      </c>
    </row>
    <row r="15" spans="1:12" x14ac:dyDescent="0.2">
      <c r="A15">
        <v>120</v>
      </c>
      <c r="B15">
        <v>20100</v>
      </c>
      <c r="C15">
        <v>900</v>
      </c>
      <c r="D15">
        <v>20100</v>
      </c>
      <c r="E15">
        <f>initial_pop_A_e - (D15 - initial_pop_A_c)</f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="130" zoomScaleNormal="130" zoomScalePageLayoutView="130" workbookViewId="0">
      <selection activeCell="J3" sqref="J3:M15"/>
    </sheetView>
    <sheetView tabSelected="1" topLeftCell="A2" zoomScale="130" zoomScaleNormal="130" zoomScalePageLayoutView="130" workbookViewId="1">
      <selection activeCell="Q15" sqref="Q3:Q15"/>
    </sheetView>
  </sheetViews>
  <sheetFormatPr baseColWidth="10" defaultColWidth="12.1640625" defaultRowHeight="15" x14ac:dyDescent="0.2"/>
  <cols>
    <col min="2" max="9" width="0" hidden="1" customWidth="1"/>
    <col min="26" max="26" width="42.1640625" bestFit="1" customWidth="1"/>
  </cols>
  <sheetData>
    <row r="1" spans="1:26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26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221</v>
      </c>
      <c r="G2" s="49" t="s">
        <v>222</v>
      </c>
      <c r="H2" s="49" t="s">
        <v>223</v>
      </c>
      <c r="I2" s="49" t="s">
        <v>224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225</v>
      </c>
      <c r="O2" s="49" t="s">
        <v>226</v>
      </c>
      <c r="P2" s="49" t="s">
        <v>227</v>
      </c>
      <c r="Q2" s="49" t="s">
        <v>228</v>
      </c>
      <c r="R2" s="49" t="s">
        <v>241</v>
      </c>
      <c r="S2" s="49" t="s">
        <v>242</v>
      </c>
      <c r="T2" s="49" t="s">
        <v>243</v>
      </c>
      <c r="U2" s="49" t="s">
        <v>244</v>
      </c>
      <c r="V2" s="49" t="s">
        <v>245</v>
      </c>
      <c r="W2" s="49" t="s">
        <v>246</v>
      </c>
      <c r="X2" s="49" t="s">
        <v>247</v>
      </c>
      <c r="Y2" s="49" t="s">
        <v>248</v>
      </c>
      <c r="Z2" s="49" t="s">
        <v>220</v>
      </c>
    </row>
    <row r="3" spans="1:26" x14ac:dyDescent="0.2">
      <c r="A3">
        <v>0</v>
      </c>
      <c r="J3" s="69">
        <v>1.0996947280000001E-14</v>
      </c>
      <c r="K3" s="69">
        <v>9.9972248000000003E-18</v>
      </c>
      <c r="L3">
        <v>1.6605390404271642E-15</v>
      </c>
      <c r="M3">
        <v>1.5095809458428766E-18</v>
      </c>
      <c r="N3" s="69">
        <f>density_c * O3</f>
        <v>1.0996947280000001E-14</v>
      </c>
      <c r="O3" s="69">
        <v>9.9972248000000003E-18</v>
      </c>
      <c r="P3">
        <f xml:space="preserve"> '!!Species trajectories'!D3 * Molecular_weight_A / avogadros_constant</f>
        <v>1.6605390404271642E-15</v>
      </c>
      <c r="Q3">
        <f>P3 / density_c</f>
        <v>1.5095809458428766E-18</v>
      </c>
      <c r="Z3" t="s">
        <v>253</v>
      </c>
    </row>
    <row r="4" spans="1:26" x14ac:dyDescent="0.2">
      <c r="A4">
        <v>10</v>
      </c>
      <c r="J4" s="69">
        <v>1.4296031200000001E-14</v>
      </c>
      <c r="K4" s="69">
        <v>1.2996392E-17</v>
      </c>
      <c r="L4">
        <v>2.1587007525553134E-15</v>
      </c>
      <c r="M4">
        <v>1.9624552295957395E-18</v>
      </c>
      <c r="N4" s="69">
        <f>density_c * O4</f>
        <v>1.4296031200000001E-14</v>
      </c>
      <c r="O4" s="69">
        <v>1.2996392E-17</v>
      </c>
      <c r="P4">
        <f xml:space="preserve"> '!!Species trajectories'!D4 * Molecular_weight_A / avogadros_constant</f>
        <v>2.1587007525553134E-15</v>
      </c>
      <c r="Q4">
        <f>P4 / density_c</f>
        <v>1.9624552295957395E-18</v>
      </c>
    </row>
    <row r="5" spans="1:26" x14ac:dyDescent="0.2">
      <c r="A5">
        <v>20</v>
      </c>
      <c r="J5" s="69">
        <v>1.7595115999999998E-14</v>
      </c>
      <c r="K5" s="69">
        <v>1.5995559999999999E-17</v>
      </c>
      <c r="L5">
        <v>2.6568624646834628E-15</v>
      </c>
      <c r="M5">
        <v>2.4153295133486024E-18</v>
      </c>
      <c r="N5" s="69">
        <f>density_c * O5</f>
        <v>1.7595115999999998E-14</v>
      </c>
      <c r="O5" s="69">
        <v>1.5995559999999999E-17</v>
      </c>
      <c r="P5">
        <f xml:space="preserve"> '!!Species trajectories'!D5 * Molecular_weight_A / avogadros_constant</f>
        <v>2.6568624646834628E-15</v>
      </c>
      <c r="Q5">
        <f>P5 / density_c</f>
        <v>2.4153295133486024E-18</v>
      </c>
    </row>
    <row r="6" spans="1:26" x14ac:dyDescent="0.2">
      <c r="A6">
        <v>30</v>
      </c>
      <c r="J6" s="69">
        <v>2.30935892E-14</v>
      </c>
      <c r="K6" s="69">
        <v>2.0994172E-17</v>
      </c>
      <c r="L6">
        <v>3.4871319848970445E-15</v>
      </c>
      <c r="M6">
        <v>3.1701199862700405E-18</v>
      </c>
      <c r="N6" s="69">
        <f>density_c * O6</f>
        <v>2.30935892E-14</v>
      </c>
      <c r="O6" s="69">
        <v>2.0994172E-17</v>
      </c>
      <c r="P6">
        <f xml:space="preserve"> '!!Species trajectories'!D6 * Molecular_weight_A / avogadros_constant</f>
        <v>3.4871319848970445E-15</v>
      </c>
      <c r="Q6">
        <f>P6 / density_c</f>
        <v>3.1701199862700405E-18</v>
      </c>
    </row>
    <row r="7" spans="1:26" x14ac:dyDescent="0.2">
      <c r="A7">
        <v>40</v>
      </c>
      <c r="J7" s="69">
        <v>2.96917577E-14</v>
      </c>
      <c r="K7" s="69">
        <v>2.6992507E-17</v>
      </c>
      <c r="L7">
        <v>4.4834554091533429E-15</v>
      </c>
      <c r="M7">
        <v>4.0758685537757666E-18</v>
      </c>
      <c r="N7" s="69">
        <f>density_c * O7</f>
        <v>2.96917577E-14</v>
      </c>
      <c r="O7" s="69">
        <v>2.6992507E-17</v>
      </c>
      <c r="P7">
        <f xml:space="preserve"> '!!Species trajectories'!D7 * Molecular_weight_A / avogadros_constant</f>
        <v>4.4834554091533429E-15</v>
      </c>
      <c r="Q7">
        <f>P7 / density_c</f>
        <v>4.0758685537757666E-18</v>
      </c>
    </row>
    <row r="8" spans="1:26" x14ac:dyDescent="0.2">
      <c r="A8">
        <v>50</v>
      </c>
      <c r="J8" s="69">
        <v>3.8489315700000002E-14</v>
      </c>
      <c r="K8" s="69">
        <v>3.4990287000000003E-17</v>
      </c>
      <c r="L8">
        <v>5.8118866414950741E-15</v>
      </c>
      <c r="M8">
        <v>5.2835333104500676E-18</v>
      </c>
      <c r="N8" s="69">
        <f>density_c * O8</f>
        <v>3.8489315700000002E-14</v>
      </c>
      <c r="O8" s="69">
        <v>3.4990287000000003E-17</v>
      </c>
      <c r="P8">
        <f xml:space="preserve"> '!!Species trajectories'!D8 * Molecular_weight_A / avogadros_constant</f>
        <v>5.8118866414950741E-15</v>
      </c>
      <c r="Q8">
        <f>P8 / density_c</f>
        <v>5.2835333104500676E-18</v>
      </c>
    </row>
    <row r="9" spans="1:26" x14ac:dyDescent="0.2">
      <c r="A9">
        <v>60</v>
      </c>
      <c r="J9" s="69">
        <v>4.9486263199999997E-14</v>
      </c>
      <c r="K9" s="69">
        <v>4.4987511999999999E-17</v>
      </c>
      <c r="L9">
        <v>7.4724256819222385E-15</v>
      </c>
      <c r="M9">
        <v>6.7931142562929438E-18</v>
      </c>
      <c r="N9" s="69">
        <f>density_c * O9</f>
        <v>4.9486263199999997E-14</v>
      </c>
      <c r="O9" s="69">
        <v>4.4987511999999999E-17</v>
      </c>
      <c r="P9">
        <f xml:space="preserve"> '!!Species trajectories'!D9 * Molecular_weight_A / avogadros_constant</f>
        <v>7.4724256819222385E-15</v>
      </c>
      <c r="Q9">
        <f>P9 / density_c</f>
        <v>6.7931142562929438E-18</v>
      </c>
    </row>
    <row r="10" spans="1:26" x14ac:dyDescent="0.2">
      <c r="A10">
        <v>70</v>
      </c>
      <c r="J10" s="69">
        <v>6.2682599099999994E-14</v>
      </c>
      <c r="K10" s="69">
        <v>5.6984180999999998E-17</v>
      </c>
      <c r="L10">
        <v>9.465072530434836E-15</v>
      </c>
      <c r="M10">
        <v>8.604611391304396E-18</v>
      </c>
      <c r="N10" s="69">
        <f>density_c * O10</f>
        <v>6.2682599099999994E-14</v>
      </c>
      <c r="O10" s="69">
        <v>5.6984180999999998E-17</v>
      </c>
      <c r="P10">
        <f xml:space="preserve"> '!!Species trajectories'!D10 * Molecular_weight_A / avogadros_constant</f>
        <v>9.465072530434836E-15</v>
      </c>
      <c r="Q10">
        <f>P10 / density_c</f>
        <v>8.604611391304396E-18</v>
      </c>
    </row>
    <row r="11" spans="1:26" x14ac:dyDescent="0.2">
      <c r="A11">
        <v>80</v>
      </c>
      <c r="J11" s="69">
        <v>8.1377410400000002E-14</v>
      </c>
      <c r="K11" s="69">
        <v>7.3979463999999999E-17</v>
      </c>
      <c r="L11">
        <v>1.2287988899161015E-14</v>
      </c>
      <c r="M11">
        <v>1.1170898999237286E-17</v>
      </c>
      <c r="N11" s="69">
        <f>density_c * O11</f>
        <v>8.1377410400000002E-14</v>
      </c>
      <c r="O11" s="69">
        <v>7.3979463999999999E-17</v>
      </c>
      <c r="P11">
        <f xml:space="preserve"> '!!Species trajectories'!D11 * Molecular_weight_A / avogadros_constant</f>
        <v>1.2287988899161015E-14</v>
      </c>
      <c r="Q11">
        <f>P11 / density_c</f>
        <v>1.1170898999237286E-17</v>
      </c>
    </row>
    <row r="12" spans="1:26" x14ac:dyDescent="0.2">
      <c r="A12">
        <v>90</v>
      </c>
      <c r="J12" s="69">
        <v>1.044709996E-13</v>
      </c>
      <c r="K12" s="69">
        <v>9.4973635999999999E-17</v>
      </c>
      <c r="L12">
        <v>1.577512088405806E-14</v>
      </c>
      <c r="M12">
        <v>1.4341018985507327E-17</v>
      </c>
      <c r="N12" s="69">
        <f>density_c * O12</f>
        <v>1.044709996E-13</v>
      </c>
      <c r="O12" s="69">
        <v>9.4973635999999999E-17</v>
      </c>
      <c r="P12">
        <f xml:space="preserve"> '!!Species trajectories'!D12 * Molecular_weight_A / avogadros_constant</f>
        <v>1.577512088405806E-14</v>
      </c>
      <c r="Q12">
        <f>P12 / density_c</f>
        <v>1.4341018985507327E-17</v>
      </c>
    </row>
    <row r="13" spans="1:26" x14ac:dyDescent="0.2">
      <c r="A13">
        <v>100</v>
      </c>
      <c r="J13" s="69">
        <v>1.34162754E-13</v>
      </c>
      <c r="K13" s="69">
        <v>1.2196613999999999E-16</v>
      </c>
      <c r="L13">
        <v>2.0258576293211402E-14</v>
      </c>
      <c r="M13">
        <v>1.8416887539283093E-17</v>
      </c>
      <c r="N13" s="69">
        <f>density_c * O13</f>
        <v>1.34162754E-13</v>
      </c>
      <c r="O13" s="69">
        <v>1.2196613999999999E-16</v>
      </c>
      <c r="P13">
        <f xml:space="preserve"> '!!Species trajectories'!D13 * Molecular_weight_A / avogadros_constant</f>
        <v>2.0258576293211402E-14</v>
      </c>
      <c r="Q13">
        <f>P13 / density_c</f>
        <v>1.8416887539283093E-17</v>
      </c>
    </row>
    <row r="14" spans="1:26" x14ac:dyDescent="0.2">
      <c r="A14">
        <v>110</v>
      </c>
      <c r="J14" s="69">
        <v>1.7155238100000001E-13</v>
      </c>
      <c r="K14" s="69">
        <v>1.5595671E-16</v>
      </c>
      <c r="L14">
        <v>2.5904409030663759E-14</v>
      </c>
      <c r="M14">
        <v>2.3549462755148872E-17</v>
      </c>
      <c r="N14" s="69">
        <f>density_c * O14</f>
        <v>1.7155238100000001E-13</v>
      </c>
      <c r="O14" s="69">
        <v>1.5595671E-16</v>
      </c>
      <c r="P14">
        <f xml:space="preserve"> '!!Species trajectories'!D14 * Molecular_weight_A / avogadros_constant</f>
        <v>2.5904409030663759E-14</v>
      </c>
      <c r="Q14">
        <f>P14 / density_c</f>
        <v>2.3549462755148872E-17</v>
      </c>
    </row>
    <row r="15" spans="1:26" x14ac:dyDescent="0.2">
      <c r="A15">
        <v>120</v>
      </c>
      <c r="J15" s="69">
        <v>2.2103864199999999E-13</v>
      </c>
      <c r="K15" s="69">
        <v>2.0094422E-16</v>
      </c>
      <c r="L15">
        <v>3.3376834712585996E-14</v>
      </c>
      <c r="M15">
        <v>3.0342577011441815E-17</v>
      </c>
      <c r="N15" s="69">
        <f>density_c * O15</f>
        <v>2.2103864199999999E-13</v>
      </c>
      <c r="O15" s="69">
        <v>2.0094422E-16</v>
      </c>
      <c r="P15">
        <f xml:space="preserve"> '!!Species trajectories'!D15 * Molecular_weight_A / avogadros_constant</f>
        <v>3.3376834712585996E-14</v>
      </c>
      <c r="Q15">
        <f>P15 / density_c</f>
        <v>3.0342577011441815E-17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M6" sqref="M6"/>
    </sheetView>
  </sheetViews>
  <sheetFormatPr baseColWidth="10" defaultColWidth="12.1640625" defaultRowHeight="15" x14ac:dyDescent="0.2"/>
  <sheetData>
    <row r="1" spans="1:5" s="50" customFormat="1" ht="45" x14ac:dyDescent="0.2">
      <c r="A1" s="56" t="s">
        <v>214</v>
      </c>
      <c r="B1" s="56" t="s">
        <v>216</v>
      </c>
      <c r="C1" s="56" t="s">
        <v>218</v>
      </c>
      <c r="D1" s="57" t="s">
        <v>217</v>
      </c>
      <c r="E1" s="56" t="s">
        <v>215</v>
      </c>
    </row>
    <row r="2" spans="1:5" s="54" customFormat="1" ht="16" x14ac:dyDescent="0.2"/>
    <row r="3" spans="1:5" s="54" customFormat="1" ht="16" x14ac:dyDescent="0.2"/>
    <row r="4" spans="1:5" s="54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A3" sqref="A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68" t="s">
        <v>108</v>
      </c>
      <c r="B1" s="58"/>
      <c r="C1" s="58"/>
      <c r="D1" s="58"/>
      <c r="E1" s="58"/>
      <c r="F1" s="58"/>
      <c r="G1" s="58"/>
      <c r="H1" s="58"/>
      <c r="I1" s="58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8"/>
      <c r="F3" s="58"/>
      <c r="G3" s="58"/>
      <c r="H3" s="58"/>
      <c r="I3" s="58"/>
    </row>
    <row r="4" spans="1:9" customFormat="1" ht="15" customHeight="1" x14ac:dyDescent="0.2">
      <c r="A4" s="68" t="s">
        <v>111</v>
      </c>
      <c r="B4" s="68"/>
      <c r="C4" s="68" t="s">
        <v>112</v>
      </c>
      <c r="D4" s="68" t="s">
        <v>82</v>
      </c>
      <c r="E4" s="68"/>
      <c r="F4" s="68"/>
      <c r="G4" s="68"/>
      <c r="H4" s="68"/>
      <c r="I4" s="68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7" sqref="D7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5" t="s">
        <v>114</v>
      </c>
      <c r="H2" s="63"/>
      <c r="I2" s="6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230</v>
      </c>
      <c r="D4" t="s">
        <v>250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3" sqref="F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236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3" sqref="B3"/>
    </sheetView>
    <sheetView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240</v>
      </c>
    </row>
    <row r="3" spans="1:6" x14ac:dyDescent="0.2">
      <c r="A3" s="9" t="s">
        <v>30</v>
      </c>
      <c r="B3" t="s">
        <v>229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selection activeCell="D9" sqref="D9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5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69">
        <v>2.5E+16</v>
      </c>
      <c r="E4"/>
      <c r="F4" t="s">
        <v>237</v>
      </c>
    </row>
    <row r="5" spans="1:11" ht="60" x14ac:dyDescent="0.2">
      <c r="A5" t="s">
        <v>142</v>
      </c>
      <c r="B5"/>
      <c r="C5"/>
      <c r="D5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10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I12" sqref="I12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topLeftCell="C1" zoomScale="130" zoomScaleNormal="130" zoomScalePageLayoutView="130"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6" t="s">
        <v>147</v>
      </c>
      <c r="H2" s="64"/>
      <c r="I2" s="66" t="s">
        <v>148</v>
      </c>
      <c r="J2" s="64"/>
      <c r="K2" s="64"/>
      <c r="L2" s="64"/>
      <c r="M2" s="64"/>
      <c r="N2" s="64"/>
      <c r="Q2" s="67" t="s">
        <v>149</v>
      </c>
      <c r="R2" s="64"/>
      <c r="S2" s="67" t="s">
        <v>150</v>
      </c>
      <c r="T2" s="64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67" t="s">
        <v>161</v>
      </c>
      <c r="H2" s="64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F13" sqref="F13"/>
    </sheetView>
    <sheetView workbookViewId="1"/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230</v>
      </c>
      <c r="B3" t="s">
        <v>232</v>
      </c>
      <c r="C3" t="s">
        <v>195</v>
      </c>
      <c r="D3" s="10"/>
    </row>
    <row r="4" spans="1:8" x14ac:dyDescent="0.2">
      <c r="A4" t="s">
        <v>231</v>
      </c>
      <c r="B4" t="s">
        <v>233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topLeftCell="B1" zoomScale="130" zoomScaleNormal="130" zoomScalePageLayoutView="130" workbookViewId="0">
      <selection activeCell="I4" sqref="I4"/>
    </sheetView>
    <sheetView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59" t="s">
        <v>62</v>
      </c>
      <c r="I2" s="60"/>
      <c r="J2" s="60"/>
      <c r="K2" s="61"/>
      <c r="L2" s="32"/>
      <c r="M2" s="62" t="s">
        <v>63</v>
      </c>
      <c r="N2" s="63"/>
      <c r="O2" s="63"/>
      <c r="P2" s="6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69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30" zoomScaleNormal="130" zoomScalePageLayoutView="130" workbookViewId="0">
      <selection activeCell="G4" sqref="G4"/>
    </sheetView>
    <sheetView zoomScale="140" zoomScaleNormal="140" zoomScalePageLayoutView="140" workbookViewId="1">
      <selection activeCell="J13" sqref="J13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2" t="s">
        <v>91</v>
      </c>
      <c r="D2" s="64"/>
      <c r="E2" s="64"/>
      <c r="F2" s="64"/>
      <c r="G2" s="64"/>
      <c r="H2" s="64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69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K3" sqref="K3"/>
    </sheetView>
    <sheetView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234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3" sqref="E3"/>
    </sheetView>
    <sheetView zoomScale="130" zoomScaleNormal="130" zoomScalePageLayoutView="130" workbookViewId="1">
      <selection activeCell="E4" sqref="E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235</v>
      </c>
      <c r="B4"/>
      <c r="C4" t="s">
        <v>234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2019-10-31T14:37:21Z</dcterms:modified>
</cp:coreProperties>
</file>