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0" yWindow="460" windowWidth="28700" windowHeight="13960" tabRatio="99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6" hidden="1">'!!Parameters'!$A$1:$F$11</definedName>
    <definedName name="_xlnm._FilterDatabase" localSheetId="11" hidden="1">'!!Reactions'!$A$2:$D$6</definedName>
    <definedName name="_xlnm._FilterDatabase" localSheetId="21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6">[4]Parameters!$A$1:$F$1</definedName>
    <definedName name="_FilterDatabase_0" localSheetId="11">[3]Reactions!$A$2:$D$6</definedName>
    <definedName name="_FilterDatabase_0" localSheetId="21">[5]References!$A$1:$D$1</definedName>
    <definedName name="_FilterDatabase_0" localSheetId="6">'[2]Species types'!$A$2:$K$7</definedName>
    <definedName name="_FilterDatabase_0_0" localSheetId="5">[1]Compartments!$A$2:$G$4</definedName>
    <definedName name="_FilterDatabase_0_0" localSheetId="16">[4]Parameters!$A$1:$F$1</definedName>
    <definedName name="_FilterDatabase_0_0" localSheetId="11">[3]Reactions!$A$2:$D$6</definedName>
    <definedName name="_FilterDatabase_0_0" localSheetId="21">[5]References!$A$1:$D$1</definedName>
    <definedName name="_FilterDatabase_0_0" localSheetId="6">'[2]Species types'!$A$2:$K$7</definedName>
    <definedName name="_FilterDatabase_0_0_0" localSheetId="5">[1]Compartments!$A$2:$G$4</definedName>
    <definedName name="_FilterDatabase_0_0_0" localSheetId="16">[4]Parameters!$A$1:$F$1</definedName>
    <definedName name="_FilterDatabase_0_0_0" localSheetId="11">[3]Reactions!$A$2:$D$6</definedName>
    <definedName name="_FilterDatabase_0_0_0" localSheetId="21">[5]References!$A$1:$D$1</definedName>
    <definedName name="_FilterDatabase_0_0_0" localSheetId="6">'[2]Species types'!$A$2:$K$7</definedName>
    <definedName name="_FilterDatabase_0_0_0_0" localSheetId="5">[1]Compartments!$A$2:$G$4</definedName>
    <definedName name="_FilterDatabase_0_0_0_0" localSheetId="16">[4]Parameters!$A$1:$F$1</definedName>
    <definedName name="_FilterDatabase_0_0_0_0" localSheetId="11">[3]Reactions!$A$2:$D$6</definedName>
    <definedName name="_FilterDatabase_0_0_0_0" localSheetId="21">[5]References!$A$1:$D$1</definedName>
    <definedName name="_FilterDatabase_0_0_0_0" localSheetId="6">'[2]Species types'!$A$2:$K$7</definedName>
    <definedName name="_FilterDatabase_0_0_0_0_0" localSheetId="5">[1]Compartments!$A$2:$G$4</definedName>
    <definedName name="_FilterDatabase_0_0_0_0_0" localSheetId="16">[4]Parameters!$A$1:$F$1</definedName>
    <definedName name="_FilterDatabase_0_0_0_0_0" localSheetId="11">[3]Reactions!$A$2:$D$6</definedName>
    <definedName name="_FilterDatabase_0_0_0_0_0" localSheetId="21">[5]References!$A$1:$D$1</definedName>
    <definedName name="_FilterDatabase_0_0_0_0_0" localSheetId="6">'[2]Species types'!$A$2:$K$7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9" l="1"/>
  <c r="Q11" i="9"/>
  <c r="O6" i="9"/>
  <c r="Q7" i="9"/>
  <c r="Q10" i="9"/>
  <c r="P7" i="9"/>
  <c r="O7" i="9"/>
  <c r="Q8" i="9"/>
  <c r="R9" i="9"/>
  <c r="Q9" i="9"/>
  <c r="P8" i="9"/>
  <c r="O8" i="9"/>
  <c r="P5" i="9"/>
  <c r="O5" i="9"/>
  <c r="Q6" i="9"/>
  <c r="P4" i="9"/>
  <c r="O4" i="9"/>
  <c r="Q5" i="9"/>
  <c r="P3" i="9"/>
  <c r="O3" i="9"/>
  <c r="Q4" i="9"/>
</calcChain>
</file>

<file path=xl/sharedStrings.xml><?xml version="1.0" encoding="utf-8"?>
<sst xmlns="http://schemas.openxmlformats.org/spreadsheetml/2006/main" count="584" uniqueCount="279">
  <si>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</si>
  <si>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</si>
  <si>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</si>
  <si>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</si>
  <si>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</si>
  <si>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</si>
  <si>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</si>
  <si>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</si>
  <si>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</si>
  <si>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</si>
  <si>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</si>
  <si>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</si>
  <si>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</si>
  <si>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</si>
  <si>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</si>
  <si>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</si>
  <si>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</si>
  <si>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</si>
  <si>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</si>
  <si>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</si>
  <si>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</si>
  <si>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</si>
  <si>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</si>
  <si>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</si>
  <si>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</si>
  <si>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</si>
  <si>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</si>
  <si>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</si>
  <si>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</si>
  <si>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</si>
  <si>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</si>
  <si>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</si>
  <si>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</si>
  <si>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</si>
  <si>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</si>
  <si>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</si>
  <si>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</si>
  <si>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</si>
  <si>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</si>
  <si>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</si>
  <si>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</si>
  <si>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</si>
  <si>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</si>
  <si>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</si>
  <si>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</si>
  <si>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</si>
  <si>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</si>
  <si>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</si>
  <si>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</si>
  <si>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</si>
  <si>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</si>
  <si>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</si>
  <si>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</si>
  <si>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</si>
  <si>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</si>
  <si>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</si>
  <si>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</si>
  <si>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</si>
  <si>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</si>
  <si>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</si>
  <si>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</si>
  <si>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</si>
  <si>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</si>
  <si>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</si>
  <si>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</si>
  <si>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</si>
  <si>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</si>
  <si>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</si>
  <si>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</si>
  <si>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</si>
  <si>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</si>
  <si>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</si>
  <si>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</si>
  <si>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</si>
  <si>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</si>
  <si>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</si>
  <si>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</si>
  <si>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</si>
  <si>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</si>
  <si>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</si>
  <si>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</si>
  <si>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</si>
  <si>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</si>
  <si>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</si>
  <si>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</si>
  <si>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</si>
  <si>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</si>
  <si>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</si>
  <si>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</si>
  <si>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</si>
  <si>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</si>
  <si>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</si>
  <si>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</si>
  <si>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</si>
  <si>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</si>
  <si>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</si>
  <si>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</si>
  <si>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</si>
  <si>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</si>
  <si>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</si>
  <si>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</si>
  <si>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</si>
  <si>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</si>
  <si>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</si>
  <si>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</si>
  <si>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</si>
  <si>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</si>
  <si>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</si>
  <si>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</si>
  <si>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</si>
  <si>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</si>
  <si>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</si>
  <si>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</si>
  <si>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</si>
  <si>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</si>
  <si>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</si>
  <si>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</si>
  <si>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</si>
  <si>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</si>
  <si>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</si>
  <si>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</si>
  <si>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</si>
  <si>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!!ObjTables Type='Data' Id='Species' ObjTablesVersion='0.0.8'</t>
  </si>
  <si>
    <t>!Species type</t>
  </si>
  <si>
    <t>!Compartment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</si>
  <si>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</si>
  <si>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</si>
  <si>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</si>
  <si>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</si>
  <si>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</si>
  <si>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</si>
  <si>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</si>
  <si>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</si>
  <si>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</si>
  <si>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!!ObjTables Type='Data' Id='DistributionInitConcentration' ObjTablesVersion='0.0.8'</t>
  </si>
  <si>
    <t>!Species</t>
  </si>
  <si>
    <t>!Compartment volume</t>
  </si>
  <si>
    <t>!Mass</t>
  </si>
  <si>
    <t>!Dry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</si>
  <si>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</si>
  <si>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</si>
  <si>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</si>
  <si>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</si>
  <si>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</si>
  <si>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</si>
  <si>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</si>
  <si>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</si>
  <si>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</si>
  <si>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</si>
  <si>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</si>
  <si>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</si>
  <si>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</si>
  <si>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</si>
  <si>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</si>
  <si>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</si>
  <si>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</si>
  <si>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</si>
  <si>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</si>
  <si>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</si>
  <si>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</si>
  <si>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</si>
  <si>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</si>
  <si>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</si>
  <si>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</si>
  <si>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</si>
  <si>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</si>
  <si>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</si>
  <si>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</si>
  <si>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</si>
  <si>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</si>
  <si>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</si>
  <si>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</si>
  <si>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</si>
  <si>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</si>
  <si>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</si>
  <si>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</si>
  <si>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</si>
  <si>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</si>
  <si>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!!ObjTables Type='Data' Id='RateLaw' ObjTablesVersion='0.0.8'</t>
  </si>
  <si>
    <t>!Reaction</t>
  </si>
  <si>
    <t>!Direction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</si>
  <si>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</si>
  <si>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</si>
  <si>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</si>
  <si>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</si>
  <si>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</si>
  <si>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</si>
  <si>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</si>
  <si>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</si>
  <si>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</si>
  <si>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</si>
  <si>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</si>
  <si>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</si>
  <si>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!!ObjTables Type='Data' Id='DfbaObjective' ObjTablesVersion='0.0.8'</t>
  </si>
  <si>
    <t>!Reaction rate units</t>
  </si>
  <si>
    <t>!Coefficient units</t>
  </si>
  <si>
    <t>dfba-obj-submodel_1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</si>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</sst>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00E+00"/>
  </numFmts>
  <fonts count="9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8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165" fontId="1" fillId="0" borderId="0" xfId="0" applyNumberFormat="1" applyFont="1" applyAlignment="1">
      <alignment horizontal="left" vertical="top" wrapText="1"/>
    </xf>
    <xf numFmtId="164" fontId="1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20" customWidth="1"/>
    <col min="4" max="4" width="9" style="20" hidden="1" customWidth="1"/>
    <col min="5" max="16384" width="9" style="20" hidden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28" x14ac:dyDescent="0.2">
      <c r="A3" s="21" t="s">
        <v>2</v>
      </c>
      <c r="B3" s="21" t="s">
        <v>3</v>
      </c>
      <c r="C3" s="21" t="s">
        <v>4</v>
      </c>
    </row>
    <row r="4" spans="1:3" x14ac:dyDescent="0.2">
      <c r="A4" s="22" t="s">
        <v>5</v>
      </c>
      <c r="B4" s="22"/>
      <c r="C4" s="22">
        <v>1</v>
      </c>
    </row>
    <row r="5" spans="1:3" x14ac:dyDescent="0.2">
      <c r="A5" s="22" t="s">
        <v>6</v>
      </c>
      <c r="B5" s="22"/>
      <c r="C5" s="22">
        <v>1</v>
      </c>
    </row>
    <row r="6" spans="1:3" x14ac:dyDescent="0.2">
      <c r="A6" s="22" t="s">
        <v>7</v>
      </c>
      <c r="B6" s="22"/>
      <c r="C6" s="22">
        <v>1</v>
      </c>
    </row>
    <row r="7" spans="1:3" x14ac:dyDescent="0.2">
      <c r="A7" s="22" t="s">
        <v>8</v>
      </c>
      <c r="B7" s="22"/>
      <c r="C7" s="22">
        <v>4</v>
      </c>
    </row>
    <row r="8" spans="1:3" x14ac:dyDescent="0.2">
      <c r="A8" s="22" t="s">
        <v>9</v>
      </c>
      <c r="B8" s="22"/>
      <c r="C8" s="22">
        <v>2</v>
      </c>
    </row>
    <row r="9" spans="1:3" x14ac:dyDescent="0.2">
      <c r="A9" s="22" t="s">
        <v>10</v>
      </c>
      <c r="B9" s="22"/>
      <c r="C9" s="22">
        <v>143</v>
      </c>
    </row>
    <row r="10" spans="1:3" x14ac:dyDescent="0.2">
      <c r="A10" s="22" t="s">
        <v>11</v>
      </c>
      <c r="B10" s="22"/>
      <c r="C10" s="22">
        <v>175</v>
      </c>
    </row>
    <row r="11" spans="1:3" ht="28" x14ac:dyDescent="0.2">
      <c r="A11" s="22" t="s">
        <v>12</v>
      </c>
      <c r="B11" s="22"/>
      <c r="C11" s="22">
        <v>125</v>
      </c>
    </row>
    <row r="12" spans="1:3" x14ac:dyDescent="0.2">
      <c r="A12" s="22" t="s">
        <v>13</v>
      </c>
      <c r="B12" s="22"/>
      <c r="C12" s="22">
        <v>4</v>
      </c>
    </row>
    <row r="13" spans="1:3" x14ac:dyDescent="0.2">
      <c r="A13" s="22" t="s">
        <v>14</v>
      </c>
      <c r="B13" s="22"/>
      <c r="C13" s="22">
        <v>5</v>
      </c>
    </row>
    <row r="14" spans="1:3" x14ac:dyDescent="0.2">
      <c r="A14" s="22" t="s">
        <v>15</v>
      </c>
      <c r="B14" s="22"/>
      <c r="C14" s="22">
        <v>175</v>
      </c>
    </row>
    <row r="15" spans="1:3" x14ac:dyDescent="0.2">
      <c r="A15" s="22" t="s">
        <v>16</v>
      </c>
      <c r="B15" s="22"/>
      <c r="C15" s="22">
        <v>167</v>
      </c>
    </row>
    <row r="16" spans="1:3" x14ac:dyDescent="0.2">
      <c r="A16" s="22" t="s">
        <v>17</v>
      </c>
      <c r="B16" s="22"/>
      <c r="C16" s="22">
        <v>1</v>
      </c>
    </row>
    <row r="17" spans="1:3" ht="28" x14ac:dyDescent="0.2">
      <c r="A17" s="22" t="s">
        <v>18</v>
      </c>
      <c r="B17" s="22"/>
      <c r="C17" s="22">
        <v>2</v>
      </c>
    </row>
    <row r="18" spans="1:3" ht="28" x14ac:dyDescent="0.2">
      <c r="A18" s="22" t="s">
        <v>19</v>
      </c>
      <c r="B18" s="22"/>
      <c r="C18" s="22">
        <v>35</v>
      </c>
    </row>
    <row r="19" spans="1:3" x14ac:dyDescent="0.2">
      <c r="A19" s="22" t="s">
        <v>20</v>
      </c>
      <c r="B19" s="22"/>
      <c r="C19" s="22">
        <v>95</v>
      </c>
    </row>
    <row r="20" spans="1:3" x14ac:dyDescent="0.2">
      <c r="A20" s="22" t="s">
        <v>21</v>
      </c>
      <c r="B20" s="22"/>
      <c r="C20" s="22">
        <v>2</v>
      </c>
    </row>
    <row r="21" spans="1:3" x14ac:dyDescent="0.2">
      <c r="A21" s="22" t="s">
        <v>22</v>
      </c>
      <c r="B21" s="22"/>
      <c r="C21" s="22">
        <v>8</v>
      </c>
    </row>
    <row r="22" spans="1:3" x14ac:dyDescent="0.2">
      <c r="A22" s="22" t="s">
        <v>23</v>
      </c>
      <c r="B22" s="22"/>
      <c r="C22" s="22">
        <v>0</v>
      </c>
    </row>
    <row r="23" spans="1:3" x14ac:dyDescent="0.2">
      <c r="A23" s="22" t="s">
        <v>24</v>
      </c>
      <c r="B23" s="22"/>
      <c r="C23" s="22">
        <v>2</v>
      </c>
    </row>
    <row r="24" spans="1:3" x14ac:dyDescent="0.2">
      <c r="A24" s="22" t="s">
        <v>25</v>
      </c>
      <c r="B24" s="22"/>
      <c r="C24" s="22">
        <v>21</v>
      </c>
    </row>
    <row r="25" spans="1:3" x14ac:dyDescent="0.2">
      <c r="A25" s="22" t="s">
        <v>26</v>
      </c>
      <c r="B25" s="22"/>
      <c r="C25" s="22">
        <v>0</v>
      </c>
    </row>
    <row r="26" spans="1:3" x14ac:dyDescent="0.2">
      <c r="A26" s="22" t="s">
        <v>27</v>
      </c>
      <c r="B26" s="22"/>
      <c r="C26" s="22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149</v>
      </c>
    </row>
    <row r="2" spans="1:9" x14ac:dyDescent="0.2">
      <c r="A2" s="2" t="s">
        <v>29</v>
      </c>
      <c r="B2" s="2" t="s">
        <v>31</v>
      </c>
      <c r="C2" s="2" t="s">
        <v>150</v>
      </c>
      <c r="D2" s="2" t="s">
        <v>82</v>
      </c>
      <c r="E2" s="2" t="s">
        <v>44</v>
      </c>
      <c r="F2" s="14" t="s">
        <v>62</v>
      </c>
      <c r="G2" s="14" t="s">
        <v>63</v>
      </c>
      <c r="H2" s="2" t="s">
        <v>45</v>
      </c>
      <c r="I2" s="14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151</v>
      </c>
    </row>
    <row r="2" spans="1:9" x14ac:dyDescent="0.2">
      <c r="A2" s="14" t="s">
        <v>29</v>
      </c>
      <c r="B2" s="14" t="s">
        <v>31</v>
      </c>
      <c r="C2" s="14" t="s">
        <v>150</v>
      </c>
      <c r="D2" s="14" t="s">
        <v>82</v>
      </c>
      <c r="E2" s="14" t="s">
        <v>44</v>
      </c>
      <c r="F2" s="14" t="s">
        <v>62</v>
      </c>
      <c r="G2" s="14" t="s">
        <v>63</v>
      </c>
      <c r="H2" s="14" t="s">
        <v>45</v>
      </c>
      <c r="I2" s="14" t="s">
        <v>54</v>
      </c>
    </row>
    <row r="3" spans="1:9" ht="15" customHeight="1" x14ac:dyDescent="0.15">
      <c r="A3" s="9" t="s">
        <v>152</v>
      </c>
      <c r="B3" s="9"/>
      <c r="C3" s="9" t="s">
        <v>153</v>
      </c>
      <c r="D3" s="9" t="s">
        <v>92</v>
      </c>
    </row>
    <row r="4" spans="1:9" ht="15" customHeight="1" x14ac:dyDescent="0.15">
      <c r="A4" s="9" t="s">
        <v>154</v>
      </c>
      <c r="B4" s="9"/>
      <c r="C4" s="9" t="s">
        <v>155</v>
      </c>
      <c r="D4" s="9" t="s">
        <v>92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workbookViewId="0">
      <pane xSplit="1" ySplit="2" topLeftCell="B2" activePane="bottomRight" state="frozen"/>
      <selection pane="topRight"/>
      <selection pane="bottomLeft"/>
      <selection pane="bottomRight" activeCell="G2" sqref="G2"/>
    </sheetView>
  </sheetViews>
  <sheetFormatPr baseColWidth="10" defaultColWidth="9" defaultRowHeight="15" customHeight="1" x14ac:dyDescent="0.2"/>
  <cols>
    <col min="1" max="2" width="8.83203125" style="19" customWidth="1"/>
    <col min="3" max="3" width="13.33203125" style="19" customWidth="1"/>
    <col min="4" max="4" width="49.1640625" style="19" customWidth="1"/>
    <col min="5" max="10" width="8.83203125" style="19" customWidth="1"/>
    <col min="11" max="1027" width="8.83203125" style="8" customWidth="1"/>
    <col min="1028" max="1028" width="9" style="8" customWidth="1"/>
    <col min="1029" max="16384" width="9" style="8"/>
  </cols>
  <sheetData>
    <row r="1" spans="1:1027" ht="13.5" customHeight="1" x14ac:dyDescent="0.2">
      <c r="A1" t="s">
        <v>156</v>
      </c>
    </row>
    <row r="2" spans="1:1027" s="1" customFormat="1" ht="15" customHeight="1" x14ac:dyDescent="0.15">
      <c r="A2" s="9"/>
      <c r="B2" s="9"/>
      <c r="C2" s="9"/>
      <c r="D2" s="9"/>
      <c r="E2" s="9"/>
      <c r="F2" s="9"/>
      <c r="G2" s="27" t="s">
        <v>157</v>
      </c>
      <c r="H2" s="28"/>
      <c r="I2" s="2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</row>
    <row r="3" spans="1:1027" ht="28" x14ac:dyDescent="0.2">
      <c r="A3" s="14" t="s">
        <v>29</v>
      </c>
      <c r="B3" s="14" t="s">
        <v>31</v>
      </c>
      <c r="C3" s="14" t="s">
        <v>158</v>
      </c>
      <c r="D3" s="14" t="s">
        <v>159</v>
      </c>
      <c r="E3" s="14" t="s">
        <v>160</v>
      </c>
      <c r="F3" s="14" t="s">
        <v>161</v>
      </c>
      <c r="G3" s="14" t="s">
        <v>162</v>
      </c>
      <c r="H3" s="14" t="s">
        <v>163</v>
      </c>
      <c r="I3" s="14" t="s">
        <v>82</v>
      </c>
      <c r="J3" s="14" t="s">
        <v>44</v>
      </c>
      <c r="K3" s="14" t="s">
        <v>62</v>
      </c>
      <c r="L3" s="14" t="s">
        <v>63</v>
      </c>
      <c r="M3" s="14" t="s">
        <v>45</v>
      </c>
      <c r="N3" s="14" t="s">
        <v>54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</row>
    <row r="4" spans="1:1027" ht="28" x14ac:dyDescent="0.2">
      <c r="A4" s="19" t="s">
        <v>164</v>
      </c>
      <c r="B4" s="19" t="s">
        <v>165</v>
      </c>
      <c r="C4" s="19" t="s">
        <v>64</v>
      </c>
      <c r="D4" s="19" t="s">
        <v>166</v>
      </c>
      <c r="E4" s="11">
        <v>0</v>
      </c>
      <c r="F4" s="11" t="s">
        <v>167</v>
      </c>
      <c r="G4" s="11">
        <v>0</v>
      </c>
      <c r="H4" s="11">
        <v>1</v>
      </c>
      <c r="I4" s="12" t="s">
        <v>168</v>
      </c>
      <c r="J4" s="24"/>
    </row>
    <row r="5" spans="1:1027" ht="28" x14ac:dyDescent="0.2">
      <c r="A5" s="19" t="s">
        <v>169</v>
      </c>
      <c r="B5" s="19" t="s">
        <v>170</v>
      </c>
      <c r="C5" s="19" t="s">
        <v>64</v>
      </c>
      <c r="D5" s="19" t="s">
        <v>171</v>
      </c>
      <c r="E5" s="11">
        <v>1</v>
      </c>
      <c r="F5" s="11" t="s">
        <v>167</v>
      </c>
      <c r="G5" s="11"/>
      <c r="H5" s="11"/>
      <c r="I5" s="12"/>
      <c r="J5" s="24"/>
    </row>
    <row r="6" spans="1:1027" ht="28" x14ac:dyDescent="0.2">
      <c r="A6" s="19" t="s">
        <v>172</v>
      </c>
      <c r="B6" s="19" t="s">
        <v>173</v>
      </c>
      <c r="C6" s="19" t="s">
        <v>68</v>
      </c>
      <c r="D6" s="19" t="s">
        <v>174</v>
      </c>
      <c r="E6" s="11">
        <v>1</v>
      </c>
      <c r="F6" s="11" t="s">
        <v>167</v>
      </c>
      <c r="G6" s="12"/>
      <c r="H6" s="12"/>
      <c r="I6" s="12"/>
      <c r="J6" s="12"/>
    </row>
    <row r="7" spans="1:1027" ht="28" x14ac:dyDescent="0.2">
      <c r="A7" s="19" t="s">
        <v>175</v>
      </c>
      <c r="B7" s="19" t="s">
        <v>176</v>
      </c>
      <c r="C7" s="19" t="s">
        <v>68</v>
      </c>
      <c r="D7" s="10" t="s">
        <v>177</v>
      </c>
      <c r="E7" s="11">
        <v>0</v>
      </c>
      <c r="F7" s="11" t="s">
        <v>167</v>
      </c>
      <c r="G7" s="12"/>
      <c r="H7" s="12"/>
      <c r="I7" s="12"/>
      <c r="J7" s="12"/>
    </row>
  </sheetData>
  <autoFilter ref="A2:D6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1" topLeftCell="B2" activePane="bottomRight" state="frozen"/>
      <selection pane="topRight"/>
      <selection pane="bottomLeft"/>
      <selection pane="bottomRight" activeCell="E2" sqref="E2:E6"/>
    </sheetView>
  </sheetViews>
  <sheetFormatPr baseColWidth="10" defaultColWidth="9" defaultRowHeight="15" customHeight="1" x14ac:dyDescent="0.2"/>
  <cols>
    <col min="1" max="3" width="8.83203125" style="19" customWidth="1"/>
    <col min="4" max="4" width="9.1640625" style="19" customWidth="1"/>
    <col min="5" max="5" width="8.83203125" style="19" customWidth="1"/>
    <col min="6" max="6" width="60.6640625" style="19" customWidth="1"/>
    <col min="7" max="10" width="9.1640625" style="19" customWidth="1"/>
    <col min="11" max="1026" width="8.83203125" style="19" customWidth="1"/>
    <col min="1027" max="1027" width="9" style="19" customWidth="1"/>
    <col min="1028" max="16384" width="9" style="19"/>
  </cols>
  <sheetData>
    <row r="1" spans="1:13" x14ac:dyDescent="0.2">
      <c r="A1" t="s">
        <v>178</v>
      </c>
    </row>
    <row r="2" spans="1:13" x14ac:dyDescent="0.2">
      <c r="A2" s="14" t="s">
        <v>29</v>
      </c>
      <c r="B2" s="14" t="s">
        <v>31</v>
      </c>
      <c r="C2" s="14" t="s">
        <v>179</v>
      </c>
      <c r="D2" s="14" t="s">
        <v>180</v>
      </c>
      <c r="E2" s="14" t="s">
        <v>108</v>
      </c>
      <c r="F2" s="14" t="s">
        <v>150</v>
      </c>
      <c r="G2" s="14" t="s">
        <v>82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</row>
    <row r="3" spans="1:13" x14ac:dyDescent="0.2">
      <c r="A3" s="19" t="s">
        <v>181</v>
      </c>
      <c r="C3" s="19" t="s">
        <v>164</v>
      </c>
      <c r="D3" s="5" t="s">
        <v>182</v>
      </c>
      <c r="F3" s="19" t="s">
        <v>183</v>
      </c>
      <c r="G3" s="19" t="s">
        <v>167</v>
      </c>
    </row>
    <row r="4" spans="1:13" x14ac:dyDescent="0.2">
      <c r="A4" s="19" t="s">
        <v>184</v>
      </c>
      <c r="C4" s="19" t="s">
        <v>169</v>
      </c>
      <c r="D4" s="5" t="s">
        <v>182</v>
      </c>
      <c r="F4" s="19" t="s">
        <v>185</v>
      </c>
      <c r="G4" s="19" t="s">
        <v>167</v>
      </c>
    </row>
    <row r="5" spans="1:13" x14ac:dyDescent="0.2">
      <c r="A5" s="19" t="s">
        <v>186</v>
      </c>
      <c r="C5" s="19" t="s">
        <v>172</v>
      </c>
      <c r="D5" s="5" t="s">
        <v>182</v>
      </c>
      <c r="F5" s="19" t="s">
        <v>187</v>
      </c>
      <c r="G5" s="19" t="s">
        <v>167</v>
      </c>
    </row>
    <row r="6" spans="1:13" x14ac:dyDescent="0.2">
      <c r="A6" s="19" t="s">
        <v>188</v>
      </c>
      <c r="C6" s="19" t="s">
        <v>172</v>
      </c>
      <c r="D6" s="5" t="s">
        <v>189</v>
      </c>
      <c r="F6" s="19" t="s">
        <v>190</v>
      </c>
      <c r="G6" s="19" t="s">
        <v>167</v>
      </c>
      <c r="M6" s="4"/>
    </row>
    <row r="7" spans="1:13" x14ac:dyDescent="0.2">
      <c r="A7" s="19" t="s">
        <v>191</v>
      </c>
      <c r="C7" s="19" t="s">
        <v>175</v>
      </c>
      <c r="D7" s="5" t="s">
        <v>182</v>
      </c>
      <c r="F7" s="19" t="s">
        <v>192</v>
      </c>
      <c r="G7" s="19" t="s">
        <v>167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2" x14ac:dyDescent="0.2">
      <c r="A1" t="s">
        <v>193</v>
      </c>
    </row>
    <row r="2" spans="1:12" x14ac:dyDescent="0.2">
      <c r="A2" s="14" t="s">
        <v>29</v>
      </c>
      <c r="B2" s="14" t="s">
        <v>31</v>
      </c>
      <c r="C2" s="14" t="s">
        <v>158</v>
      </c>
      <c r="D2" s="14" t="s">
        <v>150</v>
      </c>
      <c r="E2" s="14" t="s">
        <v>82</v>
      </c>
      <c r="F2" s="14" t="s">
        <v>194</v>
      </c>
      <c r="G2" s="14" t="s">
        <v>195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</row>
    <row r="3" spans="1:12" x14ac:dyDescent="0.2">
      <c r="A3" s="19" t="s">
        <v>196</v>
      </c>
      <c r="C3" s="19" t="s">
        <v>64</v>
      </c>
      <c r="D3" s="5" t="s">
        <v>197</v>
      </c>
      <c r="E3" s="19" t="s">
        <v>94</v>
      </c>
      <c r="F3" s="19" t="s">
        <v>167</v>
      </c>
      <c r="G3" s="19" t="s">
        <v>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5" width="8.83203125" style="5" customWidth="1"/>
    <col min="6" max="1026" width="8.83203125" style="19" customWidth="1"/>
    <col min="1027" max="1027" width="9" style="19" customWidth="1"/>
    <col min="1028" max="16384" width="9" style="19"/>
  </cols>
  <sheetData>
    <row r="1" spans="1:10" x14ac:dyDescent="0.2">
      <c r="A1" t="s">
        <v>198</v>
      </c>
    </row>
    <row r="2" spans="1:10" x14ac:dyDescent="0.2">
      <c r="A2" s="14" t="s">
        <v>29</v>
      </c>
      <c r="B2" s="14" t="s">
        <v>31</v>
      </c>
      <c r="C2" s="14" t="s">
        <v>158</v>
      </c>
      <c r="D2" s="14" t="s">
        <v>82</v>
      </c>
      <c r="E2" s="14" t="s">
        <v>199</v>
      </c>
      <c r="F2" s="14" t="s">
        <v>44</v>
      </c>
      <c r="G2" s="14" t="s">
        <v>62</v>
      </c>
      <c r="H2" s="14" t="s">
        <v>63</v>
      </c>
      <c r="I2" s="14" t="s">
        <v>45</v>
      </c>
      <c r="J2" s="14" t="s">
        <v>54</v>
      </c>
    </row>
    <row r="3" spans="1:10" x14ac:dyDescent="0.2">
      <c r="A3" s="5" t="s">
        <v>197</v>
      </c>
      <c r="B3" s="5" t="s">
        <v>200</v>
      </c>
      <c r="C3" s="19" t="s">
        <v>64</v>
      </c>
      <c r="D3" s="5" t="s">
        <v>167</v>
      </c>
      <c r="E3" s="5" t="s">
        <v>92</v>
      </c>
      <c r="I3" s="5" t="s">
        <v>201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3" width="8.83203125" style="5" customWidth="1"/>
    <col min="4" max="5" width="9.83203125" style="5" customWidth="1"/>
    <col min="6" max="7" width="8.83203125" style="5" customWidth="1"/>
    <col min="8" max="1026" width="8.83203125" style="19" customWidth="1"/>
    <col min="1027" max="1027" width="9" style="19" customWidth="1"/>
    <col min="1028" max="16384" width="9" style="19"/>
  </cols>
  <sheetData>
    <row r="1" spans="1:11" x14ac:dyDescent="0.2">
      <c r="A1" t="s">
        <v>202</v>
      </c>
    </row>
    <row r="2" spans="1:11" x14ac:dyDescent="0.2">
      <c r="A2" s="6" t="s">
        <v>29</v>
      </c>
      <c r="B2" s="6" t="s">
        <v>31</v>
      </c>
      <c r="C2" s="6" t="s">
        <v>203</v>
      </c>
      <c r="D2" s="6" t="s">
        <v>135</v>
      </c>
      <c r="E2" s="6" t="s">
        <v>102</v>
      </c>
      <c r="F2" s="6" t="s">
        <v>82</v>
      </c>
      <c r="G2" s="6" t="s">
        <v>44</v>
      </c>
      <c r="H2" s="14" t="s">
        <v>62</v>
      </c>
      <c r="I2" s="14" t="s">
        <v>63</v>
      </c>
      <c r="J2" s="6" t="s">
        <v>45</v>
      </c>
      <c r="K2" s="6" t="s">
        <v>54</v>
      </c>
    </row>
    <row r="3" spans="1:11" x14ac:dyDescent="0.2">
      <c r="A3" s="5" t="s">
        <v>204</v>
      </c>
      <c r="B3" s="5" t="s">
        <v>205</v>
      </c>
      <c r="C3" s="5" t="s">
        <v>197</v>
      </c>
      <c r="D3" s="19" t="s">
        <v>125</v>
      </c>
      <c r="E3" s="7">
        <v>-3</v>
      </c>
      <c r="F3" s="5" t="s">
        <v>168</v>
      </c>
      <c r="J3" s="5" t="s">
        <v>206</v>
      </c>
    </row>
    <row r="4" spans="1:11" x14ac:dyDescent="0.2">
      <c r="A4" s="5" t="s">
        <v>207</v>
      </c>
      <c r="B4" s="5" t="s">
        <v>208</v>
      </c>
      <c r="C4" s="5" t="s">
        <v>197</v>
      </c>
      <c r="D4" s="19" t="s">
        <v>127</v>
      </c>
      <c r="E4" s="7">
        <v>-4</v>
      </c>
      <c r="F4" s="5" t="s">
        <v>168</v>
      </c>
    </row>
    <row r="5" spans="1:11" x14ac:dyDescent="0.2">
      <c r="A5" s="5" t="s">
        <v>209</v>
      </c>
      <c r="B5" s="5" t="s">
        <v>210</v>
      </c>
      <c r="C5" s="5" t="s">
        <v>197</v>
      </c>
      <c r="D5" s="19" t="s">
        <v>128</v>
      </c>
      <c r="E5" s="7">
        <v>1</v>
      </c>
      <c r="F5" s="5" t="s">
        <v>168</v>
      </c>
    </row>
    <row r="6" spans="1:11" x14ac:dyDescent="0.2">
      <c r="A6" s="5" t="s">
        <v>211</v>
      </c>
      <c r="B6" s="5" t="s">
        <v>212</v>
      </c>
      <c r="C6" s="5" t="s">
        <v>197</v>
      </c>
      <c r="D6" s="5" t="s">
        <v>129</v>
      </c>
      <c r="E6" s="7">
        <v>2</v>
      </c>
      <c r="F6" s="5" t="s">
        <v>168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customHeight="1" x14ac:dyDescent="0.2"/>
  <cols>
    <col min="1" max="3" width="8.83203125" style="19" customWidth="1"/>
    <col min="4" max="4" width="9.1640625" style="19" customWidth="1"/>
    <col min="5" max="9" width="8.83203125" style="19" customWidth="1"/>
    <col min="10" max="1026" width="8.83203125" style="8" customWidth="1"/>
    <col min="1027" max="1027" width="9" style="8" customWidth="1"/>
    <col min="1028" max="16384" width="9" style="8"/>
  </cols>
  <sheetData>
    <row r="1" spans="1:11" s="1" customFormat="1" x14ac:dyDescent="0.2">
      <c r="A1" t="s">
        <v>213</v>
      </c>
    </row>
    <row r="2" spans="1:11" x14ac:dyDescent="0.2">
      <c r="A2" s="14" t="s">
        <v>29</v>
      </c>
      <c r="B2" s="14" t="s">
        <v>31</v>
      </c>
      <c r="C2" s="14" t="s">
        <v>108</v>
      </c>
      <c r="D2" s="14" t="s">
        <v>102</v>
      </c>
      <c r="E2" s="14" t="s">
        <v>214</v>
      </c>
      <c r="F2" s="14" t="s">
        <v>82</v>
      </c>
      <c r="G2" s="14" t="s">
        <v>44</v>
      </c>
      <c r="H2" s="14" t="s">
        <v>62</v>
      </c>
      <c r="I2" s="14" t="s">
        <v>63</v>
      </c>
      <c r="J2" s="14" t="s">
        <v>45</v>
      </c>
      <c r="K2" s="14" t="s">
        <v>54</v>
      </c>
    </row>
    <row r="3" spans="1:11" x14ac:dyDescent="0.2">
      <c r="A3" s="19" t="s">
        <v>215</v>
      </c>
      <c r="B3" s="19" t="s">
        <v>216</v>
      </c>
      <c r="D3" s="19">
        <v>0</v>
      </c>
      <c r="F3" s="19" t="s">
        <v>94</v>
      </c>
      <c r="J3" s="19" t="s">
        <v>217</v>
      </c>
    </row>
    <row r="4" spans="1:11" x14ac:dyDescent="0.2">
      <c r="A4" s="19" t="s">
        <v>218</v>
      </c>
      <c r="C4" s="19" t="s">
        <v>219</v>
      </c>
      <c r="D4" s="19">
        <v>1</v>
      </c>
      <c r="F4" s="19" t="s">
        <v>220</v>
      </c>
    </row>
    <row r="5" spans="1:11" x14ac:dyDescent="0.2">
      <c r="A5" s="19" t="s">
        <v>221</v>
      </c>
      <c r="C5" s="19" t="s">
        <v>219</v>
      </c>
      <c r="D5" s="4">
        <v>2000</v>
      </c>
      <c r="F5" s="19" t="s">
        <v>220</v>
      </c>
    </row>
    <row r="6" spans="1:11" x14ac:dyDescent="0.2">
      <c r="A6" s="19" t="s">
        <v>222</v>
      </c>
      <c r="C6" s="19" t="s">
        <v>219</v>
      </c>
      <c r="D6" s="4">
        <v>2.9999999999999997E-4</v>
      </c>
      <c r="F6" s="19" t="s">
        <v>167</v>
      </c>
    </row>
    <row r="7" spans="1:11" x14ac:dyDescent="0.2">
      <c r="A7" s="19" t="s">
        <v>223</v>
      </c>
      <c r="C7" s="19" t="s">
        <v>219</v>
      </c>
      <c r="D7" s="4">
        <v>2.9999999999999997E-4</v>
      </c>
      <c r="F7" s="19" t="s">
        <v>220</v>
      </c>
    </row>
    <row r="8" spans="1:11" x14ac:dyDescent="0.2">
      <c r="A8" s="19" t="s">
        <v>224</v>
      </c>
      <c r="C8" s="19" t="s">
        <v>219</v>
      </c>
      <c r="D8" s="4">
        <v>2.9999999999999997E-4</v>
      </c>
      <c r="F8" s="19" t="s">
        <v>220</v>
      </c>
    </row>
    <row r="9" spans="1:11" x14ac:dyDescent="0.2">
      <c r="A9" s="19" t="s">
        <v>225</v>
      </c>
      <c r="C9" s="19" t="s">
        <v>226</v>
      </c>
      <c r="D9" s="4">
        <v>1E-3</v>
      </c>
      <c r="F9" s="19" t="s">
        <v>140</v>
      </c>
    </row>
    <row r="10" spans="1:11" x14ac:dyDescent="0.2">
      <c r="A10" s="19" t="s">
        <v>227</v>
      </c>
      <c r="D10" s="4">
        <v>6.02214075862E+23</v>
      </c>
      <c r="F10" s="19" t="s">
        <v>228</v>
      </c>
    </row>
    <row r="11" spans="1:11" x14ac:dyDescent="0.2">
      <c r="A11" s="19" t="s">
        <v>93</v>
      </c>
      <c r="D11" s="19">
        <v>1100</v>
      </c>
      <c r="F11" s="19" t="s">
        <v>229</v>
      </c>
    </row>
    <row r="12" spans="1:11" x14ac:dyDescent="0.2">
      <c r="A12" s="19" t="s">
        <v>98</v>
      </c>
      <c r="D12" s="19">
        <v>1000</v>
      </c>
      <c r="F12" s="19" t="s">
        <v>229</v>
      </c>
    </row>
  </sheetData>
  <autoFilter ref="A1:F1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L15" sqref="L15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230</v>
      </c>
    </row>
    <row r="2" spans="1:9" x14ac:dyDescent="0.2">
      <c r="A2" s="14" t="s">
        <v>29</v>
      </c>
      <c r="B2" s="14" t="s">
        <v>31</v>
      </c>
      <c r="C2" s="14" t="s">
        <v>150</v>
      </c>
      <c r="D2" s="14" t="s">
        <v>82</v>
      </c>
      <c r="E2" s="14" t="s">
        <v>44</v>
      </c>
      <c r="F2" s="14" t="s">
        <v>62</v>
      </c>
      <c r="G2" s="14" t="s">
        <v>63</v>
      </c>
      <c r="H2" s="14" t="s">
        <v>45</v>
      </c>
      <c r="I2" s="14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V1" sqref="V1:V1048576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23" x14ac:dyDescent="0.2">
      <c r="A1" t="s">
        <v>231</v>
      </c>
    </row>
    <row r="2" spans="1:23" ht="15" customHeight="1" x14ac:dyDescent="0.2">
      <c r="G2" s="29" t="s">
        <v>232</v>
      </c>
      <c r="H2" s="26"/>
      <c r="I2" s="29" t="s">
        <v>233</v>
      </c>
      <c r="J2" s="26"/>
      <c r="K2" s="26"/>
      <c r="L2" s="26"/>
      <c r="M2" s="26"/>
      <c r="N2" s="26"/>
      <c r="Q2" s="30" t="s">
        <v>234</v>
      </c>
      <c r="R2" s="26"/>
      <c r="S2" s="30" t="s">
        <v>235</v>
      </c>
      <c r="T2" s="26"/>
    </row>
    <row r="3" spans="1:23" ht="42" x14ac:dyDescent="0.2">
      <c r="A3" s="2" t="s">
        <v>29</v>
      </c>
      <c r="B3" s="2" t="s">
        <v>31</v>
      </c>
      <c r="C3" s="2" t="s">
        <v>102</v>
      </c>
      <c r="D3" s="2" t="s">
        <v>214</v>
      </c>
      <c r="E3" s="2" t="s">
        <v>82</v>
      </c>
      <c r="F3" s="2" t="s">
        <v>108</v>
      </c>
      <c r="G3" s="2" t="s">
        <v>236</v>
      </c>
      <c r="H3" s="2" t="s">
        <v>237</v>
      </c>
      <c r="I3" s="2" t="s">
        <v>57</v>
      </c>
      <c r="J3" s="2" t="s">
        <v>58</v>
      </c>
      <c r="K3" s="2" t="s">
        <v>73</v>
      </c>
      <c r="L3" s="2" t="s">
        <v>238</v>
      </c>
      <c r="M3" s="2" t="s">
        <v>239</v>
      </c>
      <c r="N3" s="2" t="s">
        <v>240</v>
      </c>
      <c r="O3" s="2" t="s">
        <v>241</v>
      </c>
      <c r="P3" s="2" t="s">
        <v>242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F11" sqref="F11"/>
    </sheetView>
  </sheetViews>
  <sheetFormatPr baseColWidth="10" defaultColWidth="9" defaultRowHeight="15" customHeight="1" x14ac:dyDescent="0.2"/>
  <cols>
    <col min="1" max="1025" width="8.83203125" style="19" customWidth="1"/>
    <col min="1026" max="1026" width="9" style="19" customWidth="1"/>
    <col min="1027" max="16384" width="9" style="19"/>
  </cols>
  <sheetData>
    <row r="1" spans="1:2" x14ac:dyDescent="0.2">
      <c r="A1" t="s">
        <v>28</v>
      </c>
    </row>
    <row r="2" spans="1:2" x14ac:dyDescent="0.2">
      <c r="A2" s="14" t="s">
        <v>29</v>
      </c>
      <c r="B2" s="19" t="s">
        <v>30</v>
      </c>
    </row>
    <row r="3" spans="1:2" x14ac:dyDescent="0.2">
      <c r="A3" s="14" t="s">
        <v>31</v>
      </c>
      <c r="B3" s="19" t="s">
        <v>32</v>
      </c>
    </row>
    <row r="4" spans="1:2" x14ac:dyDescent="0.2">
      <c r="A4" s="14" t="s">
        <v>33</v>
      </c>
      <c r="B4" s="19" t="s">
        <v>34</v>
      </c>
    </row>
    <row r="5" spans="1:2" x14ac:dyDescent="0.2">
      <c r="A5" s="14" t="s">
        <v>35</v>
      </c>
      <c r="B5" s="19" t="s">
        <v>36</v>
      </c>
    </row>
    <row r="6" spans="1:2" x14ac:dyDescent="0.2">
      <c r="A6" s="14" t="s">
        <v>37</v>
      </c>
      <c r="B6" s="19" t="s">
        <v>38</v>
      </c>
    </row>
    <row r="7" spans="1:2" x14ac:dyDescent="0.2">
      <c r="A7" s="14" t="s">
        <v>39</v>
      </c>
      <c r="B7" s="19" t="s">
        <v>40</v>
      </c>
    </row>
    <row r="8" spans="1:2" x14ac:dyDescent="0.2">
      <c r="A8" s="14" t="s">
        <v>41</v>
      </c>
      <c r="B8" s="19" t="s">
        <v>34</v>
      </c>
    </row>
    <row r="9" spans="1:2" x14ac:dyDescent="0.2">
      <c r="A9" s="14" t="s">
        <v>42</v>
      </c>
      <c r="B9" s="19" t="s">
        <v>43</v>
      </c>
    </row>
    <row r="10" spans="1:2" x14ac:dyDescent="0.2">
      <c r="A10" s="14" t="s">
        <v>44</v>
      </c>
    </row>
    <row r="11" spans="1:2" x14ac:dyDescent="0.2">
      <c r="A11" s="14" t="s">
        <v>45</v>
      </c>
    </row>
    <row r="12" spans="1:2" x14ac:dyDescent="0.2">
      <c r="A12" s="14" t="s">
        <v>46</v>
      </c>
    </row>
    <row r="13" spans="1:2" x14ac:dyDescent="0.2">
      <c r="A13" s="14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x14ac:dyDescent="0.2"/>
  <cols>
    <col min="1" max="1" width="14" style="19" customWidth="1"/>
    <col min="2" max="3" width="13.33203125" style="19" customWidth="1"/>
    <col min="4" max="6" width="9.1640625" style="19" customWidth="1"/>
    <col min="7" max="1017" width="9.1640625" customWidth="1"/>
  </cols>
  <sheetData>
    <row r="1" spans="1:6" ht="15" customHeight="1" x14ac:dyDescent="0.2">
      <c r="A1" t="s">
        <v>243</v>
      </c>
    </row>
    <row r="2" spans="1:6" ht="15" customHeight="1" x14ac:dyDescent="0.2">
      <c r="A2" s="2" t="s">
        <v>29</v>
      </c>
      <c r="B2" s="2" t="s">
        <v>31</v>
      </c>
      <c r="C2" s="2" t="s">
        <v>244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x14ac:dyDescent="0.2"/>
  <cols>
    <col min="1" max="1" width="15.1640625" style="19" customWidth="1"/>
    <col min="2" max="2" width="14.6640625" style="19" customWidth="1"/>
    <col min="3" max="14" width="9.1640625" style="19" customWidth="1"/>
    <col min="15" max="1024" width="9.1640625" customWidth="1"/>
  </cols>
  <sheetData>
    <row r="1" spans="1:14" x14ac:dyDescent="0.2">
      <c r="A1" t="s">
        <v>245</v>
      </c>
    </row>
    <row r="2" spans="1:14" ht="15" customHeight="1" x14ac:dyDescent="0.2">
      <c r="G2" s="30" t="s">
        <v>246</v>
      </c>
      <c r="H2" s="26"/>
    </row>
    <row r="3" spans="1:14" ht="15" customHeight="1" x14ac:dyDescent="0.2">
      <c r="A3" s="2" t="s">
        <v>29</v>
      </c>
      <c r="B3" s="2" t="s">
        <v>31</v>
      </c>
      <c r="C3" s="2" t="s">
        <v>102</v>
      </c>
      <c r="D3" s="2" t="s">
        <v>214</v>
      </c>
      <c r="E3" s="2" t="s">
        <v>82</v>
      </c>
      <c r="F3" s="2" t="s">
        <v>108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247</v>
      </c>
      <c r="N3" s="2" t="s">
        <v>248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3" sqref="A1:XFD1048576"/>
    </sheetView>
  </sheetViews>
  <sheetFormatPr baseColWidth="10" defaultColWidth="9" defaultRowHeight="15" customHeight="1" x14ac:dyDescent="0.2"/>
  <cols>
    <col min="1" max="17" width="8.83203125" style="19" customWidth="1"/>
    <col min="18" max="1025" width="8.83203125" style="8" customWidth="1"/>
    <col min="1026" max="1026" width="9" style="8" customWidth="1"/>
    <col min="1027" max="16384" width="9" style="8"/>
  </cols>
  <sheetData>
    <row r="1" spans="1:18" s="1" customFormat="1" x14ac:dyDescent="0.2">
      <c r="A1" t="s">
        <v>249</v>
      </c>
    </row>
    <row r="2" spans="1:18" x14ac:dyDescent="0.2">
      <c r="A2" s="14" t="s">
        <v>29</v>
      </c>
      <c r="B2" s="14" t="s">
        <v>31</v>
      </c>
      <c r="C2" s="14" t="s">
        <v>250</v>
      </c>
      <c r="D2" s="14" t="s">
        <v>251</v>
      </c>
      <c r="E2" s="14" t="s">
        <v>252</v>
      </c>
      <c r="F2" s="14" t="s">
        <v>253</v>
      </c>
      <c r="G2" s="14" t="s">
        <v>108</v>
      </c>
      <c r="H2" s="14" t="s">
        <v>254</v>
      </c>
      <c r="I2" s="14" t="s">
        <v>255</v>
      </c>
      <c r="J2" s="14" t="s">
        <v>256</v>
      </c>
      <c r="K2" s="14" t="s">
        <v>257</v>
      </c>
      <c r="L2" s="14" t="s">
        <v>258</v>
      </c>
      <c r="M2" s="14" t="s">
        <v>259</v>
      </c>
      <c r="N2" s="14" t="s">
        <v>260</v>
      </c>
      <c r="O2" s="14" t="s">
        <v>261</v>
      </c>
      <c r="P2" s="14" t="s">
        <v>262</v>
      </c>
      <c r="Q2" s="14" t="s">
        <v>44</v>
      </c>
      <c r="R2" s="14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H8" sqref="H8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2" x14ac:dyDescent="0.2">
      <c r="A1" t="s">
        <v>263</v>
      </c>
    </row>
    <row r="2" spans="1:12" x14ac:dyDescent="0.2">
      <c r="A2" s="14" t="s">
        <v>29</v>
      </c>
      <c r="B2" s="14" t="s">
        <v>31</v>
      </c>
      <c r="C2" s="14" t="s">
        <v>264</v>
      </c>
      <c r="D2" s="14" t="s">
        <v>265</v>
      </c>
      <c r="E2" s="14" t="s">
        <v>266</v>
      </c>
      <c r="F2" s="14" t="s">
        <v>250</v>
      </c>
      <c r="G2" s="14" t="s">
        <v>267</v>
      </c>
      <c r="H2" s="14" t="s">
        <v>268</v>
      </c>
      <c r="I2" s="14" t="s">
        <v>269</v>
      </c>
      <c r="J2" s="14" t="s">
        <v>270</v>
      </c>
      <c r="K2" s="14" t="s">
        <v>44</v>
      </c>
      <c r="L2" s="14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F7" sqref="F7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7" x14ac:dyDescent="0.2">
      <c r="A1" t="s">
        <v>271</v>
      </c>
    </row>
    <row r="2" spans="1:17" x14ac:dyDescent="0.2">
      <c r="A2" s="14" t="s">
        <v>29</v>
      </c>
      <c r="B2" s="14" t="s">
        <v>31</v>
      </c>
      <c r="C2" s="14" t="s">
        <v>108</v>
      </c>
      <c r="D2" s="14" t="s">
        <v>272</v>
      </c>
      <c r="E2" s="14" t="s">
        <v>273</v>
      </c>
      <c r="F2" s="14" t="s">
        <v>274</v>
      </c>
      <c r="G2" s="14" t="s">
        <v>275</v>
      </c>
      <c r="H2" s="14" t="s">
        <v>276</v>
      </c>
      <c r="I2" s="14" t="s">
        <v>277</v>
      </c>
      <c r="J2" s="14" t="s">
        <v>278</v>
      </c>
      <c r="K2" s="14" t="s">
        <v>44</v>
      </c>
      <c r="L2" s="14" t="s">
        <v>62</v>
      </c>
      <c r="M2" s="14" t="s">
        <v>63</v>
      </c>
      <c r="N2" s="14" t="s">
        <v>45</v>
      </c>
      <c r="O2" s="14" t="s">
        <v>54</v>
      </c>
      <c r="P2" s="14" t="s">
        <v>247</v>
      </c>
      <c r="Q2" s="14" t="s">
        <v>248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A1:XFD1048576"/>
    </sheetView>
  </sheetViews>
  <sheetFormatPr baseColWidth="10" defaultColWidth="9" defaultRowHeight="15" customHeight="1" x14ac:dyDescent="0.2"/>
  <cols>
    <col min="1" max="1025" width="8.83203125" style="17" customWidth="1"/>
    <col min="1026" max="1026" width="9" style="17" customWidth="1"/>
    <col min="1027" max="16384" width="9" style="17"/>
  </cols>
  <sheetData>
    <row r="1" spans="1:2" x14ac:dyDescent="0.2">
      <c r="A1" t="s">
        <v>48</v>
      </c>
    </row>
    <row r="2" spans="1:2" x14ac:dyDescent="0.2">
      <c r="A2" s="18" t="s">
        <v>29</v>
      </c>
      <c r="B2" s="17" t="s">
        <v>49</v>
      </c>
    </row>
    <row r="3" spans="1:2" x14ac:dyDescent="0.2">
      <c r="A3" s="18" t="s">
        <v>31</v>
      </c>
      <c r="B3" s="17" t="s">
        <v>50</v>
      </c>
    </row>
    <row r="4" spans="1:2" x14ac:dyDescent="0.2">
      <c r="A4" s="18" t="s">
        <v>51</v>
      </c>
      <c r="B4" s="17" t="s">
        <v>52</v>
      </c>
    </row>
    <row r="5" spans="1:2" x14ac:dyDescent="0.2">
      <c r="A5" s="14" t="s">
        <v>44</v>
      </c>
    </row>
    <row r="6" spans="1:2" x14ac:dyDescent="0.2">
      <c r="A6" s="18" t="s">
        <v>45</v>
      </c>
      <c r="B6" s="17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9" customWidth="1"/>
    <col min="2" max="2" width="5.33203125" style="19" customWidth="1"/>
    <col min="3" max="1019" width="8.83203125" style="16" customWidth="1"/>
    <col min="1020" max="1020" width="9" style="16" customWidth="1"/>
    <col min="1021" max="16384" width="9" style="16"/>
  </cols>
  <sheetData>
    <row r="1" spans="1:2" x14ac:dyDescent="0.2">
      <c r="A1" t="s">
        <v>55</v>
      </c>
    </row>
    <row r="2" spans="1:2" x14ac:dyDescent="0.2">
      <c r="A2" s="14" t="s">
        <v>29</v>
      </c>
      <c r="B2" s="19" t="s">
        <v>56</v>
      </c>
    </row>
    <row r="3" spans="1:2" x14ac:dyDescent="0.2">
      <c r="A3" s="14" t="s">
        <v>31</v>
      </c>
    </row>
    <row r="4" spans="1:2" x14ac:dyDescent="0.2">
      <c r="A4" s="14" t="s">
        <v>57</v>
      </c>
      <c r="B4" s="19">
        <v>37</v>
      </c>
    </row>
    <row r="5" spans="1:2" x14ac:dyDescent="0.2">
      <c r="A5" s="14" t="s">
        <v>58</v>
      </c>
      <c r="B5" s="19" t="s">
        <v>59</v>
      </c>
    </row>
    <row r="6" spans="1:2" x14ac:dyDescent="0.2">
      <c r="A6" s="14" t="s">
        <v>44</v>
      </c>
    </row>
    <row r="7" spans="1:2" x14ac:dyDescent="0.2">
      <c r="A7" s="14" t="s">
        <v>45</v>
      </c>
    </row>
    <row r="8" spans="1:2" x14ac:dyDescent="0.2">
      <c r="A8" s="14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:C3"/>
    </sheetView>
  </sheetViews>
  <sheetFormatPr baseColWidth="10" defaultColWidth="9" defaultRowHeight="15" customHeight="1" x14ac:dyDescent="0.2"/>
  <cols>
    <col min="1" max="7" width="8.83203125" style="19" customWidth="1"/>
    <col min="8" max="1026" width="8.83203125" style="8" customWidth="1"/>
    <col min="1027" max="1027" width="9" style="8" customWidth="1"/>
    <col min="1028" max="16384" width="9" style="8"/>
  </cols>
  <sheetData>
    <row r="1" spans="1:8" s="1" customFormat="1" x14ac:dyDescent="0.2">
      <c r="A1" t="s">
        <v>60</v>
      </c>
    </row>
    <row r="2" spans="1:8" x14ac:dyDescent="0.2">
      <c r="A2" s="14" t="s">
        <v>29</v>
      </c>
      <c r="B2" s="14" t="s">
        <v>31</v>
      </c>
      <c r="C2" s="14" t="s">
        <v>61</v>
      </c>
      <c r="D2" s="14" t="s">
        <v>44</v>
      </c>
      <c r="E2" s="14" t="s">
        <v>62</v>
      </c>
      <c r="F2" s="14" t="s">
        <v>63</v>
      </c>
      <c r="G2" s="14" t="s">
        <v>45</v>
      </c>
      <c r="H2" s="14" t="s">
        <v>54</v>
      </c>
    </row>
    <row r="3" spans="1:8" x14ac:dyDescent="0.2">
      <c r="A3" s="19" t="s">
        <v>64</v>
      </c>
      <c r="B3" s="19" t="s">
        <v>65</v>
      </c>
      <c r="C3" s="19" t="s">
        <v>66</v>
      </c>
      <c r="D3" s="15"/>
      <c r="G3" s="19" t="s">
        <v>67</v>
      </c>
    </row>
    <row r="4" spans="1:8" x14ac:dyDescent="0.2">
      <c r="A4" s="19" t="s">
        <v>68</v>
      </c>
      <c r="B4" s="19" t="s">
        <v>69</v>
      </c>
      <c r="C4" s="19" t="s">
        <v>70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baseColWidth="10" defaultColWidth="9" defaultRowHeight="15" customHeight="1" x14ac:dyDescent="0.2"/>
  <cols>
    <col min="1" max="9" width="8.83203125" style="19" customWidth="1"/>
    <col min="10" max="10" width="9.33203125" style="19" customWidth="1"/>
    <col min="11" max="1035" width="8.83203125" style="19" customWidth="1"/>
    <col min="1036" max="1036" width="9" style="19" customWidth="1"/>
    <col min="1037" max="16384" width="9" style="19"/>
  </cols>
  <sheetData>
    <row r="1" spans="1:1032" x14ac:dyDescent="0.2">
      <c r="A1" t="s">
        <v>71</v>
      </c>
    </row>
    <row r="2" spans="1:1032" ht="15" customHeight="1" x14ac:dyDescent="0.15">
      <c r="A2" s="9"/>
      <c r="B2" s="9"/>
      <c r="C2" s="9"/>
      <c r="D2" s="9"/>
      <c r="E2" s="9"/>
      <c r="F2" s="9"/>
      <c r="G2" s="9"/>
      <c r="H2" s="25" t="s">
        <v>72</v>
      </c>
      <c r="I2" s="26"/>
      <c r="J2" s="26"/>
      <c r="K2" s="26"/>
      <c r="L2" s="9"/>
      <c r="M2" s="25" t="s">
        <v>73</v>
      </c>
      <c r="N2" s="26"/>
      <c r="O2" s="26"/>
      <c r="P2" s="2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</row>
    <row r="3" spans="1:1032" ht="56" x14ac:dyDescent="0.15">
      <c r="A3" s="14" t="s">
        <v>29</v>
      </c>
      <c r="B3" s="14" t="s">
        <v>31</v>
      </c>
      <c r="C3" s="14" t="s">
        <v>74</v>
      </c>
      <c r="D3" s="14" t="s">
        <v>75</v>
      </c>
      <c r="E3" s="14" t="s">
        <v>76</v>
      </c>
      <c r="F3" s="14" t="s">
        <v>77</v>
      </c>
      <c r="G3" s="14" t="s">
        <v>78</v>
      </c>
      <c r="H3" s="14" t="s">
        <v>79</v>
      </c>
      <c r="I3" s="14" t="s">
        <v>80</v>
      </c>
      <c r="J3" s="14" t="s">
        <v>81</v>
      </c>
      <c r="K3" s="14" t="s">
        <v>82</v>
      </c>
      <c r="L3" s="14" t="s">
        <v>83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44</v>
      </c>
      <c r="R3" s="14" t="s">
        <v>62</v>
      </c>
      <c r="S3" s="14" t="s">
        <v>63</v>
      </c>
      <c r="T3" s="14" t="s">
        <v>45</v>
      </c>
      <c r="U3" s="14" t="s">
        <v>54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</row>
    <row r="4" spans="1:1032" ht="252" x14ac:dyDescent="0.2">
      <c r="A4" s="19" t="s">
        <v>84</v>
      </c>
      <c r="B4" s="19" t="s">
        <v>85</v>
      </c>
      <c r="C4" s="19" t="s">
        <v>86</v>
      </c>
      <c r="D4" s="19" t="s">
        <v>87</v>
      </c>
      <c r="E4" s="19" t="s">
        <v>88</v>
      </c>
      <c r="F4" s="19" t="s">
        <v>89</v>
      </c>
      <c r="G4" s="19" t="s">
        <v>90</v>
      </c>
      <c r="H4" s="19" t="s">
        <v>91</v>
      </c>
      <c r="I4" s="4">
        <v>4.58E-17</v>
      </c>
      <c r="J4" s="19">
        <v>4.5800000000000003E-18</v>
      </c>
      <c r="K4" s="19" t="s">
        <v>92</v>
      </c>
      <c r="L4" s="19" t="s">
        <v>93</v>
      </c>
      <c r="M4" s="19" t="s">
        <v>91</v>
      </c>
      <c r="N4" s="19">
        <v>7.75</v>
      </c>
      <c r="O4" s="19">
        <v>0.77500000000000002</v>
      </c>
      <c r="P4" s="19" t="s">
        <v>94</v>
      </c>
      <c r="T4" s="19" t="s">
        <v>95</v>
      </c>
    </row>
    <row r="5" spans="1:1032" ht="168" x14ac:dyDescent="0.2">
      <c r="A5" s="19" t="s">
        <v>89</v>
      </c>
      <c r="B5" s="19" t="s">
        <v>96</v>
      </c>
      <c r="C5" s="19" t="s">
        <v>97</v>
      </c>
      <c r="D5" s="19" t="s">
        <v>87</v>
      </c>
      <c r="E5" s="19" t="s">
        <v>88</v>
      </c>
      <c r="G5" s="19" t="s">
        <v>90</v>
      </c>
      <c r="H5" s="19" t="s">
        <v>91</v>
      </c>
      <c r="I5" s="4">
        <v>9.9999999999999998E-13</v>
      </c>
      <c r="J5" s="4">
        <v>1E-13</v>
      </c>
      <c r="K5" s="19" t="s">
        <v>92</v>
      </c>
      <c r="L5" s="19" t="s">
        <v>98</v>
      </c>
      <c r="M5" s="19" t="s">
        <v>91</v>
      </c>
      <c r="N5" s="19">
        <v>7.75</v>
      </c>
      <c r="O5" s="19">
        <v>0.77500000000000002</v>
      </c>
      <c r="P5" s="19" t="s">
        <v>94</v>
      </c>
      <c r="T5" s="19" t="s">
        <v>99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1" ySplit="2" topLeftCell="B2" activePane="bottomRight" state="frozen"/>
      <selection pane="topRight"/>
      <selection pane="bottomLeft"/>
      <selection pane="bottomRight" activeCell="F3" sqref="F3:F8"/>
    </sheetView>
  </sheetViews>
  <sheetFormatPr baseColWidth="10" defaultColWidth="9" defaultRowHeight="15" customHeight="1" x14ac:dyDescent="0.2"/>
  <cols>
    <col min="1" max="5" width="8.83203125" style="19" customWidth="1"/>
    <col min="6" max="7" width="10.83203125" style="19" customWidth="1"/>
    <col min="8" max="8" width="8.83203125" style="19" customWidth="1"/>
    <col min="9" max="9" width="15" style="19" customWidth="1"/>
    <col min="10" max="1028" width="8.83203125" style="19" customWidth="1"/>
    <col min="1029" max="1029" width="9" style="19" customWidth="1"/>
    <col min="1030" max="16384" width="9" style="19"/>
  </cols>
  <sheetData>
    <row r="1" spans="1:14" x14ac:dyDescent="0.2">
      <c r="A1" t="s">
        <v>100</v>
      </c>
    </row>
    <row r="2" spans="1:14" x14ac:dyDescent="0.2">
      <c r="C2" s="25" t="s">
        <v>101</v>
      </c>
      <c r="D2" s="26"/>
      <c r="E2" s="26"/>
      <c r="F2" s="26"/>
      <c r="G2" s="26"/>
      <c r="H2" s="26"/>
    </row>
    <row r="3" spans="1:14" x14ac:dyDescent="0.2">
      <c r="A3" s="14" t="s">
        <v>29</v>
      </c>
      <c r="B3" s="14" t="s">
        <v>31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108</v>
      </c>
      <c r="J3" s="14" t="s">
        <v>44</v>
      </c>
      <c r="K3" s="14" t="s">
        <v>62</v>
      </c>
      <c r="L3" s="14" t="s">
        <v>63</v>
      </c>
      <c r="M3" s="14" t="s">
        <v>45</v>
      </c>
      <c r="N3" s="14" t="s">
        <v>54</v>
      </c>
    </row>
    <row r="4" spans="1:14" x14ac:dyDescent="0.2">
      <c r="A4" s="19" t="s">
        <v>109</v>
      </c>
      <c r="B4" s="19" t="s">
        <v>110</v>
      </c>
      <c r="G4" s="19">
        <v>1</v>
      </c>
      <c r="H4" s="19">
        <v>0</v>
      </c>
      <c r="I4" s="23" t="s">
        <v>111</v>
      </c>
      <c r="J4" s="23"/>
    </row>
    <row r="5" spans="1:14" x14ac:dyDescent="0.2">
      <c r="A5" s="19" t="s">
        <v>112</v>
      </c>
      <c r="B5" s="19" t="s">
        <v>113</v>
      </c>
      <c r="G5" s="19">
        <v>2</v>
      </c>
      <c r="H5" s="19">
        <v>0</v>
      </c>
      <c r="I5" s="23" t="s">
        <v>111</v>
      </c>
      <c r="J5" s="23"/>
    </row>
    <row r="6" spans="1:14" x14ac:dyDescent="0.2">
      <c r="A6" s="19" t="s">
        <v>114</v>
      </c>
      <c r="B6" s="19" t="s">
        <v>115</v>
      </c>
      <c r="G6" s="19">
        <v>3</v>
      </c>
      <c r="H6" s="19">
        <v>0</v>
      </c>
      <c r="I6" s="23" t="s">
        <v>111</v>
      </c>
      <c r="J6" s="23"/>
    </row>
    <row r="7" spans="1:14" x14ac:dyDescent="0.2">
      <c r="A7" s="19" t="s">
        <v>116</v>
      </c>
      <c r="B7" s="19" t="s">
        <v>117</v>
      </c>
      <c r="G7" s="19">
        <v>4</v>
      </c>
      <c r="H7" s="19">
        <v>0</v>
      </c>
      <c r="I7" s="23" t="s">
        <v>111</v>
      </c>
      <c r="J7" s="23"/>
    </row>
    <row r="8" spans="1:14" x14ac:dyDescent="0.2">
      <c r="A8" s="19" t="s">
        <v>118</v>
      </c>
      <c r="B8" s="19" t="s">
        <v>119</v>
      </c>
      <c r="G8" s="19">
        <v>5</v>
      </c>
      <c r="H8" s="19">
        <v>0</v>
      </c>
      <c r="I8" s="23" t="s">
        <v>111</v>
      </c>
      <c r="J8" s="23"/>
    </row>
    <row r="9" spans="1:14" x14ac:dyDescent="0.2">
      <c r="A9" s="19" t="s">
        <v>120</v>
      </c>
      <c r="B9" s="19" t="s">
        <v>121</v>
      </c>
      <c r="G9" s="19">
        <v>6</v>
      </c>
      <c r="H9" s="19">
        <v>0</v>
      </c>
      <c r="I9" s="23" t="s">
        <v>111</v>
      </c>
    </row>
    <row r="15" spans="1:14" x14ac:dyDescent="0.2">
      <c r="J15" s="10"/>
    </row>
    <row r="16" spans="1:14" x14ac:dyDescent="0.2">
      <c r="H16" s="10"/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6" width="15.6640625" style="19" customWidth="1"/>
    <col min="7" max="1026" width="9.1640625" style="19" customWidth="1"/>
    <col min="1027" max="1027" width="9" style="19" customWidth="1"/>
    <col min="1028" max="16384" width="9" style="19"/>
  </cols>
  <sheetData>
    <row r="1" spans="1:10" x14ac:dyDescent="0.2">
      <c r="A1" t="s">
        <v>122</v>
      </c>
    </row>
    <row r="2" spans="1:10" x14ac:dyDescent="0.2">
      <c r="A2" s="14" t="s">
        <v>29</v>
      </c>
      <c r="B2" s="14" t="s">
        <v>31</v>
      </c>
      <c r="C2" s="14" t="s">
        <v>123</v>
      </c>
      <c r="D2" s="14" t="s">
        <v>124</v>
      </c>
      <c r="E2" s="14" t="s">
        <v>82</v>
      </c>
      <c r="F2" s="14" t="s">
        <v>44</v>
      </c>
      <c r="G2" s="14" t="s">
        <v>62</v>
      </c>
      <c r="H2" s="14" t="s">
        <v>63</v>
      </c>
      <c r="I2" s="14" t="s">
        <v>45</v>
      </c>
      <c r="J2" s="14" t="s">
        <v>54</v>
      </c>
    </row>
    <row r="3" spans="1:10" x14ac:dyDescent="0.2">
      <c r="A3" s="19" t="s">
        <v>125</v>
      </c>
      <c r="C3" s="19" t="s">
        <v>109</v>
      </c>
      <c r="D3" s="19" t="s">
        <v>84</v>
      </c>
      <c r="E3" s="19" t="s">
        <v>126</v>
      </c>
    </row>
    <row r="4" spans="1:10" x14ac:dyDescent="0.2">
      <c r="A4" s="19" t="s">
        <v>127</v>
      </c>
      <c r="C4" s="19" t="s">
        <v>112</v>
      </c>
      <c r="D4" s="19" t="s">
        <v>84</v>
      </c>
      <c r="E4" s="19" t="s">
        <v>126</v>
      </c>
    </row>
    <row r="5" spans="1:10" x14ac:dyDescent="0.2">
      <c r="A5" s="19" t="s">
        <v>128</v>
      </c>
      <c r="C5" s="19" t="s">
        <v>114</v>
      </c>
      <c r="D5" s="19" t="s">
        <v>84</v>
      </c>
      <c r="E5" s="19" t="s">
        <v>126</v>
      </c>
    </row>
    <row r="6" spans="1:10" x14ac:dyDescent="0.2">
      <c r="A6" s="19" t="s">
        <v>129</v>
      </c>
      <c r="C6" s="19" t="s">
        <v>116</v>
      </c>
      <c r="D6" s="19" t="s">
        <v>84</v>
      </c>
      <c r="E6" s="19" t="s">
        <v>126</v>
      </c>
    </row>
    <row r="7" spans="1:10" x14ac:dyDescent="0.2">
      <c r="A7" s="19" t="s">
        <v>130</v>
      </c>
      <c r="C7" s="19" t="s">
        <v>118</v>
      </c>
      <c r="D7" s="19" t="s">
        <v>84</v>
      </c>
      <c r="E7" s="19" t="s">
        <v>126</v>
      </c>
    </row>
    <row r="8" spans="1:10" x14ac:dyDescent="0.2">
      <c r="A8" s="19" t="s">
        <v>131</v>
      </c>
      <c r="C8" s="19" t="s">
        <v>120</v>
      </c>
      <c r="D8" s="19" t="s">
        <v>84</v>
      </c>
      <c r="E8" s="19" t="s">
        <v>126</v>
      </c>
    </row>
    <row r="9" spans="1:10" x14ac:dyDescent="0.2">
      <c r="A9" s="19" t="s">
        <v>132</v>
      </c>
      <c r="C9" s="19" t="s">
        <v>109</v>
      </c>
      <c r="D9" s="19" t="s">
        <v>89</v>
      </c>
      <c r="E9" s="19" t="s">
        <v>126</v>
      </c>
    </row>
    <row r="10" spans="1:10" x14ac:dyDescent="0.2">
      <c r="A10" s="19" t="s">
        <v>133</v>
      </c>
      <c r="C10" s="19" t="s">
        <v>112</v>
      </c>
      <c r="D10" s="19" t="s">
        <v>89</v>
      </c>
      <c r="E10" s="19" t="s">
        <v>126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7"/>
    </sheetView>
  </sheetViews>
  <sheetFormatPr baseColWidth="10" defaultColWidth="9" defaultRowHeight="15" customHeight="1" outlineLevelRow="2" x14ac:dyDescent="0.2"/>
  <cols>
    <col min="1" max="1" width="21" style="19" customWidth="1"/>
    <col min="2" max="2" width="8.83203125" style="19" customWidth="1"/>
    <col min="3" max="3" width="10" style="19" customWidth="1"/>
    <col min="4" max="4" width="11" style="19" customWidth="1"/>
    <col min="5" max="5" width="9.6640625" style="19" customWidth="1"/>
    <col min="6" max="16" width="8.83203125" style="19" customWidth="1"/>
    <col min="17" max="17" width="10.1640625" style="19" customWidth="1"/>
    <col min="18" max="18" width="9.1640625" style="19" customWidth="1"/>
    <col min="19" max="1026" width="8.83203125" style="19" customWidth="1"/>
    <col min="1027" max="1027" width="9" style="19" customWidth="1"/>
    <col min="1028" max="16384" width="9" style="19"/>
  </cols>
  <sheetData>
    <row r="1" spans="1:18" x14ac:dyDescent="0.2">
      <c r="A1" t="s">
        <v>134</v>
      </c>
    </row>
    <row r="2" spans="1:18" outlineLevel="2" x14ac:dyDescent="0.2">
      <c r="A2" s="14" t="s">
        <v>29</v>
      </c>
      <c r="B2" s="14" t="s">
        <v>31</v>
      </c>
      <c r="C2" s="14" t="s">
        <v>135</v>
      </c>
      <c r="D2" s="14" t="s">
        <v>79</v>
      </c>
      <c r="E2" s="14" t="s">
        <v>80</v>
      </c>
      <c r="F2" s="14" t="s">
        <v>81</v>
      </c>
      <c r="G2" s="14" t="s">
        <v>82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  <c r="N2" s="14" t="s">
        <v>124</v>
      </c>
      <c r="O2" s="14" t="s">
        <v>136</v>
      </c>
      <c r="P2" s="14" t="s">
        <v>106</v>
      </c>
      <c r="Q2" s="14" t="s">
        <v>137</v>
      </c>
      <c r="R2" s="14" t="s">
        <v>138</v>
      </c>
    </row>
    <row r="3" spans="1:18" outlineLevel="2" x14ac:dyDescent="0.2">
      <c r="A3" s="19" t="s">
        <v>139</v>
      </c>
      <c r="C3" s="19" t="s">
        <v>127</v>
      </c>
      <c r="D3" s="19" t="s">
        <v>91</v>
      </c>
      <c r="E3" s="23">
        <v>5.0000000000000001E-4</v>
      </c>
      <c r="G3" s="23" t="s">
        <v>140</v>
      </c>
      <c r="N3" s="19" t="s">
        <v>84</v>
      </c>
      <c r="O3" s="4" t="e">
        <f>VLOOKUP(N2,[1]Compartments!A:I,9,FALSE)</f>
        <v>#N/A</v>
      </c>
      <c r="P3" s="19" t="e">
        <f>'[2]Species types'!G4</f>
        <v>#REF!</v>
      </c>
      <c r="Q3" s="23" t="e">
        <f t="shared" ref="Q3:Q8" si="0">P2*O2</f>
        <v>#VALUE!</v>
      </c>
      <c r="R3" s="4"/>
    </row>
    <row r="4" spans="1:18" outlineLevel="2" x14ac:dyDescent="0.2">
      <c r="A4" s="19" t="s">
        <v>141</v>
      </c>
      <c r="C4" s="19" t="s">
        <v>129</v>
      </c>
      <c r="D4" s="19" t="s">
        <v>91</v>
      </c>
      <c r="E4" s="23">
        <v>5.0000000000000001E-4</v>
      </c>
      <c r="G4" s="23" t="s">
        <v>140</v>
      </c>
      <c r="N4" s="19" t="s">
        <v>84</v>
      </c>
      <c r="O4" s="4" t="e">
        <f>VLOOKUP(N3,[1]Compartments!A:I,9,FALSE)</f>
        <v>#N/A</v>
      </c>
      <c r="P4" s="19" t="e">
        <f>'[2]Species types'!G6</f>
        <v>#REF!</v>
      </c>
      <c r="Q4" s="23" t="e">
        <f t="shared" si="0"/>
        <v>#REF!</v>
      </c>
      <c r="R4" s="4"/>
    </row>
    <row r="5" spans="1:18" outlineLevel="2" x14ac:dyDescent="0.2">
      <c r="A5" s="19" t="s">
        <v>142</v>
      </c>
      <c r="C5" s="19" t="s">
        <v>130</v>
      </c>
      <c r="D5" s="19" t="s">
        <v>91</v>
      </c>
      <c r="E5" s="23">
        <v>1E-3</v>
      </c>
      <c r="G5" s="23" t="s">
        <v>140</v>
      </c>
      <c r="N5" s="19" t="s">
        <v>84</v>
      </c>
      <c r="O5" s="4" t="e">
        <f>VLOOKUP(N4,[1]Compartments!A:I,9,FALSE)</f>
        <v>#N/A</v>
      </c>
      <c r="P5" s="19" t="e">
        <f>'[2]Species types'!G7</f>
        <v>#REF!</v>
      </c>
      <c r="Q5" s="23" t="e">
        <f t="shared" si="0"/>
        <v>#REF!</v>
      </c>
      <c r="R5" s="4"/>
    </row>
    <row r="6" spans="1:18" outlineLevel="2" x14ac:dyDescent="0.2">
      <c r="A6" s="19" t="s">
        <v>143</v>
      </c>
      <c r="C6" s="19" t="s">
        <v>131</v>
      </c>
      <c r="D6" s="19" t="s">
        <v>91</v>
      </c>
      <c r="E6" s="23">
        <v>2E-3</v>
      </c>
      <c r="G6" s="23" t="s">
        <v>140</v>
      </c>
      <c r="N6" s="19" t="s">
        <v>84</v>
      </c>
      <c r="O6" s="4" t="e">
        <f>VLOOKUP(N5,[1]Compartments!A:I,9,FALSE)</f>
        <v>#N/A</v>
      </c>
      <c r="P6" s="19">
        <v>6</v>
      </c>
      <c r="Q6" s="23" t="e">
        <f t="shared" si="0"/>
        <v>#REF!</v>
      </c>
      <c r="R6" s="4"/>
    </row>
    <row r="7" spans="1:18" outlineLevel="2" x14ac:dyDescent="0.2">
      <c r="A7" s="19" t="s">
        <v>144</v>
      </c>
      <c r="C7" s="19" t="s">
        <v>132</v>
      </c>
      <c r="D7" s="19" t="s">
        <v>91</v>
      </c>
      <c r="E7" s="23">
        <v>1.4799999999999999E-4</v>
      </c>
      <c r="G7" s="23" t="s">
        <v>140</v>
      </c>
      <c r="N7" s="19" t="s">
        <v>89</v>
      </c>
      <c r="O7" s="4" t="e">
        <f>VLOOKUP(N6,[1]Compartments!A:I,9,FALSE)</f>
        <v>#N/A</v>
      </c>
      <c r="P7" s="19" t="e">
        <f>'[2]Species types'!G3</f>
        <v>#REF!</v>
      </c>
      <c r="Q7" s="23" t="e">
        <f t="shared" si="0"/>
        <v>#N/A</v>
      </c>
      <c r="R7" s="4"/>
    </row>
    <row r="8" spans="1:18" x14ac:dyDescent="0.2">
      <c r="A8" s="19" t="s">
        <v>145</v>
      </c>
      <c r="C8" s="19" t="s">
        <v>133</v>
      </c>
      <c r="D8" s="19" t="s">
        <v>91</v>
      </c>
      <c r="E8" s="23">
        <v>2.0000000000000001E-4</v>
      </c>
      <c r="G8" s="23" t="s">
        <v>140</v>
      </c>
      <c r="N8" s="19" t="s">
        <v>89</v>
      </c>
      <c r="O8" s="4" t="e">
        <f>VLOOKUP(N7,[1]Compartments!A:I,9,FALSE)</f>
        <v>#N/A</v>
      </c>
      <c r="P8" s="19" t="e">
        <f>'[2]Species types'!G4</f>
        <v>#REF!</v>
      </c>
      <c r="Q8" s="23" t="e">
        <f t="shared" si="0"/>
        <v>#REF!</v>
      </c>
      <c r="R8" s="4"/>
    </row>
    <row r="9" spans="1:18" x14ac:dyDescent="0.2">
      <c r="N9" s="13" t="s">
        <v>146</v>
      </c>
      <c r="O9" s="4"/>
      <c r="Q9" s="23" t="e">
        <f>SUMIF(N$2:N$7,"c",Q$2:Q$7)</f>
        <v>#VALUE!</v>
      </c>
      <c r="R9" s="4" t="e">
        <f>Q8*[4]Parameters!D2</f>
        <v>#REF!</v>
      </c>
    </row>
    <row r="10" spans="1:18" x14ac:dyDescent="0.2">
      <c r="N10" s="13" t="s">
        <v>147</v>
      </c>
      <c r="O10" s="4"/>
      <c r="Q10" s="23" t="e">
        <f>SUMIF(N$2:N$7,"e",Q$2:Q$7)</f>
        <v>#N/A</v>
      </c>
      <c r="R10" s="4"/>
    </row>
    <row r="11" spans="1:18" x14ac:dyDescent="0.2">
      <c r="N11" s="13" t="s">
        <v>148</v>
      </c>
      <c r="O11" s="4"/>
      <c r="Q11" s="23" t="e">
        <f>SUBTOTAL(9,Q2:Q7)</f>
        <v>#VALUE!</v>
      </c>
      <c r="R11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24</cp:revision>
  <dcterms:created xsi:type="dcterms:W3CDTF">2016-02-17T04:40:00Z</dcterms:created>
  <dcterms:modified xsi:type="dcterms:W3CDTF">2019-10-23T20:06:32Z</dcterms:modified>
</cp:coreProperties>
</file>