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b\RMS\CCRA\CCRA Training Program\2015\Course Overhauls\1 -  Exposure Data\New Materials FINAL\"/>
    </mc:Choice>
  </mc:AlternateContent>
  <xr:revisionPtr revIDLastSave="0" documentId="13_ncr:1_{3F4929EE-A13C-4A0C-9F58-47DCA13FCD4F}" xr6:coauthVersionLast="43" xr6:coauthVersionMax="43" xr10:uidLastSave="{00000000-0000-0000-0000-000000000000}"/>
  <bookViews>
    <workbookView xWindow="-19320" yWindow="-120" windowWidth="19440" windowHeight="15000" tabRatio="732" xr2:uid="{00000000-000D-0000-FFFF-FFFF00000000}"/>
  </bookViews>
  <sheets>
    <sheet name="TIV by Geocoding Resolution" sheetId="1" r:id="rId1"/>
    <sheet name="TIV by County" sheetId="20" r:id="rId2"/>
    <sheet name="TIV by Low Res Locations" sheetId="19" r:id="rId3"/>
    <sheet name="TIV by Construction" sheetId="24" r:id="rId4"/>
    <sheet name="TIV by Occupancy" sheetId="23" r:id="rId5"/>
    <sheet name="TIV by Construction and Occ" sheetId="9" r:id="rId6"/>
    <sheet name="TIV by Stories and Construction" sheetId="8" r:id="rId7"/>
    <sheet name="Policy Dates &amp; Status" sheetId="7" r:id="rId8"/>
    <sheet name="TIV by Year Built" sheetId="6" r:id="rId9"/>
    <sheet name="Secondary Characteristics 1" sheetId="5" r:id="rId10"/>
    <sheet name="Secondary Characteristics 2" sheetId="10" r:id="rId11"/>
    <sheet name="Values &amp; Limits" sheetId="4" r:id="rId12"/>
    <sheet name="Inuring Reinsurance" sheetId="2" r:id="rId13"/>
    <sheet name="Analysis Results" sheetId="25" r:id="rId14"/>
  </sheets>
  <definedNames>
    <definedName name="_xlnm._FilterDatabase" localSheetId="5" hidden="1">'TIV by Construction and Occ'!$A$4:$G$4</definedName>
    <definedName name="_xlnm._FilterDatabase" localSheetId="2" hidden="1">'TIV by Low Res Locations'!$H$5:$O$5</definedName>
    <definedName name="_xlnm.Print_Titles" localSheetId="9">'Secondary Characteristics 1'!$3:$4</definedName>
    <definedName name="_xlnm.Print_Titles" localSheetId="5">'TIV by Construction and Occ'!$7:$7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25" l="1"/>
  <c r="I32" i="25"/>
  <c r="H32" i="25"/>
  <c r="F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G72" i="9"/>
  <c r="D27" i="24"/>
  <c r="F11" i="8"/>
  <c r="F13" i="8" s="1"/>
  <c r="F7" i="8"/>
  <c r="F5" i="8"/>
  <c r="C25" i="8"/>
  <c r="F6" i="8"/>
  <c r="C22" i="8"/>
  <c r="F4" i="8" s="1"/>
  <c r="F14" i="8" s="1"/>
  <c r="C19" i="8"/>
  <c r="D25" i="23"/>
  <c r="D28" i="24"/>
  <c r="C34" i="24" s="1"/>
  <c r="D26" i="23"/>
  <c r="B34" i="24"/>
  <c r="B35" i="24"/>
  <c r="B33" i="24"/>
  <c r="B36" i="24" s="1"/>
  <c r="C36" i="24" s="1"/>
  <c r="C8" i="1"/>
  <c r="E8" i="20"/>
  <c r="E7" i="20"/>
  <c r="E6" i="20"/>
  <c r="E5" i="20"/>
  <c r="E4" i="20"/>
  <c r="B39" i="20"/>
  <c r="F4" i="20" s="1"/>
  <c r="C47" i="19"/>
  <c r="D23" i="19" s="1"/>
  <c r="D26" i="19"/>
  <c r="E4" i="6"/>
  <c r="B52" i="6"/>
  <c r="C4" i="6" s="1"/>
  <c r="N208" i="4"/>
  <c r="B13" i="4"/>
  <c r="C48" i="6"/>
  <c r="C44" i="6"/>
  <c r="C40" i="6"/>
  <c r="C36" i="6"/>
  <c r="C34" i="6"/>
  <c r="C32" i="6"/>
  <c r="C28" i="6"/>
  <c r="C26" i="6"/>
  <c r="C24" i="6"/>
  <c r="C20" i="6"/>
  <c r="C18" i="6"/>
  <c r="C16" i="6"/>
  <c r="C12" i="6"/>
  <c r="C10" i="6"/>
  <c r="C8" i="6"/>
  <c r="C51" i="6"/>
  <c r="C49" i="6"/>
  <c r="C47" i="6"/>
  <c r="C43" i="6"/>
  <c r="C41" i="6"/>
  <c r="C39" i="6"/>
  <c r="C35" i="6"/>
  <c r="C33" i="6"/>
  <c r="C31" i="6"/>
  <c r="C27" i="6"/>
  <c r="C25" i="6"/>
  <c r="C23" i="6"/>
  <c r="C19" i="6"/>
  <c r="C17" i="6"/>
  <c r="C15" i="6"/>
  <c r="C11" i="6"/>
  <c r="C9" i="6"/>
  <c r="C7" i="6"/>
  <c r="C5" i="6" l="1"/>
  <c r="C13" i="6"/>
  <c r="C21" i="6"/>
  <c r="C29" i="6"/>
  <c r="C37" i="6"/>
  <c r="C45" i="6"/>
  <c r="C6" i="6"/>
  <c r="C14" i="6"/>
  <c r="C22" i="6"/>
  <c r="C30" i="6"/>
  <c r="C38" i="6"/>
  <c r="D24" i="19"/>
  <c r="C35" i="24"/>
  <c r="E9" i="20"/>
  <c r="C33" i="24"/>
  <c r="F4" i="6"/>
  <c r="C37" i="8"/>
  <c r="F5" i="20"/>
  <c r="F6" i="20"/>
  <c r="F7" i="20"/>
  <c r="F8" i="20"/>
  <c r="C42" i="6"/>
  <c r="C46" i="6"/>
  <c r="C50" i="6"/>
  <c r="D25" i="19"/>
  <c r="F9" i="20" l="1"/>
</calcChain>
</file>

<file path=xl/sharedStrings.xml><?xml version="1.0" encoding="utf-8"?>
<sst xmlns="http://schemas.openxmlformats.org/spreadsheetml/2006/main" count="1350" uniqueCount="483">
  <si>
    <t>COUNTY</t>
  </si>
  <si>
    <t>TIV</t>
  </si>
  <si>
    <t>LOS ANGELES COUNTY</t>
  </si>
  <si>
    <t>SAN FRANCISCO COUNTY</t>
  </si>
  <si>
    <t>ACCGRPID</t>
  </si>
  <si>
    <t>LOCID</t>
  </si>
  <si>
    <t>OCCSCHEME</t>
  </si>
  <si>
    <t>OCCTYPE</t>
  </si>
  <si>
    <t>BLDGSCHEME</t>
  </si>
  <si>
    <t>BLDGCLASS</t>
  </si>
  <si>
    <t>ATC</t>
  </si>
  <si>
    <t>FIRE</t>
  </si>
  <si>
    <t>16</t>
  </si>
  <si>
    <t>4</t>
  </si>
  <si>
    <t>2</t>
  </si>
  <si>
    <t>13</t>
  </si>
  <si>
    <t>ISO</t>
  </si>
  <si>
    <t>NUMSTORIES</t>
  </si>
  <si>
    <t>PORTINFOID</t>
  </si>
  <si>
    <t>POLICYSTAT</t>
  </si>
  <si>
    <t>BOOK</t>
  </si>
  <si>
    <t>YEARBUILT</t>
  </si>
  <si>
    <t>URMPROV</t>
  </si>
  <si>
    <t>BLANLIMAMT</t>
  </si>
  <si>
    <t>Locations with TIV &lt; $1000</t>
  </si>
  <si>
    <t>Policies &lt; $1000</t>
  </si>
  <si>
    <t>SumLimit</t>
  </si>
  <si>
    <t>SumPartOf</t>
  </si>
  <si>
    <t>Compare Limits to Values</t>
  </si>
  <si>
    <t>POLICYID</t>
  </si>
  <si>
    <t>PRIORITY</t>
  </si>
  <si>
    <t>LAYERAMT</t>
  </si>
  <si>
    <t>PCNTREINS</t>
  </si>
  <si>
    <t>EXCESSAMT</t>
  </si>
  <si>
    <t>Count of Locations with Secondary Modifier coded as Known</t>
  </si>
  <si>
    <t>Is URM Chimney Defaulted?</t>
  </si>
  <si>
    <t>SumOfVALUEAMT</t>
  </si>
  <si>
    <t>CountOfPOLICYID</t>
  </si>
  <si>
    <t>SumOfBLANLIMAMT</t>
  </si>
  <si>
    <t>1</t>
  </si>
  <si>
    <t>Wood Frame</t>
  </si>
  <si>
    <t>12</t>
  </si>
  <si>
    <t>Ductile RC Frame (Distributed)</t>
  </si>
  <si>
    <t>Non-Ductile RC Frame (Distributed)</t>
  </si>
  <si>
    <t>Tilt-Up</t>
  </si>
  <si>
    <t>Light Metal</t>
  </si>
  <si>
    <t>5</t>
  </si>
  <si>
    <t>RC Shear Wall with Frame</t>
  </si>
  <si>
    <t>6</t>
  </si>
  <si>
    <t>RC Shear Wall without Frame</t>
  </si>
  <si>
    <t>7</t>
  </si>
  <si>
    <t>RM Shear Wall</t>
  </si>
  <si>
    <t>8</t>
  </si>
  <si>
    <t>RM Shear Wall with Frame</t>
  </si>
  <si>
    <t>9</t>
  </si>
  <si>
    <t>Braced Steel Frame</t>
  </si>
  <si>
    <t>0</t>
  </si>
  <si>
    <t>Unknown</t>
  </si>
  <si>
    <t>Frame</t>
  </si>
  <si>
    <t>Joisted Masonry</t>
  </si>
  <si>
    <t>3</t>
  </si>
  <si>
    <t>Non-Combustile</t>
  </si>
  <si>
    <t>Masonry Non-Combustile</t>
  </si>
  <si>
    <t>Modified Fire Resistive</t>
  </si>
  <si>
    <t>Fire Resistive</t>
  </si>
  <si>
    <t>Superior Non-Combustible</t>
  </si>
  <si>
    <t>Wood Frame - Small (1A,B,C)</t>
  </si>
  <si>
    <t>Mix Constr. - Ordinary EQ Res. (5AA)</t>
  </si>
  <si>
    <t>Steel Frame - Sup. EQ Resistive (3A)</t>
  </si>
  <si>
    <t>Steel Frame - Other (3C)</t>
  </si>
  <si>
    <t>CLASSNAME</t>
  </si>
  <si>
    <t>OCCDESC</t>
  </si>
  <si>
    <t>Permanent Dwelling (single family housing)</t>
  </si>
  <si>
    <t>Permanent Dwelling (multi family housing)</t>
  </si>
  <si>
    <t>Temporary Lodging</t>
  </si>
  <si>
    <t>Group Institutional Housing</t>
  </si>
  <si>
    <t>Retail Trade</t>
  </si>
  <si>
    <t>Wholesale Trade</t>
  </si>
  <si>
    <t>Personal and Repair Services</t>
  </si>
  <si>
    <t>Professional, Technical and Business Services</t>
  </si>
  <si>
    <t>Entertainment and Recreation</t>
  </si>
  <si>
    <t>Heavy Fabrication and Assembly</t>
  </si>
  <si>
    <t>Light Fabrication and Assembly</t>
  </si>
  <si>
    <t>Food and Drugs Processing</t>
  </si>
  <si>
    <t>Chemicals Processing</t>
  </si>
  <si>
    <t>High Technology</t>
  </si>
  <si>
    <t>Religion and Nonprofit</t>
  </si>
  <si>
    <t>General Services</t>
  </si>
  <si>
    <t>Air</t>
  </si>
  <si>
    <t>General Commercial</t>
  </si>
  <si>
    <t>General Industrial</t>
  </si>
  <si>
    <t>LOSSTYPE</t>
  </si>
  <si>
    <t>1-story</t>
  </si>
  <si>
    <t>2-story</t>
  </si>
  <si>
    <t>3-story</t>
  </si>
  <si>
    <t>4-story</t>
  </si>
  <si>
    <t>6-story</t>
  </si>
  <si>
    <t>7-story</t>
  </si>
  <si>
    <t>11-story</t>
  </si>
  <si>
    <t>13-story</t>
  </si>
  <si>
    <t>Structure</t>
  </si>
  <si>
    <t>Contents</t>
  </si>
  <si>
    <t>Time Element</t>
  </si>
  <si>
    <t>Street</t>
  </si>
  <si>
    <t>ZIP Code</t>
  </si>
  <si>
    <t>County</t>
  </si>
  <si>
    <t>ALAMEDA COUNTY</t>
  </si>
  <si>
    <t>BUTTE COUNTY</t>
  </si>
  <si>
    <t>CONTRA COSTA COUNTY</t>
  </si>
  <si>
    <t>EL DORADO COUNTY</t>
  </si>
  <si>
    <t>FRESNO COUNTY</t>
  </si>
  <si>
    <t>HUMBOLDT COUNTY</t>
  </si>
  <si>
    <t>KERN COUNTY</t>
  </si>
  <si>
    <t>KINGS COUNTY</t>
  </si>
  <si>
    <t>LAKE COUNTY</t>
  </si>
  <si>
    <t>LASSEN COUNTY</t>
  </si>
  <si>
    <t>MARIN COUNTY</t>
  </si>
  <si>
    <t>MENDOCINO COUNTY</t>
  </si>
  <si>
    <t>MONTEREY COUNTY</t>
  </si>
  <si>
    <t>NAPA COUNTY</t>
  </si>
  <si>
    <t>ORANGE COUNTY</t>
  </si>
  <si>
    <t>PLACER COUNTY</t>
  </si>
  <si>
    <t>RIVERSIDE COUNTY</t>
  </si>
  <si>
    <t>SACRAMENTO COUNTY</t>
  </si>
  <si>
    <t>SAN BERNARDINO COUNTY</t>
  </si>
  <si>
    <t>SAN DIEGO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</si>
  <si>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</si>
  <si>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</si>
  <si>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</si>
  <si>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</si>
  <si>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</si>
  <si>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</si>
  <si>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SOLANO COUNTY</t>
  </si>
  <si>
    <t>SONOMA COUNTY</t>
  </si>
  <si>
    <t>STANISLAUS COUNTY</t>
  </si>
  <si>
    <t>TULARE COUNTY</t>
  </si>
  <si>
    <t>VENTURA COUNTY</t>
  </si>
  <si>
    <t>YOLO COUNTY</t>
  </si>
  <si>
    <t>S.F./Bay Area</t>
  </si>
  <si>
    <t>Southern CA</t>
  </si>
  <si>
    <t>Central Valley/Sierra</t>
  </si>
  <si>
    <t>Coastal Northern CA</t>
  </si>
  <si>
    <t>ADDRESSNUM</t>
  </si>
  <si>
    <t>STREETNAME</t>
  </si>
  <si>
    <t>POSTALCODE</t>
  </si>
  <si>
    <t>STATECODE</t>
  </si>
  <si>
    <t/>
  </si>
  <si>
    <t>CA</t>
  </si>
  <si>
    <t>92307</t>
  </si>
  <si>
    <t>93230</t>
  </si>
  <si>
    <t>94304</t>
  </si>
  <si>
    <t>95101</t>
  </si>
  <si>
    <t xml:space="preserve"> DRAKES LANDING RD</t>
  </si>
  <si>
    <t>94904</t>
  </si>
  <si>
    <t xml:space="preserve"> INDUSTRY RD</t>
  </si>
  <si>
    <t>95482</t>
  </si>
  <si>
    <t>B069 5600 COTTLE R</t>
  </si>
  <si>
    <t>FMI  2701 South Harbour Blvd.</t>
  </si>
  <si>
    <t>92704</t>
  </si>
  <si>
    <t>PIKE DR</t>
  </si>
  <si>
    <t>90670</t>
  </si>
  <si>
    <t>RANDI HILL STL/090</t>
  </si>
  <si>
    <t>95141</t>
  </si>
  <si>
    <t>1000</t>
  </si>
  <si>
    <t xml:space="preserve"> BAKER WAY</t>
  </si>
  <si>
    <t>94404</t>
  </si>
  <si>
    <t>1200</t>
  </si>
  <si>
    <t>E PALM CANYON DR</t>
  </si>
  <si>
    <t>92264</t>
  </si>
  <si>
    <t>ST</t>
  </si>
  <si>
    <t>90403</t>
  </si>
  <si>
    <t>12000</t>
  </si>
  <si>
    <t xml:space="preserve"> CRENSHAW BLVD</t>
  </si>
  <si>
    <t>90303</t>
  </si>
  <si>
    <t xml:space="preserve"> MOUNTAIN AVE</t>
  </si>
  <si>
    <t>91710</t>
  </si>
  <si>
    <t>1300</t>
  </si>
  <si>
    <t>N CHERRY ST</t>
  </si>
  <si>
    <t>93274</t>
  </si>
  <si>
    <t>13000</t>
  </si>
  <si>
    <t>PIONEER BOULEV</t>
  </si>
  <si>
    <t>90650</t>
  </si>
  <si>
    <t>1400</t>
  </si>
  <si>
    <t>94901</t>
  </si>
  <si>
    <t>14000</t>
  </si>
  <si>
    <t>Afondra Boulevard</t>
  </si>
  <si>
    <t>90638</t>
  </si>
  <si>
    <t>15000</t>
  </si>
  <si>
    <t xml:space="preserve"> CATALINA ST</t>
  </si>
  <si>
    <t>94577</t>
  </si>
  <si>
    <t xml:space="preserve"> HOLT AVE</t>
  </si>
  <si>
    <t>92780</t>
  </si>
  <si>
    <t>1700</t>
  </si>
  <si>
    <t>S AZUSA AVE</t>
  </si>
  <si>
    <t>91745</t>
  </si>
  <si>
    <t>17000</t>
  </si>
  <si>
    <t>San Fern Mission</t>
  </si>
  <si>
    <t>91344</t>
  </si>
  <si>
    <t>18000</t>
  </si>
  <si>
    <t>PARK PLAZA DR</t>
  </si>
  <si>
    <t>90703</t>
  </si>
  <si>
    <t>SANTIAGO BLVD</t>
  </si>
  <si>
    <t>92861</t>
  </si>
  <si>
    <t>19000</t>
  </si>
  <si>
    <t>N. HIRSCH CT</t>
  </si>
  <si>
    <t>96007</t>
  </si>
  <si>
    <t>2100</t>
  </si>
  <si>
    <t xml:space="preserve"> GATEWAY PL</t>
  </si>
  <si>
    <t>95110</t>
  </si>
  <si>
    <t>N ORANGE MALL   C-2</t>
  </si>
  <si>
    <t>92865</t>
  </si>
  <si>
    <t>22000</t>
  </si>
  <si>
    <t>MARILLA ST</t>
  </si>
  <si>
    <t>91311</t>
  </si>
  <si>
    <t>24000</t>
  </si>
  <si>
    <t>A. SUNNYMEAD</t>
  </si>
  <si>
    <t>92553</t>
  </si>
  <si>
    <t>25000</t>
  </si>
  <si>
    <t xml:space="preserve"> EL PASEO</t>
  </si>
  <si>
    <t>92691</t>
  </si>
  <si>
    <t>2600</t>
  </si>
  <si>
    <t>E EL SEGUNDO BLVD</t>
  </si>
  <si>
    <t>90245</t>
  </si>
  <si>
    <t>26000</t>
  </si>
  <si>
    <t xml:space="preserve"> CORPORATE AVE</t>
  </si>
  <si>
    <t>94545</t>
  </si>
  <si>
    <t>2900</t>
  </si>
  <si>
    <t>WHITE LN</t>
  </si>
  <si>
    <t>93304</t>
  </si>
  <si>
    <t>36000</t>
  </si>
  <si>
    <t>MONTEREY AVENUE</t>
  </si>
  <si>
    <t>92260</t>
  </si>
  <si>
    <t>3900</t>
  </si>
  <si>
    <t xml:space="preserve"> BAY CENTER PL</t>
  </si>
  <si>
    <t>400</t>
  </si>
  <si>
    <t xml:space="preserve"> LAKESIDE DR</t>
  </si>
  <si>
    <t>43000</t>
  </si>
  <si>
    <t xml:space="preserve"> BOB HOPE DR</t>
  </si>
  <si>
    <t>92270</t>
  </si>
  <si>
    <t>45000</t>
  </si>
  <si>
    <t>ST W</t>
  </si>
  <si>
    <t>93534</t>
  </si>
  <si>
    <t>500</t>
  </si>
  <si>
    <t>S SEPULVEDA BLVD</t>
  </si>
  <si>
    <t>90266</t>
  </si>
  <si>
    <t>50000</t>
  </si>
  <si>
    <t xml:space="preserve"> GORMAN POST RD</t>
  </si>
  <si>
    <t>93243</t>
  </si>
  <si>
    <t>5400</t>
  </si>
  <si>
    <t>Philadephia  Ave.</t>
  </si>
  <si>
    <t>91761</t>
  </si>
  <si>
    <t>5800</t>
  </si>
  <si>
    <t xml:space="preserve"> FLEET ST</t>
  </si>
  <si>
    <t>92008</t>
  </si>
  <si>
    <t>600</t>
  </si>
  <si>
    <t>HARRY RD BLDG</t>
  </si>
  <si>
    <t>95120</t>
  </si>
  <si>
    <t>TOWNSEND STREE</t>
  </si>
  <si>
    <t>94101</t>
  </si>
  <si>
    <t>700</t>
  </si>
  <si>
    <t>LINDERO CANYON RD</t>
  </si>
  <si>
    <t>91362</t>
  </si>
  <si>
    <t>7300</t>
  </si>
  <si>
    <t xml:space="preserve"> 55TH ST</t>
  </si>
  <si>
    <t>95823</t>
  </si>
  <si>
    <t>7900</t>
  </si>
  <si>
    <t>MADISON AVE</t>
  </si>
  <si>
    <t>95610</t>
  </si>
  <si>
    <t>900</t>
  </si>
  <si>
    <t xml:space="preserve"> PO BOX</t>
  </si>
  <si>
    <t>93206</t>
  </si>
  <si>
    <t>'G' Napa Valley Co.</t>
  </si>
  <si>
    <t>94558</t>
  </si>
  <si>
    <t>ACCGRPNUM</t>
  </si>
  <si>
    <t>LOCNUM</t>
  </si>
  <si>
    <t>ACC_85</t>
  </si>
  <si>
    <t>CAC071-6001-01-020</t>
  </si>
  <si>
    <t>ACC_19</t>
  </si>
  <si>
    <t>CA9280-4886-01-027</t>
  </si>
  <si>
    <t>ACC_56</t>
  </si>
  <si>
    <t>CA9280-4957-01-079</t>
  </si>
  <si>
    <t>ACC_4852</t>
  </si>
  <si>
    <t>CA9280-4852-01-01</t>
  </si>
  <si>
    <t>ACC_23</t>
  </si>
  <si>
    <t>CA9450-4900-02-039</t>
  </si>
  <si>
    <t>ACC_77</t>
  </si>
  <si>
    <t>CA9067-5755-01-01</t>
  </si>
  <si>
    <t>ACC_48</t>
  </si>
  <si>
    <t>CA9453-4942-01-054</t>
  </si>
  <si>
    <t>ACC_37</t>
  </si>
  <si>
    <t>CA9280-4923-03-031</t>
  </si>
  <si>
    <t>CA9280-4852-01-077</t>
  </si>
  <si>
    <t>CA9280-4852-01-075</t>
  </si>
  <si>
    <t>ACC_41</t>
  </si>
  <si>
    <t>CA9330-4927-02-034</t>
  </si>
  <si>
    <t>ACC_87</t>
  </si>
  <si>
    <t>CA9040-6211-01-01</t>
  </si>
  <si>
    <t>ACC_58</t>
  </si>
  <si>
    <t>CA9026-5192-01-01</t>
  </si>
  <si>
    <t>CA9280-4852-01-047</t>
  </si>
  <si>
    <t>ACC_21</t>
  </si>
  <si>
    <t>CA9372-4899-01-07</t>
  </si>
  <si>
    <t>ACC_28</t>
  </si>
  <si>
    <t>CA9280-4907-03-080</t>
  </si>
  <si>
    <t>CA9280-4852-01-010</t>
  </si>
  <si>
    <t>ACC_83</t>
  </si>
  <si>
    <t>CA9330-5979-01-01</t>
  </si>
  <si>
    <t>CA9280-4907-03-016</t>
  </si>
  <si>
    <t>ACC_47</t>
  </si>
  <si>
    <t>CA9130-4940-01-027</t>
  </si>
  <si>
    <t>CA9280-4907-03-090</t>
  </si>
  <si>
    <t>ACC_86</t>
  </si>
  <si>
    <t>CAC079-6146-01-03</t>
  </si>
  <si>
    <t>ACC_24</t>
  </si>
  <si>
    <t>CA9450-4902-01-054</t>
  </si>
  <si>
    <t>CA9280-4907-03-03</t>
  </si>
  <si>
    <t>CA9280-4907-03-018</t>
  </si>
  <si>
    <t>ACC_61</t>
  </si>
  <si>
    <t>CA9353-5240-01-04</t>
  </si>
  <si>
    <t>ACC_46</t>
  </si>
  <si>
    <t>CA9180-4938-01-088</t>
  </si>
  <si>
    <t>ACC_39</t>
  </si>
  <si>
    <t>CA9130-4926-01-093</t>
  </si>
  <si>
    <t>CA9130-4940-01-087</t>
  </si>
  <si>
    <t>ACC_88</t>
  </si>
  <si>
    <t>CA9490-6246-01-01</t>
  </si>
  <si>
    <t>ACC_25</t>
  </si>
  <si>
    <t>CA9280-4905-01-040</t>
  </si>
  <si>
    <t>CA9130-4926-01-012</t>
  </si>
  <si>
    <t>ACC_17</t>
  </si>
  <si>
    <t>PRC009-4884-01-017</t>
  </si>
  <si>
    <t>CA9180-4938-01-060</t>
  </si>
  <si>
    <t>CA9450-4902-01-089</t>
  </si>
  <si>
    <t>ACC_14</t>
  </si>
  <si>
    <t>CA9331-4874-02-021</t>
  </si>
  <si>
    <t>ACC_111</t>
  </si>
  <si>
    <t>CAC029-7741-01-01</t>
  </si>
  <si>
    <t>ACC_109</t>
  </si>
  <si>
    <t>CAC059-7270-01-01</t>
  </si>
  <si>
    <t>CA9130-4940-01-018</t>
  </si>
  <si>
    <t>ACC_62</t>
  </si>
  <si>
    <t>CA9136-5296-01-02</t>
  </si>
  <si>
    <t>CA9130-4940-01-076</t>
  </si>
  <si>
    <t>CA9280-4905-01-072</t>
  </si>
  <si>
    <t>CA9130-4940-01-07</t>
  </si>
  <si>
    <t>ACC_112</t>
  </si>
  <si>
    <t>CAC067-7921-01-01</t>
  </si>
  <si>
    <t>CAC071-6001-01-030</t>
  </si>
  <si>
    <t>ACC_4851</t>
  </si>
  <si>
    <t>CA9301-4851-01-09</t>
  </si>
  <si>
    <t>CA9450-4902-01-024</t>
  </si>
  <si>
    <t>CA9450-4902-01-070</t>
  </si>
  <si>
    <t>CA9450-4902-01-056</t>
  </si>
  <si>
    <t>CA9450-4902-01-092</t>
  </si>
  <si>
    <t>CA9450-4902-01-010</t>
  </si>
  <si>
    <t>ACC_53</t>
  </si>
  <si>
    <t>CA9130-4949-03-073</t>
  </si>
  <si>
    <t>CA9130-4949-03-081</t>
  </si>
  <si>
    <t>CA9130-4949-03-021</t>
  </si>
  <si>
    <t>CA9130-4949-03-041</t>
  </si>
  <si>
    <t>PERIL</t>
  </si>
  <si>
    <t>Earthquake</t>
  </si>
  <si>
    <t>Terrorism</t>
  </si>
  <si>
    <t>Location information for low resolution geocoded locations</t>
  </si>
  <si>
    <t>TIV Year Built ending in '0' or '5'</t>
  </si>
  <si>
    <t>% TOTAL KNOWN</t>
  </si>
  <si>
    <t>CANCELLED</t>
  </si>
  <si>
    <t>Key Drivers of Loss - Top 20 Accounts</t>
  </si>
  <si>
    <t>DLM Analysis:</t>
  </si>
  <si>
    <t>CA EQ Comm and Ind</t>
  </si>
  <si>
    <t>Portfolio Number:</t>
  </si>
  <si>
    <t>Portfolio Name:</t>
  </si>
  <si>
    <t>Peril:</t>
  </si>
  <si>
    <t>Insurance Type:</t>
  </si>
  <si>
    <t>Property</t>
  </si>
  <si>
    <t>Region:</t>
  </si>
  <si>
    <t>Rank</t>
  </si>
  <si>
    <t>Account Number</t>
  </si>
  <si>
    <t>Account Name</t>
  </si>
  <si>
    <t>Producer</t>
  </si>
  <si>
    <t>Risk Count</t>
  </si>
  <si>
    <t>Gross Loss</t>
  </si>
  <si>
    <t>Gross Loss/ Limits (%)</t>
  </si>
  <si>
    <t>Values</t>
  </si>
  <si>
    <t>Limits</t>
  </si>
  <si>
    <t>Premiums</t>
  </si>
  <si>
    <t>ACC_97</t>
  </si>
  <si>
    <t>RCI</t>
  </si>
  <si>
    <t>14</t>
  </si>
  <si>
    <t>ACC_59</t>
  </si>
  <si>
    <t>ACC_79</t>
  </si>
  <si>
    <t>ACC_69</t>
  </si>
  <si>
    <t>28</t>
  </si>
  <si>
    <t>ACC_12</t>
  </si>
  <si>
    <t>10</t>
  </si>
  <si>
    <t>11</t>
  </si>
  <si>
    <t>ACC_63</t>
  </si>
  <si>
    <t>ACC_8</t>
  </si>
  <si>
    <t>ACC_94</t>
  </si>
  <si>
    <t>ACC_75</t>
  </si>
  <si>
    <t>15</t>
  </si>
  <si>
    <t>17</t>
  </si>
  <si>
    <t>ACC_80</t>
  </si>
  <si>
    <t>18</t>
  </si>
  <si>
    <t>ACC_102</t>
  </si>
  <si>
    <t>19</t>
  </si>
  <si>
    <t>ACC_67</t>
  </si>
  <si>
    <t>20</t>
  </si>
  <si>
    <t>ACC_96</t>
  </si>
  <si>
    <t>% Total Loss</t>
  </si>
  <si>
    <t>TOTAL</t>
  </si>
  <si>
    <t>TOTAL TIV</t>
  </si>
  <si>
    <t>REGION</t>
  </si>
  <si>
    <t>Low Resolution Geocoded TIV by County</t>
  </si>
  <si>
    <t>Low Resolution Locations in High Hazard Region Counties</t>
  </si>
  <si>
    <t>% TIV</t>
  </si>
  <si>
    <t>UNKNOWN</t>
  </si>
  <si>
    <t>CONSTRUCTION TYPE</t>
  </si>
  <si>
    <t>TIV by Geocoding Resolution</t>
  </si>
  <si>
    <t>TIV by County</t>
  </si>
  <si>
    <t xml:space="preserve">Total </t>
  </si>
  <si>
    <t>Total Value</t>
  </si>
  <si>
    <t>Total</t>
  </si>
  <si>
    <t>TIV by Low Resolution Geocoding Locations</t>
  </si>
  <si>
    <t>% of TIV</t>
  </si>
  <si>
    <t>% of Total TIV</t>
  </si>
  <si>
    <t>TIV by Construction</t>
  </si>
  <si>
    <t>TIV by Construction Scheme</t>
  </si>
  <si>
    <t>TIV by Occupancy</t>
  </si>
  <si>
    <t>Other</t>
  </si>
  <si>
    <t xml:space="preserve">TIV by Occupany and Construction </t>
  </si>
  <si>
    <t>TIV by Number of Stories and Construction</t>
  </si>
  <si>
    <t>ATC - Wood Frame</t>
  </si>
  <si>
    <t>ATC - Ductile RC Frame (Distributed)</t>
  </si>
  <si>
    <t>ATC - Non-Ductile RC Frame (Distributed)</t>
  </si>
  <si>
    <t>ATC - Tilt-Up</t>
  </si>
  <si>
    <t>ATC - Light Metal</t>
  </si>
  <si>
    <t>ATC - RC Shear Wall with Frame</t>
  </si>
  <si>
    <t>ATC - RC Shear Wall without Frame</t>
  </si>
  <si>
    <t>ATC - RM Shear Wall</t>
  </si>
  <si>
    <t>ATC - RM Shear Wall with Frame</t>
  </si>
  <si>
    <t>ATC - Braced Steel Frame</t>
  </si>
  <si>
    <t>FIRE - Unknown</t>
  </si>
  <si>
    <t>FIRE - Frame</t>
  </si>
  <si>
    <t>FIRE - Joisted Masonry</t>
  </si>
  <si>
    <t>FIRE - Non-Combustile</t>
  </si>
  <si>
    <t>FIRE - Masonry Non-Combustile</t>
  </si>
  <si>
    <t>FIRE - Modified Fire Resistive</t>
  </si>
  <si>
    <t>FIRE - Fire Resistive</t>
  </si>
  <si>
    <t>FIRE - Superior Non-Combustible</t>
  </si>
  <si>
    <t>ISO - Wood Frame - Small (1A,B,C)</t>
  </si>
  <si>
    <t>ISO - Mix Constr. - Ordinary EQ Res. (5AA)</t>
  </si>
  <si>
    <t>ISO - Steel Frame - Sup. EQ Resistive (3A)</t>
  </si>
  <si>
    <t>ISO - Steel Frame - Other (3C)</t>
  </si>
  <si>
    <t>Policy Dates and Stats</t>
  </si>
  <si>
    <t>TIV by Year Built</t>
  </si>
  <si>
    <t>Secondary Characteristics 1</t>
  </si>
  <si>
    <t>Count of Secondary Characteristics</t>
  </si>
  <si>
    <t>Number of Secondary Characteristics</t>
  </si>
  <si>
    <t>Secondary Characteristics 2</t>
  </si>
  <si>
    <t>Plan Irreqularity</t>
  </si>
  <si>
    <t>Structural Upgrade</t>
  </si>
  <si>
    <t>Cladding Type</t>
  </si>
  <si>
    <t>Short Column</t>
  </si>
  <si>
    <t>Ornamentation</t>
  </si>
  <si>
    <t>Construction Quality</t>
  </si>
  <si>
    <t>Pounding</t>
  </si>
  <si>
    <t>Engineered Foundation</t>
  </si>
  <si>
    <t>Soft Story</t>
  </si>
  <si>
    <t>Frame Bolted Down</t>
  </si>
  <si>
    <t>Purlin Anchoring</t>
  </si>
  <si>
    <t>URM Retrofit</t>
  </si>
  <si>
    <t>List of Codings Per Secondary Characteristic (i.e. are all coded the same?)</t>
  </si>
  <si>
    <t>Plan Irregularity</t>
  </si>
  <si>
    <t>Equipment Support Maintenance</t>
  </si>
  <si>
    <t>Values and Limits</t>
  </si>
  <si>
    <t>Inuring Reinsurance</t>
  </si>
  <si>
    <t>S.F./Bay Area and Southern CA</t>
  </si>
  <si>
    <t>High Hazard  =</t>
  </si>
  <si>
    <t>Medium Hazard =</t>
  </si>
  <si>
    <t>Low Hazard =</t>
  </si>
  <si>
    <t>GeoResolutionCode</t>
  </si>
  <si>
    <t>Note:  GeoResolutionCode  5 = ZIP Code; 9 =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</si>
</sst>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\(&quot;$&quot;#,##0.00\)"/>
    <numFmt numFmtId="165" formatCode="mm/dd/yyyy;@"/>
    <numFmt numFmtId="166" formatCode="_(* #,##0_);_(* \(#,##0\);_(* &quot;-&quot;??_);_(@_)"/>
    <numFmt numFmtId="167" formatCode="&quot;$&quot;#,##0;\(&quot;$&quot;#,##0\)"/>
    <numFmt numFmtId="168" formatCode="&quot;$&quot;#,##0.00"/>
    <numFmt numFmtId="169" formatCode="&quot;$&quot;#,##0"/>
    <numFmt numFmtId="170" formatCode="#,##0.00000"/>
    <numFmt numFmtId="171" formatCode="#,##0.000000000"/>
    <numFmt numFmtId="172" formatCode="0.000000000"/>
    <numFmt numFmtId="173" formatCode="#,##0.00_);\-#,##0.00"/>
  </numFmts>
  <fonts count="25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8"/>
      <name val="Arial"/>
    </font>
    <font>
      <sz val="9"/>
      <name val="Arial"/>
      <family val="2"/>
    </font>
    <font>
      <b/>
      <i/>
      <sz val="18"/>
      <name val="Arial"/>
    </font>
    <font>
      <sz val="9.9499999999999993"/>
      <color indexed="18"/>
      <name val="Arial"/>
    </font>
    <font>
      <b/>
      <sz val="7.2"/>
      <color indexed="8"/>
      <name val="Arial"/>
    </font>
    <font>
      <b/>
      <sz val="6.95"/>
      <color indexed="8"/>
      <name val="Arial"/>
    </font>
    <font>
      <sz val="8.0500000000000007"/>
      <color indexed="8"/>
      <name val="Arial"/>
    </font>
    <font>
      <b/>
      <sz val="7.9"/>
      <color indexed="8"/>
      <name val="Arial"/>
    </font>
    <font>
      <b/>
      <sz val="7.2"/>
      <name val="Arial"/>
    </font>
    <font>
      <sz val="9"/>
      <color indexed="18"/>
      <name val="Arial"/>
    </font>
    <font>
      <sz val="9.9499999999999993"/>
      <color indexed="8"/>
      <name val="Arial"/>
    </font>
    <font>
      <b/>
      <sz val="7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9.9499999999999993"/>
      <name val="Arial"/>
      <family val="2"/>
    </font>
    <font>
      <i/>
      <sz val="9.9499999999999993"/>
      <name val="Arial"/>
      <family val="2"/>
    </font>
    <font>
      <b/>
      <sz val="7.2"/>
      <name val="Arial"/>
      <family val="2"/>
    </font>
    <font>
      <b/>
      <sz val="7.5"/>
      <name val="Arial"/>
      <family val="2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0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0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6">
    <xf numFmtId="0" fontId="0" fillId="0" borderId="0" xfId="0"/>
    <xf numFmtId="0" fontId="2" fillId="0" borderId="0" xfId="10" applyFont="1" applyFill="1" applyBorder="1" applyAlignment="1">
      <alignment horizontal="right" wrapText="1"/>
    </xf>
    <xf numFmtId="164" fontId="0" fillId="0" borderId="0" xfId="0" applyNumberFormat="1"/>
    <xf numFmtId="1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16" applyFont="1" applyFill="1" applyBorder="1" applyAlignment="1">
      <alignment horizontal="center"/>
    </xf>
    <xf numFmtId="0" fontId="2" fillId="0" borderId="0" xfId="16" applyFont="1" applyFill="1" applyBorder="1" applyAlignment="1">
      <alignment horizontal="right" wrapText="1"/>
    </xf>
    <xf numFmtId="164" fontId="2" fillId="0" borderId="0" xfId="16" applyNumberFormat="1" applyFont="1" applyFill="1" applyBorder="1" applyAlignment="1">
      <alignment horizontal="right" wrapText="1"/>
    </xf>
    <xf numFmtId="0" fontId="0" fillId="0" borderId="0" xfId="0" applyNumberFormat="1" applyFill="1" applyBorder="1" applyAlignment="1" applyProtection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NumberFormat="1" applyFill="1" applyBorder="1" applyAlignment="1" applyProtection="1">
      <alignment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173" fontId="10" fillId="0" borderId="0" xfId="0" applyNumberFormat="1" applyFont="1" applyAlignment="1">
      <alignment horizontal="right" vertical="center"/>
    </xf>
    <xf numFmtId="173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8" fontId="5" fillId="0" borderId="0" xfId="0" applyNumberFormat="1" applyFont="1"/>
    <xf numFmtId="169" fontId="10" fillId="0" borderId="0" xfId="0" applyNumberFormat="1" applyFont="1" applyAlignment="1">
      <alignment horizontal="right" vertical="center"/>
    </xf>
    <xf numFmtId="169" fontId="11" fillId="0" borderId="0" xfId="0" applyNumberFormat="1" applyFont="1" applyAlignment="1">
      <alignment horizontal="right" vertical="center"/>
    </xf>
    <xf numFmtId="10" fontId="4" fillId="0" borderId="0" xfId="0" applyNumberFormat="1" applyFont="1" applyFill="1" applyBorder="1" applyAlignment="1" applyProtection="1"/>
    <xf numFmtId="10" fontId="0" fillId="0" borderId="0" xfId="0" applyNumberFormat="1" applyFill="1" applyBorder="1" applyAlignment="1" applyProtection="1"/>
    <xf numFmtId="0" fontId="15" fillId="0" borderId="1" xfId="0" applyNumberFormat="1" applyFont="1" applyFill="1" applyBorder="1" applyAlignment="1" applyProtection="1">
      <alignment wrapText="1"/>
    </xf>
    <xf numFmtId="0" fontId="3" fillId="0" borderId="0" xfId="0" applyFont="1" applyBorder="1"/>
    <xf numFmtId="164" fontId="3" fillId="0" borderId="0" xfId="0" applyNumberFormat="1" applyFont="1" applyBorder="1"/>
    <xf numFmtId="0" fontId="16" fillId="0" borderId="0" xfId="4" applyFont="1" applyFill="1" applyBorder="1" applyAlignment="1">
      <alignment wrapText="1"/>
    </xf>
    <xf numFmtId="0" fontId="16" fillId="0" borderId="0" xfId="3" applyFont="1" applyFill="1" applyBorder="1" applyAlignment="1">
      <alignment wrapText="1"/>
    </xf>
    <xf numFmtId="0" fontId="16" fillId="0" borderId="0" xfId="16" applyFont="1" applyFill="1" applyBorder="1" applyAlignment="1">
      <alignment horizontal="right" wrapText="1"/>
    </xf>
    <xf numFmtId="0" fontId="3" fillId="0" borderId="0" xfId="0" applyFont="1"/>
    <xf numFmtId="0" fontId="2" fillId="0" borderId="0" xfId="4" applyFont="1" applyFill="1" applyBorder="1" applyAlignment="1">
      <alignment horizontal="center" wrapText="1"/>
    </xf>
    <xf numFmtId="164" fontId="2" fillId="0" borderId="0" xfId="4" applyNumberFormat="1" applyFont="1" applyFill="1" applyBorder="1" applyAlignment="1">
      <alignment horizontal="right" wrapText="1"/>
    </xf>
    <xf numFmtId="164" fontId="0" fillId="0" borderId="0" xfId="0" applyNumberFormat="1" applyBorder="1"/>
    <xf numFmtId="0" fontId="3" fillId="0" borderId="2" xfId="0" applyFont="1" applyFill="1" applyBorder="1"/>
    <xf numFmtId="0" fontId="3" fillId="0" borderId="2" xfId="0" applyFont="1" applyBorder="1"/>
    <xf numFmtId="164" fontId="3" fillId="0" borderId="2" xfId="0" applyNumberFormat="1" applyFont="1" applyBorder="1"/>
    <xf numFmtId="0" fontId="16" fillId="2" borderId="0" xfId="4" applyFont="1" applyFill="1" applyBorder="1" applyAlignment="1">
      <alignment horizontal="center"/>
    </xf>
    <xf numFmtId="10" fontId="3" fillId="0" borderId="2" xfId="0" applyNumberFormat="1" applyFont="1" applyBorder="1"/>
    <xf numFmtId="0" fontId="3" fillId="3" borderId="0" xfId="0" applyFont="1" applyFill="1" applyBorder="1"/>
    <xf numFmtId="0" fontId="2" fillId="0" borderId="0" xfId="4" applyFont="1" applyFill="1" applyBorder="1" applyAlignment="1">
      <alignment wrapText="1"/>
    </xf>
    <xf numFmtId="0" fontId="2" fillId="4" borderId="0" xfId="4" applyFont="1" applyFill="1" applyBorder="1" applyAlignment="1">
      <alignment wrapText="1"/>
    </xf>
    <xf numFmtId="0" fontId="2" fillId="5" borderId="0" xfId="4" applyFont="1" applyFill="1" applyBorder="1" applyAlignment="1">
      <alignment wrapText="1"/>
    </xf>
    <xf numFmtId="0" fontId="2" fillId="6" borderId="0" xfId="4" applyFont="1" applyFill="1" applyBorder="1" applyAlignment="1">
      <alignment wrapText="1"/>
    </xf>
    <xf numFmtId="0" fontId="2" fillId="7" borderId="0" xfId="4" applyFont="1" applyFill="1" applyBorder="1" applyAlignment="1">
      <alignment wrapText="1"/>
    </xf>
    <xf numFmtId="0" fontId="2" fillId="8" borderId="0" xfId="4" applyFont="1" applyFill="1" applyBorder="1" applyAlignment="1">
      <alignment wrapText="1"/>
    </xf>
    <xf numFmtId="0" fontId="2" fillId="9" borderId="0" xfId="4" applyFont="1" applyFill="1" applyBorder="1" applyAlignment="1">
      <alignment wrapText="1"/>
    </xf>
    <xf numFmtId="0" fontId="0" fillId="10" borderId="0" xfId="0" applyFill="1" applyBorder="1"/>
    <xf numFmtId="10" fontId="0" fillId="0" borderId="0" xfId="0" applyNumberFormat="1" applyBorder="1"/>
    <xf numFmtId="0" fontId="0" fillId="9" borderId="0" xfId="0" applyFill="1" applyBorder="1"/>
    <xf numFmtId="0" fontId="2" fillId="0" borderId="0" xfId="11" applyFont="1" applyFill="1" applyBorder="1" applyAlignment="1">
      <alignment horizontal="right" wrapText="1"/>
    </xf>
    <xf numFmtId="0" fontId="2" fillId="0" borderId="0" xfId="11" applyFont="1" applyFill="1" applyBorder="1" applyAlignment="1">
      <alignment wrapText="1"/>
    </xf>
    <xf numFmtId="167" fontId="2" fillId="0" borderId="0" xfId="11" applyNumberFormat="1" applyFont="1" applyFill="1" applyBorder="1" applyAlignment="1">
      <alignment horizontal="right" wrapText="1"/>
    </xf>
    <xf numFmtId="167" fontId="0" fillId="0" borderId="0" xfId="0" applyNumberFormat="1" applyBorder="1"/>
    <xf numFmtId="9" fontId="0" fillId="0" borderId="0" xfId="0" applyNumberFormat="1" applyBorder="1"/>
    <xf numFmtId="0" fontId="17" fillId="0" borderId="3" xfId="0" applyFont="1" applyBorder="1"/>
    <xf numFmtId="0" fontId="0" fillId="0" borderId="3" xfId="0" applyBorder="1"/>
    <xf numFmtId="0" fontId="0" fillId="3" borderId="3" xfId="0" applyFill="1" applyBorder="1"/>
    <xf numFmtId="0" fontId="3" fillId="12" borderId="3" xfId="0" applyFont="1" applyFill="1" applyBorder="1"/>
    <xf numFmtId="0" fontId="0" fillId="12" borderId="3" xfId="0" applyFill="1" applyBorder="1"/>
    <xf numFmtId="0" fontId="16" fillId="2" borderId="0" xfId="11" applyFont="1" applyFill="1" applyBorder="1" applyAlignment="1">
      <alignment horizontal="center"/>
    </xf>
    <xf numFmtId="0" fontId="16" fillId="13" borderId="0" xfId="4" applyFont="1" applyFill="1" applyBorder="1" applyAlignment="1">
      <alignment horizontal="center"/>
    </xf>
    <xf numFmtId="0" fontId="2" fillId="0" borderId="0" xfId="3" applyFont="1" applyFill="1" applyBorder="1" applyAlignment="1">
      <alignment wrapText="1"/>
    </xf>
    <xf numFmtId="164" fontId="2" fillId="0" borderId="0" xfId="3" applyNumberFormat="1" applyFont="1" applyFill="1" applyBorder="1" applyAlignment="1">
      <alignment horizontal="right" wrapText="1"/>
    </xf>
    <xf numFmtId="0" fontId="16" fillId="2" borderId="0" xfId="3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6" fillId="0" borderId="2" xfId="3" applyFont="1" applyFill="1" applyBorder="1" applyAlignment="1">
      <alignment wrapText="1"/>
    </xf>
    <xf numFmtId="0" fontId="16" fillId="0" borderId="3" xfId="3" applyFont="1" applyFill="1" applyBorder="1" applyAlignment="1">
      <alignment wrapText="1"/>
    </xf>
    <xf numFmtId="0" fontId="3" fillId="12" borderId="3" xfId="0" applyFont="1" applyFill="1" applyBorder="1" applyAlignment="1">
      <alignment horizontal="centerContinuous"/>
    </xf>
    <xf numFmtId="0" fontId="16" fillId="12" borderId="3" xfId="3" applyFont="1" applyFill="1" applyBorder="1" applyAlignment="1">
      <alignment horizontal="centerContinuous" wrapText="1"/>
    </xf>
    <xf numFmtId="0" fontId="2" fillId="0" borderId="0" xfId="3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center" wrapText="1"/>
    </xf>
    <xf numFmtId="10" fontId="0" fillId="0" borderId="0" xfId="0" applyNumberFormat="1" applyBorder="1" applyAlignment="1">
      <alignment horizontal="center"/>
    </xf>
    <xf numFmtId="0" fontId="16" fillId="2" borderId="0" xfId="3" applyFont="1" applyFill="1" applyBorder="1" applyAlignment="1"/>
    <xf numFmtId="10" fontId="3" fillId="0" borderId="2" xfId="0" applyNumberFormat="1" applyFont="1" applyBorder="1" applyAlignment="1">
      <alignment horizontal="center"/>
    </xf>
    <xf numFmtId="0" fontId="2" fillId="0" borderId="0" xfId="3" applyFont="1" applyFill="1" applyBorder="1" applyAlignment="1">
      <alignment horizontal="left" wrapText="1"/>
    </xf>
    <xf numFmtId="0" fontId="0" fillId="14" borderId="0" xfId="0" applyFill="1" applyBorder="1"/>
    <xf numFmtId="0" fontId="0" fillId="15" borderId="0" xfId="0" applyFill="1" applyBorder="1"/>
    <xf numFmtId="0" fontId="3" fillId="0" borderId="0" xfId="0" applyFont="1" applyFill="1" applyBorder="1"/>
    <xf numFmtId="0" fontId="2" fillId="0" borderId="0" xfId="15" applyFont="1" applyFill="1" applyBorder="1" applyAlignment="1">
      <alignment horizontal="center" wrapText="1"/>
    </xf>
    <xf numFmtId="0" fontId="2" fillId="0" borderId="0" xfId="15" applyFont="1" applyFill="1" applyBorder="1" applyAlignment="1">
      <alignment wrapText="1"/>
    </xf>
    <xf numFmtId="164" fontId="2" fillId="0" borderId="0" xfId="15" applyNumberFormat="1" applyFont="1" applyFill="1" applyBorder="1" applyAlignment="1">
      <alignment horizontal="right" wrapText="1"/>
    </xf>
    <xf numFmtId="0" fontId="2" fillId="0" borderId="0" xfId="15" applyBorder="1"/>
    <xf numFmtId="168" fontId="0" fillId="0" borderId="0" xfId="0" applyNumberFormat="1" applyBorder="1"/>
    <xf numFmtId="0" fontId="16" fillId="0" borderId="2" xfId="15" applyFont="1" applyFill="1" applyBorder="1" applyAlignment="1">
      <alignment wrapText="1"/>
    </xf>
    <xf numFmtId="164" fontId="16" fillId="0" borderId="2" xfId="15" applyNumberFormat="1" applyFont="1" applyBorder="1"/>
    <xf numFmtId="0" fontId="16" fillId="2" borderId="3" xfId="15" applyFont="1" applyFill="1" applyBorder="1" applyAlignment="1">
      <alignment horizontal="center"/>
    </xf>
    <xf numFmtId="0" fontId="0" fillId="0" borderId="3" xfId="0" applyFill="1" applyBorder="1"/>
    <xf numFmtId="0" fontId="3" fillId="0" borderId="3" xfId="0" applyFont="1" applyFill="1" applyBorder="1"/>
    <xf numFmtId="164" fontId="2" fillId="0" borderId="0" xfId="7" applyNumberFormat="1" applyFont="1" applyFill="1" applyBorder="1" applyAlignment="1">
      <alignment horizontal="right" wrapText="1"/>
    </xf>
    <xf numFmtId="7" fontId="0" fillId="0" borderId="0" xfId="0" applyNumberFormat="1" applyBorder="1"/>
    <xf numFmtId="0" fontId="16" fillId="2" borderId="3" xfId="7" applyFont="1" applyFill="1" applyBorder="1" applyAlignment="1">
      <alignment horizontal="center"/>
    </xf>
    <xf numFmtId="0" fontId="2" fillId="0" borderId="0" xfId="7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7" applyFont="1" applyFill="1" applyBorder="1" applyAlignment="1">
      <alignment horizontal="left" wrapText="1"/>
    </xf>
    <xf numFmtId="0" fontId="18" fillId="0" borderId="0" xfId="7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16" fillId="0" borderId="2" xfId="7" applyFont="1" applyFill="1" applyBorder="1" applyAlignment="1">
      <alignment horizontal="left" wrapText="1"/>
    </xf>
    <xf numFmtId="0" fontId="16" fillId="2" borderId="4" xfId="7" applyFont="1" applyFill="1" applyBorder="1" applyAlignment="1">
      <alignment horizontal="center"/>
    </xf>
    <xf numFmtId="0" fontId="2" fillId="0" borderId="0" xfId="8" applyFont="1" applyFill="1" applyBorder="1" applyAlignment="1">
      <alignment horizontal="right" wrapText="1"/>
    </xf>
    <xf numFmtId="0" fontId="2" fillId="0" borderId="0" xfId="8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0" fontId="2" fillId="5" borderId="0" xfId="8" applyFont="1" applyFill="1" applyBorder="1" applyAlignment="1">
      <alignment horizontal="right" wrapText="1"/>
    </xf>
    <xf numFmtId="0" fontId="2" fillId="5" borderId="0" xfId="8" applyFont="1" applyFill="1" applyBorder="1" applyAlignment="1">
      <alignment wrapText="1"/>
    </xf>
    <xf numFmtId="166" fontId="2" fillId="5" borderId="0" xfId="1" applyNumberFormat="1" applyFont="1" applyFill="1" applyBorder="1" applyAlignment="1">
      <alignment wrapText="1"/>
    </xf>
    <xf numFmtId="166" fontId="0" fillId="0" borderId="0" xfId="0" applyNumberFormat="1" applyBorder="1"/>
    <xf numFmtId="164" fontId="2" fillId="0" borderId="0" xfId="9" applyNumberFormat="1" applyFont="1" applyFill="1" applyBorder="1" applyAlignment="1">
      <alignment horizontal="right" wrapText="1"/>
    </xf>
    <xf numFmtId="0" fontId="16" fillId="2" borderId="3" xfId="8" applyFont="1" applyFill="1" applyBorder="1" applyAlignment="1">
      <alignment horizontal="center"/>
    </xf>
    <xf numFmtId="0" fontId="3" fillId="0" borderId="3" xfId="0" applyFont="1" applyBorder="1"/>
    <xf numFmtId="0" fontId="16" fillId="2" borderId="3" xfId="9" applyFont="1" applyFill="1" applyBorder="1" applyAlignment="1">
      <alignment horizontal="center"/>
    </xf>
    <xf numFmtId="0" fontId="2" fillId="0" borderId="0" xfId="9" applyFont="1" applyFill="1" applyBorder="1" applyAlignment="1">
      <alignment horizontal="left" wrapText="1"/>
    </xf>
    <xf numFmtId="165" fontId="2" fillId="0" borderId="0" xfId="14" applyNumberFormat="1" applyFont="1" applyFill="1" applyBorder="1" applyAlignment="1">
      <alignment horizontal="right" wrapText="1"/>
    </xf>
    <xf numFmtId="43" fontId="0" fillId="0" borderId="0" xfId="0" applyNumberFormat="1" applyBorder="1"/>
    <xf numFmtId="0" fontId="16" fillId="13" borderId="3" xfId="14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169" fontId="2" fillId="0" borderId="0" xfId="2" applyNumberFormat="1" applyFont="1" applyFill="1" applyBorder="1" applyAlignment="1">
      <alignment horizontal="right" wrapText="1"/>
    </xf>
    <xf numFmtId="169" fontId="0" fillId="0" borderId="0" xfId="0" applyNumberFormat="1" applyBorder="1"/>
    <xf numFmtId="169" fontId="0" fillId="0" borderId="0" xfId="0" applyNumberFormat="1" applyBorder="1" applyAlignment="1">
      <alignment horizontal="center"/>
    </xf>
    <xf numFmtId="169" fontId="3" fillId="0" borderId="2" xfId="0" applyNumberFormat="1" applyFont="1" applyBorder="1"/>
    <xf numFmtId="0" fontId="16" fillId="2" borderId="3" xfId="13" applyFont="1" applyFill="1" applyBorder="1" applyAlignment="1">
      <alignment horizontal="center"/>
    </xf>
    <xf numFmtId="0" fontId="18" fillId="2" borderId="4" xfId="10" applyFont="1" applyFill="1" applyBorder="1" applyAlignment="1">
      <alignment horizontal="center"/>
    </xf>
    <xf numFmtId="0" fontId="2" fillId="2" borderId="4" xfId="10" applyFont="1" applyFill="1" applyBorder="1" applyAlignment="1">
      <alignment horizontal="center"/>
    </xf>
    <xf numFmtId="0" fontId="2" fillId="11" borderId="4" xfId="10" applyFont="1" applyFill="1" applyBorder="1" applyAlignment="1">
      <alignment horizontal="center"/>
    </xf>
    <xf numFmtId="0" fontId="2" fillId="0" borderId="0" xfId="13" applyFont="1" applyFill="1" applyBorder="1" applyAlignment="1">
      <alignment horizontal="center" wrapText="1"/>
    </xf>
    <xf numFmtId="0" fontId="2" fillId="0" borderId="0" xfId="1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0" xfId="10" applyFont="1" applyFill="1" applyBorder="1" applyAlignment="1">
      <alignment horizontal="center"/>
    </xf>
    <xf numFmtId="0" fontId="16" fillId="11" borderId="4" xfId="10" applyFont="1" applyFill="1" applyBorder="1" applyAlignment="1">
      <alignment horizontal="center"/>
    </xf>
    <xf numFmtId="0" fontId="16" fillId="2" borderId="4" xfId="10" applyFont="1" applyFill="1" applyBorder="1" applyAlignment="1">
      <alignment horizontal="center"/>
    </xf>
    <xf numFmtId="0" fontId="16" fillId="11" borderId="3" xfId="10" applyFont="1" applyFill="1" applyBorder="1" applyAlignment="1">
      <alignment horizontal="center"/>
    </xf>
    <xf numFmtId="0" fontId="16" fillId="2" borderId="3" xfId="10" applyFont="1" applyFill="1" applyBorder="1" applyAlignment="1">
      <alignment horizontal="center"/>
    </xf>
    <xf numFmtId="0" fontId="16" fillId="13" borderId="3" xfId="10" applyFont="1" applyFill="1" applyBorder="1" applyAlignment="1">
      <alignment horizontal="center"/>
    </xf>
    <xf numFmtId="0" fontId="2" fillId="0" borderId="0" xfId="12" applyFont="1" applyFill="1" applyBorder="1" applyAlignment="1">
      <alignment horizontal="right" wrapText="1"/>
    </xf>
    <xf numFmtId="166" fontId="2" fillId="0" borderId="0" xfId="1" applyNumberFormat="1" applyFont="1" applyFill="1" applyBorder="1" applyAlignment="1">
      <alignment horizontal="right" wrapText="1"/>
    </xf>
    <xf numFmtId="43" fontId="2" fillId="0" borderId="0" xfId="1" applyNumberFormat="1" applyFont="1" applyFill="1" applyBorder="1" applyAlignment="1">
      <alignment horizontal="right" wrapText="1"/>
    </xf>
    <xf numFmtId="167" fontId="2" fillId="0" borderId="0" xfId="6" applyNumberFormat="1" applyFont="1" applyFill="1" applyBorder="1" applyAlignment="1">
      <alignment horizontal="right" wrapText="1"/>
    </xf>
    <xf numFmtId="4" fontId="0" fillId="0" borderId="0" xfId="0" applyNumberFormat="1" applyBorder="1"/>
    <xf numFmtId="172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  <xf numFmtId="0" fontId="16" fillId="2" borderId="4" xfId="12" applyFont="1" applyFill="1" applyBorder="1" applyAlignment="1">
      <alignment horizontal="center"/>
    </xf>
    <xf numFmtId="0" fontId="16" fillId="2" borderId="3" xfId="16" applyFont="1" applyFill="1" applyBorder="1" applyAlignment="1">
      <alignment horizontal="center"/>
    </xf>
    <xf numFmtId="0" fontId="16" fillId="2" borderId="4" xfId="6" applyFont="1" applyFill="1" applyBorder="1" applyAlignment="1">
      <alignment horizontal="center"/>
    </xf>
    <xf numFmtId="0" fontId="2" fillId="0" borderId="0" xfId="5" applyFont="1" applyFill="1" applyBorder="1" applyAlignment="1">
      <alignment horizontal="right" wrapText="1"/>
    </xf>
    <xf numFmtId="43" fontId="2" fillId="0" borderId="0" xfId="1" applyFont="1" applyFill="1" applyBorder="1" applyAlignment="1">
      <alignment horizontal="right" wrapText="1"/>
    </xf>
    <xf numFmtId="0" fontId="16" fillId="2" borderId="4" xfId="5" applyFont="1" applyFill="1" applyBorder="1" applyAlignment="1">
      <alignment horizontal="center"/>
    </xf>
    <xf numFmtId="0" fontId="16" fillId="11" borderId="4" xfId="5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19" fillId="0" borderId="0" xfId="0" applyNumberFormat="1" applyFont="1" applyFill="1" applyBorder="1" applyAlignment="1" applyProtection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3" fillId="12" borderId="4" xfId="0" applyFont="1" applyFill="1" applyBorder="1" applyAlignment="1">
      <alignment horizontal="center"/>
    </xf>
    <xf numFmtId="6" fontId="23" fillId="0" borderId="0" xfId="0" applyNumberFormat="1" applyFont="1" applyFill="1"/>
    <xf numFmtId="0" fontId="24" fillId="0" borderId="0" xfId="3" applyFont="1" applyFill="1" applyBorder="1" applyAlignment="1">
      <alignment wrapText="1"/>
    </xf>
    <xf numFmtId="164" fontId="24" fillId="0" borderId="0" xfId="0" applyNumberFormat="1" applyFont="1" applyBorder="1"/>
    <xf numFmtId="0" fontId="24" fillId="0" borderId="0" xfId="7" applyFont="1" applyFill="1" applyBorder="1" applyAlignment="1">
      <alignment horizontal="left" wrapText="1"/>
    </xf>
    <xf numFmtId="164" fontId="24" fillId="0" borderId="0" xfId="7" applyNumberFormat="1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1" applyFont="1" applyFill="1" applyBorder="1" applyAlignment="1">
      <alignment horizontal="center" wrapText="1"/>
    </xf>
    <xf numFmtId="0" fontId="16" fillId="13" borderId="0" xfId="4" applyFont="1" applyFill="1" applyBorder="1" applyAlignment="1">
      <alignment horizontal="center"/>
    </xf>
    <xf numFmtId="0" fontId="3" fillId="0" borderId="0" xfId="0" applyFont="1" applyBorder="1" applyAlignment="1"/>
    <xf numFmtId="0" fontId="3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7">
    <cellStyle name="Comma" xfId="1" builtinId="3"/>
    <cellStyle name="Currency" xfId="2" builtinId="4"/>
    <cellStyle name="Normal" xfId="0" builtinId="0"/>
    <cellStyle name="Normal_Construction by Occupancy" xfId="3" xr:uid="{00000000-0005-0000-0000-000003000000}"/>
    <cellStyle name="Normal_Geocoding Resolution" xfId="4" xr:uid="{00000000-0005-0000-0000-000004000000}"/>
    <cellStyle name="Normal_Inuring Reinsurance" xfId="5" xr:uid="{00000000-0005-0000-0000-000005000000}"/>
    <cellStyle name="Normal_Low Values &amp; Limits" xfId="6" xr:uid="{00000000-0005-0000-0000-000006000000}"/>
    <cellStyle name="Normal_NumStories by Construction" xfId="7" xr:uid="{00000000-0005-0000-0000-000007000000}"/>
    <cellStyle name="Normal_Policy Dates" xfId="8" xr:uid="{00000000-0005-0000-0000-000008000000}"/>
    <cellStyle name="Normal_Policy Dates &amp; Status" xfId="9" xr:uid="{00000000-0005-0000-0000-000009000000}"/>
    <cellStyle name="Normal_Secondary Characteristics" xfId="10" xr:uid="{00000000-0005-0000-0000-00000A000000}"/>
    <cellStyle name="Normal_Sheet1" xfId="11" xr:uid="{00000000-0005-0000-0000-00000B000000}"/>
    <cellStyle name="Normal_Sheet4" xfId="12" xr:uid="{00000000-0005-0000-0000-00000C000000}"/>
    <cellStyle name="Normal_Sheet5" xfId="13" xr:uid="{00000000-0005-0000-0000-00000D000000}"/>
    <cellStyle name="Normal_Sheet6" xfId="14" xr:uid="{00000000-0005-0000-0000-00000E000000}"/>
    <cellStyle name="Normal_TIV by Construction and Occ" xfId="15" xr:uid="{00000000-0005-0000-0000-00000F000000}"/>
    <cellStyle name="Normal_Values &amp; Limits" xfId="16" xr:uid="{00000000-0005-0000-0000-00001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C2-445A-8DB1-DCEE6041164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C2-445A-8DB1-DCEE6041164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C2-445A-8DB1-DCEE6041164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DC2-445A-8DB1-DCEE60411645}"/>
              </c:ext>
            </c:extLst>
          </c:dPt>
          <c:dLbls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C2-445A-8DB1-DCEE60411645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C2-445A-8DB1-DCEE60411645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'TIV by Geocoding Resolution'!#REF!</c:f>
              <c:numCache>
                <c:formatCode>General</c:formatCode>
                <c:ptCount val="5"/>
                <c:pt idx="0">
                  <c:v>963271100</c:v>
                </c:pt>
                <c:pt idx="1">
                  <c:v>628498600</c:v>
                </c:pt>
                <c:pt idx="2">
                  <c:v>285589800</c:v>
                </c:pt>
                <c:pt idx="3">
                  <c:v>68104005.36999999</c:v>
                </c:pt>
                <c:pt idx="4">
                  <c:v>3662400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'TIV by Geocoding Resolution'!#REF!</c15:sqref>
                        </c15:formulaRef>
                      </c:ext>
                    </c:extLst>
                    <c:strCache>
                      <c:ptCount val="5"/>
                      <c:pt idx="0">
                        <c:v>Southern CA</c:v>
                      </c:pt>
                      <c:pt idx="1">
                        <c:v>S.F./Bay Area</c:v>
                      </c:pt>
                      <c:pt idx="2">
                        <c:v>Central Valley/Sierra</c:v>
                      </c:pt>
                      <c:pt idx="3">
                        <c:v>Coastal Northern CA</c:v>
                      </c:pt>
                      <c:pt idx="4">
                        <c:v>Unknown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EDC2-445A-8DB1-DCEE604116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'TIV by Geocoding Resolution'!$A$4:$A$7</c:f>
              <c:strCache>
                <c:ptCount val="4"/>
                <c:pt idx="0">
                  <c:v>Street</c:v>
                </c:pt>
                <c:pt idx="1">
                  <c:v>ZIP Code</c:v>
                </c:pt>
                <c:pt idx="2">
                  <c:v>County</c:v>
                </c:pt>
                <c:pt idx="3">
                  <c:v>Unknown</c:v>
                </c:pt>
              </c:strCache>
            </c:strRef>
          </c:cat>
          <c:val>
            <c:numRef>
              <c:f>'TIV by Geocoding Resolution'!$C$4:$C$7</c:f>
              <c:numCache>
                <c:formatCode>"$"#,##0.00;\("$"#,##0.00\)</c:formatCode>
                <c:ptCount val="4"/>
                <c:pt idx="0">
                  <c:v>1730862105.3699999</c:v>
                </c:pt>
                <c:pt idx="1">
                  <c:v>136577000</c:v>
                </c:pt>
                <c:pt idx="2">
                  <c:v>78024400</c:v>
                </c:pt>
                <c:pt idx="3">
                  <c:v>3662400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4-485E-A357-CEB77680E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</a:ln>
          </c:spPr>
          <c:dPt>
            <c:idx val="0"/>
            <c:bubble3D val="0"/>
            <c:spPr>
              <a:solidFill>
                <a:srgbClr val="FF99CC"/>
              </a:soli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5B-4C6A-98D1-E86CC80A4F4F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65B-4C6A-98D1-E86CC80A4F4F}"/>
              </c:ext>
            </c:extLst>
          </c:dPt>
          <c:dPt>
            <c:idx val="2"/>
            <c:bubble3D val="0"/>
            <c:spPr>
              <a:solidFill>
                <a:srgbClr val="FFFF99"/>
              </a:soli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65B-4C6A-98D1-E86CC80A4F4F}"/>
              </c:ext>
            </c:extLst>
          </c:dPt>
          <c:dPt>
            <c:idx val="3"/>
            <c:bubble3D val="0"/>
            <c:spPr>
              <a:solidFill>
                <a:srgbClr val="CCFFCC"/>
              </a:soli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65B-4C6A-98D1-E86CC80A4F4F}"/>
              </c:ext>
            </c:extLst>
          </c:dPt>
          <c:dPt>
            <c:idx val="4"/>
            <c:bubble3D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65B-4C6A-98D1-E86CC80A4F4F}"/>
              </c:ext>
            </c:extLst>
          </c:dPt>
          <c:dLbls>
            <c:dLbl>
              <c:idx val="4"/>
              <c:layout>
                <c:manualLayout>
                  <c:x val="8.3333333333333367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5B-4C6A-98D1-E86CC80A4F4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'TIV by County'!$D$4:$D$8</c:f>
              <c:strCache>
                <c:ptCount val="5"/>
                <c:pt idx="0">
                  <c:v>Southern CA</c:v>
                </c:pt>
                <c:pt idx="1">
                  <c:v>S.F./Bay Area</c:v>
                </c:pt>
                <c:pt idx="2">
                  <c:v>Central Valley/Sierra</c:v>
                </c:pt>
                <c:pt idx="3">
                  <c:v>Coastal Northern CA</c:v>
                </c:pt>
                <c:pt idx="4">
                  <c:v>Unknown</c:v>
                </c:pt>
              </c:strCache>
            </c:strRef>
          </c:cat>
          <c:val>
            <c:numRef>
              <c:f>'TIV by County'!$F$4:$F$8</c:f>
              <c:numCache>
                <c:formatCode>0.00%</c:formatCode>
                <c:ptCount val="5"/>
                <c:pt idx="0">
                  <c:v>0.49420670945171374</c:v>
                </c:pt>
                <c:pt idx="1">
                  <c:v>0.32245151442933234</c:v>
                </c:pt>
                <c:pt idx="2">
                  <c:v>0.14652198670859432</c:v>
                </c:pt>
                <c:pt idx="3">
                  <c:v>3.4940793297327764E-2</c:v>
                </c:pt>
                <c:pt idx="4">
                  <c:v>1.8789961130318935E-3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5B-4C6A-98D1-E86CC80A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9"/>
              <c:layout>
                <c:manualLayout>
                  <c:x val="8.3333333333333367E-3"/>
                  <c:y val="-4.6457598935938111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33-443C-9B1B-4C516C69B80A}"/>
                </c:ext>
              </c:extLst>
            </c:dLbl>
            <c:dLbl>
              <c:idx val="10"/>
              <c:layout>
                <c:manualLayout>
                  <c:x val="1.9444444444444445E-2"/>
                  <c:y val="-6.9686398403907123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33-443C-9B1B-4C516C69B80A}"/>
                </c:ext>
              </c:extLst>
            </c:dLbl>
            <c:dLbl>
              <c:idx val="11"/>
              <c:layout>
                <c:manualLayout>
                  <c:x val="8.3333333333333367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33-443C-9B1B-4C516C69B80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('TIV by Construction'!$C$5:$C$15,'TIV by Construction'!$C$27)</c:f>
              <c:strCache>
                <c:ptCount val="12"/>
                <c:pt idx="0">
                  <c:v>Unknown</c:v>
                </c:pt>
                <c:pt idx="1">
                  <c:v>Joisted Masonry</c:v>
                </c:pt>
                <c:pt idx="2">
                  <c:v>Masonry Non-Combustile</c:v>
                </c:pt>
                <c:pt idx="3">
                  <c:v>Wood Frame</c:v>
                </c:pt>
                <c:pt idx="4">
                  <c:v>Tilt-Up</c:v>
                </c:pt>
                <c:pt idx="5">
                  <c:v>Non-Combustile</c:v>
                </c:pt>
                <c:pt idx="6">
                  <c:v>Steel Frame - Sup. EQ Resistive (3A)</c:v>
                </c:pt>
                <c:pt idx="7">
                  <c:v>Fire Resistive</c:v>
                </c:pt>
                <c:pt idx="8">
                  <c:v>RM Shear Wall with Frame</c:v>
                </c:pt>
                <c:pt idx="9">
                  <c:v>Frame</c:v>
                </c:pt>
                <c:pt idx="10">
                  <c:v>Non-Ductile RC Frame (Distributed)</c:v>
                </c:pt>
                <c:pt idx="11">
                  <c:v>Other</c:v>
                </c:pt>
              </c:strCache>
            </c:strRef>
          </c:cat>
          <c:val>
            <c:numRef>
              <c:f>('TIV by Construction'!$D$5:$D$15,'TIV by Construction'!$D$27)</c:f>
              <c:numCache>
                <c:formatCode>"$"#,##0.00;\("$"#,##0.00\)</c:formatCode>
                <c:ptCount val="12"/>
                <c:pt idx="0">
                  <c:v>885554700</c:v>
                </c:pt>
                <c:pt idx="1">
                  <c:v>226136400</c:v>
                </c:pt>
                <c:pt idx="2">
                  <c:v>200678300</c:v>
                </c:pt>
                <c:pt idx="3">
                  <c:v>134469605.37</c:v>
                </c:pt>
                <c:pt idx="4">
                  <c:v>105430400</c:v>
                </c:pt>
                <c:pt idx="5">
                  <c:v>82234400</c:v>
                </c:pt>
                <c:pt idx="6">
                  <c:v>75668700</c:v>
                </c:pt>
                <c:pt idx="7">
                  <c:v>48899000</c:v>
                </c:pt>
                <c:pt idx="8">
                  <c:v>45691400</c:v>
                </c:pt>
                <c:pt idx="9">
                  <c:v>40035600</c:v>
                </c:pt>
                <c:pt idx="10">
                  <c:v>26620000</c:v>
                </c:pt>
                <c:pt idx="11">
                  <c:v>77707400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3-443C-9B1B-4C516C69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8"/>
              <c:layout>
                <c:manualLayout>
                  <c:x val="-2.7777777777777822E-3"/>
                  <c:y val="-8.6206877046140634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82-47AC-8461-9DC9C76DFE5C}"/>
                </c:ext>
              </c:extLst>
            </c:dLbl>
            <c:dLbl>
              <c:idx val="9"/>
              <c:layout>
                <c:manualLayout>
                  <c:x val="5.5555555555555558E-3"/>
                  <c:y val="-8.6206877046140634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82-47AC-8461-9DC9C76DFE5C}"/>
                </c:ext>
              </c:extLst>
            </c:dLbl>
            <c:dLbl>
              <c:idx val="10"/>
              <c:layout>
                <c:manualLayout>
                  <c:x val="1.111111111111112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82-47AC-8461-9DC9C76DFE5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('TIV by Occupancy'!$C$5:$C$14,'TIV by Occupancy'!$C$25)</c:f>
              <c:strCache>
                <c:ptCount val="11"/>
                <c:pt idx="0">
                  <c:v>Professional, Technical and Business Services</c:v>
                </c:pt>
                <c:pt idx="1">
                  <c:v>Wholesale Trade</c:v>
                </c:pt>
                <c:pt idx="2">
                  <c:v>Retail Trade</c:v>
                </c:pt>
                <c:pt idx="3">
                  <c:v>Temporary Lodging</c:v>
                </c:pt>
                <c:pt idx="4">
                  <c:v>Light Fabrication and Assembly</c:v>
                </c:pt>
                <c:pt idx="5">
                  <c:v>General Industrial</c:v>
                </c:pt>
                <c:pt idx="6">
                  <c:v>High Technology</c:v>
                </c:pt>
                <c:pt idx="7">
                  <c:v>Air</c:v>
                </c:pt>
                <c:pt idx="8">
                  <c:v>Entertainment and Recreation</c:v>
                </c:pt>
                <c:pt idx="9">
                  <c:v>Heavy Fabrication and Assembly</c:v>
                </c:pt>
                <c:pt idx="10">
                  <c:v>Other</c:v>
                </c:pt>
              </c:strCache>
            </c:strRef>
          </c:cat>
          <c:val>
            <c:numRef>
              <c:f>('TIV by Occupancy'!$D$5:$D$14,'TIV by Occupancy'!$D$25)</c:f>
              <c:numCache>
                <c:formatCode>"$"#,##0.00;\("$"#,##0.00\)</c:formatCode>
                <c:ptCount val="11"/>
                <c:pt idx="0">
                  <c:v>524659300</c:v>
                </c:pt>
                <c:pt idx="1">
                  <c:v>325202700</c:v>
                </c:pt>
                <c:pt idx="2">
                  <c:v>314454500</c:v>
                </c:pt>
                <c:pt idx="3">
                  <c:v>304959505.37</c:v>
                </c:pt>
                <c:pt idx="4">
                  <c:v>147340000</c:v>
                </c:pt>
                <c:pt idx="5">
                  <c:v>95881300</c:v>
                </c:pt>
                <c:pt idx="6">
                  <c:v>91473800</c:v>
                </c:pt>
                <c:pt idx="7">
                  <c:v>41970400</c:v>
                </c:pt>
                <c:pt idx="8">
                  <c:v>39467600</c:v>
                </c:pt>
                <c:pt idx="9">
                  <c:v>24989600</c:v>
                </c:pt>
                <c:pt idx="10">
                  <c:v>38727200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2-47AC-8461-9DC9C76D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-9.0395480225988704E-3"/>
                  <c:y val="-4.629629629629632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31-4C7F-A33C-029C93A084F9}"/>
                </c:ext>
              </c:extLst>
            </c:dLbl>
            <c:dLbl>
              <c:idx val="5"/>
              <c:layout>
                <c:manualLayout>
                  <c:x val="4.5197740112994378E-3"/>
                  <c:y val="-9.2592592592592692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31-4C7F-A33C-029C93A084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('TIV by Stories and Construction'!$E$4:$E$8,'TIV by Stories and Construction'!$E$13)</c:f>
              <c:strCache>
                <c:ptCount val="6"/>
                <c:pt idx="0">
                  <c:v>1-story</c:v>
                </c:pt>
                <c:pt idx="1">
                  <c:v>Unknown</c:v>
                </c:pt>
                <c:pt idx="2">
                  <c:v>2-story</c:v>
                </c:pt>
                <c:pt idx="3">
                  <c:v>4-story</c:v>
                </c:pt>
                <c:pt idx="4">
                  <c:v>13-story</c:v>
                </c:pt>
                <c:pt idx="5">
                  <c:v>Other</c:v>
                </c:pt>
              </c:strCache>
            </c:strRef>
          </c:cat>
          <c:val>
            <c:numRef>
              <c:f>('TIV by Stories and Construction'!$F$4:$F$8,'TIV by Stories and Construction'!$F$13)</c:f>
              <c:numCache>
                <c:formatCode>"$"#,##0.00;\("$"#,##0.00\)</c:formatCode>
                <c:ptCount val="6"/>
                <c:pt idx="0">
                  <c:v>1469925800</c:v>
                </c:pt>
                <c:pt idx="1">
                  <c:v>205083500</c:v>
                </c:pt>
                <c:pt idx="2">
                  <c:v>134352105.37</c:v>
                </c:pt>
                <c:pt idx="3">
                  <c:v>75668700</c:v>
                </c:pt>
                <c:pt idx="4">
                  <c:v>26620000</c:v>
                </c:pt>
                <c:pt idx="5">
                  <c:v>37475800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1-4C7F-A33C-029C93A0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291242362525486"/>
          <c:y val="9.5238435920458206E-2"/>
          <c:w val="0.6985743380855397"/>
          <c:h val="0.739929386766636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015042417050219E-3"/>
                  <c:y val="-9.9535376021221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38-4DBC-904C-20D4B18EC7F1}"/>
                </c:ext>
              </c:extLst>
            </c:dLbl>
            <c:numFmt formatCode="\$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'Policy Dates &amp; Status'!$A$10:$A$11</c:f>
              <c:strCache>
                <c:ptCount val="2"/>
                <c:pt idx="0">
                  <c:v>Earthquake</c:v>
                </c:pt>
                <c:pt idx="1">
                  <c:v>Terrorism</c:v>
                </c:pt>
              </c:strCache>
            </c:strRef>
          </c:cat>
          <c:val>
            <c:numRef>
              <c:f>'Policy Dates &amp; Status'!$B$10:$B$11</c:f>
              <c:numCache>
                <c:formatCode>"$"#,##0.00;\("$"#,##0.00\)</c:formatCode>
                <c:ptCount val="2"/>
                <c:pt idx="0">
                  <c:v>1949125905.3699999</c:v>
                </c:pt>
                <c:pt idx="1">
                  <c:v>614315900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8-4DBC-904C-20D4B18EC7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4370944"/>
        <c:axId val="104372480"/>
      </c:barChart>
      <c:catAx>
        <c:axId val="1043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7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7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70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'Values &amp; Limits'!$A$10:$A$12</c:f>
              <c:strCache>
                <c:ptCount val="3"/>
                <c:pt idx="0">
                  <c:v>Structure</c:v>
                </c:pt>
                <c:pt idx="1">
                  <c:v>Contents</c:v>
                </c:pt>
                <c:pt idx="2">
                  <c:v>Time Element</c:v>
                </c:pt>
              </c:strCache>
            </c:strRef>
          </c:cat>
          <c:val>
            <c:numRef>
              <c:f>'Values &amp; Limits'!$B$10:$B$12</c:f>
              <c:numCache>
                <c:formatCode>"$"#,##0.00;\("$"#,##0.00\)</c:formatCode>
                <c:ptCount val="3"/>
                <c:pt idx="0">
                  <c:v>916358204.10000002</c:v>
                </c:pt>
                <c:pt idx="1">
                  <c:v>595521100.36000001</c:v>
                </c:pt>
                <c:pt idx="2">
                  <c:v>437246600.91000003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1-4A03-A719-154FCA58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45</xdr:row>
      <xdr:rowOff>76200</xdr:rowOff>
    </xdr:from>
    <xdr:to>
      <xdr:col>3</xdr:col>
      <xdr:colOff>0</xdr:colOff>
      <xdr:row>62</xdr:row>
      <xdr:rowOff>57150</xdr:rowOff>
    </xdr:to>
    <xdr:graphicFrame macro="">
      <xdr:nvGraphicFramePr>
        <xdr:cNvPr id="4203" name="Chart 2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</xdr:row>
      <xdr:rowOff>19050</xdr:rowOff>
    </xdr:from>
    <xdr:to>
      <xdr:col>11</xdr:col>
      <xdr:colOff>323850</xdr:colOff>
      <xdr:row>19</xdr:row>
      <xdr:rowOff>0</xdr:rowOff>
    </xdr:to>
    <xdr:graphicFrame macro="">
      <xdr:nvGraphicFramePr>
        <xdr:cNvPr id="4204" name="Chart 4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11</xdr:row>
      <xdr:rowOff>19050</xdr:rowOff>
    </xdr:from>
    <xdr:to>
      <xdr:col>8</xdr:col>
      <xdr:colOff>409575</xdr:colOff>
      <xdr:row>28</xdr:row>
      <xdr:rowOff>9525</xdr:rowOff>
    </xdr:to>
    <xdr:graphicFrame macro="">
      <xdr:nvGraphicFramePr>
        <xdr:cNvPr id="11318" name="Chart 2">
          <a:extLst>
            <a:ext uri="{FF2B5EF4-FFF2-40B4-BE49-F238E27FC236}">
              <a16:creationId xmlns:a16="http://schemas.microsoft.com/office/drawing/2014/main" id="{00000000-0008-0000-0100-00003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171450</xdr:rowOff>
    </xdr:from>
    <xdr:to>
      <xdr:col>11</xdr:col>
      <xdr:colOff>590550</xdr:colOff>
      <xdr:row>35</xdr:row>
      <xdr:rowOff>85725</xdr:rowOff>
    </xdr:to>
    <xdr:graphicFrame macro="">
      <xdr:nvGraphicFramePr>
        <xdr:cNvPr id="13365" name="Chart 2">
          <a:extLst>
            <a:ext uri="{FF2B5EF4-FFF2-40B4-BE49-F238E27FC236}">
              <a16:creationId xmlns:a16="http://schemas.microsoft.com/office/drawing/2014/main" id="{00000000-0008-0000-0300-000035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171450</xdr:rowOff>
    </xdr:from>
    <xdr:to>
      <xdr:col>6</xdr:col>
      <xdr:colOff>1162050</xdr:colOff>
      <xdr:row>29</xdr:row>
      <xdr:rowOff>28575</xdr:rowOff>
    </xdr:to>
    <xdr:graphicFrame macro="">
      <xdr:nvGraphicFramePr>
        <xdr:cNvPr id="14389" name="Chart 3">
          <a:extLst>
            <a:ext uri="{FF2B5EF4-FFF2-40B4-BE49-F238E27FC236}">
              <a16:creationId xmlns:a16="http://schemas.microsoft.com/office/drawing/2014/main" id="{00000000-0008-0000-0400-00003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15</xdr:row>
      <xdr:rowOff>114300</xdr:rowOff>
    </xdr:from>
    <xdr:to>
      <xdr:col>10</xdr:col>
      <xdr:colOff>85725</xdr:colOff>
      <xdr:row>32</xdr:row>
      <xdr:rowOff>104775</xdr:rowOff>
    </xdr:to>
    <xdr:graphicFrame macro="">
      <xdr:nvGraphicFramePr>
        <xdr:cNvPr id="2102" name="Chart 4"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8</xdr:row>
      <xdr:rowOff>19050</xdr:rowOff>
    </xdr:from>
    <xdr:to>
      <xdr:col>8</xdr:col>
      <xdr:colOff>466725</xdr:colOff>
      <xdr:row>24</xdr:row>
      <xdr:rowOff>28575</xdr:rowOff>
    </xdr:to>
    <xdr:graphicFrame macro="">
      <xdr:nvGraphicFramePr>
        <xdr:cNvPr id="5173" name="Chart 1">
          <a:extLst>
            <a:ext uri="{FF2B5EF4-FFF2-40B4-BE49-F238E27FC236}">
              <a16:creationId xmlns:a16="http://schemas.microsoft.com/office/drawing/2014/main" id="{00000000-0008-0000-0700-00003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26</xdr:row>
      <xdr:rowOff>28575</xdr:rowOff>
    </xdr:from>
    <xdr:to>
      <xdr:col>5</xdr:col>
      <xdr:colOff>866775</xdr:colOff>
      <xdr:row>43</xdr:row>
      <xdr:rowOff>19050</xdr:rowOff>
    </xdr:to>
    <xdr:graphicFrame macro="">
      <xdr:nvGraphicFramePr>
        <xdr:cNvPr id="3125" name="Chart 2">
          <a:extLst>
            <a:ext uri="{FF2B5EF4-FFF2-40B4-BE49-F238E27FC236}">
              <a16:creationId xmlns:a16="http://schemas.microsoft.com/office/drawing/2014/main" id="{00000000-0008-0000-0B00-00003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9"/>
  <sheetViews>
    <sheetView tabSelected="1" workbookViewId="0">
      <selection activeCell="C30" sqref="C30"/>
    </sheetView>
  </sheetViews>
  <sheetFormatPr defaultRowHeight="12.75" x14ac:dyDescent="0.2"/>
  <cols>
    <col min="2" max="2" width="12.5703125" bestFit="1" customWidth="1"/>
    <col min="3" max="3" width="16.85546875" bestFit="1" customWidth="1"/>
  </cols>
  <sheetData>
    <row r="1" spans="1:3" x14ac:dyDescent="0.2">
      <c r="A1" s="36" t="s">
        <v>418</v>
      </c>
    </row>
    <row r="3" spans="1:3" x14ac:dyDescent="0.2">
      <c r="A3" s="166" t="s">
        <v>481</v>
      </c>
      <c r="B3" s="167"/>
      <c r="C3" s="43" t="s">
        <v>1</v>
      </c>
    </row>
    <row r="4" spans="1:3" x14ac:dyDescent="0.2">
      <c r="A4" s="4" t="s">
        <v>103</v>
      </c>
      <c r="B4" s="37">
        <v>2</v>
      </c>
      <c r="C4" s="38">
        <v>1730862105.3699999</v>
      </c>
    </row>
    <row r="5" spans="1:3" x14ac:dyDescent="0.2">
      <c r="A5" s="4" t="s">
        <v>104</v>
      </c>
      <c r="B5" s="37">
        <v>5</v>
      </c>
      <c r="C5" s="38">
        <v>136577000</v>
      </c>
    </row>
    <row r="6" spans="1:3" x14ac:dyDescent="0.2">
      <c r="A6" s="4" t="s">
        <v>105</v>
      </c>
      <c r="B6" s="37">
        <v>9</v>
      </c>
      <c r="C6" s="38">
        <v>78024400</v>
      </c>
    </row>
    <row r="7" spans="1:3" x14ac:dyDescent="0.2">
      <c r="A7" s="4" t="s">
        <v>57</v>
      </c>
      <c r="B7" s="37">
        <v>0</v>
      </c>
      <c r="C7" s="38">
        <v>3662400</v>
      </c>
    </row>
    <row r="8" spans="1:3" ht="13.5" thickBot="1" x14ac:dyDescent="0.25">
      <c r="A8" s="40" t="s">
        <v>420</v>
      </c>
      <c r="B8" s="41"/>
      <c r="C8" s="42">
        <f>SUM(C4:C7)</f>
        <v>1949125905.3699999</v>
      </c>
    </row>
    <row r="9" spans="1:3" x14ac:dyDescent="0.2">
      <c r="A9" s="4"/>
      <c r="B9" s="4"/>
      <c r="C9" s="4"/>
    </row>
  </sheetData>
  <mergeCells count="1">
    <mergeCell ref="A3:B3"/>
  </mergeCells>
  <phoneticPr fontId="4" type="noConversion"/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401"/>
  <sheetViews>
    <sheetView workbookViewId="0">
      <selection activeCell="J11" sqref="J11"/>
    </sheetView>
  </sheetViews>
  <sheetFormatPr defaultRowHeight="12.75" x14ac:dyDescent="0.2"/>
  <cols>
    <col min="1" max="1" width="10.5703125" style="4" bestFit="1" customWidth="1"/>
    <col min="2" max="2" width="6.42578125" style="4" bestFit="1" customWidth="1"/>
    <col min="3" max="3" width="35.42578125" style="4" bestFit="1" customWidth="1"/>
    <col min="4" max="4" width="9.140625" style="4"/>
    <col min="5" max="5" width="12.5703125" style="4" bestFit="1" customWidth="1"/>
    <col min="6" max="6" width="11.28515625" style="4" bestFit="1" customWidth="1"/>
    <col min="7" max="7" width="10.42578125" style="4" bestFit="1" customWidth="1"/>
    <col min="8" max="8" width="14.140625" style="4" bestFit="1" customWidth="1"/>
    <col min="9" max="9" width="12.28515625" style="4" bestFit="1" customWidth="1"/>
    <col min="10" max="10" width="10.7109375" style="4" bestFit="1" customWidth="1"/>
    <col min="11" max="11" width="10.5703125" style="4" bestFit="1" customWidth="1"/>
    <col min="12" max="12" width="6.42578125" style="4" bestFit="1" customWidth="1"/>
    <col min="13" max="13" width="10.5703125" style="4" bestFit="1" customWidth="1"/>
    <col min="14" max="14" width="14.140625" style="4" bestFit="1" customWidth="1"/>
    <col min="15" max="15" width="12.140625" style="4" bestFit="1" customWidth="1"/>
    <col min="16" max="16" width="12.7109375" style="4" bestFit="1" customWidth="1"/>
    <col min="17" max="17" width="9" style="4" bestFit="1" customWidth="1"/>
    <col min="18" max="18" width="15.28515625" style="4" bestFit="1" customWidth="1"/>
    <col min="19" max="19" width="6.5703125" style="4" bestFit="1" customWidth="1"/>
    <col min="20" max="20" width="8.42578125" style="4" bestFit="1" customWidth="1"/>
    <col min="21" max="21" width="4.5703125" style="4" bestFit="1" customWidth="1"/>
    <col min="22" max="22" width="7" style="4" bestFit="1" customWidth="1"/>
    <col min="23" max="23" width="15.140625" style="4" bestFit="1" customWidth="1"/>
    <col min="24" max="24" width="11.28515625" style="4" bestFit="1" customWidth="1"/>
    <col min="25" max="25" width="11.140625" style="4" bestFit="1" customWidth="1"/>
    <col min="26" max="26" width="9.28515625" style="4" bestFit="1" customWidth="1"/>
    <col min="27" max="27" width="8.42578125" style="4" bestFit="1" customWidth="1"/>
    <col min="28" max="28" width="12.85546875" style="4" bestFit="1" customWidth="1"/>
    <col min="29" max="29" width="7.42578125" style="4" bestFit="1" customWidth="1"/>
    <col min="30" max="30" width="8.42578125" style="4" bestFit="1" customWidth="1"/>
    <col min="31" max="31" width="12.42578125" style="4" bestFit="1" customWidth="1"/>
    <col min="32" max="32" width="10" style="4" bestFit="1" customWidth="1"/>
    <col min="33" max="33" width="6" style="4" bestFit="1" customWidth="1"/>
    <col min="34" max="16384" width="9.140625" style="4"/>
  </cols>
  <sheetData>
    <row r="1" spans="1:9" x14ac:dyDescent="0.2">
      <c r="A1" s="31" t="s">
        <v>456</v>
      </c>
    </row>
    <row r="3" spans="1:9" ht="13.5" thickBot="1" x14ac:dyDescent="0.25">
      <c r="A3" s="172" t="s">
        <v>457</v>
      </c>
      <c r="B3" s="172"/>
      <c r="C3" s="172"/>
      <c r="E3" s="172" t="s">
        <v>35</v>
      </c>
      <c r="F3" s="172"/>
      <c r="G3" s="172"/>
      <c r="H3" s="172"/>
      <c r="I3" s="172"/>
    </row>
    <row r="4" spans="1:9" ht="13.5" thickBot="1" x14ac:dyDescent="0.25">
      <c r="A4" s="126" t="s">
        <v>4</v>
      </c>
      <c r="B4" s="126" t="s">
        <v>5</v>
      </c>
      <c r="C4" s="126" t="s">
        <v>458</v>
      </c>
      <c r="E4" s="127" t="s">
        <v>4</v>
      </c>
      <c r="F4" s="128" t="s">
        <v>5</v>
      </c>
      <c r="G4" s="129" t="s">
        <v>22</v>
      </c>
      <c r="H4" s="128" t="s">
        <v>8</v>
      </c>
      <c r="I4" s="128" t="s">
        <v>9</v>
      </c>
    </row>
    <row r="5" spans="1:9" x14ac:dyDescent="0.2">
      <c r="A5" s="130">
        <v>26</v>
      </c>
      <c r="B5" s="130">
        <v>50</v>
      </c>
      <c r="C5" s="130">
        <v>8</v>
      </c>
      <c r="D5" s="99"/>
      <c r="E5" s="131">
        <v>4</v>
      </c>
      <c r="F5" s="131">
        <v>24</v>
      </c>
      <c r="G5" s="131">
        <v>1</v>
      </c>
      <c r="H5" s="131" t="s">
        <v>11</v>
      </c>
      <c r="I5" s="131" t="s">
        <v>13</v>
      </c>
    </row>
    <row r="6" spans="1:9" x14ac:dyDescent="0.2">
      <c r="A6" s="130">
        <v>38</v>
      </c>
      <c r="B6" s="130">
        <v>62</v>
      </c>
      <c r="C6" s="130">
        <v>8</v>
      </c>
      <c r="D6" s="99"/>
      <c r="E6" s="131">
        <v>52</v>
      </c>
      <c r="F6" s="131">
        <v>77</v>
      </c>
      <c r="G6" s="131">
        <v>1</v>
      </c>
      <c r="H6" s="131" t="s">
        <v>11</v>
      </c>
      <c r="I6" s="131" t="s">
        <v>14</v>
      </c>
    </row>
    <row r="7" spans="1:9" x14ac:dyDescent="0.2">
      <c r="A7" s="130">
        <v>17</v>
      </c>
      <c r="B7" s="130">
        <v>40</v>
      </c>
      <c r="C7" s="130">
        <v>8</v>
      </c>
      <c r="D7" s="99"/>
      <c r="E7" s="131">
        <v>55</v>
      </c>
      <c r="F7" s="131">
        <v>80</v>
      </c>
      <c r="G7" s="131">
        <v>1</v>
      </c>
      <c r="H7" s="131" t="s">
        <v>11</v>
      </c>
      <c r="I7" s="131" t="s">
        <v>13</v>
      </c>
    </row>
    <row r="8" spans="1:9" x14ac:dyDescent="0.2">
      <c r="A8" s="130">
        <v>45</v>
      </c>
      <c r="B8" s="130">
        <v>70</v>
      </c>
      <c r="C8" s="130">
        <v>8</v>
      </c>
      <c r="D8" s="99"/>
      <c r="E8" s="131">
        <v>55</v>
      </c>
      <c r="F8" s="131">
        <v>81</v>
      </c>
      <c r="G8" s="131">
        <v>1</v>
      </c>
      <c r="H8" s="131" t="s">
        <v>11</v>
      </c>
      <c r="I8" s="131" t="s">
        <v>13</v>
      </c>
    </row>
    <row r="9" spans="1:9" x14ac:dyDescent="0.2">
      <c r="A9" s="130">
        <v>20</v>
      </c>
      <c r="B9" s="130">
        <v>43</v>
      </c>
      <c r="C9" s="130">
        <v>8</v>
      </c>
      <c r="D9" s="99"/>
      <c r="E9" s="131">
        <v>55</v>
      </c>
      <c r="F9" s="131">
        <v>82</v>
      </c>
      <c r="G9" s="131">
        <v>1</v>
      </c>
      <c r="H9" s="131" t="s">
        <v>11</v>
      </c>
      <c r="I9" s="131" t="s">
        <v>13</v>
      </c>
    </row>
    <row r="10" spans="1:9" x14ac:dyDescent="0.2">
      <c r="A10" s="130">
        <v>87</v>
      </c>
      <c r="B10" s="130">
        <v>326</v>
      </c>
      <c r="C10" s="130">
        <v>7</v>
      </c>
      <c r="D10" s="99"/>
      <c r="E10" s="131">
        <v>55</v>
      </c>
      <c r="F10" s="131">
        <v>83</v>
      </c>
      <c r="G10" s="131">
        <v>1</v>
      </c>
      <c r="H10" s="131" t="s">
        <v>11</v>
      </c>
      <c r="I10" s="131" t="s">
        <v>13</v>
      </c>
    </row>
    <row r="11" spans="1:9" x14ac:dyDescent="0.2">
      <c r="A11" s="130">
        <v>86</v>
      </c>
      <c r="B11" s="130">
        <v>325</v>
      </c>
      <c r="C11" s="130">
        <v>7</v>
      </c>
      <c r="D11" s="99"/>
      <c r="E11" s="131">
        <v>55</v>
      </c>
      <c r="F11" s="131">
        <v>84</v>
      </c>
      <c r="G11" s="131">
        <v>1</v>
      </c>
      <c r="H11" s="131" t="s">
        <v>11</v>
      </c>
      <c r="I11" s="131" t="s">
        <v>13</v>
      </c>
    </row>
    <row r="12" spans="1:9" x14ac:dyDescent="0.2">
      <c r="A12" s="130">
        <v>85</v>
      </c>
      <c r="B12" s="130">
        <v>324</v>
      </c>
      <c r="C12" s="130">
        <v>7</v>
      </c>
      <c r="D12" s="99"/>
      <c r="E12" s="131">
        <v>55</v>
      </c>
      <c r="F12" s="131">
        <v>85</v>
      </c>
      <c r="G12" s="131">
        <v>1</v>
      </c>
      <c r="H12" s="131" t="s">
        <v>11</v>
      </c>
      <c r="I12" s="131" t="s">
        <v>13</v>
      </c>
    </row>
    <row r="13" spans="1:9" x14ac:dyDescent="0.2">
      <c r="A13" s="130">
        <v>84</v>
      </c>
      <c r="B13" s="130">
        <v>323</v>
      </c>
      <c r="C13" s="130">
        <v>7</v>
      </c>
      <c r="D13" s="99"/>
      <c r="E13" s="131">
        <v>55</v>
      </c>
      <c r="F13" s="131">
        <v>86</v>
      </c>
      <c r="G13" s="131">
        <v>1</v>
      </c>
      <c r="H13" s="131" t="s">
        <v>11</v>
      </c>
      <c r="I13" s="131" t="s">
        <v>13</v>
      </c>
    </row>
    <row r="14" spans="1:9" x14ac:dyDescent="0.2">
      <c r="A14" s="130">
        <v>88</v>
      </c>
      <c r="B14" s="130">
        <v>327</v>
      </c>
      <c r="C14" s="130">
        <v>7</v>
      </c>
      <c r="D14" s="99"/>
      <c r="E14" s="131">
        <v>55</v>
      </c>
      <c r="F14" s="131">
        <v>87</v>
      </c>
      <c r="G14" s="131">
        <v>1</v>
      </c>
      <c r="H14" s="131" t="s">
        <v>11</v>
      </c>
      <c r="I14" s="131" t="s">
        <v>13</v>
      </c>
    </row>
    <row r="15" spans="1:9" x14ac:dyDescent="0.2">
      <c r="A15" s="130">
        <v>60</v>
      </c>
      <c r="B15" s="130">
        <v>129</v>
      </c>
      <c r="C15" s="130">
        <v>7</v>
      </c>
      <c r="D15" s="99"/>
      <c r="E15" s="131">
        <v>55</v>
      </c>
      <c r="F15" s="131">
        <v>88</v>
      </c>
      <c r="G15" s="131">
        <v>1</v>
      </c>
      <c r="H15" s="131" t="s">
        <v>11</v>
      </c>
      <c r="I15" s="131" t="s">
        <v>13</v>
      </c>
    </row>
    <row r="16" spans="1:9" x14ac:dyDescent="0.2">
      <c r="A16" s="130">
        <v>80</v>
      </c>
      <c r="B16" s="130">
        <v>317</v>
      </c>
      <c r="C16" s="130">
        <v>7</v>
      </c>
      <c r="D16" s="99"/>
      <c r="E16" s="131">
        <v>59</v>
      </c>
      <c r="F16" s="131">
        <v>116</v>
      </c>
      <c r="G16" s="131">
        <v>1</v>
      </c>
      <c r="H16" s="131" t="s">
        <v>11</v>
      </c>
      <c r="I16" s="131" t="s">
        <v>13</v>
      </c>
    </row>
    <row r="17" spans="1:9" x14ac:dyDescent="0.2">
      <c r="A17" s="130">
        <v>80</v>
      </c>
      <c r="B17" s="130">
        <v>316</v>
      </c>
      <c r="C17" s="130">
        <v>7</v>
      </c>
      <c r="D17" s="99"/>
      <c r="E17" s="131">
        <v>60</v>
      </c>
      <c r="F17" s="131">
        <v>117</v>
      </c>
      <c r="G17" s="131">
        <v>1</v>
      </c>
      <c r="H17" s="131" t="s">
        <v>11</v>
      </c>
      <c r="I17" s="131" t="s">
        <v>13</v>
      </c>
    </row>
    <row r="18" spans="1:9" x14ac:dyDescent="0.2">
      <c r="A18" s="130">
        <v>80</v>
      </c>
      <c r="B18" s="130">
        <v>315</v>
      </c>
      <c r="C18" s="130">
        <v>7</v>
      </c>
      <c r="D18" s="99"/>
      <c r="E18" s="131">
        <v>60</v>
      </c>
      <c r="F18" s="131">
        <v>118</v>
      </c>
      <c r="G18" s="131">
        <v>1</v>
      </c>
      <c r="H18" s="131" t="s">
        <v>11</v>
      </c>
      <c r="I18" s="131" t="s">
        <v>13</v>
      </c>
    </row>
    <row r="19" spans="1:9" x14ac:dyDescent="0.2">
      <c r="A19" s="130">
        <v>79</v>
      </c>
      <c r="B19" s="130">
        <v>314</v>
      </c>
      <c r="C19" s="130">
        <v>7</v>
      </c>
      <c r="D19" s="99"/>
      <c r="E19" s="131">
        <v>60</v>
      </c>
      <c r="F19" s="131">
        <v>119</v>
      </c>
      <c r="G19" s="131">
        <v>1</v>
      </c>
      <c r="H19" s="131" t="s">
        <v>11</v>
      </c>
      <c r="I19" s="131" t="s">
        <v>13</v>
      </c>
    </row>
    <row r="20" spans="1:9" x14ac:dyDescent="0.2">
      <c r="A20" s="130">
        <v>78</v>
      </c>
      <c r="B20" s="130">
        <v>311</v>
      </c>
      <c r="C20" s="130">
        <v>7</v>
      </c>
      <c r="D20" s="99"/>
      <c r="E20" s="131">
        <v>60</v>
      </c>
      <c r="F20" s="131">
        <v>120</v>
      </c>
      <c r="G20" s="131">
        <v>1</v>
      </c>
      <c r="H20" s="131" t="s">
        <v>11</v>
      </c>
      <c r="I20" s="131" t="s">
        <v>13</v>
      </c>
    </row>
    <row r="21" spans="1:9" x14ac:dyDescent="0.2">
      <c r="A21" s="130">
        <v>66</v>
      </c>
      <c r="B21" s="130">
        <v>204</v>
      </c>
      <c r="C21" s="130">
        <v>7</v>
      </c>
      <c r="D21" s="99"/>
      <c r="E21" s="131">
        <v>60</v>
      </c>
      <c r="F21" s="131">
        <v>121</v>
      </c>
      <c r="G21" s="131">
        <v>1</v>
      </c>
      <c r="H21" s="131" t="s">
        <v>11</v>
      </c>
      <c r="I21" s="131" t="s">
        <v>13</v>
      </c>
    </row>
    <row r="22" spans="1:9" x14ac:dyDescent="0.2">
      <c r="A22" s="130">
        <v>78</v>
      </c>
      <c r="B22" s="130">
        <v>309</v>
      </c>
      <c r="C22" s="130">
        <v>7</v>
      </c>
      <c r="D22" s="99"/>
      <c r="E22" s="131">
        <v>60</v>
      </c>
      <c r="F22" s="131">
        <v>122</v>
      </c>
      <c r="G22" s="131">
        <v>1</v>
      </c>
      <c r="H22" s="131" t="s">
        <v>11</v>
      </c>
      <c r="I22" s="131" t="s">
        <v>13</v>
      </c>
    </row>
    <row r="23" spans="1:9" x14ac:dyDescent="0.2">
      <c r="A23" s="130">
        <v>60</v>
      </c>
      <c r="B23" s="130">
        <v>128</v>
      </c>
      <c r="C23" s="130">
        <v>7</v>
      </c>
      <c r="D23" s="99"/>
      <c r="E23" s="131">
        <v>60</v>
      </c>
      <c r="F23" s="131">
        <v>123</v>
      </c>
      <c r="G23" s="131">
        <v>1</v>
      </c>
      <c r="H23" s="131" t="s">
        <v>11</v>
      </c>
      <c r="I23" s="131" t="s">
        <v>13</v>
      </c>
    </row>
    <row r="24" spans="1:9" x14ac:dyDescent="0.2">
      <c r="A24" s="130">
        <v>60</v>
      </c>
      <c r="B24" s="130">
        <v>121</v>
      </c>
      <c r="C24" s="130">
        <v>7</v>
      </c>
      <c r="D24" s="99"/>
      <c r="E24" s="131">
        <v>60</v>
      </c>
      <c r="F24" s="131">
        <v>124</v>
      </c>
      <c r="G24" s="131">
        <v>1</v>
      </c>
      <c r="H24" s="131" t="s">
        <v>11</v>
      </c>
      <c r="I24" s="131" t="s">
        <v>13</v>
      </c>
    </row>
    <row r="25" spans="1:9" x14ac:dyDescent="0.2">
      <c r="A25" s="130">
        <v>4</v>
      </c>
      <c r="B25" s="130">
        <v>24</v>
      </c>
      <c r="C25" s="130">
        <v>7</v>
      </c>
      <c r="D25" s="99"/>
      <c r="E25" s="131">
        <v>60</v>
      </c>
      <c r="F25" s="131">
        <v>125</v>
      </c>
      <c r="G25" s="131">
        <v>1</v>
      </c>
      <c r="H25" s="131" t="s">
        <v>11</v>
      </c>
      <c r="I25" s="131" t="s">
        <v>13</v>
      </c>
    </row>
    <row r="26" spans="1:9" x14ac:dyDescent="0.2">
      <c r="A26" s="130">
        <v>59</v>
      </c>
      <c r="B26" s="130">
        <v>116</v>
      </c>
      <c r="C26" s="130">
        <v>7</v>
      </c>
      <c r="D26" s="99"/>
      <c r="E26" s="131">
        <v>60</v>
      </c>
      <c r="F26" s="131">
        <v>126</v>
      </c>
      <c r="G26" s="131">
        <v>1</v>
      </c>
      <c r="H26" s="131" t="s">
        <v>11</v>
      </c>
      <c r="I26" s="131" t="s">
        <v>13</v>
      </c>
    </row>
    <row r="27" spans="1:9" x14ac:dyDescent="0.2">
      <c r="A27" s="130">
        <v>60</v>
      </c>
      <c r="B27" s="130">
        <v>117</v>
      </c>
      <c r="C27" s="130">
        <v>7</v>
      </c>
      <c r="D27" s="99"/>
      <c r="E27" s="131">
        <v>60</v>
      </c>
      <c r="F27" s="131">
        <v>127</v>
      </c>
      <c r="G27" s="131">
        <v>1</v>
      </c>
      <c r="H27" s="131" t="s">
        <v>11</v>
      </c>
      <c r="I27" s="131" t="s">
        <v>13</v>
      </c>
    </row>
    <row r="28" spans="1:9" x14ac:dyDescent="0.2">
      <c r="A28" s="130">
        <v>60</v>
      </c>
      <c r="B28" s="130">
        <v>118</v>
      </c>
      <c r="C28" s="130">
        <v>7</v>
      </c>
      <c r="D28" s="99"/>
      <c r="E28" s="131">
        <v>60</v>
      </c>
      <c r="F28" s="131">
        <v>128</v>
      </c>
      <c r="G28" s="131">
        <v>1</v>
      </c>
      <c r="H28" s="131" t="s">
        <v>11</v>
      </c>
      <c r="I28" s="131" t="s">
        <v>13</v>
      </c>
    </row>
    <row r="29" spans="1:9" x14ac:dyDescent="0.2">
      <c r="A29" s="130">
        <v>60</v>
      </c>
      <c r="B29" s="130">
        <v>119</v>
      </c>
      <c r="C29" s="130">
        <v>7</v>
      </c>
      <c r="D29" s="99"/>
      <c r="E29" s="131">
        <v>60</v>
      </c>
      <c r="F29" s="131">
        <v>129</v>
      </c>
      <c r="G29" s="131">
        <v>1</v>
      </c>
      <c r="H29" s="131" t="s">
        <v>11</v>
      </c>
      <c r="I29" s="131" t="s">
        <v>13</v>
      </c>
    </row>
    <row r="30" spans="1:9" x14ac:dyDescent="0.2">
      <c r="A30" s="130">
        <v>60</v>
      </c>
      <c r="B30" s="130">
        <v>120</v>
      </c>
      <c r="C30" s="130">
        <v>7</v>
      </c>
      <c r="D30" s="99"/>
      <c r="E30" s="131">
        <v>63</v>
      </c>
      <c r="F30" s="131">
        <v>200</v>
      </c>
      <c r="G30" s="131">
        <v>1</v>
      </c>
      <c r="H30" s="131" t="s">
        <v>11</v>
      </c>
      <c r="I30" s="131" t="s">
        <v>14</v>
      </c>
    </row>
    <row r="31" spans="1:9" x14ac:dyDescent="0.2">
      <c r="A31" s="130">
        <v>89</v>
      </c>
      <c r="B31" s="130">
        <v>328</v>
      </c>
      <c r="C31" s="130">
        <v>7</v>
      </c>
      <c r="D31" s="99"/>
      <c r="E31" s="131">
        <v>63</v>
      </c>
      <c r="F31" s="131">
        <v>201</v>
      </c>
      <c r="G31" s="131">
        <v>1</v>
      </c>
      <c r="H31" s="131" t="s">
        <v>11</v>
      </c>
      <c r="I31" s="131" t="s">
        <v>14</v>
      </c>
    </row>
    <row r="32" spans="1:9" x14ac:dyDescent="0.2">
      <c r="A32" s="130">
        <v>94</v>
      </c>
      <c r="B32" s="130">
        <v>336</v>
      </c>
      <c r="C32" s="130">
        <v>7</v>
      </c>
      <c r="D32" s="99"/>
      <c r="E32" s="131">
        <v>66</v>
      </c>
      <c r="F32" s="131">
        <v>204</v>
      </c>
      <c r="G32" s="131">
        <v>1</v>
      </c>
      <c r="H32" s="131" t="s">
        <v>11</v>
      </c>
      <c r="I32" s="131" t="s">
        <v>13</v>
      </c>
    </row>
    <row r="33" spans="1:9" x14ac:dyDescent="0.2">
      <c r="A33" s="130">
        <v>78</v>
      </c>
      <c r="B33" s="130">
        <v>308</v>
      </c>
      <c r="C33" s="130">
        <v>7</v>
      </c>
      <c r="D33" s="99"/>
      <c r="E33" s="131">
        <v>66</v>
      </c>
      <c r="F33" s="131">
        <v>205</v>
      </c>
      <c r="G33" s="131">
        <v>1</v>
      </c>
      <c r="H33" s="131" t="s">
        <v>11</v>
      </c>
      <c r="I33" s="131" t="s">
        <v>13</v>
      </c>
    </row>
    <row r="34" spans="1:9" x14ac:dyDescent="0.2">
      <c r="A34" s="130">
        <v>60</v>
      </c>
      <c r="B34" s="130">
        <v>122</v>
      </c>
      <c r="C34" s="130">
        <v>7</v>
      </c>
      <c r="D34" s="99"/>
      <c r="E34" s="131">
        <v>66</v>
      </c>
      <c r="F34" s="131">
        <v>206</v>
      </c>
      <c r="G34" s="131">
        <v>1</v>
      </c>
      <c r="H34" s="131" t="s">
        <v>11</v>
      </c>
      <c r="I34" s="131" t="s">
        <v>13</v>
      </c>
    </row>
    <row r="35" spans="1:9" x14ac:dyDescent="0.2">
      <c r="A35" s="130">
        <v>60</v>
      </c>
      <c r="B35" s="130">
        <v>123</v>
      </c>
      <c r="C35" s="130">
        <v>7</v>
      </c>
      <c r="D35" s="99"/>
      <c r="E35" s="131">
        <v>66</v>
      </c>
      <c r="F35" s="131">
        <v>207</v>
      </c>
      <c r="G35" s="131">
        <v>1</v>
      </c>
      <c r="H35" s="131" t="s">
        <v>11</v>
      </c>
      <c r="I35" s="131" t="s">
        <v>13</v>
      </c>
    </row>
    <row r="36" spans="1:9" x14ac:dyDescent="0.2">
      <c r="A36" s="130">
        <v>60</v>
      </c>
      <c r="B36" s="130">
        <v>124</v>
      </c>
      <c r="C36" s="130">
        <v>7</v>
      </c>
      <c r="D36" s="99"/>
      <c r="E36" s="131">
        <v>69</v>
      </c>
      <c r="F36" s="131">
        <v>218</v>
      </c>
      <c r="G36" s="131">
        <v>1</v>
      </c>
      <c r="H36" s="131" t="s">
        <v>11</v>
      </c>
      <c r="I36" s="131" t="s">
        <v>14</v>
      </c>
    </row>
    <row r="37" spans="1:9" x14ac:dyDescent="0.2">
      <c r="A37" s="130">
        <v>60</v>
      </c>
      <c r="B37" s="130">
        <v>125</v>
      </c>
      <c r="C37" s="130">
        <v>7</v>
      </c>
      <c r="D37" s="99"/>
      <c r="E37" s="131">
        <v>69</v>
      </c>
      <c r="F37" s="131">
        <v>219</v>
      </c>
      <c r="G37" s="131">
        <v>1</v>
      </c>
      <c r="H37" s="131" t="s">
        <v>11</v>
      </c>
      <c r="I37" s="131" t="s">
        <v>13</v>
      </c>
    </row>
    <row r="38" spans="1:9" x14ac:dyDescent="0.2">
      <c r="A38" s="130">
        <v>60</v>
      </c>
      <c r="B38" s="130">
        <v>126</v>
      </c>
      <c r="C38" s="130">
        <v>7</v>
      </c>
      <c r="D38" s="99"/>
      <c r="E38" s="131">
        <v>69</v>
      </c>
      <c r="F38" s="131">
        <v>220</v>
      </c>
      <c r="G38" s="131">
        <v>1</v>
      </c>
      <c r="H38" s="131" t="s">
        <v>11</v>
      </c>
      <c r="I38" s="131" t="s">
        <v>14</v>
      </c>
    </row>
    <row r="39" spans="1:9" x14ac:dyDescent="0.2">
      <c r="A39" s="130">
        <v>78</v>
      </c>
      <c r="B39" s="130">
        <v>305</v>
      </c>
      <c r="C39" s="130">
        <v>7</v>
      </c>
      <c r="D39" s="99"/>
      <c r="E39" s="131">
        <v>69</v>
      </c>
      <c r="F39" s="131">
        <v>221</v>
      </c>
      <c r="G39" s="131">
        <v>1</v>
      </c>
      <c r="H39" s="131" t="s">
        <v>11</v>
      </c>
      <c r="I39" s="131" t="s">
        <v>14</v>
      </c>
    </row>
    <row r="40" spans="1:9" x14ac:dyDescent="0.2">
      <c r="A40" s="130">
        <v>60</v>
      </c>
      <c r="B40" s="130">
        <v>127</v>
      </c>
      <c r="C40" s="130">
        <v>7</v>
      </c>
      <c r="D40" s="99"/>
      <c r="E40" s="131">
        <v>75</v>
      </c>
      <c r="F40" s="131">
        <v>266</v>
      </c>
      <c r="G40" s="131">
        <v>1</v>
      </c>
      <c r="H40" s="131" t="s">
        <v>11</v>
      </c>
      <c r="I40" s="131" t="s">
        <v>14</v>
      </c>
    </row>
    <row r="41" spans="1:9" x14ac:dyDescent="0.2">
      <c r="A41" s="130">
        <v>94</v>
      </c>
      <c r="B41" s="130">
        <v>337</v>
      </c>
      <c r="C41" s="130">
        <v>7</v>
      </c>
      <c r="D41" s="99"/>
      <c r="E41" s="131">
        <v>75</v>
      </c>
      <c r="F41" s="131">
        <v>267</v>
      </c>
      <c r="G41" s="131">
        <v>1</v>
      </c>
      <c r="H41" s="131" t="s">
        <v>11</v>
      </c>
      <c r="I41" s="131" t="s">
        <v>14</v>
      </c>
    </row>
    <row r="42" spans="1:9" x14ac:dyDescent="0.2">
      <c r="A42" s="130">
        <v>69</v>
      </c>
      <c r="B42" s="130">
        <v>220</v>
      </c>
      <c r="C42" s="130">
        <v>7</v>
      </c>
      <c r="D42" s="99"/>
      <c r="E42" s="131">
        <v>75</v>
      </c>
      <c r="F42" s="131">
        <v>269</v>
      </c>
      <c r="G42" s="131">
        <v>1</v>
      </c>
      <c r="H42" s="131" t="s">
        <v>11</v>
      </c>
      <c r="I42" s="131" t="s">
        <v>14</v>
      </c>
    </row>
    <row r="43" spans="1:9" x14ac:dyDescent="0.2">
      <c r="A43" s="130">
        <v>78</v>
      </c>
      <c r="B43" s="130">
        <v>307</v>
      </c>
      <c r="C43" s="130">
        <v>7</v>
      </c>
      <c r="D43" s="99"/>
      <c r="E43" s="131">
        <v>75</v>
      </c>
      <c r="F43" s="131">
        <v>270</v>
      </c>
      <c r="G43" s="131">
        <v>1</v>
      </c>
      <c r="H43" s="131" t="s">
        <v>11</v>
      </c>
      <c r="I43" s="131" t="s">
        <v>14</v>
      </c>
    </row>
    <row r="44" spans="1:9" x14ac:dyDescent="0.2">
      <c r="A44" s="130">
        <v>75</v>
      </c>
      <c r="B44" s="130">
        <v>271</v>
      </c>
      <c r="C44" s="130">
        <v>7</v>
      </c>
      <c r="D44" s="99"/>
      <c r="E44" s="131">
        <v>75</v>
      </c>
      <c r="F44" s="131">
        <v>271</v>
      </c>
      <c r="G44" s="131">
        <v>1</v>
      </c>
      <c r="H44" s="131" t="s">
        <v>11</v>
      </c>
      <c r="I44" s="131" t="s">
        <v>14</v>
      </c>
    </row>
    <row r="45" spans="1:9" x14ac:dyDescent="0.2">
      <c r="A45" s="130">
        <v>75</v>
      </c>
      <c r="B45" s="130">
        <v>270</v>
      </c>
      <c r="C45" s="130">
        <v>7</v>
      </c>
      <c r="D45" s="99"/>
      <c r="E45" s="131">
        <v>75</v>
      </c>
      <c r="F45" s="131">
        <v>272</v>
      </c>
      <c r="G45" s="131">
        <v>1</v>
      </c>
      <c r="H45" s="131" t="s">
        <v>11</v>
      </c>
      <c r="I45" s="131" t="s">
        <v>14</v>
      </c>
    </row>
    <row r="46" spans="1:9" x14ac:dyDescent="0.2">
      <c r="A46" s="130">
        <v>75</v>
      </c>
      <c r="B46" s="130">
        <v>269</v>
      </c>
      <c r="C46" s="130">
        <v>7</v>
      </c>
      <c r="D46" s="99"/>
      <c r="E46" s="131">
        <v>75</v>
      </c>
      <c r="F46" s="131">
        <v>273</v>
      </c>
      <c r="G46" s="131">
        <v>1</v>
      </c>
      <c r="H46" s="131" t="s">
        <v>11</v>
      </c>
      <c r="I46" s="131" t="s">
        <v>14</v>
      </c>
    </row>
    <row r="47" spans="1:9" x14ac:dyDescent="0.2">
      <c r="A47" s="130">
        <v>75</v>
      </c>
      <c r="B47" s="130">
        <v>267</v>
      </c>
      <c r="C47" s="130">
        <v>7</v>
      </c>
      <c r="D47" s="99"/>
      <c r="E47" s="131">
        <v>75</v>
      </c>
      <c r="F47" s="131">
        <v>274</v>
      </c>
      <c r="G47" s="131">
        <v>1</v>
      </c>
      <c r="H47" s="131" t="s">
        <v>11</v>
      </c>
      <c r="I47" s="131" t="s">
        <v>14</v>
      </c>
    </row>
    <row r="48" spans="1:9" x14ac:dyDescent="0.2">
      <c r="A48" s="130">
        <v>75</v>
      </c>
      <c r="B48" s="130">
        <v>266</v>
      </c>
      <c r="C48" s="130">
        <v>7</v>
      </c>
      <c r="D48" s="99"/>
      <c r="E48" s="131">
        <v>75</v>
      </c>
      <c r="F48" s="131">
        <v>280</v>
      </c>
      <c r="G48" s="131">
        <v>1</v>
      </c>
      <c r="H48" s="131" t="s">
        <v>11</v>
      </c>
      <c r="I48" s="131" t="s">
        <v>14</v>
      </c>
    </row>
    <row r="49" spans="1:9" x14ac:dyDescent="0.2">
      <c r="A49" s="130">
        <v>75</v>
      </c>
      <c r="B49" s="130">
        <v>273</v>
      </c>
      <c r="C49" s="130">
        <v>7</v>
      </c>
      <c r="D49" s="99"/>
      <c r="E49" s="131">
        <v>75</v>
      </c>
      <c r="F49" s="131">
        <v>281</v>
      </c>
      <c r="G49" s="131">
        <v>1</v>
      </c>
      <c r="H49" s="131" t="s">
        <v>11</v>
      </c>
      <c r="I49" s="131" t="s">
        <v>14</v>
      </c>
    </row>
    <row r="50" spans="1:9" x14ac:dyDescent="0.2">
      <c r="A50" s="130">
        <v>69</v>
      </c>
      <c r="B50" s="130">
        <v>221</v>
      </c>
      <c r="C50" s="130">
        <v>7</v>
      </c>
      <c r="D50" s="99"/>
      <c r="E50" s="131">
        <v>75</v>
      </c>
      <c r="F50" s="131">
        <v>284</v>
      </c>
      <c r="G50" s="131">
        <v>1</v>
      </c>
      <c r="H50" s="131" t="s">
        <v>11</v>
      </c>
      <c r="I50" s="131" t="s">
        <v>14</v>
      </c>
    </row>
    <row r="51" spans="1:9" x14ac:dyDescent="0.2">
      <c r="A51" s="130">
        <v>75</v>
      </c>
      <c r="B51" s="130">
        <v>274</v>
      </c>
      <c r="C51" s="130">
        <v>7</v>
      </c>
      <c r="D51" s="99"/>
      <c r="E51" s="131">
        <v>75</v>
      </c>
      <c r="F51" s="131">
        <v>285</v>
      </c>
      <c r="G51" s="131">
        <v>1</v>
      </c>
      <c r="H51" s="131" t="s">
        <v>11</v>
      </c>
      <c r="I51" s="131" t="s">
        <v>14</v>
      </c>
    </row>
    <row r="52" spans="1:9" x14ac:dyDescent="0.2">
      <c r="A52" s="130">
        <v>69</v>
      </c>
      <c r="B52" s="130">
        <v>219</v>
      </c>
      <c r="C52" s="130">
        <v>7</v>
      </c>
      <c r="D52" s="99"/>
      <c r="E52" s="131">
        <v>75</v>
      </c>
      <c r="F52" s="131">
        <v>286</v>
      </c>
      <c r="G52" s="131">
        <v>1</v>
      </c>
      <c r="H52" s="131" t="s">
        <v>11</v>
      </c>
      <c r="I52" s="131" t="s">
        <v>14</v>
      </c>
    </row>
    <row r="53" spans="1:9" x14ac:dyDescent="0.2">
      <c r="A53" s="130">
        <v>69</v>
      </c>
      <c r="B53" s="130">
        <v>218</v>
      </c>
      <c r="C53" s="130">
        <v>7</v>
      </c>
      <c r="D53" s="99"/>
      <c r="E53" s="131">
        <v>75</v>
      </c>
      <c r="F53" s="131">
        <v>287</v>
      </c>
      <c r="G53" s="131">
        <v>1</v>
      </c>
      <c r="H53" s="131" t="s">
        <v>11</v>
      </c>
      <c r="I53" s="131" t="s">
        <v>14</v>
      </c>
    </row>
    <row r="54" spans="1:9" x14ac:dyDescent="0.2">
      <c r="A54" s="130">
        <v>63</v>
      </c>
      <c r="B54" s="130">
        <v>200</v>
      </c>
      <c r="C54" s="130">
        <v>7</v>
      </c>
      <c r="D54" s="99"/>
      <c r="E54" s="131">
        <v>75</v>
      </c>
      <c r="F54" s="131">
        <v>288</v>
      </c>
      <c r="G54" s="131">
        <v>1</v>
      </c>
      <c r="H54" s="131" t="s">
        <v>11</v>
      </c>
      <c r="I54" s="131" t="s">
        <v>14</v>
      </c>
    </row>
    <row r="55" spans="1:9" x14ac:dyDescent="0.2">
      <c r="A55" s="130">
        <v>63</v>
      </c>
      <c r="B55" s="130">
        <v>201</v>
      </c>
      <c r="C55" s="130">
        <v>7</v>
      </c>
      <c r="D55" s="99"/>
      <c r="E55" s="131">
        <v>75</v>
      </c>
      <c r="F55" s="131">
        <v>289</v>
      </c>
      <c r="G55" s="131">
        <v>1</v>
      </c>
      <c r="H55" s="131" t="s">
        <v>11</v>
      </c>
      <c r="I55" s="131" t="s">
        <v>14</v>
      </c>
    </row>
    <row r="56" spans="1:9" x14ac:dyDescent="0.2">
      <c r="A56" s="130">
        <v>66</v>
      </c>
      <c r="B56" s="130">
        <v>207</v>
      </c>
      <c r="C56" s="130">
        <v>7</v>
      </c>
      <c r="D56" s="99"/>
      <c r="E56" s="131">
        <v>75</v>
      </c>
      <c r="F56" s="131">
        <v>290</v>
      </c>
      <c r="G56" s="131">
        <v>1</v>
      </c>
      <c r="H56" s="131" t="s">
        <v>11</v>
      </c>
      <c r="I56" s="131" t="s">
        <v>14</v>
      </c>
    </row>
    <row r="57" spans="1:9" x14ac:dyDescent="0.2">
      <c r="A57" s="130">
        <v>66</v>
      </c>
      <c r="B57" s="130">
        <v>206</v>
      </c>
      <c r="C57" s="130">
        <v>7</v>
      </c>
      <c r="D57" s="99"/>
      <c r="E57" s="131">
        <v>75</v>
      </c>
      <c r="F57" s="131">
        <v>293</v>
      </c>
      <c r="G57" s="131">
        <v>1</v>
      </c>
      <c r="H57" s="131" t="s">
        <v>11</v>
      </c>
      <c r="I57" s="131" t="s">
        <v>14</v>
      </c>
    </row>
    <row r="58" spans="1:9" x14ac:dyDescent="0.2">
      <c r="A58" s="130">
        <v>66</v>
      </c>
      <c r="B58" s="130">
        <v>205</v>
      </c>
      <c r="C58" s="130">
        <v>7</v>
      </c>
      <c r="D58" s="99"/>
      <c r="E58" s="131">
        <v>76</v>
      </c>
      <c r="F58" s="131">
        <v>297</v>
      </c>
      <c r="G58" s="131">
        <v>1</v>
      </c>
      <c r="H58" s="131" t="s">
        <v>11</v>
      </c>
      <c r="I58" s="131" t="s">
        <v>14</v>
      </c>
    </row>
    <row r="59" spans="1:9" x14ac:dyDescent="0.2">
      <c r="A59" s="130">
        <v>55</v>
      </c>
      <c r="B59" s="130">
        <v>84</v>
      </c>
      <c r="C59" s="130">
        <v>7</v>
      </c>
      <c r="D59" s="99"/>
      <c r="E59" s="131">
        <v>78</v>
      </c>
      <c r="F59" s="131">
        <v>302</v>
      </c>
      <c r="G59" s="131">
        <v>1</v>
      </c>
      <c r="H59" s="131" t="s">
        <v>11</v>
      </c>
      <c r="I59" s="131" t="s">
        <v>14</v>
      </c>
    </row>
    <row r="60" spans="1:9" x14ac:dyDescent="0.2">
      <c r="A60" s="130">
        <v>75</v>
      </c>
      <c r="B60" s="130">
        <v>289</v>
      </c>
      <c r="C60" s="130">
        <v>7</v>
      </c>
      <c r="D60" s="99"/>
      <c r="E60" s="131">
        <v>78</v>
      </c>
      <c r="F60" s="131">
        <v>304</v>
      </c>
      <c r="G60" s="131">
        <v>1</v>
      </c>
      <c r="H60" s="131" t="s">
        <v>11</v>
      </c>
      <c r="I60" s="131" t="s">
        <v>14</v>
      </c>
    </row>
    <row r="61" spans="1:9" x14ac:dyDescent="0.2">
      <c r="A61" s="130">
        <v>78</v>
      </c>
      <c r="B61" s="130">
        <v>306</v>
      </c>
      <c r="C61" s="130">
        <v>7</v>
      </c>
      <c r="D61" s="99"/>
      <c r="E61" s="131">
        <v>78</v>
      </c>
      <c r="F61" s="131">
        <v>305</v>
      </c>
      <c r="G61" s="131">
        <v>1</v>
      </c>
      <c r="H61" s="131" t="s">
        <v>11</v>
      </c>
      <c r="I61" s="131" t="s">
        <v>14</v>
      </c>
    </row>
    <row r="62" spans="1:9" x14ac:dyDescent="0.2">
      <c r="A62" s="130">
        <v>78</v>
      </c>
      <c r="B62" s="130">
        <v>312</v>
      </c>
      <c r="C62" s="130">
        <v>7</v>
      </c>
      <c r="D62" s="99"/>
      <c r="E62" s="131">
        <v>78</v>
      </c>
      <c r="F62" s="131">
        <v>306</v>
      </c>
      <c r="G62" s="131">
        <v>1</v>
      </c>
      <c r="H62" s="131" t="s">
        <v>11</v>
      </c>
      <c r="I62" s="131" t="s">
        <v>14</v>
      </c>
    </row>
    <row r="63" spans="1:9" x14ac:dyDescent="0.2">
      <c r="A63" s="130">
        <v>78</v>
      </c>
      <c r="B63" s="130">
        <v>304</v>
      </c>
      <c r="C63" s="130">
        <v>7</v>
      </c>
      <c r="D63" s="99"/>
      <c r="E63" s="131">
        <v>78</v>
      </c>
      <c r="F63" s="131">
        <v>307</v>
      </c>
      <c r="G63" s="131">
        <v>1</v>
      </c>
      <c r="H63" s="131" t="s">
        <v>11</v>
      </c>
      <c r="I63" s="131" t="s">
        <v>14</v>
      </c>
    </row>
    <row r="64" spans="1:9" x14ac:dyDescent="0.2">
      <c r="A64" s="130">
        <v>78</v>
      </c>
      <c r="B64" s="130">
        <v>302</v>
      </c>
      <c r="C64" s="130">
        <v>7</v>
      </c>
      <c r="D64" s="99"/>
      <c r="E64" s="131">
        <v>78</v>
      </c>
      <c r="F64" s="131">
        <v>308</v>
      </c>
      <c r="G64" s="131">
        <v>1</v>
      </c>
      <c r="H64" s="131" t="s">
        <v>11</v>
      </c>
      <c r="I64" s="131" t="s">
        <v>14</v>
      </c>
    </row>
    <row r="65" spans="1:10" x14ac:dyDescent="0.2">
      <c r="A65" s="130">
        <v>78</v>
      </c>
      <c r="B65" s="130">
        <v>300</v>
      </c>
      <c r="C65" s="130">
        <v>7</v>
      </c>
      <c r="D65" s="99"/>
      <c r="E65" s="131">
        <v>78</v>
      </c>
      <c r="F65" s="131">
        <v>309</v>
      </c>
      <c r="G65" s="131">
        <v>1</v>
      </c>
      <c r="H65" s="131" t="s">
        <v>11</v>
      </c>
      <c r="I65" s="131" t="s">
        <v>14</v>
      </c>
    </row>
    <row r="66" spans="1:10" x14ac:dyDescent="0.2">
      <c r="A66" s="130">
        <v>76</v>
      </c>
      <c r="B66" s="130">
        <v>297</v>
      </c>
      <c r="C66" s="130">
        <v>7</v>
      </c>
      <c r="D66" s="99"/>
      <c r="E66" s="131">
        <v>78</v>
      </c>
      <c r="F66" s="131">
        <v>310</v>
      </c>
      <c r="G66" s="131">
        <v>1</v>
      </c>
      <c r="H66" s="131" t="s">
        <v>11</v>
      </c>
      <c r="I66" s="131" t="s">
        <v>14</v>
      </c>
    </row>
    <row r="67" spans="1:10" x14ac:dyDescent="0.2">
      <c r="A67" s="130">
        <v>75</v>
      </c>
      <c r="B67" s="130">
        <v>272</v>
      </c>
      <c r="C67" s="130">
        <v>7</v>
      </c>
      <c r="D67" s="99"/>
      <c r="E67" s="131">
        <v>78</v>
      </c>
      <c r="F67" s="131">
        <v>311</v>
      </c>
      <c r="G67" s="131">
        <v>1</v>
      </c>
      <c r="H67" s="131" t="s">
        <v>11</v>
      </c>
      <c r="I67" s="131" t="s">
        <v>14</v>
      </c>
    </row>
    <row r="68" spans="1:10" x14ac:dyDescent="0.2">
      <c r="A68" s="130">
        <v>75</v>
      </c>
      <c r="B68" s="130">
        <v>290</v>
      </c>
      <c r="C68" s="130">
        <v>7</v>
      </c>
      <c r="D68" s="99"/>
      <c r="E68" s="131">
        <v>78</v>
      </c>
      <c r="F68" s="131">
        <v>312</v>
      </c>
      <c r="G68" s="131">
        <v>1</v>
      </c>
      <c r="H68" s="131" t="s">
        <v>11</v>
      </c>
      <c r="I68" s="131" t="s">
        <v>14</v>
      </c>
    </row>
    <row r="69" spans="1:10" x14ac:dyDescent="0.2">
      <c r="A69" s="130">
        <v>5</v>
      </c>
      <c r="B69" s="130">
        <v>25</v>
      </c>
      <c r="C69" s="130">
        <v>7</v>
      </c>
      <c r="D69" s="99"/>
      <c r="E69" s="131">
        <v>80</v>
      </c>
      <c r="F69" s="131">
        <v>315</v>
      </c>
      <c r="G69" s="131">
        <v>1</v>
      </c>
      <c r="H69" s="131" t="s">
        <v>11</v>
      </c>
      <c r="I69" s="131" t="s">
        <v>14</v>
      </c>
    </row>
    <row r="70" spans="1:10" x14ac:dyDescent="0.2">
      <c r="A70" s="130">
        <v>75</v>
      </c>
      <c r="B70" s="130">
        <v>288</v>
      </c>
      <c r="C70" s="130">
        <v>7</v>
      </c>
      <c r="D70" s="99"/>
      <c r="E70" s="131">
        <v>80</v>
      </c>
      <c r="F70" s="131">
        <v>316</v>
      </c>
      <c r="G70" s="131">
        <v>1</v>
      </c>
      <c r="H70" s="131" t="s">
        <v>11</v>
      </c>
      <c r="I70" s="131" t="s">
        <v>14</v>
      </c>
    </row>
    <row r="71" spans="1:10" x14ac:dyDescent="0.2">
      <c r="A71" s="130">
        <v>75</v>
      </c>
      <c r="B71" s="130">
        <v>287</v>
      </c>
      <c r="C71" s="130">
        <v>7</v>
      </c>
      <c r="D71" s="99"/>
      <c r="E71" s="131">
        <v>80</v>
      </c>
      <c r="F71" s="131">
        <v>317</v>
      </c>
      <c r="G71" s="131">
        <v>1</v>
      </c>
      <c r="H71" s="131" t="s">
        <v>11</v>
      </c>
      <c r="I71" s="131" t="s">
        <v>14</v>
      </c>
    </row>
    <row r="72" spans="1:10" x14ac:dyDescent="0.2">
      <c r="A72" s="130">
        <v>75</v>
      </c>
      <c r="B72" s="130">
        <v>286</v>
      </c>
      <c r="C72" s="130">
        <v>7</v>
      </c>
      <c r="D72" s="99"/>
      <c r="E72" s="99"/>
      <c r="F72" s="99"/>
      <c r="G72" s="99"/>
      <c r="H72" s="99"/>
      <c r="I72" s="99"/>
    </row>
    <row r="73" spans="1:10" x14ac:dyDescent="0.2">
      <c r="A73" s="130">
        <v>75</v>
      </c>
      <c r="B73" s="130">
        <v>285</v>
      </c>
      <c r="C73" s="130">
        <v>7</v>
      </c>
      <c r="D73" s="99"/>
      <c r="E73" s="99"/>
      <c r="F73" s="99"/>
      <c r="G73" s="99"/>
      <c r="H73" s="99"/>
      <c r="I73" s="99"/>
    </row>
    <row r="74" spans="1:10" x14ac:dyDescent="0.2">
      <c r="A74" s="130">
        <v>75</v>
      </c>
      <c r="B74" s="130">
        <v>284</v>
      </c>
      <c r="C74" s="130">
        <v>7</v>
      </c>
      <c r="D74" s="99"/>
      <c r="E74" s="99"/>
      <c r="F74" s="99"/>
      <c r="G74" s="99"/>
      <c r="H74" s="99"/>
      <c r="I74" s="99"/>
    </row>
    <row r="75" spans="1:10" x14ac:dyDescent="0.2">
      <c r="A75" s="130">
        <v>75</v>
      </c>
      <c r="B75" s="130">
        <v>281</v>
      </c>
      <c r="C75" s="130">
        <v>7</v>
      </c>
      <c r="D75" s="99"/>
      <c r="E75" s="99"/>
      <c r="F75" s="99"/>
      <c r="G75" s="99"/>
      <c r="H75" s="99"/>
      <c r="I75" s="99"/>
    </row>
    <row r="76" spans="1:10" x14ac:dyDescent="0.2">
      <c r="A76" s="130">
        <v>75</v>
      </c>
      <c r="B76" s="130">
        <v>280</v>
      </c>
      <c r="C76" s="130">
        <v>7</v>
      </c>
      <c r="D76" s="99"/>
      <c r="E76" s="99"/>
      <c r="F76" s="99"/>
      <c r="G76" s="99"/>
      <c r="H76" s="99"/>
      <c r="I76" s="99"/>
    </row>
    <row r="77" spans="1:10" x14ac:dyDescent="0.2">
      <c r="A77" s="130">
        <v>75</v>
      </c>
      <c r="B77" s="130">
        <v>293</v>
      </c>
      <c r="C77" s="130">
        <v>7</v>
      </c>
      <c r="D77" s="99"/>
      <c r="E77" s="99"/>
      <c r="F77" s="99"/>
      <c r="G77" s="99"/>
      <c r="H77" s="99"/>
      <c r="I77" s="99"/>
    </row>
    <row r="78" spans="1:10" x14ac:dyDescent="0.2">
      <c r="A78" s="130">
        <v>52</v>
      </c>
      <c r="B78" s="130">
        <v>77</v>
      </c>
      <c r="C78" s="130">
        <v>7</v>
      </c>
      <c r="D78" s="99"/>
      <c r="E78" s="132"/>
      <c r="F78" s="132"/>
      <c r="G78" s="132"/>
      <c r="H78" s="132"/>
      <c r="I78" s="132"/>
      <c r="J78" s="5"/>
    </row>
    <row r="79" spans="1:10" x14ac:dyDescent="0.2">
      <c r="A79" s="130">
        <v>55</v>
      </c>
      <c r="B79" s="130">
        <v>88</v>
      </c>
      <c r="C79" s="130">
        <v>7</v>
      </c>
      <c r="D79" s="99"/>
      <c r="E79" s="173"/>
      <c r="F79" s="173"/>
      <c r="G79" s="173"/>
      <c r="H79" s="173"/>
      <c r="I79" s="173"/>
      <c r="J79" s="5"/>
    </row>
    <row r="80" spans="1:10" x14ac:dyDescent="0.2">
      <c r="A80" s="130">
        <v>55</v>
      </c>
      <c r="B80" s="130">
        <v>81</v>
      </c>
      <c r="C80" s="130">
        <v>7</v>
      </c>
      <c r="D80" s="99"/>
      <c r="E80" s="133"/>
      <c r="F80" s="133"/>
      <c r="G80" s="133"/>
      <c r="H80" s="133"/>
      <c r="I80" s="133"/>
      <c r="J80" s="5"/>
    </row>
    <row r="81" spans="1:10" x14ac:dyDescent="0.2">
      <c r="A81" s="130">
        <v>28</v>
      </c>
      <c r="B81" s="130">
        <v>52</v>
      </c>
      <c r="C81" s="130">
        <v>7</v>
      </c>
      <c r="D81" s="99"/>
      <c r="E81" s="131"/>
      <c r="F81" s="131"/>
      <c r="G81" s="131"/>
      <c r="H81" s="131"/>
      <c r="I81" s="131"/>
      <c r="J81" s="5"/>
    </row>
    <row r="82" spans="1:10" x14ac:dyDescent="0.2">
      <c r="A82" s="130">
        <v>36</v>
      </c>
      <c r="B82" s="130">
        <v>60</v>
      </c>
      <c r="C82" s="130">
        <v>7</v>
      </c>
      <c r="D82" s="99"/>
      <c r="E82" s="131"/>
      <c r="F82" s="131"/>
      <c r="G82" s="131"/>
      <c r="H82" s="131"/>
      <c r="I82" s="131"/>
      <c r="J82" s="5"/>
    </row>
    <row r="83" spans="1:10" x14ac:dyDescent="0.2">
      <c r="A83" s="130">
        <v>55</v>
      </c>
      <c r="B83" s="130">
        <v>80</v>
      </c>
      <c r="C83" s="130">
        <v>7</v>
      </c>
      <c r="D83" s="99"/>
      <c r="E83" s="131"/>
      <c r="F83" s="131"/>
      <c r="G83" s="131"/>
      <c r="H83" s="131"/>
      <c r="I83" s="131"/>
      <c r="J83" s="5"/>
    </row>
    <row r="84" spans="1:10" x14ac:dyDescent="0.2">
      <c r="A84" s="130">
        <v>37</v>
      </c>
      <c r="B84" s="130">
        <v>61</v>
      </c>
      <c r="C84" s="130">
        <v>7</v>
      </c>
      <c r="D84" s="99"/>
      <c r="E84" s="131"/>
      <c r="F84" s="131"/>
      <c r="G84" s="131"/>
      <c r="H84" s="131"/>
      <c r="I84" s="131"/>
      <c r="J84" s="5"/>
    </row>
    <row r="85" spans="1:10" x14ac:dyDescent="0.2">
      <c r="A85" s="130">
        <v>30</v>
      </c>
      <c r="B85" s="130">
        <v>54</v>
      </c>
      <c r="C85" s="130">
        <v>7</v>
      </c>
      <c r="D85" s="99"/>
      <c r="E85" s="131"/>
      <c r="F85" s="131"/>
      <c r="G85" s="131"/>
      <c r="H85" s="131"/>
      <c r="I85" s="131"/>
      <c r="J85" s="5"/>
    </row>
    <row r="86" spans="1:10" x14ac:dyDescent="0.2">
      <c r="A86" s="130">
        <v>34</v>
      </c>
      <c r="B86" s="130">
        <v>58</v>
      </c>
      <c r="C86" s="130">
        <v>7</v>
      </c>
      <c r="D86" s="99"/>
      <c r="E86" s="131"/>
      <c r="F86" s="131"/>
      <c r="G86" s="131"/>
      <c r="H86" s="131"/>
      <c r="I86" s="131"/>
      <c r="J86" s="5"/>
    </row>
    <row r="87" spans="1:10" x14ac:dyDescent="0.2">
      <c r="A87" s="130">
        <v>24</v>
      </c>
      <c r="B87" s="130">
        <v>47</v>
      </c>
      <c r="C87" s="130">
        <v>7</v>
      </c>
      <c r="D87" s="99"/>
      <c r="E87" s="131"/>
      <c r="F87" s="131"/>
      <c r="G87" s="131"/>
      <c r="H87" s="131"/>
      <c r="I87" s="131"/>
      <c r="J87" s="5"/>
    </row>
    <row r="88" spans="1:10" x14ac:dyDescent="0.2">
      <c r="A88" s="130">
        <v>55</v>
      </c>
      <c r="B88" s="130">
        <v>85</v>
      </c>
      <c r="C88" s="130">
        <v>7</v>
      </c>
      <c r="D88" s="99"/>
      <c r="E88" s="131"/>
      <c r="F88" s="131"/>
      <c r="G88" s="131"/>
      <c r="H88" s="131"/>
      <c r="I88" s="131"/>
      <c r="J88" s="5"/>
    </row>
    <row r="89" spans="1:10" x14ac:dyDescent="0.2">
      <c r="A89" s="130">
        <v>25</v>
      </c>
      <c r="B89" s="130">
        <v>48</v>
      </c>
      <c r="C89" s="130">
        <v>7</v>
      </c>
      <c r="D89" s="99"/>
      <c r="E89" s="132"/>
      <c r="F89" s="132"/>
      <c r="G89" s="132"/>
      <c r="H89" s="132"/>
      <c r="I89" s="132"/>
      <c r="J89" s="5"/>
    </row>
    <row r="90" spans="1:10" x14ac:dyDescent="0.2">
      <c r="A90" s="130">
        <v>55</v>
      </c>
      <c r="B90" s="130">
        <v>86</v>
      </c>
      <c r="C90" s="130">
        <v>7</v>
      </c>
      <c r="D90" s="99"/>
      <c r="E90" s="132"/>
      <c r="F90" s="132"/>
      <c r="G90" s="132"/>
      <c r="H90" s="132"/>
      <c r="I90" s="132"/>
      <c r="J90" s="5"/>
    </row>
    <row r="91" spans="1:10" x14ac:dyDescent="0.2">
      <c r="A91" s="130">
        <v>55</v>
      </c>
      <c r="B91" s="130">
        <v>87</v>
      </c>
      <c r="C91" s="130">
        <v>7</v>
      </c>
      <c r="D91" s="99"/>
      <c r="E91" s="99"/>
      <c r="F91" s="99"/>
      <c r="G91" s="99"/>
      <c r="H91" s="99"/>
      <c r="I91" s="99"/>
    </row>
    <row r="92" spans="1:10" x14ac:dyDescent="0.2">
      <c r="A92" s="130">
        <v>29</v>
      </c>
      <c r="B92" s="130">
        <v>53</v>
      </c>
      <c r="C92" s="130">
        <v>7</v>
      </c>
      <c r="D92" s="99"/>
      <c r="E92" s="99"/>
      <c r="F92" s="99"/>
      <c r="G92" s="99"/>
      <c r="H92" s="99"/>
      <c r="I92" s="99"/>
    </row>
    <row r="93" spans="1:10" x14ac:dyDescent="0.2">
      <c r="A93" s="130">
        <v>43</v>
      </c>
      <c r="B93" s="130">
        <v>68</v>
      </c>
      <c r="C93" s="130">
        <v>7</v>
      </c>
      <c r="D93" s="99"/>
      <c r="E93" s="99"/>
      <c r="F93" s="99"/>
      <c r="G93" s="99"/>
      <c r="H93" s="99"/>
      <c r="I93" s="99"/>
    </row>
    <row r="94" spans="1:10" x14ac:dyDescent="0.2">
      <c r="A94" s="130">
        <v>42</v>
      </c>
      <c r="B94" s="130">
        <v>67</v>
      </c>
      <c r="C94" s="130">
        <v>7</v>
      </c>
      <c r="D94" s="99"/>
      <c r="E94" s="99"/>
      <c r="F94" s="99"/>
      <c r="G94" s="99"/>
      <c r="H94" s="99"/>
      <c r="I94" s="99"/>
    </row>
    <row r="95" spans="1:10" x14ac:dyDescent="0.2">
      <c r="A95" s="130">
        <v>41</v>
      </c>
      <c r="B95" s="130">
        <v>66</v>
      </c>
      <c r="C95" s="130">
        <v>7</v>
      </c>
      <c r="D95" s="99"/>
      <c r="E95" s="99"/>
      <c r="F95" s="99"/>
      <c r="G95" s="99"/>
      <c r="H95" s="99"/>
      <c r="I95" s="99"/>
    </row>
    <row r="96" spans="1:10" x14ac:dyDescent="0.2">
      <c r="A96" s="130">
        <v>78</v>
      </c>
      <c r="B96" s="130">
        <v>310</v>
      </c>
      <c r="C96" s="130">
        <v>7</v>
      </c>
      <c r="D96" s="99"/>
      <c r="E96" s="99"/>
      <c r="F96" s="99"/>
      <c r="G96" s="99"/>
      <c r="H96" s="99"/>
      <c r="I96" s="99"/>
    </row>
    <row r="97" spans="1:9" x14ac:dyDescent="0.2">
      <c r="A97" s="130">
        <v>6</v>
      </c>
      <c r="B97" s="130">
        <v>26</v>
      </c>
      <c r="C97" s="130">
        <v>7</v>
      </c>
      <c r="D97" s="99"/>
      <c r="E97" s="99"/>
      <c r="F97" s="99"/>
      <c r="G97" s="99"/>
      <c r="H97" s="99"/>
      <c r="I97" s="99"/>
    </row>
    <row r="98" spans="1:9" x14ac:dyDescent="0.2">
      <c r="A98" s="130">
        <v>39</v>
      </c>
      <c r="B98" s="130">
        <v>63</v>
      </c>
      <c r="C98" s="130">
        <v>7</v>
      </c>
      <c r="D98" s="99"/>
      <c r="E98" s="99"/>
      <c r="F98" s="99"/>
      <c r="G98" s="99"/>
      <c r="H98" s="99"/>
      <c r="I98" s="99"/>
    </row>
    <row r="99" spans="1:9" x14ac:dyDescent="0.2">
      <c r="A99" s="130">
        <v>12</v>
      </c>
      <c r="B99" s="130">
        <v>34</v>
      </c>
      <c r="C99" s="130">
        <v>7</v>
      </c>
      <c r="D99" s="99"/>
      <c r="E99" s="99"/>
      <c r="F99" s="99"/>
      <c r="G99" s="99"/>
      <c r="H99" s="99"/>
      <c r="I99" s="99"/>
    </row>
    <row r="100" spans="1:9" x14ac:dyDescent="0.2">
      <c r="A100" s="130">
        <v>6</v>
      </c>
      <c r="B100" s="130">
        <v>27</v>
      </c>
      <c r="C100" s="130">
        <v>7</v>
      </c>
      <c r="D100" s="99"/>
      <c r="E100" s="99"/>
      <c r="F100" s="99"/>
      <c r="G100" s="99"/>
      <c r="H100" s="99"/>
      <c r="I100" s="99"/>
    </row>
    <row r="101" spans="1:9" x14ac:dyDescent="0.2">
      <c r="A101" s="130">
        <v>55</v>
      </c>
      <c r="B101" s="130">
        <v>83</v>
      </c>
      <c r="C101" s="130">
        <v>7</v>
      </c>
      <c r="D101" s="99"/>
      <c r="E101" s="99"/>
      <c r="F101" s="99"/>
      <c r="G101" s="99"/>
      <c r="H101" s="99"/>
      <c r="I101" s="99"/>
    </row>
    <row r="102" spans="1:9" x14ac:dyDescent="0.2">
      <c r="A102" s="130">
        <v>55</v>
      </c>
      <c r="B102" s="130">
        <v>82</v>
      </c>
      <c r="C102" s="130">
        <v>7</v>
      </c>
      <c r="D102" s="99"/>
      <c r="E102" s="99"/>
      <c r="F102" s="99"/>
      <c r="G102" s="99"/>
      <c r="H102" s="99"/>
      <c r="I102" s="99"/>
    </row>
    <row r="103" spans="1:9" x14ac:dyDescent="0.2">
      <c r="A103" s="130">
        <v>7</v>
      </c>
      <c r="B103" s="130">
        <v>28</v>
      </c>
      <c r="C103" s="130">
        <v>7</v>
      </c>
      <c r="D103" s="99"/>
      <c r="E103" s="99"/>
      <c r="F103" s="99"/>
      <c r="G103" s="99"/>
      <c r="H103" s="99"/>
      <c r="I103" s="99"/>
    </row>
    <row r="104" spans="1:9" x14ac:dyDescent="0.2">
      <c r="A104" s="130">
        <v>8</v>
      </c>
      <c r="B104" s="130">
        <v>29</v>
      </c>
      <c r="C104" s="130">
        <v>7</v>
      </c>
      <c r="D104" s="99"/>
      <c r="E104" s="99"/>
      <c r="F104" s="99"/>
      <c r="G104" s="99"/>
      <c r="H104" s="99"/>
      <c r="I104" s="99"/>
    </row>
    <row r="105" spans="1:9" x14ac:dyDescent="0.2">
      <c r="A105" s="130">
        <v>9</v>
      </c>
      <c r="B105" s="130">
        <v>30</v>
      </c>
      <c r="C105" s="130">
        <v>7</v>
      </c>
      <c r="D105" s="99"/>
      <c r="E105" s="99"/>
      <c r="F105" s="99"/>
      <c r="G105" s="99"/>
      <c r="H105" s="99"/>
      <c r="I105" s="99"/>
    </row>
    <row r="106" spans="1:9" x14ac:dyDescent="0.2">
      <c r="A106" s="130">
        <v>10</v>
      </c>
      <c r="B106" s="130">
        <v>31</v>
      </c>
      <c r="C106" s="130">
        <v>7</v>
      </c>
      <c r="D106" s="99"/>
      <c r="E106" s="99"/>
      <c r="F106" s="99"/>
      <c r="G106" s="99"/>
      <c r="H106" s="99"/>
      <c r="I106" s="99"/>
    </row>
    <row r="107" spans="1:9" x14ac:dyDescent="0.2">
      <c r="A107" s="130">
        <v>10</v>
      </c>
      <c r="B107" s="130">
        <v>32</v>
      </c>
      <c r="C107" s="130">
        <v>7</v>
      </c>
      <c r="D107" s="99"/>
      <c r="E107" s="99"/>
      <c r="F107" s="99"/>
      <c r="G107" s="99"/>
      <c r="H107" s="99"/>
      <c r="I107" s="99"/>
    </row>
    <row r="108" spans="1:9" x14ac:dyDescent="0.2">
      <c r="A108" s="130">
        <v>35</v>
      </c>
      <c r="B108" s="130">
        <v>59</v>
      </c>
      <c r="C108" s="130">
        <v>7</v>
      </c>
      <c r="D108" s="99"/>
      <c r="E108" s="99"/>
      <c r="F108" s="99"/>
      <c r="G108" s="99"/>
      <c r="H108" s="99"/>
      <c r="I108" s="99"/>
    </row>
    <row r="109" spans="1:9" x14ac:dyDescent="0.2">
      <c r="A109" s="130">
        <v>11</v>
      </c>
      <c r="B109" s="130">
        <v>33</v>
      </c>
      <c r="C109" s="130">
        <v>7</v>
      </c>
      <c r="D109" s="99"/>
      <c r="E109" s="99"/>
      <c r="F109" s="99"/>
      <c r="G109" s="99"/>
      <c r="H109" s="99"/>
      <c r="I109" s="99"/>
    </row>
    <row r="110" spans="1:9" x14ac:dyDescent="0.2">
      <c r="A110" s="130">
        <v>23</v>
      </c>
      <c r="B110" s="130">
        <v>46</v>
      </c>
      <c r="C110" s="130">
        <v>7</v>
      </c>
      <c r="D110" s="99"/>
      <c r="E110" s="99"/>
      <c r="F110" s="99"/>
      <c r="G110" s="99"/>
      <c r="H110" s="99"/>
      <c r="I110" s="99"/>
    </row>
    <row r="111" spans="1:9" x14ac:dyDescent="0.2">
      <c r="A111" s="130">
        <v>12</v>
      </c>
      <c r="B111" s="130">
        <v>35</v>
      </c>
      <c r="C111" s="130">
        <v>7</v>
      </c>
      <c r="D111" s="99"/>
      <c r="E111" s="99"/>
      <c r="F111" s="99"/>
      <c r="G111" s="99"/>
      <c r="H111" s="99"/>
      <c r="I111" s="99"/>
    </row>
    <row r="112" spans="1:9" x14ac:dyDescent="0.2">
      <c r="A112" s="130">
        <v>13</v>
      </c>
      <c r="B112" s="130">
        <v>36</v>
      </c>
      <c r="C112" s="130">
        <v>7</v>
      </c>
      <c r="D112" s="99"/>
      <c r="E112" s="99"/>
      <c r="F112" s="99"/>
      <c r="G112" s="99"/>
      <c r="H112" s="99"/>
      <c r="I112" s="99"/>
    </row>
    <row r="113" spans="1:9" x14ac:dyDescent="0.2">
      <c r="A113" s="130">
        <v>14</v>
      </c>
      <c r="B113" s="130">
        <v>37</v>
      </c>
      <c r="C113" s="130">
        <v>7</v>
      </c>
      <c r="D113" s="99"/>
      <c r="E113" s="99"/>
      <c r="F113" s="99"/>
      <c r="G113" s="99"/>
      <c r="H113" s="99"/>
      <c r="I113" s="99"/>
    </row>
    <row r="114" spans="1:9" x14ac:dyDescent="0.2">
      <c r="A114" s="130">
        <v>15</v>
      </c>
      <c r="B114" s="130">
        <v>38</v>
      </c>
      <c r="C114" s="130">
        <v>7</v>
      </c>
      <c r="D114" s="99"/>
      <c r="E114" s="99"/>
      <c r="F114" s="99"/>
      <c r="G114" s="99"/>
      <c r="H114" s="99"/>
      <c r="I114" s="99"/>
    </row>
    <row r="115" spans="1:9" x14ac:dyDescent="0.2">
      <c r="A115" s="130">
        <v>16</v>
      </c>
      <c r="B115" s="130">
        <v>39</v>
      </c>
      <c r="C115" s="130">
        <v>7</v>
      </c>
      <c r="D115" s="99"/>
      <c r="E115" s="99"/>
      <c r="F115" s="99"/>
      <c r="G115" s="99"/>
      <c r="H115" s="99"/>
      <c r="I115" s="99"/>
    </row>
    <row r="116" spans="1:9" x14ac:dyDescent="0.2">
      <c r="A116" s="130">
        <v>18</v>
      </c>
      <c r="B116" s="130">
        <v>41</v>
      </c>
      <c r="C116" s="130">
        <v>7</v>
      </c>
      <c r="D116" s="99"/>
      <c r="E116" s="99"/>
      <c r="F116" s="99"/>
      <c r="G116" s="99"/>
      <c r="H116" s="99"/>
      <c r="I116" s="99"/>
    </row>
    <row r="117" spans="1:9" x14ac:dyDescent="0.2">
      <c r="A117" s="130">
        <v>19</v>
      </c>
      <c r="B117" s="130">
        <v>42</v>
      </c>
      <c r="C117" s="130">
        <v>7</v>
      </c>
      <c r="D117" s="99"/>
      <c r="E117" s="99"/>
      <c r="F117" s="99"/>
      <c r="G117" s="99"/>
      <c r="H117" s="99"/>
      <c r="I117" s="99"/>
    </row>
    <row r="118" spans="1:9" x14ac:dyDescent="0.2">
      <c r="A118" s="130">
        <v>21</v>
      </c>
      <c r="B118" s="130">
        <v>44</v>
      </c>
      <c r="C118" s="130">
        <v>7</v>
      </c>
      <c r="D118" s="99"/>
      <c r="E118" s="99"/>
      <c r="F118" s="99"/>
      <c r="G118" s="99"/>
      <c r="H118" s="99"/>
      <c r="I118" s="99"/>
    </row>
    <row r="119" spans="1:9" x14ac:dyDescent="0.2">
      <c r="A119" s="130">
        <v>22</v>
      </c>
      <c r="B119" s="130">
        <v>45</v>
      </c>
      <c r="C119" s="130">
        <v>7</v>
      </c>
      <c r="D119" s="99"/>
      <c r="E119" s="99"/>
      <c r="F119" s="99"/>
      <c r="G119" s="99"/>
      <c r="H119" s="99"/>
      <c r="I119" s="99"/>
    </row>
    <row r="120" spans="1:9" x14ac:dyDescent="0.2">
      <c r="A120" s="130">
        <v>61</v>
      </c>
      <c r="B120" s="130">
        <v>174</v>
      </c>
      <c r="C120" s="130">
        <v>6</v>
      </c>
      <c r="D120" s="99"/>
      <c r="E120" s="99"/>
      <c r="F120" s="99"/>
      <c r="G120" s="99"/>
      <c r="H120" s="99"/>
      <c r="I120" s="99"/>
    </row>
    <row r="121" spans="1:9" x14ac:dyDescent="0.2">
      <c r="A121" s="130">
        <v>61</v>
      </c>
      <c r="B121" s="130">
        <v>175</v>
      </c>
      <c r="C121" s="130">
        <v>6</v>
      </c>
      <c r="D121" s="99"/>
      <c r="E121" s="99"/>
      <c r="F121" s="99"/>
      <c r="G121" s="99"/>
      <c r="H121" s="99"/>
      <c r="I121" s="99"/>
    </row>
    <row r="122" spans="1:9" x14ac:dyDescent="0.2">
      <c r="A122" s="130">
        <v>61</v>
      </c>
      <c r="B122" s="130">
        <v>172</v>
      </c>
      <c r="C122" s="130">
        <v>6</v>
      </c>
      <c r="D122" s="99"/>
      <c r="E122" s="99"/>
      <c r="F122" s="99"/>
      <c r="G122" s="99"/>
      <c r="H122" s="99"/>
      <c r="I122" s="99"/>
    </row>
    <row r="123" spans="1:9" x14ac:dyDescent="0.2">
      <c r="A123" s="130">
        <v>61</v>
      </c>
      <c r="B123" s="130">
        <v>171</v>
      </c>
      <c r="C123" s="130">
        <v>6</v>
      </c>
      <c r="D123" s="99"/>
      <c r="E123" s="99"/>
      <c r="F123" s="99"/>
      <c r="G123" s="99"/>
      <c r="H123" s="99"/>
      <c r="I123" s="99"/>
    </row>
    <row r="124" spans="1:9" x14ac:dyDescent="0.2">
      <c r="A124" s="130">
        <v>61</v>
      </c>
      <c r="B124" s="130">
        <v>173</v>
      </c>
      <c r="C124" s="130">
        <v>6</v>
      </c>
      <c r="D124" s="99"/>
      <c r="E124" s="99"/>
      <c r="F124" s="99"/>
      <c r="G124" s="99"/>
      <c r="H124" s="99"/>
      <c r="I124" s="99"/>
    </row>
    <row r="125" spans="1:9" x14ac:dyDescent="0.2">
      <c r="A125" s="130">
        <v>61</v>
      </c>
      <c r="B125" s="130">
        <v>170</v>
      </c>
      <c r="C125" s="130">
        <v>6</v>
      </c>
      <c r="D125" s="99"/>
      <c r="E125" s="99"/>
      <c r="F125" s="99"/>
      <c r="G125" s="99"/>
      <c r="H125" s="99"/>
      <c r="I125" s="99"/>
    </row>
    <row r="126" spans="1:9" x14ac:dyDescent="0.2">
      <c r="A126" s="130">
        <v>61</v>
      </c>
      <c r="B126" s="130">
        <v>169</v>
      </c>
      <c r="C126" s="130">
        <v>6</v>
      </c>
      <c r="D126" s="99"/>
      <c r="E126" s="99"/>
      <c r="F126" s="99"/>
      <c r="G126" s="99"/>
      <c r="H126" s="99"/>
      <c r="I126" s="99"/>
    </row>
    <row r="127" spans="1:9" x14ac:dyDescent="0.2">
      <c r="A127" s="130">
        <v>61</v>
      </c>
      <c r="B127" s="130">
        <v>168</v>
      </c>
      <c r="C127" s="130">
        <v>6</v>
      </c>
      <c r="D127" s="99"/>
      <c r="E127" s="99"/>
      <c r="F127" s="99"/>
      <c r="G127" s="99"/>
      <c r="H127" s="99"/>
      <c r="I127" s="99"/>
    </row>
    <row r="128" spans="1:9" x14ac:dyDescent="0.2">
      <c r="A128" s="130">
        <v>61</v>
      </c>
      <c r="B128" s="130">
        <v>167</v>
      </c>
      <c r="C128" s="130">
        <v>6</v>
      </c>
      <c r="D128" s="99"/>
      <c r="E128" s="99"/>
      <c r="F128" s="99"/>
      <c r="G128" s="99"/>
      <c r="H128" s="99"/>
      <c r="I128" s="99"/>
    </row>
    <row r="129" spans="1:9" x14ac:dyDescent="0.2">
      <c r="A129" s="130">
        <v>61</v>
      </c>
      <c r="B129" s="130">
        <v>166</v>
      </c>
      <c r="C129" s="130">
        <v>6</v>
      </c>
      <c r="D129" s="99"/>
      <c r="E129" s="99"/>
      <c r="F129" s="99"/>
      <c r="G129" s="99"/>
      <c r="H129" s="99"/>
      <c r="I129" s="99"/>
    </row>
    <row r="130" spans="1:9" x14ac:dyDescent="0.2">
      <c r="A130" s="130">
        <v>61</v>
      </c>
      <c r="B130" s="130">
        <v>165</v>
      </c>
      <c r="C130" s="130">
        <v>6</v>
      </c>
      <c r="D130" s="99"/>
      <c r="E130" s="99"/>
      <c r="F130" s="99"/>
      <c r="G130" s="99"/>
      <c r="H130" s="99"/>
      <c r="I130" s="99"/>
    </row>
    <row r="131" spans="1:9" x14ac:dyDescent="0.2">
      <c r="A131" s="130">
        <v>61</v>
      </c>
      <c r="B131" s="130">
        <v>163</v>
      </c>
      <c r="C131" s="130">
        <v>6</v>
      </c>
      <c r="D131" s="99"/>
      <c r="E131" s="99"/>
      <c r="F131" s="99"/>
      <c r="G131" s="99"/>
      <c r="H131" s="99"/>
      <c r="I131" s="99"/>
    </row>
    <row r="132" spans="1:9" x14ac:dyDescent="0.2">
      <c r="A132" s="130">
        <v>61</v>
      </c>
      <c r="B132" s="130">
        <v>188</v>
      </c>
      <c r="C132" s="130">
        <v>6</v>
      </c>
      <c r="D132" s="99"/>
      <c r="E132" s="99"/>
      <c r="F132" s="99"/>
      <c r="G132" s="99"/>
      <c r="H132" s="99"/>
      <c r="I132" s="99"/>
    </row>
    <row r="133" spans="1:9" x14ac:dyDescent="0.2">
      <c r="A133" s="130">
        <v>61</v>
      </c>
      <c r="B133" s="130">
        <v>162</v>
      </c>
      <c r="C133" s="130">
        <v>6</v>
      </c>
      <c r="D133" s="99"/>
      <c r="E133" s="99"/>
      <c r="F133" s="99"/>
      <c r="G133" s="99"/>
      <c r="H133" s="99"/>
      <c r="I133" s="99"/>
    </row>
    <row r="134" spans="1:9" x14ac:dyDescent="0.2">
      <c r="A134" s="130">
        <v>61</v>
      </c>
      <c r="B134" s="130">
        <v>161</v>
      </c>
      <c r="C134" s="130">
        <v>6</v>
      </c>
      <c r="D134" s="99"/>
      <c r="E134" s="99"/>
      <c r="F134" s="99"/>
      <c r="G134" s="99"/>
      <c r="H134" s="99"/>
      <c r="I134" s="99"/>
    </row>
    <row r="135" spans="1:9" x14ac:dyDescent="0.2">
      <c r="A135" s="130">
        <v>61</v>
      </c>
      <c r="B135" s="130">
        <v>160</v>
      </c>
      <c r="C135" s="130">
        <v>6</v>
      </c>
      <c r="D135" s="99"/>
      <c r="E135" s="99"/>
      <c r="F135" s="99"/>
      <c r="G135" s="99"/>
      <c r="H135" s="99"/>
      <c r="I135" s="99"/>
    </row>
    <row r="136" spans="1:9" x14ac:dyDescent="0.2">
      <c r="A136" s="130">
        <v>61</v>
      </c>
      <c r="B136" s="130">
        <v>159</v>
      </c>
      <c r="C136" s="130">
        <v>6</v>
      </c>
      <c r="D136" s="99"/>
      <c r="E136" s="99"/>
      <c r="F136" s="99"/>
      <c r="G136" s="99"/>
      <c r="H136" s="99"/>
      <c r="I136" s="99"/>
    </row>
    <row r="137" spans="1:9" x14ac:dyDescent="0.2">
      <c r="A137" s="130">
        <v>61</v>
      </c>
      <c r="B137" s="130">
        <v>164</v>
      </c>
      <c r="C137" s="130">
        <v>6</v>
      </c>
      <c r="D137" s="99"/>
      <c r="E137" s="99"/>
      <c r="F137" s="99"/>
      <c r="G137" s="99"/>
      <c r="H137" s="99"/>
      <c r="I137" s="99"/>
    </row>
    <row r="138" spans="1:9" x14ac:dyDescent="0.2">
      <c r="A138" s="130">
        <v>62</v>
      </c>
      <c r="B138" s="130">
        <v>189</v>
      </c>
      <c r="C138" s="130">
        <v>6</v>
      </c>
      <c r="D138" s="99"/>
      <c r="E138" s="99"/>
      <c r="F138" s="99"/>
      <c r="G138" s="99"/>
      <c r="H138" s="99"/>
      <c r="I138" s="99"/>
    </row>
    <row r="139" spans="1:9" x14ac:dyDescent="0.2">
      <c r="A139" s="130">
        <v>65</v>
      </c>
      <c r="B139" s="130">
        <v>203</v>
      </c>
      <c r="C139" s="130">
        <v>6</v>
      </c>
      <c r="D139" s="99"/>
      <c r="E139" s="99"/>
      <c r="F139" s="99"/>
      <c r="G139" s="99"/>
      <c r="H139" s="99"/>
      <c r="I139" s="99"/>
    </row>
    <row r="140" spans="1:9" x14ac:dyDescent="0.2">
      <c r="A140" s="130">
        <v>64</v>
      </c>
      <c r="B140" s="130">
        <v>202</v>
      </c>
      <c r="C140" s="130">
        <v>6</v>
      </c>
      <c r="D140" s="99"/>
      <c r="E140" s="99"/>
      <c r="F140" s="99"/>
      <c r="G140" s="99"/>
      <c r="H140" s="99"/>
      <c r="I140" s="99"/>
    </row>
    <row r="141" spans="1:9" x14ac:dyDescent="0.2">
      <c r="A141" s="130">
        <v>2</v>
      </c>
      <c r="B141" s="130">
        <v>2</v>
      </c>
      <c r="C141" s="130">
        <v>6</v>
      </c>
      <c r="D141" s="99"/>
      <c r="E141" s="99"/>
      <c r="F141" s="99"/>
      <c r="G141" s="99"/>
      <c r="H141" s="99"/>
      <c r="I141" s="99"/>
    </row>
    <row r="142" spans="1:9" x14ac:dyDescent="0.2">
      <c r="A142" s="130">
        <v>62</v>
      </c>
      <c r="B142" s="130">
        <v>199</v>
      </c>
      <c r="C142" s="130">
        <v>6</v>
      </c>
      <c r="D142" s="99"/>
      <c r="E142" s="99"/>
      <c r="F142" s="99"/>
      <c r="G142" s="99"/>
      <c r="H142" s="99"/>
      <c r="I142" s="99"/>
    </row>
    <row r="143" spans="1:9" x14ac:dyDescent="0.2">
      <c r="A143" s="130">
        <v>62</v>
      </c>
      <c r="B143" s="130">
        <v>198</v>
      </c>
      <c r="C143" s="130">
        <v>6</v>
      </c>
      <c r="D143" s="99"/>
      <c r="E143" s="99"/>
      <c r="F143" s="99"/>
      <c r="G143" s="99"/>
      <c r="H143" s="99"/>
      <c r="I143" s="99"/>
    </row>
    <row r="144" spans="1:9" x14ac:dyDescent="0.2">
      <c r="A144" s="130">
        <v>62</v>
      </c>
      <c r="B144" s="130">
        <v>197</v>
      </c>
      <c r="C144" s="130">
        <v>6</v>
      </c>
      <c r="D144" s="99"/>
      <c r="E144" s="99"/>
      <c r="F144" s="99"/>
      <c r="G144" s="99"/>
      <c r="H144" s="99"/>
      <c r="I144" s="99"/>
    </row>
    <row r="145" spans="1:9" x14ac:dyDescent="0.2">
      <c r="A145" s="130">
        <v>62</v>
      </c>
      <c r="B145" s="130">
        <v>196</v>
      </c>
      <c r="C145" s="130">
        <v>6</v>
      </c>
      <c r="D145" s="99"/>
      <c r="E145" s="99"/>
      <c r="F145" s="99"/>
      <c r="G145" s="99"/>
      <c r="H145" s="99"/>
      <c r="I145" s="99"/>
    </row>
    <row r="146" spans="1:9" x14ac:dyDescent="0.2">
      <c r="A146" s="130">
        <v>62</v>
      </c>
      <c r="B146" s="130">
        <v>195</v>
      </c>
      <c r="C146" s="130">
        <v>6</v>
      </c>
      <c r="D146" s="99"/>
      <c r="E146" s="99"/>
      <c r="F146" s="99"/>
      <c r="G146" s="99"/>
      <c r="H146" s="99"/>
      <c r="I146" s="99"/>
    </row>
    <row r="147" spans="1:9" x14ac:dyDescent="0.2">
      <c r="A147" s="130">
        <v>62</v>
      </c>
      <c r="B147" s="130">
        <v>194</v>
      </c>
      <c r="C147" s="130">
        <v>6</v>
      </c>
      <c r="D147" s="99"/>
      <c r="E147" s="99"/>
      <c r="F147" s="99"/>
      <c r="G147" s="99"/>
      <c r="H147" s="99"/>
      <c r="I147" s="99"/>
    </row>
    <row r="148" spans="1:9" x14ac:dyDescent="0.2">
      <c r="A148" s="130">
        <v>62</v>
      </c>
      <c r="B148" s="130">
        <v>193</v>
      </c>
      <c r="C148" s="130">
        <v>6</v>
      </c>
      <c r="D148" s="99"/>
      <c r="E148" s="99"/>
      <c r="F148" s="99"/>
      <c r="G148" s="99"/>
      <c r="H148" s="99"/>
      <c r="I148" s="99"/>
    </row>
    <row r="149" spans="1:9" x14ac:dyDescent="0.2">
      <c r="A149" s="130">
        <v>62</v>
      </c>
      <c r="B149" s="130">
        <v>192</v>
      </c>
      <c r="C149" s="130">
        <v>6</v>
      </c>
      <c r="D149" s="99"/>
      <c r="E149" s="99"/>
      <c r="F149" s="99"/>
      <c r="G149" s="99"/>
      <c r="H149" s="99"/>
      <c r="I149" s="99"/>
    </row>
    <row r="150" spans="1:9" x14ac:dyDescent="0.2">
      <c r="A150" s="130">
        <v>61</v>
      </c>
      <c r="B150" s="130">
        <v>186</v>
      </c>
      <c r="C150" s="130">
        <v>6</v>
      </c>
      <c r="D150" s="99"/>
      <c r="E150" s="99"/>
      <c r="F150" s="99"/>
      <c r="G150" s="99"/>
      <c r="H150" s="99"/>
      <c r="I150" s="99"/>
    </row>
    <row r="151" spans="1:9" x14ac:dyDescent="0.2">
      <c r="A151" s="130">
        <v>62</v>
      </c>
      <c r="B151" s="130">
        <v>190</v>
      </c>
      <c r="C151" s="130">
        <v>6</v>
      </c>
      <c r="D151" s="99"/>
      <c r="E151" s="99"/>
      <c r="F151" s="99"/>
      <c r="G151" s="99"/>
      <c r="H151" s="99"/>
      <c r="I151" s="99"/>
    </row>
    <row r="152" spans="1:9" x14ac:dyDescent="0.2">
      <c r="A152" s="130">
        <v>61</v>
      </c>
      <c r="B152" s="130">
        <v>176</v>
      </c>
      <c r="C152" s="130">
        <v>6</v>
      </c>
      <c r="D152" s="99"/>
      <c r="E152" s="99"/>
      <c r="F152" s="99"/>
      <c r="G152" s="99"/>
      <c r="H152" s="99"/>
      <c r="I152" s="99"/>
    </row>
    <row r="153" spans="1:9" x14ac:dyDescent="0.2">
      <c r="A153" s="130">
        <v>61</v>
      </c>
      <c r="B153" s="130">
        <v>148</v>
      </c>
      <c r="C153" s="130">
        <v>6</v>
      </c>
      <c r="D153" s="99"/>
      <c r="E153" s="99"/>
      <c r="F153" s="99"/>
      <c r="G153" s="99"/>
      <c r="H153" s="99"/>
      <c r="I153" s="99"/>
    </row>
    <row r="154" spans="1:9" x14ac:dyDescent="0.2">
      <c r="A154" s="130">
        <v>61</v>
      </c>
      <c r="B154" s="130">
        <v>187</v>
      </c>
      <c r="C154" s="130">
        <v>6</v>
      </c>
      <c r="D154" s="99"/>
      <c r="E154" s="99"/>
      <c r="F154" s="99"/>
      <c r="G154" s="99"/>
      <c r="H154" s="99"/>
      <c r="I154" s="99"/>
    </row>
    <row r="155" spans="1:9" x14ac:dyDescent="0.2">
      <c r="A155" s="130">
        <v>61</v>
      </c>
      <c r="B155" s="130">
        <v>158</v>
      </c>
      <c r="C155" s="130">
        <v>6</v>
      </c>
      <c r="D155" s="99"/>
      <c r="E155" s="99"/>
      <c r="F155" s="99"/>
      <c r="G155" s="99"/>
      <c r="H155" s="99"/>
      <c r="I155" s="99"/>
    </row>
    <row r="156" spans="1:9" x14ac:dyDescent="0.2">
      <c r="A156" s="130">
        <v>61</v>
      </c>
      <c r="B156" s="130">
        <v>185</v>
      </c>
      <c r="C156" s="130">
        <v>6</v>
      </c>
      <c r="D156" s="99"/>
      <c r="E156" s="99"/>
      <c r="F156" s="99"/>
      <c r="G156" s="99"/>
      <c r="H156" s="99"/>
      <c r="I156" s="99"/>
    </row>
    <row r="157" spans="1:9" x14ac:dyDescent="0.2">
      <c r="A157" s="130">
        <v>61</v>
      </c>
      <c r="B157" s="130">
        <v>184</v>
      </c>
      <c r="C157" s="130">
        <v>6</v>
      </c>
      <c r="D157" s="99"/>
      <c r="E157" s="99"/>
      <c r="F157" s="99"/>
      <c r="G157" s="99"/>
      <c r="H157" s="99"/>
      <c r="I157" s="99"/>
    </row>
    <row r="158" spans="1:9" x14ac:dyDescent="0.2">
      <c r="A158" s="130">
        <v>61</v>
      </c>
      <c r="B158" s="130">
        <v>183</v>
      </c>
      <c r="C158" s="130">
        <v>6</v>
      </c>
      <c r="D158" s="99"/>
      <c r="E158" s="99"/>
      <c r="F158" s="99"/>
      <c r="G158" s="99"/>
      <c r="H158" s="99"/>
      <c r="I158" s="99"/>
    </row>
    <row r="159" spans="1:9" x14ac:dyDescent="0.2">
      <c r="A159" s="130">
        <v>61</v>
      </c>
      <c r="B159" s="130">
        <v>182</v>
      </c>
      <c r="C159" s="130">
        <v>6</v>
      </c>
      <c r="D159" s="99"/>
      <c r="E159" s="99"/>
      <c r="F159" s="99"/>
      <c r="G159" s="99"/>
      <c r="H159" s="99"/>
      <c r="I159" s="99"/>
    </row>
    <row r="160" spans="1:9" x14ac:dyDescent="0.2">
      <c r="A160" s="130">
        <v>61</v>
      </c>
      <c r="B160" s="130">
        <v>181</v>
      </c>
      <c r="C160" s="130">
        <v>6</v>
      </c>
      <c r="D160" s="99"/>
      <c r="E160" s="99"/>
      <c r="F160" s="99"/>
      <c r="G160" s="99"/>
      <c r="H160" s="99"/>
      <c r="I160" s="99"/>
    </row>
    <row r="161" spans="1:9" x14ac:dyDescent="0.2">
      <c r="A161" s="130">
        <v>61</v>
      </c>
      <c r="B161" s="130">
        <v>180</v>
      </c>
      <c r="C161" s="130">
        <v>6</v>
      </c>
      <c r="D161" s="99"/>
      <c r="E161" s="99"/>
      <c r="F161" s="99"/>
      <c r="G161" s="99"/>
      <c r="H161" s="99"/>
      <c r="I161" s="99"/>
    </row>
    <row r="162" spans="1:9" x14ac:dyDescent="0.2">
      <c r="A162" s="130">
        <v>61</v>
      </c>
      <c r="B162" s="130">
        <v>179</v>
      </c>
      <c r="C162" s="130">
        <v>6</v>
      </c>
      <c r="D162" s="99"/>
      <c r="E162" s="99"/>
      <c r="F162" s="99"/>
      <c r="G162" s="99"/>
      <c r="H162" s="99"/>
      <c r="I162" s="99"/>
    </row>
    <row r="163" spans="1:9" x14ac:dyDescent="0.2">
      <c r="A163" s="130">
        <v>61</v>
      </c>
      <c r="B163" s="130">
        <v>178</v>
      </c>
      <c r="C163" s="130">
        <v>6</v>
      </c>
      <c r="D163" s="99"/>
      <c r="E163" s="99"/>
      <c r="F163" s="99"/>
      <c r="G163" s="99"/>
      <c r="H163" s="99"/>
      <c r="I163" s="99"/>
    </row>
    <row r="164" spans="1:9" x14ac:dyDescent="0.2">
      <c r="A164" s="130">
        <v>61</v>
      </c>
      <c r="B164" s="130">
        <v>177</v>
      </c>
      <c r="C164" s="130">
        <v>6</v>
      </c>
      <c r="D164" s="99"/>
      <c r="E164" s="99"/>
      <c r="F164" s="99"/>
      <c r="G164" s="99"/>
      <c r="H164" s="99"/>
      <c r="I164" s="99"/>
    </row>
    <row r="165" spans="1:9" x14ac:dyDescent="0.2">
      <c r="A165" s="130">
        <v>62</v>
      </c>
      <c r="B165" s="130">
        <v>191</v>
      </c>
      <c r="C165" s="130">
        <v>6</v>
      </c>
      <c r="D165" s="99"/>
      <c r="E165" s="99"/>
      <c r="F165" s="99"/>
      <c r="G165" s="99"/>
      <c r="H165" s="99"/>
      <c r="I165" s="99"/>
    </row>
    <row r="166" spans="1:9" x14ac:dyDescent="0.2">
      <c r="A166" s="130">
        <v>57</v>
      </c>
      <c r="B166" s="130">
        <v>107</v>
      </c>
      <c r="C166" s="130">
        <v>6</v>
      </c>
      <c r="D166" s="99"/>
      <c r="E166" s="99"/>
      <c r="F166" s="99"/>
      <c r="G166" s="99"/>
      <c r="H166" s="99"/>
      <c r="I166" s="99"/>
    </row>
    <row r="167" spans="1:9" x14ac:dyDescent="0.2">
      <c r="A167" s="130">
        <v>61</v>
      </c>
      <c r="B167" s="130">
        <v>135</v>
      </c>
      <c r="C167" s="130">
        <v>6</v>
      </c>
      <c r="D167" s="99"/>
      <c r="E167" s="99"/>
      <c r="F167" s="99"/>
      <c r="G167" s="99"/>
      <c r="H167" s="99"/>
      <c r="I167" s="99"/>
    </row>
    <row r="168" spans="1:9" x14ac:dyDescent="0.2">
      <c r="A168" s="130">
        <v>56</v>
      </c>
      <c r="B168" s="130">
        <v>98</v>
      </c>
      <c r="C168" s="130">
        <v>6</v>
      </c>
      <c r="D168" s="99"/>
      <c r="E168" s="99"/>
      <c r="F168" s="99"/>
      <c r="G168" s="99"/>
      <c r="H168" s="99"/>
      <c r="I168" s="99"/>
    </row>
    <row r="169" spans="1:9" x14ac:dyDescent="0.2">
      <c r="A169" s="130">
        <v>61</v>
      </c>
      <c r="B169" s="130">
        <v>134</v>
      </c>
      <c r="C169" s="130">
        <v>6</v>
      </c>
      <c r="D169" s="99"/>
      <c r="E169" s="99"/>
      <c r="F169" s="99"/>
      <c r="G169" s="99"/>
      <c r="H169" s="99"/>
      <c r="I169" s="99"/>
    </row>
    <row r="170" spans="1:9" x14ac:dyDescent="0.2">
      <c r="A170" s="130">
        <v>56</v>
      </c>
      <c r="B170" s="130">
        <v>99</v>
      </c>
      <c r="C170" s="130">
        <v>6</v>
      </c>
      <c r="D170" s="99"/>
      <c r="E170" s="99"/>
      <c r="F170" s="99"/>
      <c r="G170" s="99"/>
      <c r="H170" s="99"/>
      <c r="I170" s="99"/>
    </row>
    <row r="171" spans="1:9" x14ac:dyDescent="0.2">
      <c r="A171" s="130">
        <v>56</v>
      </c>
      <c r="B171" s="130">
        <v>100</v>
      </c>
      <c r="C171" s="130">
        <v>6</v>
      </c>
      <c r="D171" s="99"/>
      <c r="E171" s="99"/>
      <c r="F171" s="99"/>
      <c r="G171" s="99"/>
      <c r="H171" s="99"/>
      <c r="I171" s="99"/>
    </row>
    <row r="172" spans="1:9" x14ac:dyDescent="0.2">
      <c r="A172" s="130">
        <v>56</v>
      </c>
      <c r="B172" s="130">
        <v>101</v>
      </c>
      <c r="C172" s="130">
        <v>6</v>
      </c>
      <c r="D172" s="99"/>
      <c r="E172" s="99"/>
      <c r="F172" s="99"/>
      <c r="G172" s="99"/>
      <c r="H172" s="99"/>
      <c r="I172" s="99"/>
    </row>
    <row r="173" spans="1:9" x14ac:dyDescent="0.2">
      <c r="A173" s="130">
        <v>56</v>
      </c>
      <c r="B173" s="130">
        <v>102</v>
      </c>
      <c r="C173" s="130">
        <v>6</v>
      </c>
      <c r="D173" s="99"/>
      <c r="E173" s="99"/>
      <c r="F173" s="99"/>
      <c r="G173" s="99"/>
      <c r="H173" s="99"/>
      <c r="I173" s="99"/>
    </row>
    <row r="174" spans="1:9" x14ac:dyDescent="0.2">
      <c r="A174" s="130">
        <v>57</v>
      </c>
      <c r="B174" s="130">
        <v>103</v>
      </c>
      <c r="C174" s="130">
        <v>6</v>
      </c>
      <c r="D174" s="99"/>
      <c r="E174" s="99"/>
      <c r="F174" s="99"/>
      <c r="G174" s="99"/>
      <c r="H174" s="99"/>
      <c r="I174" s="99"/>
    </row>
    <row r="175" spans="1:9" x14ac:dyDescent="0.2">
      <c r="A175" s="130">
        <v>57</v>
      </c>
      <c r="B175" s="130">
        <v>104</v>
      </c>
      <c r="C175" s="130">
        <v>6</v>
      </c>
      <c r="D175" s="99"/>
      <c r="E175" s="99"/>
      <c r="F175" s="99"/>
      <c r="G175" s="99"/>
      <c r="H175" s="99"/>
      <c r="I175" s="99"/>
    </row>
    <row r="176" spans="1:9" x14ac:dyDescent="0.2">
      <c r="A176" s="130">
        <v>57</v>
      </c>
      <c r="B176" s="130">
        <v>105</v>
      </c>
      <c r="C176" s="130">
        <v>6</v>
      </c>
      <c r="D176" s="99"/>
      <c r="E176" s="99"/>
      <c r="F176" s="99"/>
      <c r="G176" s="99"/>
      <c r="H176" s="99"/>
      <c r="I176" s="99"/>
    </row>
    <row r="177" spans="1:9" x14ac:dyDescent="0.2">
      <c r="A177" s="130">
        <v>57</v>
      </c>
      <c r="B177" s="130">
        <v>106</v>
      </c>
      <c r="C177" s="130">
        <v>6</v>
      </c>
      <c r="D177" s="99"/>
      <c r="E177" s="99"/>
      <c r="F177" s="99"/>
      <c r="G177" s="99"/>
      <c r="H177" s="99"/>
      <c r="I177" s="99"/>
    </row>
    <row r="178" spans="1:9" x14ac:dyDescent="0.2">
      <c r="A178" s="130">
        <v>56</v>
      </c>
      <c r="B178" s="130">
        <v>93</v>
      </c>
      <c r="C178" s="130">
        <v>6</v>
      </c>
      <c r="D178" s="99"/>
      <c r="E178" s="99"/>
      <c r="F178" s="99"/>
      <c r="G178" s="99"/>
      <c r="H178" s="99"/>
      <c r="I178" s="99"/>
    </row>
    <row r="179" spans="1:9" x14ac:dyDescent="0.2">
      <c r="A179" s="130">
        <v>61</v>
      </c>
      <c r="B179" s="130">
        <v>133</v>
      </c>
      <c r="C179" s="130">
        <v>6</v>
      </c>
      <c r="D179" s="99"/>
      <c r="E179" s="99"/>
      <c r="F179" s="99"/>
      <c r="G179" s="99"/>
      <c r="H179" s="99"/>
      <c r="I179" s="99"/>
    </row>
    <row r="180" spans="1:9" x14ac:dyDescent="0.2">
      <c r="A180" s="130">
        <v>61</v>
      </c>
      <c r="B180" s="130">
        <v>138</v>
      </c>
      <c r="C180" s="130">
        <v>6</v>
      </c>
      <c r="D180" s="99"/>
      <c r="E180" s="99"/>
      <c r="F180" s="99"/>
      <c r="G180" s="99"/>
      <c r="H180" s="99"/>
      <c r="I180" s="99"/>
    </row>
    <row r="181" spans="1:9" x14ac:dyDescent="0.2">
      <c r="A181" s="130">
        <v>57</v>
      </c>
      <c r="B181" s="130">
        <v>108</v>
      </c>
      <c r="C181" s="130">
        <v>6</v>
      </c>
      <c r="D181" s="99"/>
      <c r="E181" s="99"/>
      <c r="F181" s="99"/>
      <c r="G181" s="99"/>
      <c r="H181" s="99"/>
      <c r="I181" s="99"/>
    </row>
    <row r="182" spans="1:9" x14ac:dyDescent="0.2">
      <c r="A182" s="130">
        <v>58</v>
      </c>
      <c r="B182" s="130">
        <v>109</v>
      </c>
      <c r="C182" s="130">
        <v>6</v>
      </c>
      <c r="D182" s="99"/>
      <c r="E182" s="99"/>
      <c r="F182" s="99"/>
      <c r="G182" s="99"/>
      <c r="H182" s="99"/>
      <c r="I182" s="99"/>
    </row>
    <row r="183" spans="1:9" x14ac:dyDescent="0.2">
      <c r="A183" s="130">
        <v>58</v>
      </c>
      <c r="B183" s="130">
        <v>110</v>
      </c>
      <c r="C183" s="130">
        <v>6</v>
      </c>
      <c r="D183" s="99"/>
      <c r="E183" s="99"/>
      <c r="F183" s="99"/>
      <c r="G183" s="99"/>
      <c r="H183" s="99"/>
      <c r="I183" s="99"/>
    </row>
    <row r="184" spans="1:9" x14ac:dyDescent="0.2">
      <c r="A184" s="130">
        <v>61</v>
      </c>
      <c r="B184" s="130">
        <v>132</v>
      </c>
      <c r="C184" s="130">
        <v>6</v>
      </c>
      <c r="D184" s="99"/>
      <c r="E184" s="99"/>
      <c r="F184" s="99"/>
      <c r="G184" s="99"/>
      <c r="H184" s="99"/>
      <c r="I184" s="99"/>
    </row>
    <row r="185" spans="1:9" x14ac:dyDescent="0.2">
      <c r="A185" s="130">
        <v>61</v>
      </c>
      <c r="B185" s="130">
        <v>131</v>
      </c>
      <c r="C185" s="130">
        <v>6</v>
      </c>
      <c r="D185" s="99"/>
      <c r="E185" s="99"/>
      <c r="F185" s="99"/>
      <c r="G185" s="99"/>
      <c r="H185" s="99"/>
      <c r="I185" s="99"/>
    </row>
    <row r="186" spans="1:9" x14ac:dyDescent="0.2">
      <c r="A186" s="130">
        <v>61</v>
      </c>
      <c r="B186" s="130">
        <v>130</v>
      </c>
      <c r="C186" s="130">
        <v>6</v>
      </c>
      <c r="D186" s="99"/>
      <c r="E186" s="99"/>
      <c r="F186" s="99"/>
      <c r="G186" s="99"/>
      <c r="H186" s="99"/>
      <c r="I186" s="99"/>
    </row>
    <row r="187" spans="1:9" x14ac:dyDescent="0.2">
      <c r="A187" s="130">
        <v>58</v>
      </c>
      <c r="B187" s="130">
        <v>111</v>
      </c>
      <c r="C187" s="130">
        <v>6</v>
      </c>
      <c r="D187" s="99"/>
      <c r="E187" s="99"/>
      <c r="F187" s="99"/>
      <c r="G187" s="99"/>
      <c r="H187" s="99"/>
      <c r="I187" s="99"/>
    </row>
    <row r="188" spans="1:9" x14ac:dyDescent="0.2">
      <c r="A188" s="130">
        <v>58</v>
      </c>
      <c r="B188" s="130">
        <v>112</v>
      </c>
      <c r="C188" s="130">
        <v>6</v>
      </c>
      <c r="D188" s="99"/>
      <c r="E188" s="99"/>
      <c r="F188" s="99"/>
      <c r="G188" s="99"/>
      <c r="H188" s="99"/>
      <c r="I188" s="99"/>
    </row>
    <row r="189" spans="1:9" x14ac:dyDescent="0.2">
      <c r="A189" s="130">
        <v>58</v>
      </c>
      <c r="B189" s="130">
        <v>113</v>
      </c>
      <c r="C189" s="130">
        <v>6</v>
      </c>
      <c r="D189" s="99"/>
      <c r="E189" s="99"/>
      <c r="F189" s="99"/>
      <c r="G189" s="99"/>
      <c r="H189" s="99"/>
      <c r="I189" s="99"/>
    </row>
    <row r="190" spans="1:9" x14ac:dyDescent="0.2">
      <c r="A190" s="130">
        <v>58</v>
      </c>
      <c r="B190" s="130">
        <v>115</v>
      </c>
      <c r="C190" s="130">
        <v>6</v>
      </c>
      <c r="D190" s="99"/>
      <c r="E190" s="99"/>
      <c r="F190" s="99"/>
      <c r="G190" s="99"/>
      <c r="H190" s="99"/>
      <c r="I190" s="99"/>
    </row>
    <row r="191" spans="1:9" x14ac:dyDescent="0.2">
      <c r="A191" s="130">
        <v>58</v>
      </c>
      <c r="B191" s="130">
        <v>114</v>
      </c>
      <c r="C191" s="130">
        <v>6</v>
      </c>
      <c r="D191" s="99"/>
      <c r="E191" s="99"/>
      <c r="F191" s="99"/>
      <c r="G191" s="99"/>
      <c r="H191" s="99"/>
      <c r="I191" s="99"/>
    </row>
    <row r="192" spans="1:9" x14ac:dyDescent="0.2">
      <c r="A192" s="130">
        <v>73</v>
      </c>
      <c r="B192" s="130">
        <v>252</v>
      </c>
      <c r="C192" s="130">
        <v>6</v>
      </c>
      <c r="D192" s="99"/>
      <c r="E192" s="99"/>
      <c r="F192" s="99"/>
      <c r="G192" s="99"/>
      <c r="H192" s="99"/>
      <c r="I192" s="99"/>
    </row>
    <row r="193" spans="1:9" x14ac:dyDescent="0.2">
      <c r="A193" s="130">
        <v>61</v>
      </c>
      <c r="B193" s="130">
        <v>146</v>
      </c>
      <c r="C193" s="130">
        <v>6</v>
      </c>
      <c r="D193" s="99"/>
      <c r="E193" s="99"/>
      <c r="F193" s="99"/>
      <c r="G193" s="99"/>
      <c r="H193" s="99"/>
      <c r="I193" s="99"/>
    </row>
    <row r="194" spans="1:9" x14ac:dyDescent="0.2">
      <c r="A194" s="130">
        <v>61</v>
      </c>
      <c r="B194" s="130">
        <v>156</v>
      </c>
      <c r="C194" s="130">
        <v>6</v>
      </c>
      <c r="D194" s="99"/>
      <c r="E194" s="99"/>
      <c r="F194" s="99"/>
      <c r="G194" s="99"/>
      <c r="H194" s="99"/>
      <c r="I194" s="99"/>
    </row>
    <row r="195" spans="1:9" x14ac:dyDescent="0.2">
      <c r="A195" s="130">
        <v>61</v>
      </c>
      <c r="B195" s="130">
        <v>155</v>
      </c>
      <c r="C195" s="130">
        <v>6</v>
      </c>
      <c r="D195" s="99"/>
      <c r="E195" s="99"/>
      <c r="F195" s="99"/>
      <c r="G195" s="99"/>
      <c r="H195" s="99"/>
      <c r="I195" s="99"/>
    </row>
    <row r="196" spans="1:9" x14ac:dyDescent="0.2">
      <c r="A196" s="130">
        <v>61</v>
      </c>
      <c r="B196" s="130">
        <v>154</v>
      </c>
      <c r="C196" s="130">
        <v>6</v>
      </c>
      <c r="D196" s="99"/>
      <c r="E196" s="99"/>
      <c r="F196" s="99"/>
      <c r="G196" s="99"/>
      <c r="H196" s="99"/>
      <c r="I196" s="99"/>
    </row>
    <row r="197" spans="1:9" x14ac:dyDescent="0.2">
      <c r="A197" s="130">
        <v>61</v>
      </c>
      <c r="B197" s="130">
        <v>153</v>
      </c>
      <c r="C197" s="130">
        <v>6</v>
      </c>
      <c r="D197" s="99"/>
      <c r="E197" s="99"/>
      <c r="F197" s="99"/>
      <c r="G197" s="99"/>
      <c r="H197" s="99"/>
      <c r="I197" s="99"/>
    </row>
    <row r="198" spans="1:9" x14ac:dyDescent="0.2">
      <c r="A198" s="130">
        <v>61</v>
      </c>
      <c r="B198" s="130">
        <v>152</v>
      </c>
      <c r="C198" s="130">
        <v>6</v>
      </c>
      <c r="D198" s="99"/>
      <c r="E198" s="99"/>
      <c r="F198" s="99"/>
      <c r="G198" s="99"/>
      <c r="H198" s="99"/>
      <c r="I198" s="99"/>
    </row>
    <row r="199" spans="1:9" x14ac:dyDescent="0.2">
      <c r="A199" s="130">
        <v>61</v>
      </c>
      <c r="B199" s="130">
        <v>151</v>
      </c>
      <c r="C199" s="130">
        <v>6</v>
      </c>
      <c r="D199" s="99"/>
      <c r="E199" s="99"/>
      <c r="F199" s="99"/>
      <c r="G199" s="99"/>
      <c r="H199" s="99"/>
      <c r="I199" s="99"/>
    </row>
    <row r="200" spans="1:9" x14ac:dyDescent="0.2">
      <c r="A200" s="130">
        <v>56</v>
      </c>
      <c r="B200" s="130">
        <v>89</v>
      </c>
      <c r="C200" s="130">
        <v>6</v>
      </c>
      <c r="D200" s="99"/>
      <c r="E200" s="99"/>
      <c r="F200" s="99"/>
      <c r="G200" s="99"/>
      <c r="H200" s="99"/>
      <c r="I200" s="99"/>
    </row>
    <row r="201" spans="1:9" x14ac:dyDescent="0.2">
      <c r="A201" s="130">
        <v>56</v>
      </c>
      <c r="B201" s="130">
        <v>90</v>
      </c>
      <c r="C201" s="130">
        <v>6</v>
      </c>
      <c r="D201" s="99"/>
      <c r="E201" s="99"/>
      <c r="F201" s="99"/>
      <c r="G201" s="99"/>
      <c r="H201" s="99"/>
      <c r="I201" s="99"/>
    </row>
    <row r="202" spans="1:9" x14ac:dyDescent="0.2">
      <c r="A202" s="130">
        <v>61</v>
      </c>
      <c r="B202" s="130">
        <v>150</v>
      </c>
      <c r="C202" s="130">
        <v>6</v>
      </c>
      <c r="D202" s="99"/>
      <c r="E202" s="99"/>
      <c r="F202" s="99"/>
      <c r="G202" s="99"/>
      <c r="H202" s="99"/>
      <c r="I202" s="99"/>
    </row>
    <row r="203" spans="1:9" x14ac:dyDescent="0.2">
      <c r="A203" s="130">
        <v>56</v>
      </c>
      <c r="B203" s="130">
        <v>91</v>
      </c>
      <c r="C203" s="130">
        <v>6</v>
      </c>
      <c r="D203" s="99"/>
      <c r="E203" s="99"/>
      <c r="F203" s="99"/>
      <c r="G203" s="99"/>
      <c r="H203" s="99"/>
      <c r="I203" s="99"/>
    </row>
    <row r="204" spans="1:9" x14ac:dyDescent="0.2">
      <c r="A204" s="130">
        <v>56</v>
      </c>
      <c r="B204" s="130">
        <v>92</v>
      </c>
      <c r="C204" s="130">
        <v>6</v>
      </c>
      <c r="D204" s="99"/>
      <c r="E204" s="99"/>
      <c r="F204" s="99"/>
      <c r="G204" s="99"/>
      <c r="H204" s="99"/>
      <c r="I204" s="99"/>
    </row>
    <row r="205" spans="1:9" x14ac:dyDescent="0.2">
      <c r="A205" s="130">
        <v>61</v>
      </c>
      <c r="B205" s="130">
        <v>136</v>
      </c>
      <c r="C205" s="130">
        <v>6</v>
      </c>
      <c r="D205" s="99"/>
      <c r="E205" s="99"/>
      <c r="F205" s="99"/>
      <c r="G205" s="99"/>
      <c r="H205" s="99"/>
      <c r="I205" s="99"/>
    </row>
    <row r="206" spans="1:9" x14ac:dyDescent="0.2">
      <c r="A206" s="130">
        <v>61</v>
      </c>
      <c r="B206" s="130">
        <v>147</v>
      </c>
      <c r="C206" s="130">
        <v>6</v>
      </c>
      <c r="D206" s="99"/>
      <c r="E206" s="99"/>
      <c r="F206" s="99"/>
      <c r="G206" s="99"/>
      <c r="H206" s="99"/>
      <c r="I206" s="99"/>
    </row>
    <row r="207" spans="1:9" x14ac:dyDescent="0.2">
      <c r="A207" s="130">
        <v>61</v>
      </c>
      <c r="B207" s="130">
        <v>137</v>
      </c>
      <c r="C207" s="130">
        <v>6</v>
      </c>
      <c r="D207" s="99"/>
      <c r="E207" s="99"/>
      <c r="F207" s="99"/>
      <c r="G207" s="99"/>
      <c r="H207" s="99"/>
      <c r="I207" s="99"/>
    </row>
    <row r="208" spans="1:9" x14ac:dyDescent="0.2">
      <c r="A208" s="130">
        <v>61</v>
      </c>
      <c r="B208" s="130">
        <v>145</v>
      </c>
      <c r="C208" s="130">
        <v>6</v>
      </c>
      <c r="D208" s="99"/>
      <c r="E208" s="99"/>
      <c r="F208" s="99"/>
      <c r="G208" s="99"/>
      <c r="H208" s="99"/>
      <c r="I208" s="99"/>
    </row>
    <row r="209" spans="1:9" x14ac:dyDescent="0.2">
      <c r="A209" s="130">
        <v>56</v>
      </c>
      <c r="B209" s="130">
        <v>94</v>
      </c>
      <c r="C209" s="130">
        <v>6</v>
      </c>
      <c r="D209" s="99"/>
      <c r="E209" s="99"/>
      <c r="F209" s="99"/>
      <c r="G209" s="99"/>
      <c r="H209" s="99"/>
      <c r="I209" s="99"/>
    </row>
    <row r="210" spans="1:9" x14ac:dyDescent="0.2">
      <c r="A210" s="130">
        <v>61</v>
      </c>
      <c r="B210" s="130">
        <v>144</v>
      </c>
      <c r="C210" s="130">
        <v>6</v>
      </c>
      <c r="D210" s="99"/>
      <c r="E210" s="99"/>
      <c r="F210" s="99"/>
      <c r="G210" s="99"/>
      <c r="H210" s="99"/>
      <c r="I210" s="99"/>
    </row>
    <row r="211" spans="1:9" x14ac:dyDescent="0.2">
      <c r="A211" s="130">
        <v>61</v>
      </c>
      <c r="B211" s="130">
        <v>143</v>
      </c>
      <c r="C211" s="130">
        <v>6</v>
      </c>
      <c r="D211" s="99"/>
      <c r="E211" s="99"/>
      <c r="F211" s="99"/>
      <c r="G211" s="99"/>
      <c r="H211" s="99"/>
      <c r="I211" s="99"/>
    </row>
    <row r="212" spans="1:9" x14ac:dyDescent="0.2">
      <c r="A212" s="130">
        <v>56</v>
      </c>
      <c r="B212" s="130">
        <v>95</v>
      </c>
      <c r="C212" s="130">
        <v>6</v>
      </c>
      <c r="D212" s="99"/>
      <c r="E212" s="99"/>
      <c r="F212" s="99"/>
      <c r="G212" s="99"/>
      <c r="H212" s="99"/>
      <c r="I212" s="99"/>
    </row>
    <row r="213" spans="1:9" x14ac:dyDescent="0.2">
      <c r="A213" s="130">
        <v>56</v>
      </c>
      <c r="B213" s="130">
        <v>96</v>
      </c>
      <c r="C213" s="130">
        <v>6</v>
      </c>
      <c r="D213" s="99"/>
      <c r="E213" s="99"/>
      <c r="F213" s="99"/>
      <c r="G213" s="99"/>
      <c r="H213" s="99"/>
      <c r="I213" s="99"/>
    </row>
    <row r="214" spans="1:9" x14ac:dyDescent="0.2">
      <c r="A214" s="130">
        <v>56</v>
      </c>
      <c r="B214" s="130">
        <v>97</v>
      </c>
      <c r="C214" s="130">
        <v>6</v>
      </c>
      <c r="D214" s="99"/>
      <c r="E214" s="99"/>
      <c r="F214" s="99"/>
      <c r="G214" s="99"/>
      <c r="H214" s="99"/>
      <c r="I214" s="99"/>
    </row>
    <row r="215" spans="1:9" x14ac:dyDescent="0.2">
      <c r="A215" s="130">
        <v>61</v>
      </c>
      <c r="B215" s="130">
        <v>142</v>
      </c>
      <c r="C215" s="130">
        <v>6</v>
      </c>
      <c r="D215" s="99"/>
      <c r="E215" s="99"/>
      <c r="F215" s="99"/>
      <c r="G215" s="99"/>
      <c r="H215" s="99"/>
      <c r="I215" s="99"/>
    </row>
    <row r="216" spans="1:9" x14ac:dyDescent="0.2">
      <c r="A216" s="130">
        <v>61</v>
      </c>
      <c r="B216" s="130">
        <v>141</v>
      </c>
      <c r="C216" s="130">
        <v>6</v>
      </c>
      <c r="D216" s="99"/>
      <c r="E216" s="99"/>
      <c r="F216" s="99"/>
      <c r="G216" s="99"/>
      <c r="H216" s="99"/>
      <c r="I216" s="99"/>
    </row>
    <row r="217" spans="1:9" x14ac:dyDescent="0.2">
      <c r="A217" s="130">
        <v>61</v>
      </c>
      <c r="B217" s="130">
        <v>140</v>
      </c>
      <c r="C217" s="130">
        <v>6</v>
      </c>
      <c r="D217" s="99"/>
      <c r="E217" s="99"/>
      <c r="F217" s="99"/>
      <c r="G217" s="99"/>
      <c r="H217" s="99"/>
      <c r="I217" s="99"/>
    </row>
    <row r="218" spans="1:9" x14ac:dyDescent="0.2">
      <c r="A218" s="130">
        <v>61</v>
      </c>
      <c r="B218" s="130">
        <v>139</v>
      </c>
      <c r="C218" s="130">
        <v>6</v>
      </c>
      <c r="D218" s="99"/>
      <c r="E218" s="99"/>
      <c r="F218" s="99"/>
      <c r="G218" s="99"/>
      <c r="H218" s="99"/>
      <c r="I218" s="99"/>
    </row>
    <row r="219" spans="1:9" x14ac:dyDescent="0.2">
      <c r="A219" s="130">
        <v>61</v>
      </c>
      <c r="B219" s="130">
        <v>157</v>
      </c>
      <c r="C219" s="130">
        <v>6</v>
      </c>
      <c r="D219" s="99"/>
      <c r="E219" s="99"/>
      <c r="F219" s="99"/>
      <c r="G219" s="99"/>
      <c r="H219" s="99"/>
      <c r="I219" s="99"/>
    </row>
    <row r="220" spans="1:9" x14ac:dyDescent="0.2">
      <c r="A220" s="130">
        <v>61</v>
      </c>
      <c r="B220" s="130">
        <v>149</v>
      </c>
      <c r="C220" s="130">
        <v>6</v>
      </c>
      <c r="D220" s="99"/>
      <c r="E220" s="99"/>
      <c r="F220" s="99"/>
      <c r="G220" s="99"/>
      <c r="H220" s="99"/>
      <c r="I220" s="99"/>
    </row>
    <row r="221" spans="1:9" x14ac:dyDescent="0.2">
      <c r="A221" s="130">
        <v>83</v>
      </c>
      <c r="B221" s="130">
        <v>322</v>
      </c>
      <c r="C221" s="130">
        <v>6</v>
      </c>
      <c r="D221" s="99"/>
      <c r="E221" s="99"/>
      <c r="F221" s="99"/>
      <c r="G221" s="99"/>
      <c r="H221" s="99"/>
      <c r="I221" s="99"/>
    </row>
    <row r="222" spans="1:9" x14ac:dyDescent="0.2">
      <c r="A222" s="130">
        <v>73</v>
      </c>
      <c r="B222" s="130">
        <v>250</v>
      </c>
      <c r="C222" s="130">
        <v>6</v>
      </c>
      <c r="D222" s="99"/>
      <c r="E222" s="99"/>
      <c r="F222" s="99"/>
      <c r="G222" s="99"/>
      <c r="H222" s="99"/>
      <c r="I222" s="99"/>
    </row>
    <row r="223" spans="1:9" x14ac:dyDescent="0.2">
      <c r="A223" s="130">
        <v>3</v>
      </c>
      <c r="B223" s="130">
        <v>22</v>
      </c>
      <c r="C223" s="130">
        <v>6</v>
      </c>
      <c r="D223" s="99"/>
      <c r="E223" s="99"/>
      <c r="F223" s="99"/>
      <c r="G223" s="99"/>
      <c r="H223" s="99"/>
      <c r="I223" s="99"/>
    </row>
    <row r="224" spans="1:9" x14ac:dyDescent="0.2">
      <c r="A224" s="130">
        <v>3</v>
      </c>
      <c r="B224" s="130">
        <v>21</v>
      </c>
      <c r="C224" s="130">
        <v>6</v>
      </c>
      <c r="D224" s="99"/>
      <c r="E224" s="99"/>
      <c r="F224" s="99"/>
      <c r="G224" s="99"/>
      <c r="H224" s="99"/>
      <c r="I224" s="99"/>
    </row>
    <row r="225" spans="1:9" x14ac:dyDescent="0.2">
      <c r="A225" s="130">
        <v>3</v>
      </c>
      <c r="B225" s="130">
        <v>20</v>
      </c>
      <c r="C225" s="130">
        <v>6</v>
      </c>
      <c r="D225" s="99"/>
      <c r="E225" s="99"/>
      <c r="F225" s="99"/>
      <c r="G225" s="99"/>
      <c r="H225" s="99"/>
      <c r="I225" s="99"/>
    </row>
    <row r="226" spans="1:9" x14ac:dyDescent="0.2">
      <c r="A226" s="130">
        <v>3</v>
      </c>
      <c r="B226" s="130">
        <v>19</v>
      </c>
      <c r="C226" s="130">
        <v>6</v>
      </c>
      <c r="D226" s="99"/>
      <c r="E226" s="99"/>
      <c r="F226" s="99"/>
      <c r="G226" s="99"/>
      <c r="H226" s="99"/>
      <c r="I226" s="99"/>
    </row>
    <row r="227" spans="1:9" x14ac:dyDescent="0.2">
      <c r="A227" s="130">
        <v>3</v>
      </c>
      <c r="B227" s="130">
        <v>18</v>
      </c>
      <c r="C227" s="130">
        <v>6</v>
      </c>
      <c r="D227" s="99"/>
      <c r="E227" s="99"/>
      <c r="F227" s="99"/>
      <c r="G227" s="99"/>
      <c r="H227" s="99"/>
      <c r="I227" s="99"/>
    </row>
    <row r="228" spans="1:9" x14ac:dyDescent="0.2">
      <c r="A228" s="130">
        <v>3</v>
      </c>
      <c r="B228" s="130">
        <v>17</v>
      </c>
      <c r="C228" s="130">
        <v>6</v>
      </c>
      <c r="D228" s="99"/>
      <c r="E228" s="99"/>
      <c r="F228" s="99"/>
      <c r="G228" s="99"/>
      <c r="H228" s="99"/>
      <c r="I228" s="99"/>
    </row>
    <row r="229" spans="1:9" x14ac:dyDescent="0.2">
      <c r="A229" s="130">
        <v>93</v>
      </c>
      <c r="B229" s="130">
        <v>335</v>
      </c>
      <c r="C229" s="130">
        <v>6</v>
      </c>
      <c r="D229" s="99"/>
      <c r="E229" s="99"/>
      <c r="F229" s="99"/>
      <c r="G229" s="99"/>
      <c r="H229" s="99"/>
      <c r="I229" s="99"/>
    </row>
    <row r="230" spans="1:9" x14ac:dyDescent="0.2">
      <c r="A230" s="130">
        <v>93</v>
      </c>
      <c r="B230" s="130">
        <v>334</v>
      </c>
      <c r="C230" s="130">
        <v>6</v>
      </c>
      <c r="D230" s="99"/>
      <c r="E230" s="99"/>
      <c r="F230" s="99"/>
      <c r="G230" s="99"/>
      <c r="H230" s="99"/>
      <c r="I230" s="99"/>
    </row>
    <row r="231" spans="1:9" x14ac:dyDescent="0.2">
      <c r="A231" s="130">
        <v>92</v>
      </c>
      <c r="B231" s="130">
        <v>333</v>
      </c>
      <c r="C231" s="130">
        <v>6</v>
      </c>
      <c r="D231" s="99"/>
      <c r="E231" s="99"/>
      <c r="F231" s="99"/>
      <c r="G231" s="99"/>
      <c r="H231" s="99"/>
      <c r="I231" s="99"/>
    </row>
    <row r="232" spans="1:9" x14ac:dyDescent="0.2">
      <c r="A232" s="130">
        <v>92</v>
      </c>
      <c r="B232" s="130">
        <v>332</v>
      </c>
      <c r="C232" s="130">
        <v>6</v>
      </c>
      <c r="D232" s="99"/>
      <c r="E232" s="99"/>
      <c r="F232" s="99"/>
      <c r="G232" s="99"/>
      <c r="H232" s="99"/>
      <c r="I232" s="99"/>
    </row>
    <row r="233" spans="1:9" x14ac:dyDescent="0.2">
      <c r="A233" s="130">
        <v>91</v>
      </c>
      <c r="B233" s="130">
        <v>331</v>
      </c>
      <c r="C233" s="130">
        <v>6</v>
      </c>
      <c r="D233" s="99"/>
      <c r="E233" s="99"/>
      <c r="F233" s="99"/>
      <c r="G233" s="99"/>
      <c r="H233" s="99"/>
      <c r="I233" s="99"/>
    </row>
    <row r="234" spans="1:9" x14ac:dyDescent="0.2">
      <c r="A234" s="130">
        <v>26</v>
      </c>
      <c r="B234" s="130">
        <v>49</v>
      </c>
      <c r="C234" s="130">
        <v>6</v>
      </c>
      <c r="D234" s="99"/>
      <c r="E234" s="99"/>
      <c r="F234" s="99"/>
      <c r="G234" s="99"/>
      <c r="H234" s="99"/>
      <c r="I234" s="99"/>
    </row>
    <row r="235" spans="1:9" x14ac:dyDescent="0.2">
      <c r="A235" s="130">
        <v>90</v>
      </c>
      <c r="B235" s="130">
        <v>329</v>
      </c>
      <c r="C235" s="130">
        <v>6</v>
      </c>
      <c r="D235" s="99"/>
      <c r="E235" s="99"/>
      <c r="F235" s="99"/>
      <c r="G235" s="99"/>
      <c r="H235" s="99"/>
      <c r="I235" s="99"/>
    </row>
    <row r="236" spans="1:9" x14ac:dyDescent="0.2">
      <c r="A236" s="130">
        <v>2</v>
      </c>
      <c r="B236" s="130">
        <v>3</v>
      </c>
      <c r="C236" s="130">
        <v>6</v>
      </c>
      <c r="D236" s="99"/>
      <c r="E236" s="99"/>
      <c r="F236" s="99"/>
      <c r="G236" s="99"/>
      <c r="H236" s="99"/>
      <c r="I236" s="99"/>
    </row>
    <row r="237" spans="1:9" x14ac:dyDescent="0.2">
      <c r="A237" s="130">
        <v>83</v>
      </c>
      <c r="B237" s="130">
        <v>321</v>
      </c>
      <c r="C237" s="130">
        <v>6</v>
      </c>
      <c r="D237" s="99"/>
      <c r="E237" s="99"/>
      <c r="F237" s="99"/>
      <c r="G237" s="99"/>
      <c r="H237" s="99"/>
      <c r="I237" s="99"/>
    </row>
    <row r="238" spans="1:9" x14ac:dyDescent="0.2">
      <c r="A238" s="130">
        <v>82</v>
      </c>
      <c r="B238" s="130">
        <v>320</v>
      </c>
      <c r="C238" s="130">
        <v>6</v>
      </c>
      <c r="D238" s="99"/>
      <c r="E238" s="99"/>
      <c r="F238" s="99"/>
      <c r="G238" s="99"/>
      <c r="H238" s="99"/>
      <c r="I238" s="99"/>
    </row>
    <row r="239" spans="1:9" x14ac:dyDescent="0.2">
      <c r="A239" s="130">
        <v>81</v>
      </c>
      <c r="B239" s="130">
        <v>319</v>
      </c>
      <c r="C239" s="130">
        <v>6</v>
      </c>
      <c r="D239" s="99"/>
      <c r="E239" s="99"/>
      <c r="F239" s="99"/>
      <c r="G239" s="99"/>
      <c r="H239" s="99"/>
      <c r="I239" s="99"/>
    </row>
    <row r="240" spans="1:9" x14ac:dyDescent="0.2">
      <c r="A240" s="130">
        <v>81</v>
      </c>
      <c r="B240" s="130">
        <v>318</v>
      </c>
      <c r="C240" s="130">
        <v>6</v>
      </c>
      <c r="D240" s="99"/>
      <c r="E240" s="99"/>
      <c r="F240" s="99"/>
      <c r="G240" s="99"/>
      <c r="H240" s="99"/>
      <c r="I240" s="99"/>
    </row>
    <row r="241" spans="1:9" x14ac:dyDescent="0.2">
      <c r="A241" s="130">
        <v>78</v>
      </c>
      <c r="B241" s="130">
        <v>313</v>
      </c>
      <c r="C241" s="130">
        <v>6</v>
      </c>
      <c r="D241" s="99"/>
      <c r="E241" s="99"/>
      <c r="F241" s="99"/>
      <c r="G241" s="99"/>
      <c r="H241" s="99"/>
      <c r="I241" s="99"/>
    </row>
    <row r="242" spans="1:9" x14ac:dyDescent="0.2">
      <c r="A242" s="130">
        <v>78</v>
      </c>
      <c r="B242" s="130">
        <v>303</v>
      </c>
      <c r="C242" s="130">
        <v>6</v>
      </c>
      <c r="D242" s="99"/>
      <c r="E242" s="99"/>
      <c r="F242" s="99"/>
      <c r="G242" s="99"/>
      <c r="H242" s="99"/>
      <c r="I242" s="99"/>
    </row>
    <row r="243" spans="1:9" x14ac:dyDescent="0.2">
      <c r="A243" s="130">
        <v>78</v>
      </c>
      <c r="B243" s="130">
        <v>301</v>
      </c>
      <c r="C243" s="130">
        <v>6</v>
      </c>
      <c r="D243" s="99"/>
      <c r="E243" s="99"/>
      <c r="F243" s="99"/>
      <c r="G243" s="99"/>
      <c r="H243" s="99"/>
      <c r="I243" s="99"/>
    </row>
    <row r="244" spans="1:9" x14ac:dyDescent="0.2">
      <c r="A244" s="130">
        <v>77</v>
      </c>
      <c r="B244" s="130">
        <v>299</v>
      </c>
      <c r="C244" s="130">
        <v>6</v>
      </c>
      <c r="D244" s="99"/>
      <c r="E244" s="99"/>
      <c r="F244" s="99"/>
      <c r="G244" s="99"/>
      <c r="H244" s="99"/>
      <c r="I244" s="99"/>
    </row>
    <row r="245" spans="1:9" x14ac:dyDescent="0.2">
      <c r="A245" s="130">
        <v>76</v>
      </c>
      <c r="B245" s="130">
        <v>298</v>
      </c>
      <c r="C245" s="130">
        <v>6</v>
      </c>
      <c r="D245" s="99"/>
      <c r="E245" s="99"/>
      <c r="F245" s="99"/>
      <c r="G245" s="99"/>
      <c r="H245" s="99"/>
      <c r="I245" s="99"/>
    </row>
    <row r="246" spans="1:9" x14ac:dyDescent="0.2">
      <c r="A246" s="130">
        <v>76</v>
      </c>
      <c r="B246" s="130">
        <v>296</v>
      </c>
      <c r="C246" s="130">
        <v>6</v>
      </c>
      <c r="D246" s="99"/>
      <c r="E246" s="99"/>
      <c r="F246" s="99"/>
      <c r="G246" s="99"/>
      <c r="H246" s="99"/>
      <c r="I246" s="99"/>
    </row>
    <row r="247" spans="1:9" x14ac:dyDescent="0.2">
      <c r="A247" s="130">
        <v>76</v>
      </c>
      <c r="B247" s="130">
        <v>295</v>
      </c>
      <c r="C247" s="130">
        <v>6</v>
      </c>
      <c r="D247" s="99"/>
      <c r="E247" s="99"/>
      <c r="F247" s="99"/>
      <c r="G247" s="99"/>
      <c r="H247" s="99"/>
      <c r="I247" s="99"/>
    </row>
    <row r="248" spans="1:9" x14ac:dyDescent="0.2">
      <c r="A248" s="130">
        <v>76</v>
      </c>
      <c r="B248" s="130">
        <v>294</v>
      </c>
      <c r="C248" s="130">
        <v>6</v>
      </c>
      <c r="D248" s="99"/>
      <c r="E248" s="99"/>
      <c r="F248" s="99"/>
      <c r="G248" s="99"/>
      <c r="H248" s="99"/>
      <c r="I248" s="99"/>
    </row>
    <row r="249" spans="1:9" x14ac:dyDescent="0.2">
      <c r="A249" s="130">
        <v>75</v>
      </c>
      <c r="B249" s="130">
        <v>292</v>
      </c>
      <c r="C249" s="130">
        <v>6</v>
      </c>
      <c r="D249" s="99"/>
      <c r="E249" s="99"/>
      <c r="F249" s="99"/>
      <c r="G249" s="99"/>
      <c r="H249" s="99"/>
      <c r="I249" s="99"/>
    </row>
    <row r="250" spans="1:9" x14ac:dyDescent="0.2">
      <c r="A250" s="130">
        <v>90</v>
      </c>
      <c r="B250" s="130">
        <v>330</v>
      </c>
      <c r="C250" s="130">
        <v>6</v>
      </c>
      <c r="D250" s="99"/>
      <c r="E250" s="99"/>
      <c r="F250" s="99"/>
      <c r="G250" s="99"/>
      <c r="H250" s="99"/>
      <c r="I250" s="99"/>
    </row>
    <row r="251" spans="1:9" x14ac:dyDescent="0.2">
      <c r="A251" s="130">
        <v>27</v>
      </c>
      <c r="B251" s="130">
        <v>51</v>
      </c>
      <c r="C251" s="130">
        <v>6</v>
      </c>
      <c r="D251" s="99"/>
      <c r="E251" s="99"/>
      <c r="F251" s="99"/>
      <c r="G251" s="99"/>
      <c r="H251" s="99"/>
      <c r="I251" s="99"/>
    </row>
    <row r="252" spans="1:9" x14ac:dyDescent="0.2">
      <c r="A252" s="130">
        <v>54</v>
      </c>
      <c r="B252" s="130">
        <v>79</v>
      </c>
      <c r="C252" s="130">
        <v>6</v>
      </c>
      <c r="D252" s="99"/>
      <c r="E252" s="99"/>
      <c r="F252" s="99"/>
      <c r="G252" s="99"/>
      <c r="H252" s="99"/>
      <c r="I252" s="99"/>
    </row>
    <row r="253" spans="1:9" x14ac:dyDescent="0.2">
      <c r="A253" s="130">
        <v>53</v>
      </c>
      <c r="B253" s="130">
        <v>78</v>
      </c>
      <c r="C253" s="130">
        <v>6</v>
      </c>
      <c r="D253" s="99"/>
      <c r="E253" s="99"/>
      <c r="F253" s="99"/>
      <c r="G253" s="99"/>
      <c r="H253" s="99"/>
      <c r="I253" s="99"/>
    </row>
    <row r="254" spans="1:9" x14ac:dyDescent="0.2">
      <c r="A254" s="130">
        <v>51</v>
      </c>
      <c r="B254" s="130">
        <v>76</v>
      </c>
      <c r="C254" s="130">
        <v>6</v>
      </c>
      <c r="D254" s="99"/>
      <c r="E254" s="99"/>
      <c r="F254" s="99"/>
      <c r="G254" s="99"/>
      <c r="H254" s="99"/>
      <c r="I254" s="99"/>
    </row>
    <row r="255" spans="1:9" x14ac:dyDescent="0.2">
      <c r="A255" s="130">
        <v>50</v>
      </c>
      <c r="B255" s="130">
        <v>75</v>
      </c>
      <c r="C255" s="130">
        <v>6</v>
      </c>
      <c r="D255" s="99"/>
      <c r="E255" s="99"/>
      <c r="F255" s="99"/>
      <c r="G255" s="99"/>
      <c r="H255" s="99"/>
      <c r="I255" s="99"/>
    </row>
    <row r="256" spans="1:9" x14ac:dyDescent="0.2">
      <c r="A256" s="130">
        <v>49</v>
      </c>
      <c r="B256" s="130">
        <v>74</v>
      </c>
      <c r="C256" s="130">
        <v>6</v>
      </c>
      <c r="D256" s="99"/>
      <c r="E256" s="99"/>
      <c r="F256" s="99"/>
      <c r="G256" s="99"/>
      <c r="H256" s="99"/>
      <c r="I256" s="99"/>
    </row>
    <row r="257" spans="1:9" x14ac:dyDescent="0.2">
      <c r="A257" s="130">
        <v>48</v>
      </c>
      <c r="B257" s="130">
        <v>73</v>
      </c>
      <c r="C257" s="130">
        <v>6</v>
      </c>
      <c r="D257" s="99"/>
      <c r="E257" s="99"/>
      <c r="F257" s="99"/>
      <c r="G257" s="99"/>
      <c r="H257" s="99"/>
      <c r="I257" s="99"/>
    </row>
    <row r="258" spans="1:9" x14ac:dyDescent="0.2">
      <c r="A258" s="130">
        <v>47</v>
      </c>
      <c r="B258" s="130">
        <v>72</v>
      </c>
      <c r="C258" s="130">
        <v>6</v>
      </c>
      <c r="D258" s="99"/>
      <c r="E258" s="99"/>
      <c r="F258" s="99"/>
      <c r="G258" s="99"/>
      <c r="H258" s="99"/>
      <c r="I258" s="99"/>
    </row>
    <row r="259" spans="1:9" x14ac:dyDescent="0.2">
      <c r="A259" s="130">
        <v>46</v>
      </c>
      <c r="B259" s="130">
        <v>71</v>
      </c>
      <c r="C259" s="130">
        <v>6</v>
      </c>
      <c r="D259" s="99"/>
      <c r="E259" s="99"/>
      <c r="F259" s="99"/>
      <c r="G259" s="99"/>
      <c r="H259" s="99"/>
      <c r="I259" s="99"/>
    </row>
    <row r="260" spans="1:9" x14ac:dyDescent="0.2">
      <c r="A260" s="130">
        <v>44</v>
      </c>
      <c r="B260" s="130">
        <v>69</v>
      </c>
      <c r="C260" s="130">
        <v>6</v>
      </c>
      <c r="D260" s="99"/>
      <c r="E260" s="99"/>
      <c r="F260" s="99"/>
      <c r="G260" s="99"/>
      <c r="H260" s="99"/>
      <c r="I260" s="99"/>
    </row>
    <row r="261" spans="1:9" x14ac:dyDescent="0.2">
      <c r="A261" s="130">
        <v>40</v>
      </c>
      <c r="B261" s="130">
        <v>65</v>
      </c>
      <c r="C261" s="130">
        <v>6</v>
      </c>
      <c r="D261" s="99"/>
      <c r="E261" s="99"/>
      <c r="F261" s="99"/>
      <c r="G261" s="99"/>
      <c r="H261" s="99"/>
      <c r="I261" s="99"/>
    </row>
    <row r="262" spans="1:9" x14ac:dyDescent="0.2">
      <c r="A262" s="130">
        <v>40</v>
      </c>
      <c r="B262" s="130">
        <v>64</v>
      </c>
      <c r="C262" s="130">
        <v>6</v>
      </c>
      <c r="D262" s="99"/>
      <c r="E262" s="99"/>
      <c r="F262" s="99"/>
      <c r="G262" s="99"/>
      <c r="H262" s="99"/>
      <c r="I262" s="99"/>
    </row>
    <row r="263" spans="1:9" x14ac:dyDescent="0.2">
      <c r="A263" s="130">
        <v>33</v>
      </c>
      <c r="B263" s="130">
        <v>57</v>
      </c>
      <c r="C263" s="130">
        <v>6</v>
      </c>
      <c r="D263" s="99"/>
      <c r="E263" s="99"/>
      <c r="F263" s="99"/>
      <c r="G263" s="99"/>
      <c r="H263" s="99"/>
      <c r="I263" s="99"/>
    </row>
    <row r="264" spans="1:9" x14ac:dyDescent="0.2">
      <c r="A264" s="130">
        <v>3</v>
      </c>
      <c r="B264" s="130">
        <v>23</v>
      </c>
      <c r="C264" s="130">
        <v>6</v>
      </c>
      <c r="D264" s="99"/>
      <c r="E264" s="99"/>
      <c r="F264" s="99"/>
      <c r="G264" s="99"/>
      <c r="H264" s="99"/>
      <c r="I264" s="99"/>
    </row>
    <row r="265" spans="1:9" x14ac:dyDescent="0.2">
      <c r="A265" s="130">
        <v>31</v>
      </c>
      <c r="B265" s="130">
        <v>55</v>
      </c>
      <c r="C265" s="130">
        <v>6</v>
      </c>
      <c r="D265" s="99"/>
      <c r="E265" s="99"/>
      <c r="F265" s="99"/>
      <c r="G265" s="99"/>
      <c r="H265" s="99"/>
      <c r="I265" s="99"/>
    </row>
    <row r="266" spans="1:9" x14ac:dyDescent="0.2">
      <c r="A266" s="130">
        <v>75</v>
      </c>
      <c r="B266" s="130">
        <v>282</v>
      </c>
      <c r="C266" s="130">
        <v>6</v>
      </c>
      <c r="D266" s="99"/>
      <c r="E266" s="99"/>
      <c r="F266" s="99"/>
      <c r="G266" s="99"/>
      <c r="H266" s="99"/>
      <c r="I266" s="99"/>
    </row>
    <row r="267" spans="1:9" x14ac:dyDescent="0.2">
      <c r="A267" s="130">
        <v>2</v>
      </c>
      <c r="B267" s="130">
        <v>16</v>
      </c>
      <c r="C267" s="130">
        <v>6</v>
      </c>
      <c r="D267" s="99"/>
      <c r="E267" s="99"/>
      <c r="F267" s="99"/>
      <c r="G267" s="99"/>
      <c r="H267" s="99"/>
      <c r="I267" s="99"/>
    </row>
    <row r="268" spans="1:9" x14ac:dyDescent="0.2">
      <c r="A268" s="130">
        <v>2</v>
      </c>
      <c r="B268" s="130">
        <v>15</v>
      </c>
      <c r="C268" s="130">
        <v>6</v>
      </c>
      <c r="D268" s="99"/>
      <c r="E268" s="99"/>
      <c r="F268" s="99"/>
      <c r="G268" s="99"/>
      <c r="H268" s="99"/>
      <c r="I268" s="99"/>
    </row>
    <row r="269" spans="1:9" x14ac:dyDescent="0.2">
      <c r="A269" s="130">
        <v>2</v>
      </c>
      <c r="B269" s="130">
        <v>14</v>
      </c>
      <c r="C269" s="130">
        <v>6</v>
      </c>
      <c r="D269" s="99"/>
      <c r="E269" s="99"/>
      <c r="F269" s="99"/>
      <c r="G269" s="99"/>
      <c r="H269" s="99"/>
      <c r="I269" s="99"/>
    </row>
    <row r="270" spans="1:9" x14ac:dyDescent="0.2">
      <c r="A270" s="130">
        <v>2</v>
      </c>
      <c r="B270" s="130">
        <v>13</v>
      </c>
      <c r="C270" s="130">
        <v>6</v>
      </c>
      <c r="D270" s="99"/>
      <c r="E270" s="99"/>
      <c r="F270" s="99"/>
      <c r="G270" s="99"/>
      <c r="H270" s="99"/>
      <c r="I270" s="99"/>
    </row>
    <row r="271" spans="1:9" x14ac:dyDescent="0.2">
      <c r="A271" s="130">
        <v>2</v>
      </c>
      <c r="B271" s="130">
        <v>12</v>
      </c>
      <c r="C271" s="130">
        <v>6</v>
      </c>
      <c r="D271" s="99"/>
      <c r="E271" s="99"/>
      <c r="F271" s="99"/>
      <c r="G271" s="99"/>
      <c r="H271" s="99"/>
      <c r="I271" s="99"/>
    </row>
    <row r="272" spans="1:9" x14ac:dyDescent="0.2">
      <c r="A272" s="130">
        <v>2</v>
      </c>
      <c r="B272" s="130">
        <v>11</v>
      </c>
      <c r="C272" s="130">
        <v>6</v>
      </c>
      <c r="D272" s="99"/>
      <c r="E272" s="99"/>
      <c r="F272" s="99"/>
      <c r="G272" s="99"/>
      <c r="H272" s="99"/>
      <c r="I272" s="99"/>
    </row>
    <row r="273" spans="1:9" x14ac:dyDescent="0.2">
      <c r="A273" s="130">
        <v>2</v>
      </c>
      <c r="B273" s="130">
        <v>10</v>
      </c>
      <c r="C273" s="130">
        <v>6</v>
      </c>
      <c r="D273" s="99"/>
      <c r="E273" s="99"/>
      <c r="F273" s="99"/>
      <c r="G273" s="99"/>
      <c r="H273" s="99"/>
      <c r="I273" s="99"/>
    </row>
    <row r="274" spans="1:9" x14ac:dyDescent="0.2">
      <c r="A274" s="130">
        <v>2</v>
      </c>
      <c r="B274" s="130">
        <v>9</v>
      </c>
      <c r="C274" s="130">
        <v>6</v>
      </c>
      <c r="D274" s="99"/>
      <c r="E274" s="99"/>
      <c r="F274" s="99"/>
      <c r="G274" s="99"/>
      <c r="H274" s="99"/>
      <c r="I274" s="99"/>
    </row>
    <row r="275" spans="1:9" x14ac:dyDescent="0.2">
      <c r="A275" s="130">
        <v>2</v>
      </c>
      <c r="B275" s="130">
        <v>8</v>
      </c>
      <c r="C275" s="130">
        <v>6</v>
      </c>
      <c r="D275" s="99"/>
      <c r="E275" s="99"/>
      <c r="F275" s="99"/>
      <c r="G275" s="99"/>
      <c r="H275" s="99"/>
      <c r="I275" s="99"/>
    </row>
    <row r="276" spans="1:9" x14ac:dyDescent="0.2">
      <c r="A276" s="130">
        <v>2</v>
      </c>
      <c r="B276" s="130">
        <v>7</v>
      </c>
      <c r="C276" s="130">
        <v>6</v>
      </c>
      <c r="D276" s="99"/>
      <c r="E276" s="99"/>
      <c r="F276" s="99"/>
      <c r="G276" s="99"/>
      <c r="H276" s="99"/>
      <c r="I276" s="99"/>
    </row>
    <row r="277" spans="1:9" x14ac:dyDescent="0.2">
      <c r="A277" s="130">
        <v>2</v>
      </c>
      <c r="B277" s="130">
        <v>6</v>
      </c>
      <c r="C277" s="130">
        <v>6</v>
      </c>
      <c r="D277" s="99"/>
      <c r="E277" s="99"/>
      <c r="F277" s="99"/>
      <c r="G277" s="99"/>
      <c r="H277" s="99"/>
      <c r="I277" s="99"/>
    </row>
    <row r="278" spans="1:9" x14ac:dyDescent="0.2">
      <c r="A278" s="130">
        <v>2</v>
      </c>
      <c r="B278" s="130">
        <v>5</v>
      </c>
      <c r="C278" s="130">
        <v>6</v>
      </c>
      <c r="D278" s="99"/>
      <c r="E278" s="99"/>
      <c r="F278" s="99"/>
      <c r="G278" s="99"/>
      <c r="H278" s="99"/>
      <c r="I278" s="99"/>
    </row>
    <row r="279" spans="1:9" x14ac:dyDescent="0.2">
      <c r="A279" s="130">
        <v>2</v>
      </c>
      <c r="B279" s="130">
        <v>4</v>
      </c>
      <c r="C279" s="130">
        <v>6</v>
      </c>
      <c r="D279" s="99"/>
      <c r="E279" s="99"/>
      <c r="F279" s="99"/>
      <c r="G279" s="99"/>
      <c r="H279" s="99"/>
      <c r="I279" s="99"/>
    </row>
    <row r="280" spans="1:9" x14ac:dyDescent="0.2">
      <c r="A280" s="130">
        <v>32</v>
      </c>
      <c r="B280" s="130">
        <v>56</v>
      </c>
      <c r="C280" s="130">
        <v>6</v>
      </c>
      <c r="D280" s="99"/>
      <c r="E280" s="99"/>
      <c r="F280" s="99"/>
      <c r="G280" s="99"/>
      <c r="H280" s="99"/>
      <c r="I280" s="99"/>
    </row>
    <row r="281" spans="1:9" x14ac:dyDescent="0.2">
      <c r="A281" s="130">
        <v>72</v>
      </c>
      <c r="B281" s="130">
        <v>226</v>
      </c>
      <c r="C281" s="130">
        <v>6</v>
      </c>
      <c r="D281" s="99"/>
      <c r="E281" s="99"/>
      <c r="F281" s="99"/>
      <c r="G281" s="99"/>
      <c r="H281" s="99"/>
      <c r="I281" s="99"/>
    </row>
    <row r="282" spans="1:9" x14ac:dyDescent="0.2">
      <c r="A282" s="130">
        <v>73</v>
      </c>
      <c r="B282" s="130">
        <v>240</v>
      </c>
      <c r="C282" s="130">
        <v>6</v>
      </c>
      <c r="D282" s="99"/>
      <c r="E282" s="99"/>
      <c r="F282" s="99"/>
      <c r="G282" s="99"/>
      <c r="H282" s="99"/>
      <c r="I282" s="99"/>
    </row>
    <row r="283" spans="1:9" x14ac:dyDescent="0.2">
      <c r="A283" s="130">
        <v>73</v>
      </c>
      <c r="B283" s="130">
        <v>239</v>
      </c>
      <c r="C283" s="130">
        <v>6</v>
      </c>
      <c r="D283" s="99"/>
      <c r="E283" s="99"/>
      <c r="F283" s="99"/>
      <c r="G283" s="99"/>
      <c r="H283" s="99"/>
      <c r="I283" s="99"/>
    </row>
    <row r="284" spans="1:9" x14ac:dyDescent="0.2">
      <c r="A284" s="130">
        <v>73</v>
      </c>
      <c r="B284" s="130">
        <v>238</v>
      </c>
      <c r="C284" s="130">
        <v>6</v>
      </c>
      <c r="D284" s="99"/>
      <c r="E284" s="99"/>
      <c r="F284" s="99"/>
      <c r="G284" s="99"/>
      <c r="H284" s="99"/>
      <c r="I284" s="99"/>
    </row>
    <row r="285" spans="1:9" x14ac:dyDescent="0.2">
      <c r="A285" s="130">
        <v>73</v>
      </c>
      <c r="B285" s="130">
        <v>237</v>
      </c>
      <c r="C285" s="130">
        <v>6</v>
      </c>
      <c r="D285" s="99"/>
      <c r="E285" s="99"/>
      <c r="F285" s="99"/>
      <c r="G285" s="99"/>
      <c r="H285" s="99"/>
      <c r="I285" s="99"/>
    </row>
    <row r="286" spans="1:9" x14ac:dyDescent="0.2">
      <c r="A286" s="130">
        <v>73</v>
      </c>
      <c r="B286" s="130">
        <v>236</v>
      </c>
      <c r="C286" s="130">
        <v>6</v>
      </c>
      <c r="D286" s="99"/>
      <c r="E286" s="99"/>
      <c r="F286" s="99"/>
      <c r="G286" s="99"/>
      <c r="H286" s="99"/>
      <c r="I286" s="99"/>
    </row>
    <row r="287" spans="1:9" x14ac:dyDescent="0.2">
      <c r="A287" s="130">
        <v>73</v>
      </c>
      <c r="B287" s="130">
        <v>235</v>
      </c>
      <c r="C287" s="130">
        <v>6</v>
      </c>
      <c r="D287" s="99"/>
      <c r="E287" s="99"/>
      <c r="F287" s="99"/>
      <c r="G287" s="99"/>
      <c r="H287" s="99"/>
      <c r="I287" s="99"/>
    </row>
    <row r="288" spans="1:9" x14ac:dyDescent="0.2">
      <c r="A288" s="130">
        <v>72</v>
      </c>
      <c r="B288" s="130">
        <v>234</v>
      </c>
      <c r="C288" s="130">
        <v>6</v>
      </c>
      <c r="D288" s="99"/>
      <c r="E288" s="99"/>
      <c r="F288" s="99"/>
      <c r="G288" s="99"/>
      <c r="H288" s="99"/>
      <c r="I288" s="99"/>
    </row>
    <row r="289" spans="1:9" x14ac:dyDescent="0.2">
      <c r="A289" s="130">
        <v>72</v>
      </c>
      <c r="B289" s="130">
        <v>233</v>
      </c>
      <c r="C289" s="130">
        <v>6</v>
      </c>
      <c r="D289" s="99"/>
      <c r="E289" s="99"/>
      <c r="F289" s="99"/>
      <c r="G289" s="99"/>
      <c r="H289" s="99"/>
      <c r="I289" s="99"/>
    </row>
    <row r="290" spans="1:9" x14ac:dyDescent="0.2">
      <c r="A290" s="130">
        <v>72</v>
      </c>
      <c r="B290" s="130">
        <v>232</v>
      </c>
      <c r="C290" s="130">
        <v>6</v>
      </c>
      <c r="D290" s="99"/>
      <c r="E290" s="99"/>
      <c r="F290" s="99"/>
      <c r="G290" s="99"/>
      <c r="H290" s="99"/>
      <c r="I290" s="99"/>
    </row>
    <row r="291" spans="1:9" x14ac:dyDescent="0.2">
      <c r="A291" s="130">
        <v>72</v>
      </c>
      <c r="B291" s="130">
        <v>231</v>
      </c>
      <c r="C291" s="130">
        <v>6</v>
      </c>
      <c r="D291" s="99"/>
      <c r="E291" s="99"/>
      <c r="F291" s="99"/>
      <c r="G291" s="99"/>
      <c r="H291" s="99"/>
      <c r="I291" s="99"/>
    </row>
    <row r="292" spans="1:9" x14ac:dyDescent="0.2">
      <c r="A292" s="130">
        <v>72</v>
      </c>
      <c r="B292" s="130">
        <v>230</v>
      </c>
      <c r="C292" s="130">
        <v>6</v>
      </c>
      <c r="D292" s="99"/>
      <c r="E292" s="99"/>
      <c r="F292" s="99"/>
      <c r="G292" s="99"/>
      <c r="H292" s="99"/>
      <c r="I292" s="99"/>
    </row>
    <row r="293" spans="1:9" x14ac:dyDescent="0.2">
      <c r="A293" s="130">
        <v>72</v>
      </c>
      <c r="B293" s="130">
        <v>229</v>
      </c>
      <c r="C293" s="130">
        <v>6</v>
      </c>
      <c r="D293" s="99"/>
      <c r="E293" s="99"/>
      <c r="F293" s="99"/>
      <c r="G293" s="99"/>
      <c r="H293" s="99"/>
      <c r="I293" s="99"/>
    </row>
    <row r="294" spans="1:9" x14ac:dyDescent="0.2">
      <c r="A294" s="130">
        <v>75</v>
      </c>
      <c r="B294" s="130">
        <v>291</v>
      </c>
      <c r="C294" s="130">
        <v>6</v>
      </c>
      <c r="D294" s="99"/>
      <c r="E294" s="99"/>
      <c r="F294" s="99"/>
      <c r="G294" s="99"/>
      <c r="H294" s="99"/>
      <c r="I294" s="99"/>
    </row>
    <row r="295" spans="1:9" x14ac:dyDescent="0.2">
      <c r="A295" s="130">
        <v>72</v>
      </c>
      <c r="B295" s="130">
        <v>227</v>
      </c>
      <c r="C295" s="130">
        <v>6</v>
      </c>
      <c r="D295" s="99"/>
      <c r="E295" s="99"/>
      <c r="F295" s="99"/>
      <c r="G295" s="99"/>
      <c r="H295" s="99"/>
      <c r="I295" s="99"/>
    </row>
    <row r="296" spans="1:9" x14ac:dyDescent="0.2">
      <c r="A296" s="130">
        <v>73</v>
      </c>
      <c r="B296" s="130">
        <v>243</v>
      </c>
      <c r="C296" s="130">
        <v>6</v>
      </c>
      <c r="D296" s="99"/>
      <c r="E296" s="99"/>
      <c r="F296" s="99"/>
      <c r="G296" s="99"/>
      <c r="H296" s="99"/>
      <c r="I296" s="99"/>
    </row>
    <row r="297" spans="1:9" x14ac:dyDescent="0.2">
      <c r="A297" s="130">
        <v>71</v>
      </c>
      <c r="B297" s="130">
        <v>225</v>
      </c>
      <c r="C297" s="130">
        <v>6</v>
      </c>
      <c r="D297" s="99"/>
      <c r="E297" s="99"/>
      <c r="F297" s="99"/>
      <c r="G297" s="99"/>
      <c r="H297" s="99"/>
      <c r="I297" s="99"/>
    </row>
    <row r="298" spans="1:9" x14ac:dyDescent="0.2">
      <c r="A298" s="130">
        <v>70</v>
      </c>
      <c r="B298" s="130">
        <v>224</v>
      </c>
      <c r="C298" s="130">
        <v>6</v>
      </c>
      <c r="D298" s="99"/>
      <c r="E298" s="99"/>
      <c r="F298" s="99"/>
      <c r="G298" s="99"/>
      <c r="H298" s="99"/>
      <c r="I298" s="99"/>
    </row>
    <row r="299" spans="1:9" x14ac:dyDescent="0.2">
      <c r="A299" s="130">
        <v>70</v>
      </c>
      <c r="B299" s="130">
        <v>223</v>
      </c>
      <c r="C299" s="130">
        <v>6</v>
      </c>
      <c r="D299" s="99"/>
      <c r="E299" s="99"/>
      <c r="F299" s="99"/>
      <c r="G299" s="99"/>
      <c r="H299" s="99"/>
      <c r="I299" s="99"/>
    </row>
    <row r="300" spans="1:9" x14ac:dyDescent="0.2">
      <c r="A300" s="130">
        <v>70</v>
      </c>
      <c r="B300" s="130">
        <v>222</v>
      </c>
      <c r="C300" s="130">
        <v>6</v>
      </c>
      <c r="D300" s="99"/>
      <c r="E300" s="99"/>
      <c r="F300" s="99"/>
      <c r="G300" s="99"/>
      <c r="H300" s="99"/>
      <c r="I300" s="99"/>
    </row>
    <row r="301" spans="1:9" x14ac:dyDescent="0.2">
      <c r="A301" s="130">
        <v>68</v>
      </c>
      <c r="B301" s="130">
        <v>217</v>
      </c>
      <c r="C301" s="130">
        <v>6</v>
      </c>
      <c r="D301" s="99"/>
      <c r="E301" s="99"/>
      <c r="F301" s="99"/>
      <c r="G301" s="99"/>
      <c r="H301" s="99"/>
      <c r="I301" s="99"/>
    </row>
    <row r="302" spans="1:9" x14ac:dyDescent="0.2">
      <c r="A302" s="130">
        <v>68</v>
      </c>
      <c r="B302" s="130">
        <v>216</v>
      </c>
      <c r="C302" s="130">
        <v>6</v>
      </c>
      <c r="D302" s="99"/>
      <c r="E302" s="99"/>
      <c r="F302" s="99"/>
      <c r="G302" s="99"/>
      <c r="H302" s="99"/>
      <c r="I302" s="99"/>
    </row>
    <row r="303" spans="1:9" x14ac:dyDescent="0.2">
      <c r="A303" s="130">
        <v>68</v>
      </c>
      <c r="B303" s="130">
        <v>215</v>
      </c>
      <c r="C303" s="130">
        <v>6</v>
      </c>
      <c r="D303" s="99"/>
      <c r="E303" s="99"/>
      <c r="F303" s="99"/>
      <c r="G303" s="99"/>
      <c r="H303" s="99"/>
      <c r="I303" s="99"/>
    </row>
    <row r="304" spans="1:9" x14ac:dyDescent="0.2">
      <c r="A304" s="130">
        <v>68</v>
      </c>
      <c r="B304" s="130">
        <v>214</v>
      </c>
      <c r="C304" s="130">
        <v>6</v>
      </c>
      <c r="D304" s="99"/>
      <c r="E304" s="99"/>
      <c r="F304" s="99"/>
      <c r="G304" s="99"/>
      <c r="H304" s="99"/>
      <c r="I304" s="99"/>
    </row>
    <row r="305" spans="1:9" x14ac:dyDescent="0.2">
      <c r="A305" s="130">
        <v>68</v>
      </c>
      <c r="B305" s="130">
        <v>213</v>
      </c>
      <c r="C305" s="130">
        <v>6</v>
      </c>
      <c r="D305" s="99"/>
      <c r="E305" s="99"/>
      <c r="F305" s="99"/>
      <c r="G305" s="99"/>
      <c r="H305" s="99"/>
      <c r="I305" s="99"/>
    </row>
    <row r="306" spans="1:9" x14ac:dyDescent="0.2">
      <c r="A306" s="130">
        <v>68</v>
      </c>
      <c r="B306" s="130">
        <v>212</v>
      </c>
      <c r="C306" s="130">
        <v>6</v>
      </c>
      <c r="D306" s="99"/>
      <c r="E306" s="99"/>
      <c r="F306" s="99"/>
      <c r="G306" s="99"/>
      <c r="H306" s="99"/>
      <c r="I306" s="99"/>
    </row>
    <row r="307" spans="1:9" x14ac:dyDescent="0.2">
      <c r="A307" s="130">
        <v>68</v>
      </c>
      <c r="B307" s="130">
        <v>211</v>
      </c>
      <c r="C307" s="130">
        <v>6</v>
      </c>
      <c r="D307" s="99"/>
      <c r="E307" s="99"/>
      <c r="F307" s="99"/>
      <c r="G307" s="99"/>
      <c r="H307" s="99"/>
      <c r="I307" s="99"/>
    </row>
    <row r="308" spans="1:9" x14ac:dyDescent="0.2">
      <c r="A308" s="130">
        <v>68</v>
      </c>
      <c r="B308" s="130">
        <v>210</v>
      </c>
      <c r="C308" s="130">
        <v>6</v>
      </c>
      <c r="D308" s="99"/>
      <c r="E308" s="99"/>
      <c r="F308" s="99"/>
      <c r="G308" s="99"/>
      <c r="H308" s="99"/>
      <c r="I308" s="99"/>
    </row>
    <row r="309" spans="1:9" x14ac:dyDescent="0.2">
      <c r="A309" s="130">
        <v>68</v>
      </c>
      <c r="B309" s="130">
        <v>209</v>
      </c>
      <c r="C309" s="130">
        <v>6</v>
      </c>
      <c r="D309" s="99"/>
      <c r="E309" s="99"/>
      <c r="F309" s="99"/>
      <c r="G309" s="99"/>
      <c r="H309" s="99"/>
      <c r="I309" s="99"/>
    </row>
    <row r="310" spans="1:9" x14ac:dyDescent="0.2">
      <c r="A310" s="130">
        <v>72</v>
      </c>
      <c r="B310" s="130">
        <v>228</v>
      </c>
      <c r="C310" s="130">
        <v>6</v>
      </c>
      <c r="D310" s="99"/>
      <c r="E310" s="99"/>
      <c r="F310" s="99"/>
      <c r="G310" s="99"/>
      <c r="H310" s="99"/>
      <c r="I310" s="99"/>
    </row>
    <row r="311" spans="1:9" x14ac:dyDescent="0.2">
      <c r="A311" s="130">
        <v>73</v>
      </c>
      <c r="B311" s="130">
        <v>257</v>
      </c>
      <c r="C311" s="130">
        <v>6</v>
      </c>
      <c r="D311" s="99"/>
      <c r="E311" s="99"/>
      <c r="F311" s="99"/>
      <c r="G311" s="99"/>
      <c r="H311" s="99"/>
      <c r="I311" s="99"/>
    </row>
    <row r="312" spans="1:9" x14ac:dyDescent="0.2">
      <c r="A312" s="130">
        <v>67</v>
      </c>
      <c r="B312" s="130">
        <v>208</v>
      </c>
      <c r="C312" s="130">
        <v>6</v>
      </c>
      <c r="D312" s="99"/>
      <c r="E312" s="99"/>
      <c r="F312" s="99"/>
      <c r="G312" s="99"/>
      <c r="H312" s="99"/>
      <c r="I312" s="99"/>
    </row>
    <row r="313" spans="1:9" x14ac:dyDescent="0.2">
      <c r="A313" s="130">
        <v>75</v>
      </c>
      <c r="B313" s="130">
        <v>279</v>
      </c>
      <c r="C313" s="130">
        <v>6</v>
      </c>
      <c r="D313" s="99"/>
      <c r="E313" s="99"/>
      <c r="F313" s="99"/>
      <c r="G313" s="99"/>
      <c r="H313" s="99"/>
      <c r="I313" s="99"/>
    </row>
    <row r="314" spans="1:9" x14ac:dyDescent="0.2">
      <c r="A314" s="130">
        <v>75</v>
      </c>
      <c r="B314" s="130">
        <v>278</v>
      </c>
      <c r="C314" s="130">
        <v>6</v>
      </c>
      <c r="D314" s="99"/>
      <c r="E314" s="99"/>
      <c r="F314" s="99"/>
      <c r="G314" s="99"/>
      <c r="H314" s="99"/>
      <c r="I314" s="99"/>
    </row>
    <row r="315" spans="1:9" x14ac:dyDescent="0.2">
      <c r="A315" s="130">
        <v>75</v>
      </c>
      <c r="B315" s="130">
        <v>277</v>
      </c>
      <c r="C315" s="130">
        <v>6</v>
      </c>
      <c r="D315" s="99"/>
      <c r="E315" s="99"/>
      <c r="F315" s="99"/>
      <c r="G315" s="99"/>
      <c r="H315" s="99"/>
      <c r="I315" s="99"/>
    </row>
    <row r="316" spans="1:9" x14ac:dyDescent="0.2">
      <c r="A316" s="130">
        <v>75</v>
      </c>
      <c r="B316" s="130">
        <v>276</v>
      </c>
      <c r="C316" s="130">
        <v>6</v>
      </c>
      <c r="D316" s="99"/>
      <c r="E316" s="99"/>
      <c r="F316" s="99"/>
      <c r="G316" s="99"/>
      <c r="H316" s="99"/>
      <c r="I316" s="99"/>
    </row>
    <row r="317" spans="1:9" x14ac:dyDescent="0.2">
      <c r="A317" s="130">
        <v>75</v>
      </c>
      <c r="B317" s="130">
        <v>275</v>
      </c>
      <c r="C317" s="130">
        <v>6</v>
      </c>
      <c r="D317" s="99"/>
      <c r="E317" s="99"/>
      <c r="F317" s="99"/>
      <c r="G317" s="99"/>
      <c r="H317" s="99"/>
      <c r="I317" s="99"/>
    </row>
    <row r="318" spans="1:9" x14ac:dyDescent="0.2">
      <c r="A318" s="130">
        <v>75</v>
      </c>
      <c r="B318" s="130">
        <v>268</v>
      </c>
      <c r="C318" s="130">
        <v>6</v>
      </c>
      <c r="D318" s="99"/>
      <c r="E318" s="99"/>
      <c r="F318" s="99"/>
      <c r="G318" s="99"/>
      <c r="H318" s="99"/>
      <c r="I318" s="99"/>
    </row>
    <row r="319" spans="1:9" x14ac:dyDescent="0.2">
      <c r="A319" s="130">
        <v>74</v>
      </c>
      <c r="B319" s="130">
        <v>265</v>
      </c>
      <c r="C319" s="130">
        <v>6</v>
      </c>
      <c r="D319" s="99"/>
      <c r="E319" s="99"/>
      <c r="F319" s="99"/>
      <c r="G319" s="99"/>
      <c r="H319" s="99"/>
      <c r="I319" s="99"/>
    </row>
    <row r="320" spans="1:9" x14ac:dyDescent="0.2">
      <c r="A320" s="130">
        <v>74</v>
      </c>
      <c r="B320" s="130">
        <v>264</v>
      </c>
      <c r="C320" s="130">
        <v>6</v>
      </c>
      <c r="D320" s="99"/>
      <c r="E320" s="99"/>
      <c r="F320" s="99"/>
      <c r="G320" s="99"/>
      <c r="H320" s="99"/>
      <c r="I320" s="99"/>
    </row>
    <row r="321" spans="1:9" x14ac:dyDescent="0.2">
      <c r="A321" s="130">
        <v>74</v>
      </c>
      <c r="B321" s="130">
        <v>263</v>
      </c>
      <c r="C321" s="130">
        <v>6</v>
      </c>
      <c r="D321" s="99"/>
      <c r="E321" s="99"/>
      <c r="F321" s="99"/>
      <c r="G321" s="99"/>
      <c r="H321" s="99"/>
      <c r="I321" s="99"/>
    </row>
    <row r="322" spans="1:9" x14ac:dyDescent="0.2">
      <c r="A322" s="130">
        <v>73</v>
      </c>
      <c r="B322" s="130">
        <v>262</v>
      </c>
      <c r="C322" s="130">
        <v>6</v>
      </c>
      <c r="D322" s="99"/>
      <c r="E322" s="99"/>
      <c r="F322" s="99"/>
      <c r="G322" s="99"/>
      <c r="H322" s="99"/>
      <c r="I322" s="99"/>
    </row>
    <row r="323" spans="1:9" x14ac:dyDescent="0.2">
      <c r="A323" s="130">
        <v>73</v>
      </c>
      <c r="B323" s="130">
        <v>261</v>
      </c>
      <c r="C323" s="130">
        <v>6</v>
      </c>
      <c r="D323" s="99"/>
      <c r="E323" s="99"/>
      <c r="F323" s="99"/>
      <c r="G323" s="99"/>
      <c r="H323" s="99"/>
      <c r="I323" s="99"/>
    </row>
    <row r="324" spans="1:9" x14ac:dyDescent="0.2">
      <c r="A324" s="130">
        <v>73</v>
      </c>
      <c r="B324" s="130">
        <v>260</v>
      </c>
      <c r="C324" s="130">
        <v>6</v>
      </c>
      <c r="D324" s="99"/>
      <c r="E324" s="99"/>
      <c r="F324" s="99"/>
      <c r="G324" s="99"/>
      <c r="H324" s="99"/>
      <c r="I324" s="99"/>
    </row>
    <row r="325" spans="1:9" x14ac:dyDescent="0.2">
      <c r="A325" s="130">
        <v>73</v>
      </c>
      <c r="B325" s="130">
        <v>241</v>
      </c>
      <c r="C325" s="130">
        <v>6</v>
      </c>
      <c r="D325" s="99"/>
      <c r="E325" s="99"/>
      <c r="F325" s="99"/>
      <c r="G325" s="99"/>
      <c r="H325" s="99"/>
      <c r="I325" s="99"/>
    </row>
    <row r="326" spans="1:9" x14ac:dyDescent="0.2">
      <c r="A326" s="130">
        <v>1</v>
      </c>
      <c r="B326" s="130">
        <v>1</v>
      </c>
      <c r="C326" s="130">
        <v>6</v>
      </c>
      <c r="D326" s="99"/>
      <c r="E326" s="99"/>
      <c r="F326" s="99"/>
      <c r="G326" s="99"/>
      <c r="H326" s="99"/>
      <c r="I326" s="99"/>
    </row>
    <row r="327" spans="1:9" x14ac:dyDescent="0.2">
      <c r="A327" s="130">
        <v>75</v>
      </c>
      <c r="B327" s="130">
        <v>283</v>
      </c>
      <c r="C327" s="130">
        <v>6</v>
      </c>
      <c r="D327" s="99"/>
      <c r="E327" s="99"/>
      <c r="F327" s="99"/>
      <c r="G327" s="99"/>
      <c r="H327" s="99"/>
      <c r="I327" s="99"/>
    </row>
    <row r="328" spans="1:9" x14ac:dyDescent="0.2">
      <c r="A328" s="130">
        <v>73</v>
      </c>
      <c r="B328" s="130">
        <v>244</v>
      </c>
      <c r="C328" s="130">
        <v>6</v>
      </c>
      <c r="D328" s="99"/>
      <c r="E328" s="99"/>
      <c r="F328" s="99"/>
      <c r="G328" s="99"/>
      <c r="H328" s="99"/>
      <c r="I328" s="99"/>
    </row>
    <row r="329" spans="1:9" x14ac:dyDescent="0.2">
      <c r="A329" s="130">
        <v>73</v>
      </c>
      <c r="B329" s="130">
        <v>245</v>
      </c>
      <c r="C329" s="130">
        <v>6</v>
      </c>
      <c r="D329" s="99"/>
      <c r="E329" s="99"/>
      <c r="F329" s="99"/>
      <c r="G329" s="99"/>
      <c r="H329" s="99"/>
      <c r="I329" s="99"/>
    </row>
    <row r="330" spans="1:9" x14ac:dyDescent="0.2">
      <c r="A330" s="130">
        <v>73</v>
      </c>
      <c r="B330" s="130">
        <v>246</v>
      </c>
      <c r="C330" s="130">
        <v>6</v>
      </c>
      <c r="D330" s="99"/>
      <c r="E330" s="99"/>
      <c r="F330" s="99"/>
      <c r="G330" s="99"/>
      <c r="H330" s="99"/>
      <c r="I330" s="99"/>
    </row>
    <row r="331" spans="1:9" x14ac:dyDescent="0.2">
      <c r="A331" s="130">
        <v>73</v>
      </c>
      <c r="B331" s="130">
        <v>247</v>
      </c>
      <c r="C331" s="130">
        <v>6</v>
      </c>
      <c r="D331" s="99"/>
      <c r="E331" s="99"/>
      <c r="F331" s="99"/>
      <c r="G331" s="99"/>
      <c r="H331" s="99"/>
      <c r="I331" s="99"/>
    </row>
    <row r="332" spans="1:9" x14ac:dyDescent="0.2">
      <c r="A332" s="130">
        <v>73</v>
      </c>
      <c r="B332" s="130">
        <v>259</v>
      </c>
      <c r="C332" s="130">
        <v>6</v>
      </c>
      <c r="D332" s="99"/>
      <c r="E332" s="99"/>
      <c r="F332" s="99"/>
      <c r="G332" s="99"/>
      <c r="H332" s="99"/>
      <c r="I332" s="99"/>
    </row>
    <row r="333" spans="1:9" x14ac:dyDescent="0.2">
      <c r="A333" s="130">
        <v>73</v>
      </c>
      <c r="B333" s="130">
        <v>249</v>
      </c>
      <c r="C333" s="130">
        <v>6</v>
      </c>
      <c r="D333" s="99"/>
      <c r="E333" s="99"/>
      <c r="F333" s="99"/>
      <c r="G333" s="99"/>
      <c r="H333" s="99"/>
      <c r="I333" s="99"/>
    </row>
    <row r="334" spans="1:9" x14ac:dyDescent="0.2">
      <c r="A334" s="130">
        <v>73</v>
      </c>
      <c r="B334" s="130">
        <v>258</v>
      </c>
      <c r="C334" s="130">
        <v>6</v>
      </c>
      <c r="D334" s="99"/>
      <c r="E334" s="99"/>
      <c r="F334" s="99"/>
      <c r="G334" s="99"/>
      <c r="H334" s="99"/>
      <c r="I334" s="99"/>
    </row>
    <row r="335" spans="1:9" x14ac:dyDescent="0.2">
      <c r="A335" s="130">
        <v>73</v>
      </c>
      <c r="B335" s="130">
        <v>251</v>
      </c>
      <c r="C335" s="130">
        <v>6</v>
      </c>
      <c r="D335" s="99"/>
      <c r="E335" s="99"/>
      <c r="F335" s="99"/>
      <c r="G335" s="99"/>
      <c r="H335" s="99"/>
      <c r="I335" s="99"/>
    </row>
    <row r="336" spans="1:9" x14ac:dyDescent="0.2">
      <c r="A336" s="130">
        <v>73</v>
      </c>
      <c r="B336" s="130">
        <v>253</v>
      </c>
      <c r="C336" s="130">
        <v>6</v>
      </c>
      <c r="D336" s="99"/>
      <c r="E336" s="99"/>
      <c r="F336" s="99"/>
      <c r="G336" s="99"/>
      <c r="H336" s="99"/>
      <c r="I336" s="99"/>
    </row>
    <row r="337" spans="1:9" x14ac:dyDescent="0.2">
      <c r="A337" s="130">
        <v>73</v>
      </c>
      <c r="B337" s="130">
        <v>254</v>
      </c>
      <c r="C337" s="130">
        <v>6</v>
      </c>
      <c r="D337" s="99"/>
      <c r="E337" s="99"/>
      <c r="F337" s="99"/>
      <c r="G337" s="99"/>
      <c r="H337" s="99"/>
      <c r="I337" s="99"/>
    </row>
    <row r="338" spans="1:9" x14ac:dyDescent="0.2">
      <c r="A338" s="130">
        <v>73</v>
      </c>
      <c r="B338" s="130">
        <v>255</v>
      </c>
      <c r="C338" s="130">
        <v>6</v>
      </c>
      <c r="D338" s="99"/>
      <c r="E338" s="99"/>
      <c r="F338" s="99"/>
      <c r="G338" s="99"/>
      <c r="H338" s="99"/>
      <c r="I338" s="99"/>
    </row>
    <row r="339" spans="1:9" x14ac:dyDescent="0.2">
      <c r="A339" s="130">
        <v>73</v>
      </c>
      <c r="B339" s="130">
        <v>256</v>
      </c>
      <c r="C339" s="130">
        <v>6</v>
      </c>
      <c r="D339" s="99"/>
      <c r="E339" s="99"/>
      <c r="F339" s="99"/>
      <c r="G339" s="99"/>
      <c r="H339" s="99"/>
      <c r="I339" s="99"/>
    </row>
    <row r="340" spans="1:9" x14ac:dyDescent="0.2">
      <c r="A340" s="130">
        <v>73</v>
      </c>
      <c r="B340" s="130">
        <v>242</v>
      </c>
      <c r="C340" s="130">
        <v>6</v>
      </c>
      <c r="D340" s="99"/>
      <c r="E340" s="99"/>
      <c r="F340" s="99"/>
      <c r="G340" s="99"/>
      <c r="H340" s="99"/>
      <c r="I340" s="99"/>
    </row>
    <row r="341" spans="1:9" x14ac:dyDescent="0.2">
      <c r="A341" s="130">
        <v>73</v>
      </c>
      <c r="B341" s="130">
        <v>248</v>
      </c>
      <c r="C341" s="130">
        <v>6</v>
      </c>
      <c r="D341" s="99"/>
      <c r="E341" s="99"/>
      <c r="F341" s="99"/>
      <c r="G341" s="99"/>
      <c r="H341" s="99"/>
      <c r="I341" s="99"/>
    </row>
    <row r="342" spans="1:9" x14ac:dyDescent="0.2">
      <c r="A342" s="99"/>
      <c r="B342" s="99"/>
      <c r="C342" s="99"/>
      <c r="D342" s="99"/>
      <c r="E342" s="99"/>
      <c r="F342" s="99"/>
      <c r="G342" s="99"/>
      <c r="H342" s="99"/>
      <c r="I342" s="99"/>
    </row>
    <row r="343" spans="1:9" x14ac:dyDescent="0.2">
      <c r="A343" s="99"/>
      <c r="B343" s="99"/>
      <c r="C343" s="99"/>
      <c r="D343" s="99"/>
      <c r="E343" s="99"/>
      <c r="F343" s="99"/>
      <c r="G343" s="99"/>
      <c r="H343" s="99"/>
      <c r="I343" s="99"/>
    </row>
    <row r="344" spans="1:9" x14ac:dyDescent="0.2">
      <c r="A344" s="99"/>
      <c r="B344" s="99"/>
      <c r="C344" s="99"/>
      <c r="D344" s="99"/>
      <c r="E344" s="99"/>
      <c r="F344" s="99"/>
      <c r="G344" s="99"/>
      <c r="H344" s="99"/>
      <c r="I344" s="99"/>
    </row>
    <row r="345" spans="1:9" x14ac:dyDescent="0.2">
      <c r="A345" s="99"/>
      <c r="B345" s="99"/>
      <c r="C345" s="99"/>
      <c r="D345" s="99"/>
      <c r="E345" s="99"/>
      <c r="F345" s="99"/>
      <c r="G345" s="99"/>
      <c r="H345" s="99"/>
      <c r="I345" s="99"/>
    </row>
    <row r="346" spans="1:9" x14ac:dyDescent="0.2">
      <c r="A346" s="99"/>
      <c r="B346" s="99"/>
      <c r="C346" s="99"/>
      <c r="D346" s="99"/>
      <c r="E346" s="99"/>
      <c r="F346" s="99"/>
      <c r="G346" s="99"/>
      <c r="H346" s="99"/>
      <c r="I346" s="99"/>
    </row>
    <row r="347" spans="1:9" x14ac:dyDescent="0.2">
      <c r="A347" s="99"/>
      <c r="B347" s="99"/>
      <c r="C347" s="99"/>
      <c r="D347" s="99"/>
      <c r="E347" s="99"/>
      <c r="F347" s="99"/>
      <c r="G347" s="99"/>
      <c r="H347" s="99"/>
      <c r="I347" s="99"/>
    </row>
    <row r="348" spans="1:9" x14ac:dyDescent="0.2">
      <c r="A348" s="99"/>
      <c r="B348" s="99"/>
      <c r="C348" s="99"/>
      <c r="D348" s="99"/>
      <c r="E348" s="99"/>
      <c r="F348" s="99"/>
      <c r="G348" s="99"/>
      <c r="H348" s="99"/>
      <c r="I348" s="99"/>
    </row>
    <row r="349" spans="1:9" x14ac:dyDescent="0.2">
      <c r="A349" s="99"/>
      <c r="B349" s="99"/>
      <c r="C349" s="99"/>
      <c r="D349" s="99"/>
      <c r="E349" s="99"/>
      <c r="F349" s="99"/>
      <c r="G349" s="99"/>
      <c r="H349" s="99"/>
      <c r="I349" s="99"/>
    </row>
    <row r="350" spans="1:9" x14ac:dyDescent="0.2">
      <c r="A350" s="99"/>
      <c r="B350" s="99"/>
      <c r="C350" s="99"/>
      <c r="D350" s="99"/>
      <c r="E350" s="99"/>
      <c r="F350" s="99"/>
      <c r="G350" s="99"/>
      <c r="H350" s="99"/>
      <c r="I350" s="99"/>
    </row>
    <row r="351" spans="1:9" x14ac:dyDescent="0.2">
      <c r="A351" s="99"/>
      <c r="B351" s="99"/>
      <c r="C351" s="99"/>
      <c r="D351" s="99"/>
      <c r="E351" s="99"/>
      <c r="F351" s="99"/>
      <c r="G351" s="99"/>
      <c r="H351" s="99"/>
      <c r="I351" s="99"/>
    </row>
    <row r="352" spans="1:9" x14ac:dyDescent="0.2">
      <c r="A352" s="99"/>
      <c r="B352" s="99"/>
      <c r="C352" s="99"/>
      <c r="D352" s="99"/>
      <c r="E352" s="99"/>
      <c r="F352" s="99"/>
      <c r="G352" s="99"/>
      <c r="H352" s="99"/>
      <c r="I352" s="99"/>
    </row>
    <row r="353" spans="1:9" x14ac:dyDescent="0.2">
      <c r="A353" s="99"/>
      <c r="B353" s="99"/>
      <c r="C353" s="99"/>
      <c r="D353" s="99"/>
      <c r="E353" s="99"/>
      <c r="F353" s="99"/>
      <c r="G353" s="99"/>
      <c r="H353" s="99"/>
      <c r="I353" s="99"/>
    </row>
    <row r="354" spans="1:9" x14ac:dyDescent="0.2">
      <c r="A354" s="99"/>
      <c r="B354" s="99"/>
      <c r="C354" s="99"/>
      <c r="D354" s="99"/>
      <c r="E354" s="99"/>
      <c r="F354" s="99"/>
      <c r="G354" s="99"/>
      <c r="H354" s="99"/>
      <c r="I354" s="99"/>
    </row>
    <row r="355" spans="1:9" x14ac:dyDescent="0.2">
      <c r="A355" s="99"/>
      <c r="B355" s="99"/>
      <c r="C355" s="99"/>
      <c r="D355" s="99"/>
      <c r="E355" s="99"/>
      <c r="F355" s="99"/>
      <c r="G355" s="99"/>
      <c r="H355" s="99"/>
      <c r="I355" s="99"/>
    </row>
    <row r="356" spans="1:9" x14ac:dyDescent="0.2">
      <c r="A356" s="99"/>
      <c r="B356" s="99"/>
      <c r="C356" s="99"/>
      <c r="D356" s="99"/>
      <c r="E356" s="99"/>
      <c r="F356" s="99"/>
      <c r="G356" s="99"/>
      <c r="H356" s="99"/>
      <c r="I356" s="99"/>
    </row>
    <row r="357" spans="1:9" x14ac:dyDescent="0.2">
      <c r="A357" s="99"/>
      <c r="B357" s="99"/>
      <c r="C357" s="99"/>
      <c r="D357" s="99"/>
      <c r="E357" s="99"/>
      <c r="F357" s="99"/>
      <c r="G357" s="99"/>
      <c r="H357" s="99"/>
      <c r="I357" s="99"/>
    </row>
    <row r="358" spans="1:9" x14ac:dyDescent="0.2">
      <c r="A358" s="99"/>
      <c r="B358" s="99"/>
      <c r="C358" s="99"/>
      <c r="D358" s="99"/>
      <c r="E358" s="99"/>
      <c r="F358" s="99"/>
      <c r="G358" s="99"/>
      <c r="H358" s="99"/>
      <c r="I358" s="99"/>
    </row>
    <row r="359" spans="1:9" x14ac:dyDescent="0.2">
      <c r="A359" s="99"/>
      <c r="B359" s="99"/>
      <c r="C359" s="99"/>
      <c r="D359" s="99"/>
      <c r="E359" s="99"/>
      <c r="F359" s="99"/>
      <c r="G359" s="99"/>
      <c r="H359" s="99"/>
      <c r="I359" s="99"/>
    </row>
    <row r="360" spans="1:9" x14ac:dyDescent="0.2">
      <c r="A360" s="99"/>
      <c r="B360" s="99"/>
      <c r="C360" s="99"/>
      <c r="D360" s="99"/>
      <c r="E360" s="99"/>
      <c r="F360" s="99"/>
      <c r="G360" s="99"/>
      <c r="H360" s="99"/>
      <c r="I360" s="99"/>
    </row>
    <row r="361" spans="1:9" x14ac:dyDescent="0.2">
      <c r="A361" s="99"/>
      <c r="B361" s="99"/>
      <c r="C361" s="99"/>
      <c r="D361" s="99"/>
      <c r="E361" s="99"/>
      <c r="F361" s="99"/>
      <c r="G361" s="99"/>
      <c r="H361" s="99"/>
      <c r="I361" s="99"/>
    </row>
    <row r="362" spans="1:9" x14ac:dyDescent="0.2">
      <c r="A362" s="99"/>
      <c r="B362" s="99"/>
      <c r="C362" s="99"/>
      <c r="D362" s="99"/>
      <c r="E362" s="99"/>
      <c r="F362" s="99"/>
      <c r="G362" s="99"/>
      <c r="H362" s="99"/>
      <c r="I362" s="99"/>
    </row>
    <row r="363" spans="1:9" x14ac:dyDescent="0.2">
      <c r="A363" s="99"/>
      <c r="B363" s="99"/>
      <c r="C363" s="99"/>
      <c r="D363" s="99"/>
      <c r="E363" s="99"/>
      <c r="F363" s="99"/>
      <c r="G363" s="99"/>
      <c r="H363" s="99"/>
      <c r="I363" s="99"/>
    </row>
    <row r="364" spans="1:9" x14ac:dyDescent="0.2">
      <c r="A364" s="99"/>
      <c r="B364" s="99"/>
      <c r="C364" s="99"/>
      <c r="D364" s="99"/>
      <c r="E364" s="99"/>
      <c r="F364" s="99"/>
      <c r="G364" s="99"/>
      <c r="H364" s="99"/>
      <c r="I364" s="99"/>
    </row>
    <row r="365" spans="1:9" x14ac:dyDescent="0.2">
      <c r="A365" s="99"/>
      <c r="B365" s="99"/>
      <c r="C365" s="99"/>
      <c r="D365" s="99"/>
      <c r="E365" s="99"/>
      <c r="F365" s="99"/>
      <c r="G365" s="99"/>
      <c r="H365" s="99"/>
      <c r="I365" s="99"/>
    </row>
    <row r="366" spans="1:9" x14ac:dyDescent="0.2">
      <c r="A366" s="99"/>
      <c r="B366" s="99"/>
      <c r="C366" s="99"/>
      <c r="D366" s="99"/>
      <c r="E366" s="99"/>
      <c r="F366" s="99"/>
      <c r="G366" s="99"/>
      <c r="H366" s="99"/>
      <c r="I366" s="99"/>
    </row>
    <row r="367" spans="1:9" x14ac:dyDescent="0.2">
      <c r="A367" s="99"/>
      <c r="B367" s="99"/>
      <c r="C367" s="99"/>
      <c r="D367" s="99"/>
      <c r="E367" s="99"/>
      <c r="F367" s="99"/>
      <c r="G367" s="99"/>
      <c r="H367" s="99"/>
      <c r="I367" s="99"/>
    </row>
    <row r="368" spans="1:9" x14ac:dyDescent="0.2">
      <c r="A368" s="99"/>
      <c r="B368" s="99"/>
      <c r="C368" s="99"/>
      <c r="D368" s="99"/>
      <c r="E368" s="99"/>
      <c r="F368" s="99"/>
      <c r="G368" s="99"/>
      <c r="H368" s="99"/>
      <c r="I368" s="99"/>
    </row>
    <row r="369" spans="1:9" x14ac:dyDescent="0.2">
      <c r="A369" s="99"/>
      <c r="B369" s="99"/>
      <c r="C369" s="99"/>
      <c r="D369" s="99"/>
      <c r="E369" s="99"/>
      <c r="F369" s="99"/>
      <c r="G369" s="99"/>
      <c r="H369" s="99"/>
      <c r="I369" s="99"/>
    </row>
    <row r="370" spans="1:9" x14ac:dyDescent="0.2">
      <c r="A370" s="99"/>
      <c r="B370" s="99"/>
      <c r="C370" s="99"/>
      <c r="D370" s="99"/>
      <c r="E370" s="99"/>
      <c r="F370" s="99"/>
      <c r="G370" s="99"/>
      <c r="H370" s="99"/>
      <c r="I370" s="99"/>
    </row>
    <row r="371" spans="1:9" x14ac:dyDescent="0.2">
      <c r="A371" s="99"/>
      <c r="B371" s="99"/>
      <c r="C371" s="99"/>
      <c r="D371" s="99"/>
      <c r="E371" s="99"/>
      <c r="F371" s="99"/>
      <c r="G371" s="99"/>
      <c r="H371" s="99"/>
      <c r="I371" s="99"/>
    </row>
    <row r="372" spans="1:9" x14ac:dyDescent="0.2">
      <c r="A372" s="99"/>
      <c r="B372" s="99"/>
      <c r="C372" s="99"/>
      <c r="D372" s="99"/>
      <c r="E372" s="99"/>
      <c r="F372" s="99"/>
      <c r="G372" s="99"/>
      <c r="H372" s="99"/>
      <c r="I372" s="99"/>
    </row>
    <row r="373" spans="1:9" x14ac:dyDescent="0.2">
      <c r="A373" s="99"/>
      <c r="B373" s="99"/>
      <c r="C373" s="99"/>
      <c r="D373" s="99"/>
      <c r="E373" s="99"/>
      <c r="F373" s="99"/>
      <c r="G373" s="99"/>
      <c r="H373" s="99"/>
      <c r="I373" s="99"/>
    </row>
    <row r="374" spans="1:9" x14ac:dyDescent="0.2">
      <c r="A374" s="99"/>
      <c r="B374" s="99"/>
      <c r="C374" s="99"/>
      <c r="D374" s="99"/>
      <c r="E374" s="99"/>
      <c r="F374" s="99"/>
      <c r="G374" s="99"/>
      <c r="H374" s="99"/>
      <c r="I374" s="99"/>
    </row>
    <row r="375" spans="1:9" x14ac:dyDescent="0.2">
      <c r="A375" s="99"/>
      <c r="B375" s="99"/>
      <c r="C375" s="99"/>
      <c r="D375" s="99"/>
      <c r="E375" s="99"/>
      <c r="F375" s="99"/>
      <c r="G375" s="99"/>
      <c r="H375" s="99"/>
      <c r="I375" s="99"/>
    </row>
    <row r="376" spans="1:9" x14ac:dyDescent="0.2">
      <c r="A376" s="99"/>
      <c r="B376" s="99"/>
      <c r="C376" s="99"/>
      <c r="D376" s="99"/>
      <c r="E376" s="99"/>
      <c r="F376" s="99"/>
      <c r="G376" s="99"/>
      <c r="H376" s="99"/>
      <c r="I376" s="99"/>
    </row>
    <row r="377" spans="1:9" x14ac:dyDescent="0.2">
      <c r="A377" s="99"/>
      <c r="B377" s="99"/>
      <c r="C377" s="99"/>
      <c r="D377" s="99"/>
      <c r="E377" s="99"/>
      <c r="F377" s="99"/>
      <c r="G377" s="99"/>
      <c r="H377" s="99"/>
      <c r="I377" s="99"/>
    </row>
    <row r="378" spans="1:9" x14ac:dyDescent="0.2">
      <c r="A378" s="99"/>
      <c r="B378" s="99"/>
      <c r="C378" s="99"/>
      <c r="D378" s="99"/>
      <c r="E378" s="99"/>
      <c r="F378" s="99"/>
      <c r="G378" s="99"/>
      <c r="H378" s="99"/>
      <c r="I378" s="99"/>
    </row>
    <row r="379" spans="1:9" x14ac:dyDescent="0.2">
      <c r="A379" s="99"/>
      <c r="B379" s="99"/>
      <c r="C379" s="99"/>
      <c r="D379" s="99"/>
      <c r="E379" s="99"/>
      <c r="F379" s="99"/>
      <c r="G379" s="99"/>
      <c r="H379" s="99"/>
      <c r="I379" s="99"/>
    </row>
    <row r="380" spans="1:9" x14ac:dyDescent="0.2">
      <c r="A380" s="99"/>
      <c r="B380" s="99"/>
      <c r="C380" s="99"/>
      <c r="D380" s="99"/>
      <c r="E380" s="99"/>
      <c r="F380" s="99"/>
      <c r="G380" s="99"/>
      <c r="H380" s="99"/>
      <c r="I380" s="99"/>
    </row>
    <row r="381" spans="1:9" x14ac:dyDescent="0.2">
      <c r="A381" s="99"/>
      <c r="B381" s="99"/>
      <c r="C381" s="99"/>
      <c r="D381" s="99"/>
      <c r="E381" s="99"/>
      <c r="F381" s="99"/>
      <c r="G381" s="99"/>
      <c r="H381" s="99"/>
      <c r="I381" s="99"/>
    </row>
    <row r="382" spans="1:9" x14ac:dyDescent="0.2">
      <c r="A382" s="99"/>
      <c r="B382" s="99"/>
      <c r="C382" s="99"/>
      <c r="D382" s="99"/>
      <c r="E382" s="99"/>
      <c r="F382" s="99"/>
      <c r="G382" s="99"/>
      <c r="H382" s="99"/>
      <c r="I382" s="99"/>
    </row>
    <row r="383" spans="1:9" x14ac:dyDescent="0.2">
      <c r="A383" s="99"/>
      <c r="B383" s="99"/>
      <c r="C383" s="99"/>
      <c r="D383" s="99"/>
      <c r="E383" s="99"/>
      <c r="F383" s="99"/>
      <c r="G383" s="99"/>
      <c r="H383" s="99"/>
      <c r="I383" s="99"/>
    </row>
    <row r="384" spans="1:9" x14ac:dyDescent="0.2">
      <c r="A384" s="99"/>
      <c r="B384" s="99"/>
      <c r="C384" s="99"/>
      <c r="D384" s="99"/>
      <c r="E384" s="99"/>
      <c r="F384" s="99"/>
      <c r="G384" s="99"/>
      <c r="H384" s="99"/>
      <c r="I384" s="99"/>
    </row>
    <row r="385" spans="1:9" x14ac:dyDescent="0.2">
      <c r="A385" s="99"/>
      <c r="B385" s="99"/>
      <c r="C385" s="99"/>
      <c r="D385" s="99"/>
      <c r="E385" s="99"/>
      <c r="F385" s="99"/>
      <c r="G385" s="99"/>
      <c r="H385" s="99"/>
      <c r="I385" s="99"/>
    </row>
    <row r="386" spans="1:9" x14ac:dyDescent="0.2">
      <c r="A386" s="99"/>
      <c r="B386" s="99"/>
      <c r="C386" s="99"/>
      <c r="D386" s="99"/>
      <c r="E386" s="99"/>
      <c r="F386" s="99"/>
      <c r="G386" s="99"/>
      <c r="H386" s="99"/>
      <c r="I386" s="99"/>
    </row>
    <row r="387" spans="1:9" x14ac:dyDescent="0.2">
      <c r="A387" s="99"/>
      <c r="B387" s="99"/>
      <c r="C387" s="99"/>
      <c r="D387" s="99"/>
      <c r="E387" s="99"/>
      <c r="F387" s="99"/>
      <c r="G387" s="99"/>
      <c r="H387" s="99"/>
      <c r="I387" s="99"/>
    </row>
    <row r="388" spans="1:9" x14ac:dyDescent="0.2">
      <c r="A388" s="99"/>
      <c r="B388" s="99"/>
      <c r="C388" s="99"/>
      <c r="D388" s="99"/>
      <c r="E388" s="99"/>
      <c r="F388" s="99"/>
      <c r="G388" s="99"/>
      <c r="H388" s="99"/>
      <c r="I388" s="99"/>
    </row>
    <row r="389" spans="1:9" x14ac:dyDescent="0.2">
      <c r="A389" s="99"/>
      <c r="B389" s="99"/>
      <c r="C389" s="99"/>
      <c r="D389" s="99"/>
      <c r="E389" s="99"/>
      <c r="F389" s="99"/>
      <c r="G389" s="99"/>
      <c r="H389" s="99"/>
      <c r="I389" s="99"/>
    </row>
    <row r="390" spans="1:9" x14ac:dyDescent="0.2">
      <c r="A390" s="99"/>
      <c r="B390" s="99"/>
      <c r="C390" s="99"/>
      <c r="D390" s="99"/>
      <c r="E390" s="99"/>
      <c r="F390" s="99"/>
      <c r="G390" s="99"/>
      <c r="H390" s="99"/>
      <c r="I390" s="99"/>
    </row>
    <row r="391" spans="1:9" x14ac:dyDescent="0.2">
      <c r="A391" s="99"/>
      <c r="B391" s="99"/>
      <c r="C391" s="99"/>
      <c r="D391" s="99"/>
      <c r="E391" s="99"/>
      <c r="F391" s="99"/>
      <c r="G391" s="99"/>
      <c r="H391" s="99"/>
      <c r="I391" s="99"/>
    </row>
    <row r="392" spans="1:9" x14ac:dyDescent="0.2">
      <c r="A392" s="99"/>
      <c r="B392" s="99"/>
      <c r="C392" s="99"/>
      <c r="D392" s="99"/>
      <c r="E392" s="99"/>
      <c r="F392" s="99"/>
      <c r="G392" s="99"/>
      <c r="H392" s="99"/>
      <c r="I392" s="99"/>
    </row>
    <row r="393" spans="1:9" x14ac:dyDescent="0.2">
      <c r="A393" s="99"/>
      <c r="B393" s="99"/>
      <c r="C393" s="99"/>
      <c r="D393" s="99"/>
      <c r="E393" s="99"/>
      <c r="F393" s="99"/>
      <c r="G393" s="99"/>
      <c r="H393" s="99"/>
      <c r="I393" s="99"/>
    </row>
    <row r="394" spans="1:9" x14ac:dyDescent="0.2">
      <c r="A394" s="99"/>
      <c r="B394" s="99"/>
      <c r="C394" s="99"/>
      <c r="D394" s="99"/>
      <c r="E394" s="99"/>
      <c r="F394" s="99"/>
      <c r="G394" s="99"/>
      <c r="H394" s="99"/>
      <c r="I394" s="99"/>
    </row>
    <row r="395" spans="1:9" x14ac:dyDescent="0.2">
      <c r="A395" s="99"/>
      <c r="B395" s="99"/>
      <c r="C395" s="99"/>
      <c r="D395" s="99"/>
      <c r="E395" s="99"/>
      <c r="F395" s="99"/>
      <c r="G395" s="99"/>
      <c r="H395" s="99"/>
      <c r="I395" s="99"/>
    </row>
    <row r="396" spans="1:9" x14ac:dyDescent="0.2">
      <c r="A396" s="99"/>
      <c r="B396" s="99"/>
      <c r="C396" s="99"/>
      <c r="D396" s="99"/>
      <c r="E396" s="99"/>
      <c r="F396" s="99"/>
      <c r="G396" s="99"/>
      <c r="H396" s="99"/>
      <c r="I396" s="99"/>
    </row>
    <row r="397" spans="1:9" x14ac:dyDescent="0.2">
      <c r="A397" s="99"/>
      <c r="B397" s="99"/>
      <c r="C397" s="99"/>
      <c r="D397" s="99"/>
      <c r="E397" s="99"/>
      <c r="F397" s="99"/>
      <c r="G397" s="99"/>
      <c r="H397" s="99"/>
      <c r="I397" s="99"/>
    </row>
    <row r="398" spans="1:9" x14ac:dyDescent="0.2">
      <c r="A398" s="99"/>
      <c r="B398" s="99"/>
      <c r="C398" s="99"/>
      <c r="D398" s="99"/>
      <c r="E398" s="99"/>
      <c r="F398" s="99"/>
      <c r="G398" s="99"/>
      <c r="H398" s="99"/>
      <c r="I398" s="99"/>
    </row>
    <row r="399" spans="1:9" x14ac:dyDescent="0.2">
      <c r="A399" s="99"/>
      <c r="B399" s="99"/>
      <c r="C399" s="99"/>
      <c r="D399" s="99"/>
      <c r="E399" s="99"/>
      <c r="F399" s="99"/>
      <c r="G399" s="99"/>
      <c r="H399" s="99"/>
      <c r="I399" s="99"/>
    </row>
    <row r="400" spans="1:9" x14ac:dyDescent="0.2">
      <c r="A400" s="99"/>
      <c r="B400" s="99"/>
      <c r="C400" s="99"/>
      <c r="D400" s="99"/>
      <c r="E400" s="99"/>
      <c r="F400" s="99"/>
      <c r="G400" s="99"/>
      <c r="H400" s="99"/>
      <c r="I400" s="99"/>
    </row>
    <row r="401" spans="1:9" x14ac:dyDescent="0.2">
      <c r="A401" s="99"/>
      <c r="B401" s="99"/>
      <c r="C401" s="99"/>
      <c r="D401" s="99"/>
      <c r="E401" s="99"/>
      <c r="F401" s="99"/>
      <c r="G401" s="99"/>
      <c r="H401" s="99"/>
      <c r="I401" s="99"/>
    </row>
  </sheetData>
  <mergeCells count="3">
    <mergeCell ref="A3:C3"/>
    <mergeCell ref="E3:I3"/>
    <mergeCell ref="E79:I79"/>
  </mergeCells>
  <phoneticPr fontId="4" type="noConversion"/>
  <pageMargins left="0.75" right="0.75" top="1" bottom="1" header="0.5" footer="0.5"/>
  <pageSetup scale="88" fitToHeight="8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5"/>
  <sheetViews>
    <sheetView workbookViewId="0">
      <selection activeCell="D27" sqref="D27"/>
    </sheetView>
  </sheetViews>
  <sheetFormatPr defaultRowHeight="12.75" x14ac:dyDescent="0.2"/>
  <cols>
    <col min="1" max="1" width="31.42578125" style="4" bestFit="1" customWidth="1"/>
    <col min="2" max="2" width="21.140625" style="4" customWidth="1"/>
    <col min="3" max="3" width="22.42578125" style="4" customWidth="1"/>
    <col min="4" max="4" width="24" style="4" customWidth="1"/>
    <col min="5" max="5" width="19.28515625" style="4" bestFit="1" customWidth="1"/>
    <col min="6" max="6" width="31.42578125" style="4" bestFit="1" customWidth="1"/>
    <col min="7" max="7" width="15.140625" style="4" bestFit="1" customWidth="1"/>
    <col min="8" max="8" width="6.5703125" style="4" bestFit="1" customWidth="1"/>
    <col min="9" max="9" width="8.42578125" style="4" bestFit="1" customWidth="1"/>
    <col min="10" max="10" width="4.5703125" style="4" bestFit="1" customWidth="1"/>
    <col min="11" max="11" width="7" style="4" bestFit="1" customWidth="1"/>
    <col min="12" max="12" width="15.140625" style="4" bestFit="1" customWidth="1"/>
    <col min="13" max="13" width="11.28515625" style="4" bestFit="1" customWidth="1"/>
    <col min="14" max="14" width="11.140625" style="4" bestFit="1" customWidth="1"/>
    <col min="15" max="15" width="9.28515625" style="4" bestFit="1" customWidth="1"/>
    <col min="16" max="16" width="8.42578125" style="4" bestFit="1" customWidth="1"/>
    <col min="17" max="17" width="12.85546875" style="4" bestFit="1" customWidth="1"/>
    <col min="18" max="18" width="7.42578125" style="4" bestFit="1" customWidth="1"/>
    <col min="19" max="19" width="8.42578125" style="4" bestFit="1" customWidth="1"/>
    <col min="20" max="20" width="12.42578125" style="4" bestFit="1" customWidth="1"/>
    <col min="21" max="21" width="10" style="4" bestFit="1" customWidth="1"/>
    <col min="22" max="22" width="6" style="4" bestFit="1" customWidth="1"/>
    <col min="23" max="16384" width="9.140625" style="4"/>
  </cols>
  <sheetData>
    <row r="1" spans="1:7" x14ac:dyDescent="0.2">
      <c r="A1" s="31" t="s">
        <v>459</v>
      </c>
    </row>
    <row r="3" spans="1:7" ht="13.5" thickBot="1" x14ac:dyDescent="0.25">
      <c r="A3" s="175" t="s">
        <v>34</v>
      </c>
      <c r="B3" s="175"/>
      <c r="C3" s="175"/>
      <c r="D3" s="175"/>
      <c r="E3" s="175"/>
      <c r="F3" s="175"/>
      <c r="G3" s="175"/>
    </row>
    <row r="4" spans="1:7" s="31" customFormat="1" ht="13.5" thickBot="1" x14ac:dyDescent="0.25">
      <c r="A4" s="134" t="s">
        <v>461</v>
      </c>
      <c r="B4" s="134" t="s">
        <v>460</v>
      </c>
      <c r="C4" s="134" t="s">
        <v>468</v>
      </c>
      <c r="D4" s="135" t="s">
        <v>462</v>
      </c>
      <c r="E4" s="135" t="s">
        <v>463</v>
      </c>
      <c r="F4" s="135" t="s">
        <v>464</v>
      </c>
    </row>
    <row r="5" spans="1:7" s="99" customFormat="1" x14ac:dyDescent="0.2">
      <c r="A5" s="131">
        <v>40</v>
      </c>
      <c r="B5" s="131">
        <v>337</v>
      </c>
      <c r="C5" s="131">
        <v>6</v>
      </c>
      <c r="D5" s="131">
        <v>0</v>
      </c>
      <c r="E5" s="131">
        <v>0</v>
      </c>
      <c r="F5" s="131">
        <v>0</v>
      </c>
    </row>
    <row r="6" spans="1:7" ht="13.5" thickBot="1" x14ac:dyDescent="0.25">
      <c r="A6" s="62"/>
      <c r="B6" s="62"/>
      <c r="C6" s="62"/>
      <c r="D6" s="62"/>
      <c r="E6" s="62"/>
      <c r="F6" s="62"/>
      <c r="G6" s="62"/>
    </row>
    <row r="7" spans="1:7" ht="13.5" thickBot="1" x14ac:dyDescent="0.25">
      <c r="A7" s="136" t="s">
        <v>474</v>
      </c>
      <c r="B7" s="136" t="s">
        <v>465</v>
      </c>
      <c r="C7" s="137" t="s">
        <v>466</v>
      </c>
      <c r="D7" s="136" t="s">
        <v>467</v>
      </c>
      <c r="E7" s="136" t="s">
        <v>469</v>
      </c>
      <c r="F7" s="136" t="s">
        <v>470</v>
      </c>
      <c r="G7" s="136" t="s">
        <v>471</v>
      </c>
    </row>
    <row r="8" spans="1:7" s="99" customFormat="1" x14ac:dyDescent="0.2">
      <c r="A8" s="131">
        <v>337</v>
      </c>
      <c r="B8" s="131">
        <v>337</v>
      </c>
      <c r="C8" s="131">
        <v>0</v>
      </c>
      <c r="D8" s="131">
        <v>337</v>
      </c>
      <c r="E8" s="131">
        <v>337</v>
      </c>
      <c r="F8" s="131">
        <v>7</v>
      </c>
      <c r="G8" s="131">
        <v>67</v>
      </c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3" spans="1:7" ht="13.5" thickBot="1" x14ac:dyDescent="0.25">
      <c r="A13" s="174" t="s">
        <v>472</v>
      </c>
      <c r="B13" s="174"/>
      <c r="C13" s="174"/>
      <c r="D13" s="174"/>
      <c r="E13" s="174"/>
      <c r="F13" s="174"/>
    </row>
    <row r="14" spans="1:7" s="31" customFormat="1" ht="13.5" thickBot="1" x14ac:dyDescent="0.25">
      <c r="A14" s="137" t="s">
        <v>473</v>
      </c>
      <c r="B14" s="137" t="s">
        <v>465</v>
      </c>
      <c r="C14" s="137" t="s">
        <v>467</v>
      </c>
      <c r="D14" s="137" t="s">
        <v>469</v>
      </c>
      <c r="E14" s="138" t="s">
        <v>461</v>
      </c>
      <c r="F14" s="158" t="s">
        <v>474</v>
      </c>
    </row>
    <row r="15" spans="1:7" s="99" customFormat="1" x14ac:dyDescent="0.2">
      <c r="A15" s="131">
        <v>1</v>
      </c>
      <c r="B15" s="131">
        <v>1</v>
      </c>
      <c r="C15" s="131">
        <v>1</v>
      </c>
      <c r="D15" s="131">
        <v>1</v>
      </c>
      <c r="E15" s="131">
        <v>1</v>
      </c>
      <c r="F15" s="99">
        <v>1</v>
      </c>
    </row>
  </sheetData>
  <mergeCells count="2">
    <mergeCell ref="A13:F13"/>
    <mergeCell ref="A3:G3"/>
  </mergeCells>
  <phoneticPr fontId="4" type="noConversion"/>
  <pageMargins left="0.75" right="0.75" top="1" bottom="1" header="0.5" footer="0.5"/>
  <pageSetup scale="67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208"/>
  <sheetViews>
    <sheetView topLeftCell="C1" workbookViewId="0"/>
  </sheetViews>
  <sheetFormatPr defaultColWidth="9.28515625" defaultRowHeight="12.75" x14ac:dyDescent="0.2"/>
  <cols>
    <col min="1" max="1" width="15" style="4" customWidth="1"/>
    <col min="2" max="2" width="16.85546875" style="4" bestFit="1" customWidth="1"/>
    <col min="3" max="3" width="9.28515625" style="4" customWidth="1"/>
    <col min="4" max="4" width="10.5703125" style="4" bestFit="1" customWidth="1"/>
    <col min="5" max="5" width="6.42578125" style="4" bestFit="1" customWidth="1"/>
    <col min="6" max="6" width="16.85546875" style="4" bestFit="1" customWidth="1"/>
    <col min="7" max="7" width="9.28515625" style="4" customWidth="1"/>
    <col min="8" max="8" width="14.85546875" style="4" bestFit="1" customWidth="1"/>
    <col min="9" max="10" width="16.42578125" style="4" bestFit="1" customWidth="1"/>
    <col min="11" max="11" width="18.5703125" style="4" bestFit="1" customWidth="1"/>
    <col min="12" max="12" width="10.5703125" style="4" bestFit="1" customWidth="1"/>
    <col min="13" max="13" width="10.85546875" style="4" bestFit="1" customWidth="1"/>
    <col min="14" max="14" width="16.42578125" style="4" bestFit="1" customWidth="1"/>
    <col min="15" max="16384" width="9.28515625" style="4"/>
  </cols>
  <sheetData>
    <row r="1" spans="1:14" x14ac:dyDescent="0.2">
      <c r="A1" s="31" t="s">
        <v>475</v>
      </c>
    </row>
    <row r="3" spans="1:14" ht="13.5" thickBot="1" x14ac:dyDescent="0.25">
      <c r="A3" s="172" t="s">
        <v>25</v>
      </c>
      <c r="B3" s="172"/>
      <c r="D3" s="172" t="s">
        <v>24</v>
      </c>
      <c r="E3" s="172"/>
      <c r="F3" s="172"/>
      <c r="H3" s="172" t="s">
        <v>28</v>
      </c>
      <c r="I3" s="172"/>
      <c r="J3" s="172"/>
      <c r="L3" s="62"/>
      <c r="M3" s="62"/>
      <c r="N3" s="62"/>
    </row>
    <row r="4" spans="1:14" ht="13.5" thickBot="1" x14ac:dyDescent="0.25">
      <c r="A4" s="147" t="s">
        <v>4</v>
      </c>
      <c r="B4" s="147" t="s">
        <v>23</v>
      </c>
      <c r="D4" s="147" t="s">
        <v>4</v>
      </c>
      <c r="E4" s="147" t="s">
        <v>5</v>
      </c>
      <c r="F4" s="147" t="s">
        <v>1</v>
      </c>
      <c r="H4" s="149" t="s">
        <v>27</v>
      </c>
      <c r="I4" s="149" t="s">
        <v>26</v>
      </c>
      <c r="J4" s="149" t="s">
        <v>1</v>
      </c>
      <c r="L4" s="148" t="s">
        <v>4</v>
      </c>
      <c r="M4" s="148" t="s">
        <v>91</v>
      </c>
      <c r="N4" s="148" t="s">
        <v>1</v>
      </c>
    </row>
    <row r="5" spans="1:14" x14ac:dyDescent="0.2">
      <c r="A5" s="139">
        <v>1</v>
      </c>
      <c r="B5" s="140">
        <v>-22000000</v>
      </c>
      <c r="D5" s="139">
        <v>1</v>
      </c>
      <c r="E5" s="139">
        <v>1</v>
      </c>
      <c r="F5" s="141">
        <v>-985800</v>
      </c>
      <c r="H5" s="142">
        <v>2016879305.45</v>
      </c>
      <c r="I5" s="142">
        <v>545381100</v>
      </c>
      <c r="J5" s="142">
        <v>1949125905.3699999</v>
      </c>
      <c r="L5" s="7">
        <v>2</v>
      </c>
      <c r="M5" s="7">
        <v>1</v>
      </c>
      <c r="N5" s="8">
        <v>-7917200</v>
      </c>
    </row>
    <row r="6" spans="1:14" x14ac:dyDescent="0.2">
      <c r="A6" s="139">
        <v>25</v>
      </c>
      <c r="B6" s="140">
        <v>100</v>
      </c>
      <c r="D6" s="139">
        <v>2</v>
      </c>
      <c r="E6" s="139">
        <v>2</v>
      </c>
      <c r="F6" s="141">
        <v>-1057100</v>
      </c>
      <c r="L6" s="7">
        <v>3</v>
      </c>
      <c r="M6" s="7">
        <v>1</v>
      </c>
      <c r="N6" s="8">
        <v>64288500</v>
      </c>
    </row>
    <row r="7" spans="1:14" x14ac:dyDescent="0.2">
      <c r="D7" s="139">
        <v>2</v>
      </c>
      <c r="E7" s="139">
        <v>3</v>
      </c>
      <c r="F7" s="141">
        <v>-1057100</v>
      </c>
      <c r="L7" s="7">
        <v>5</v>
      </c>
      <c r="M7" s="7">
        <v>1</v>
      </c>
      <c r="N7" s="8">
        <v>2772400</v>
      </c>
    </row>
    <row r="8" spans="1:14" ht="13.5" thickBot="1" x14ac:dyDescent="0.25">
      <c r="A8" s="62"/>
      <c r="B8" s="62"/>
      <c r="D8" s="139">
        <v>2</v>
      </c>
      <c r="E8" s="139">
        <v>4</v>
      </c>
      <c r="F8" s="141">
        <v>-973400</v>
      </c>
      <c r="L8" s="7">
        <v>6</v>
      </c>
      <c r="M8" s="7">
        <v>1</v>
      </c>
      <c r="N8" s="8">
        <v>953600</v>
      </c>
    </row>
    <row r="9" spans="1:14" ht="13.5" thickBot="1" x14ac:dyDescent="0.25">
      <c r="A9" s="148" t="s">
        <v>91</v>
      </c>
      <c r="B9" s="148" t="s">
        <v>1</v>
      </c>
      <c r="D9" s="139">
        <v>2</v>
      </c>
      <c r="E9" s="139">
        <v>5</v>
      </c>
      <c r="F9" s="141">
        <v>-732700</v>
      </c>
      <c r="L9" s="7">
        <v>7</v>
      </c>
      <c r="M9" s="7">
        <v>1</v>
      </c>
      <c r="N9" s="8">
        <v>9900</v>
      </c>
    </row>
    <row r="10" spans="1:14" x14ac:dyDescent="0.2">
      <c r="A10" s="7" t="s">
        <v>100</v>
      </c>
      <c r="B10" s="8">
        <v>916358204.10000002</v>
      </c>
      <c r="D10" s="139">
        <v>2</v>
      </c>
      <c r="E10" s="139">
        <v>6</v>
      </c>
      <c r="F10" s="141">
        <v>-925300</v>
      </c>
      <c r="L10" s="7">
        <v>8</v>
      </c>
      <c r="M10" s="7">
        <v>1</v>
      </c>
      <c r="N10" s="8">
        <v>1392300</v>
      </c>
    </row>
    <row r="11" spans="1:14" x14ac:dyDescent="0.2">
      <c r="A11" s="7" t="s">
        <v>101</v>
      </c>
      <c r="B11" s="8">
        <v>595521100.36000001</v>
      </c>
      <c r="D11" s="139">
        <v>2</v>
      </c>
      <c r="E11" s="139">
        <v>7</v>
      </c>
      <c r="F11" s="141">
        <v>-1093400</v>
      </c>
      <c r="L11" s="7">
        <v>9</v>
      </c>
      <c r="M11" s="7">
        <v>1</v>
      </c>
      <c r="N11" s="8">
        <v>950500</v>
      </c>
    </row>
    <row r="12" spans="1:14" x14ac:dyDescent="0.2">
      <c r="A12" s="7" t="s">
        <v>102</v>
      </c>
      <c r="B12" s="8">
        <v>437246600.91000003</v>
      </c>
      <c r="C12" s="31"/>
      <c r="D12" s="139">
        <v>2</v>
      </c>
      <c r="E12" s="139">
        <v>8</v>
      </c>
      <c r="F12" s="141">
        <v>-668400</v>
      </c>
      <c r="L12" s="7">
        <v>10</v>
      </c>
      <c r="M12" s="7">
        <v>1</v>
      </c>
      <c r="N12" s="8">
        <v>3727600</v>
      </c>
    </row>
    <row r="13" spans="1:14" x14ac:dyDescent="0.2">
      <c r="A13" s="35" t="s">
        <v>410</v>
      </c>
      <c r="B13" s="32">
        <f>SUM(B10:B12)</f>
        <v>1949125905.3700001</v>
      </c>
      <c r="D13" s="139">
        <v>2</v>
      </c>
      <c r="E13" s="139">
        <v>9</v>
      </c>
      <c r="F13" s="141">
        <v>-489500</v>
      </c>
      <c r="L13" s="7">
        <v>11</v>
      </c>
      <c r="M13" s="7">
        <v>1</v>
      </c>
      <c r="N13" s="8">
        <v>2984000</v>
      </c>
    </row>
    <row r="14" spans="1:14" x14ac:dyDescent="0.2">
      <c r="D14" s="139">
        <v>2</v>
      </c>
      <c r="E14" s="139">
        <v>10</v>
      </c>
      <c r="F14" s="141">
        <v>-743300</v>
      </c>
      <c r="L14" s="7">
        <v>12</v>
      </c>
      <c r="M14" s="7">
        <v>1</v>
      </c>
      <c r="N14" s="8">
        <v>3676100</v>
      </c>
    </row>
    <row r="15" spans="1:14" x14ac:dyDescent="0.2">
      <c r="D15" s="139">
        <v>2</v>
      </c>
      <c r="E15" s="139">
        <v>11</v>
      </c>
      <c r="F15" s="141">
        <v>-988600</v>
      </c>
      <c r="I15" s="5"/>
      <c r="J15" s="5"/>
      <c r="L15" s="7">
        <v>13</v>
      </c>
      <c r="M15" s="7">
        <v>1</v>
      </c>
      <c r="N15" s="8">
        <v>22608100</v>
      </c>
    </row>
    <row r="16" spans="1:14" x14ac:dyDescent="0.2">
      <c r="D16" s="139">
        <v>2</v>
      </c>
      <c r="E16" s="139">
        <v>12</v>
      </c>
      <c r="F16" s="141">
        <v>-703000</v>
      </c>
      <c r="I16" s="6"/>
      <c r="J16" s="6"/>
      <c r="L16" s="7">
        <v>14</v>
      </c>
      <c r="M16" s="7">
        <v>1</v>
      </c>
      <c r="N16" s="8">
        <v>1932800</v>
      </c>
    </row>
    <row r="17" spans="4:14" x14ac:dyDescent="0.2">
      <c r="D17" s="139">
        <v>2</v>
      </c>
      <c r="E17" s="139">
        <v>13</v>
      </c>
      <c r="F17" s="141">
        <v>-562800</v>
      </c>
      <c r="I17" s="7"/>
      <c r="J17" s="8"/>
      <c r="K17" s="143"/>
      <c r="L17" s="7">
        <v>15</v>
      </c>
      <c r="M17" s="7">
        <v>1</v>
      </c>
      <c r="N17" s="8">
        <v>627200</v>
      </c>
    </row>
    <row r="18" spans="4:14" x14ac:dyDescent="0.2">
      <c r="D18" s="139">
        <v>2</v>
      </c>
      <c r="E18" s="139">
        <v>14</v>
      </c>
      <c r="F18" s="141">
        <v>-644900</v>
      </c>
      <c r="I18" s="7"/>
      <c r="J18" s="8"/>
      <c r="L18" s="7">
        <v>17</v>
      </c>
      <c r="M18" s="7">
        <v>1</v>
      </c>
      <c r="N18" s="8">
        <v>11727600</v>
      </c>
    </row>
    <row r="19" spans="4:14" x14ac:dyDescent="0.2">
      <c r="D19" s="139">
        <v>2</v>
      </c>
      <c r="E19" s="139">
        <v>15</v>
      </c>
      <c r="F19" s="141">
        <v>-832800</v>
      </c>
      <c r="I19" s="7"/>
      <c r="J19" s="8"/>
      <c r="K19" s="144"/>
      <c r="L19" s="7">
        <v>19</v>
      </c>
      <c r="M19" s="7">
        <v>1</v>
      </c>
      <c r="N19" s="8">
        <v>3852000</v>
      </c>
    </row>
    <row r="20" spans="4:14" x14ac:dyDescent="0.2">
      <c r="D20" s="139">
        <v>2</v>
      </c>
      <c r="E20" s="139">
        <v>16</v>
      </c>
      <c r="F20" s="141">
        <v>-895900</v>
      </c>
      <c r="J20" s="39"/>
      <c r="K20" s="145"/>
      <c r="L20" s="7">
        <v>20</v>
      </c>
      <c r="M20" s="7">
        <v>1</v>
      </c>
      <c r="N20" s="8">
        <v>11849600</v>
      </c>
    </row>
    <row r="21" spans="4:14" x14ac:dyDescent="0.2">
      <c r="D21" s="139">
        <v>25</v>
      </c>
      <c r="E21" s="139">
        <v>48</v>
      </c>
      <c r="F21" s="141">
        <v>5.37</v>
      </c>
      <c r="L21" s="7">
        <v>21</v>
      </c>
      <c r="M21" s="7">
        <v>1</v>
      </c>
      <c r="N21" s="8">
        <v>967700</v>
      </c>
    </row>
    <row r="22" spans="4:14" x14ac:dyDescent="0.2">
      <c r="D22" s="139">
        <v>62</v>
      </c>
      <c r="E22" s="139">
        <v>189</v>
      </c>
      <c r="F22" s="141">
        <v>400</v>
      </c>
      <c r="J22" s="146"/>
      <c r="L22" s="7">
        <v>22</v>
      </c>
      <c r="M22" s="7">
        <v>1</v>
      </c>
      <c r="N22" s="8">
        <v>5832000</v>
      </c>
    </row>
    <row r="23" spans="4:14" x14ac:dyDescent="0.2">
      <c r="D23" s="139">
        <v>62</v>
      </c>
      <c r="E23" s="139">
        <v>190</v>
      </c>
      <c r="F23" s="141">
        <v>400</v>
      </c>
      <c r="L23" s="7">
        <v>23</v>
      </c>
      <c r="M23" s="7">
        <v>1</v>
      </c>
      <c r="N23" s="8">
        <v>2917500</v>
      </c>
    </row>
    <row r="24" spans="4:14" x14ac:dyDescent="0.2">
      <c r="D24" s="139">
        <v>62</v>
      </c>
      <c r="E24" s="139">
        <v>195</v>
      </c>
      <c r="F24" s="141">
        <v>700</v>
      </c>
      <c r="L24" s="7">
        <v>24</v>
      </c>
      <c r="M24" s="7">
        <v>1</v>
      </c>
      <c r="N24" s="8">
        <v>1354200</v>
      </c>
    </row>
    <row r="25" spans="4:14" x14ac:dyDescent="0.2">
      <c r="D25" s="4">
        <v>73</v>
      </c>
      <c r="E25" s="4">
        <v>235</v>
      </c>
      <c r="F25" s="4">
        <v>900</v>
      </c>
      <c r="L25" s="7">
        <v>25</v>
      </c>
      <c r="M25" s="7">
        <v>1</v>
      </c>
      <c r="N25" s="8">
        <v>4.0999999999999996</v>
      </c>
    </row>
    <row r="26" spans="4:14" x14ac:dyDescent="0.2">
      <c r="L26" s="7">
        <v>26</v>
      </c>
      <c r="M26" s="7">
        <v>1</v>
      </c>
      <c r="N26" s="8">
        <v>33505800</v>
      </c>
    </row>
    <row r="27" spans="4:14" x14ac:dyDescent="0.2">
      <c r="F27" s="118"/>
      <c r="L27" s="7">
        <v>27</v>
      </c>
      <c r="M27" s="7">
        <v>1</v>
      </c>
      <c r="N27" s="8">
        <v>428500</v>
      </c>
    </row>
    <row r="28" spans="4:14" x14ac:dyDescent="0.2">
      <c r="L28" s="7">
        <v>28</v>
      </c>
      <c r="M28" s="7">
        <v>1</v>
      </c>
      <c r="N28" s="8">
        <v>3953500</v>
      </c>
    </row>
    <row r="29" spans="4:14" x14ac:dyDescent="0.2">
      <c r="L29" s="7">
        <v>29</v>
      </c>
      <c r="M29" s="7">
        <v>1</v>
      </c>
      <c r="N29" s="8">
        <v>618700</v>
      </c>
    </row>
    <row r="30" spans="4:14" x14ac:dyDescent="0.2">
      <c r="L30" s="7">
        <v>30</v>
      </c>
      <c r="M30" s="7">
        <v>1</v>
      </c>
      <c r="N30" s="8">
        <v>1169600</v>
      </c>
    </row>
    <row r="31" spans="4:14" x14ac:dyDescent="0.2">
      <c r="L31" s="7">
        <v>31</v>
      </c>
      <c r="M31" s="7">
        <v>1</v>
      </c>
      <c r="N31" s="8">
        <v>1481000</v>
      </c>
    </row>
    <row r="32" spans="4:14" x14ac:dyDescent="0.2">
      <c r="L32" s="7">
        <v>32</v>
      </c>
      <c r="M32" s="7">
        <v>1</v>
      </c>
      <c r="N32" s="8">
        <v>510000</v>
      </c>
    </row>
    <row r="33" spans="12:14" x14ac:dyDescent="0.2">
      <c r="L33" s="7">
        <v>33</v>
      </c>
      <c r="M33" s="7">
        <v>1</v>
      </c>
      <c r="N33" s="8">
        <v>222800</v>
      </c>
    </row>
    <row r="34" spans="12:14" x14ac:dyDescent="0.2">
      <c r="L34" s="7">
        <v>34</v>
      </c>
      <c r="M34" s="7">
        <v>1</v>
      </c>
      <c r="N34" s="8">
        <v>637100</v>
      </c>
    </row>
    <row r="35" spans="12:14" x14ac:dyDescent="0.2">
      <c r="L35" s="7">
        <v>35</v>
      </c>
      <c r="M35" s="7">
        <v>1</v>
      </c>
      <c r="N35" s="8">
        <v>4103800</v>
      </c>
    </row>
    <row r="36" spans="12:14" x14ac:dyDescent="0.2">
      <c r="L36" s="7">
        <v>36</v>
      </c>
      <c r="M36" s="7">
        <v>1</v>
      </c>
      <c r="N36" s="8">
        <v>432600</v>
      </c>
    </row>
    <row r="37" spans="12:14" x14ac:dyDescent="0.2">
      <c r="L37" s="7">
        <v>38</v>
      </c>
      <c r="M37" s="7">
        <v>1</v>
      </c>
      <c r="N37" s="8">
        <v>22990000</v>
      </c>
    </row>
    <row r="38" spans="12:14" x14ac:dyDescent="0.2">
      <c r="L38" s="7">
        <v>39</v>
      </c>
      <c r="M38" s="7">
        <v>1</v>
      </c>
      <c r="N38" s="8">
        <v>9488400</v>
      </c>
    </row>
    <row r="39" spans="12:14" x14ac:dyDescent="0.2">
      <c r="L39" s="7">
        <v>40</v>
      </c>
      <c r="M39" s="7">
        <v>1</v>
      </c>
      <c r="N39" s="8">
        <v>397800</v>
      </c>
    </row>
    <row r="40" spans="12:14" x14ac:dyDescent="0.2">
      <c r="L40" s="7">
        <v>42</v>
      </c>
      <c r="M40" s="7">
        <v>1</v>
      </c>
      <c r="N40" s="8">
        <v>1035400</v>
      </c>
    </row>
    <row r="41" spans="12:14" x14ac:dyDescent="0.2">
      <c r="L41" s="7">
        <v>43</v>
      </c>
      <c r="M41" s="7">
        <v>1</v>
      </c>
      <c r="N41" s="8">
        <v>1321100</v>
      </c>
    </row>
    <row r="42" spans="12:14" x14ac:dyDescent="0.2">
      <c r="L42" s="7">
        <v>44</v>
      </c>
      <c r="M42" s="7">
        <v>1</v>
      </c>
      <c r="N42" s="8">
        <v>564500</v>
      </c>
    </row>
    <row r="43" spans="12:14" x14ac:dyDescent="0.2">
      <c r="L43" s="7">
        <v>45</v>
      </c>
      <c r="M43" s="7">
        <v>1</v>
      </c>
      <c r="N43" s="8">
        <v>1103300</v>
      </c>
    </row>
    <row r="44" spans="12:14" x14ac:dyDescent="0.2">
      <c r="L44" s="7">
        <v>46</v>
      </c>
      <c r="M44" s="7">
        <v>1</v>
      </c>
      <c r="N44" s="8">
        <v>304100</v>
      </c>
    </row>
    <row r="45" spans="12:14" x14ac:dyDescent="0.2">
      <c r="L45" s="7">
        <v>53</v>
      </c>
      <c r="M45" s="7">
        <v>1</v>
      </c>
      <c r="N45" s="8">
        <v>44800</v>
      </c>
    </row>
    <row r="46" spans="12:14" x14ac:dyDescent="0.2">
      <c r="L46" s="7">
        <v>55</v>
      </c>
      <c r="M46" s="7">
        <v>1</v>
      </c>
      <c r="N46" s="8">
        <v>1504300</v>
      </c>
    </row>
    <row r="47" spans="12:14" x14ac:dyDescent="0.2">
      <c r="L47" s="7">
        <v>56</v>
      </c>
      <c r="M47" s="7">
        <v>1</v>
      </c>
      <c r="N47" s="8">
        <v>7604400</v>
      </c>
    </row>
    <row r="48" spans="12:14" x14ac:dyDescent="0.2">
      <c r="L48" s="7">
        <v>57</v>
      </c>
      <c r="M48" s="7">
        <v>1</v>
      </c>
      <c r="N48" s="8">
        <v>10149900</v>
      </c>
    </row>
    <row r="49" spans="12:14" x14ac:dyDescent="0.2">
      <c r="L49" s="7">
        <v>60</v>
      </c>
      <c r="M49" s="7">
        <v>1</v>
      </c>
      <c r="N49" s="8">
        <v>4382900</v>
      </c>
    </row>
    <row r="50" spans="12:14" x14ac:dyDescent="0.2">
      <c r="L50" s="7">
        <v>61</v>
      </c>
      <c r="M50" s="7">
        <v>1</v>
      </c>
      <c r="N50" s="8">
        <v>89700100</v>
      </c>
    </row>
    <row r="51" spans="12:14" x14ac:dyDescent="0.2">
      <c r="L51" s="7">
        <v>62</v>
      </c>
      <c r="M51" s="7">
        <v>1</v>
      </c>
      <c r="N51" s="8">
        <v>2140000</v>
      </c>
    </row>
    <row r="52" spans="12:14" x14ac:dyDescent="0.2">
      <c r="L52" s="7">
        <v>63</v>
      </c>
      <c r="M52" s="7">
        <v>1</v>
      </c>
      <c r="N52" s="8">
        <v>792100</v>
      </c>
    </row>
    <row r="53" spans="12:14" x14ac:dyDescent="0.2">
      <c r="L53" s="7">
        <v>64</v>
      </c>
      <c r="M53" s="7">
        <v>1</v>
      </c>
      <c r="N53" s="8">
        <v>104600</v>
      </c>
    </row>
    <row r="54" spans="12:14" x14ac:dyDescent="0.2">
      <c r="L54" s="7">
        <v>65</v>
      </c>
      <c r="M54" s="7">
        <v>1</v>
      </c>
      <c r="N54" s="8">
        <v>16369000</v>
      </c>
    </row>
    <row r="55" spans="12:14" x14ac:dyDescent="0.2">
      <c r="L55" s="7">
        <v>66</v>
      </c>
      <c r="M55" s="7">
        <v>1</v>
      </c>
      <c r="N55" s="8">
        <v>2620500</v>
      </c>
    </row>
    <row r="56" spans="12:14" x14ac:dyDescent="0.2">
      <c r="L56" s="7">
        <v>68</v>
      </c>
      <c r="M56" s="7">
        <v>1</v>
      </c>
      <c r="N56" s="8">
        <v>7655800</v>
      </c>
    </row>
    <row r="57" spans="12:14" x14ac:dyDescent="0.2">
      <c r="L57" s="7">
        <v>69</v>
      </c>
      <c r="M57" s="7">
        <v>1</v>
      </c>
      <c r="N57" s="8">
        <v>21725700</v>
      </c>
    </row>
    <row r="58" spans="12:14" x14ac:dyDescent="0.2">
      <c r="L58" s="7">
        <v>70</v>
      </c>
      <c r="M58" s="7">
        <v>1</v>
      </c>
      <c r="N58" s="8">
        <v>192708000</v>
      </c>
    </row>
    <row r="59" spans="12:14" x14ac:dyDescent="0.2">
      <c r="L59" s="7">
        <v>72</v>
      </c>
      <c r="M59" s="7">
        <v>1</v>
      </c>
      <c r="N59" s="8">
        <v>2163000</v>
      </c>
    </row>
    <row r="60" spans="12:14" x14ac:dyDescent="0.2">
      <c r="L60" s="7">
        <v>73</v>
      </c>
      <c r="M60" s="7">
        <v>1</v>
      </c>
      <c r="N60" s="8">
        <v>10415800</v>
      </c>
    </row>
    <row r="61" spans="12:14" x14ac:dyDescent="0.2">
      <c r="L61" s="7">
        <v>74</v>
      </c>
      <c r="M61" s="7">
        <v>1</v>
      </c>
      <c r="N61" s="8">
        <v>595300</v>
      </c>
    </row>
    <row r="62" spans="12:14" x14ac:dyDescent="0.2">
      <c r="L62" s="7">
        <v>75</v>
      </c>
      <c r="M62" s="7">
        <v>1</v>
      </c>
      <c r="N62" s="8">
        <v>17379800</v>
      </c>
    </row>
    <row r="63" spans="12:14" x14ac:dyDescent="0.2">
      <c r="L63" s="7">
        <v>76</v>
      </c>
      <c r="M63" s="7">
        <v>1</v>
      </c>
      <c r="N63" s="8">
        <v>49964700</v>
      </c>
    </row>
    <row r="64" spans="12:14" x14ac:dyDescent="0.2">
      <c r="L64" s="7">
        <v>78</v>
      </c>
      <c r="M64" s="7">
        <v>1</v>
      </c>
      <c r="N64" s="8">
        <v>152371600</v>
      </c>
    </row>
    <row r="65" spans="12:14" x14ac:dyDescent="0.2">
      <c r="L65" s="7">
        <v>80</v>
      </c>
      <c r="M65" s="7">
        <v>1</v>
      </c>
      <c r="N65" s="8">
        <v>7495800</v>
      </c>
    </row>
    <row r="66" spans="12:14" x14ac:dyDescent="0.2">
      <c r="L66" s="7">
        <v>81</v>
      </c>
      <c r="M66" s="7">
        <v>1</v>
      </c>
      <c r="N66" s="8">
        <v>29301300</v>
      </c>
    </row>
    <row r="67" spans="12:14" x14ac:dyDescent="0.2">
      <c r="L67" s="7">
        <v>83</v>
      </c>
      <c r="M67" s="7">
        <v>1</v>
      </c>
      <c r="N67" s="8">
        <v>1622400</v>
      </c>
    </row>
    <row r="68" spans="12:14" x14ac:dyDescent="0.2">
      <c r="L68" s="7">
        <v>84</v>
      </c>
      <c r="M68" s="7">
        <v>1</v>
      </c>
      <c r="N68" s="8">
        <v>2469200</v>
      </c>
    </row>
    <row r="69" spans="12:14" x14ac:dyDescent="0.2">
      <c r="L69" s="7">
        <v>85</v>
      </c>
      <c r="M69" s="7">
        <v>1</v>
      </c>
      <c r="N69" s="8">
        <v>2072000</v>
      </c>
    </row>
    <row r="70" spans="12:14" x14ac:dyDescent="0.2">
      <c r="L70" s="7">
        <v>86</v>
      </c>
      <c r="M70" s="7">
        <v>1</v>
      </c>
      <c r="N70" s="8">
        <v>2319300</v>
      </c>
    </row>
    <row r="71" spans="12:14" x14ac:dyDescent="0.2">
      <c r="L71" s="7">
        <v>87</v>
      </c>
      <c r="M71" s="7">
        <v>1</v>
      </c>
      <c r="N71" s="8">
        <v>50000000</v>
      </c>
    </row>
    <row r="72" spans="12:14" x14ac:dyDescent="0.2">
      <c r="L72" s="7">
        <v>88</v>
      </c>
      <c r="M72" s="7">
        <v>1</v>
      </c>
      <c r="N72" s="8">
        <v>4041600</v>
      </c>
    </row>
    <row r="73" spans="12:14" x14ac:dyDescent="0.2">
      <c r="L73" s="7">
        <v>89</v>
      </c>
      <c r="M73" s="7">
        <v>1</v>
      </c>
      <c r="N73" s="8">
        <v>1723600</v>
      </c>
    </row>
    <row r="74" spans="12:14" x14ac:dyDescent="0.2">
      <c r="L74" s="7">
        <v>90</v>
      </c>
      <c r="M74" s="7">
        <v>1</v>
      </c>
      <c r="N74" s="8">
        <v>3634700</v>
      </c>
    </row>
    <row r="75" spans="12:14" x14ac:dyDescent="0.2">
      <c r="L75" s="7">
        <v>94</v>
      </c>
      <c r="M75" s="7">
        <v>1</v>
      </c>
      <c r="N75" s="8">
        <v>511600</v>
      </c>
    </row>
    <row r="76" spans="12:14" x14ac:dyDescent="0.2">
      <c r="L76" s="7">
        <v>1</v>
      </c>
      <c r="M76" s="7">
        <v>2</v>
      </c>
      <c r="N76" s="8">
        <v>-712300</v>
      </c>
    </row>
    <row r="77" spans="12:14" x14ac:dyDescent="0.2">
      <c r="L77" s="7">
        <v>2</v>
      </c>
      <c r="M77" s="7">
        <v>2</v>
      </c>
      <c r="N77" s="8">
        <v>-4451000</v>
      </c>
    </row>
    <row r="78" spans="12:14" x14ac:dyDescent="0.2">
      <c r="L78" s="7">
        <v>3</v>
      </c>
      <c r="M78" s="7">
        <v>2</v>
      </c>
      <c r="N78" s="8">
        <v>62657700</v>
      </c>
    </row>
    <row r="79" spans="12:14" x14ac:dyDescent="0.2">
      <c r="L79" s="7">
        <v>4</v>
      </c>
      <c r="M79" s="7">
        <v>2</v>
      </c>
      <c r="N79" s="8">
        <v>362400</v>
      </c>
    </row>
    <row r="80" spans="12:14" x14ac:dyDescent="0.2">
      <c r="L80" s="7">
        <v>6</v>
      </c>
      <c r="M80" s="7">
        <v>2</v>
      </c>
      <c r="N80" s="8">
        <v>1005100</v>
      </c>
    </row>
    <row r="81" spans="12:14" x14ac:dyDescent="0.2">
      <c r="L81" s="7">
        <v>7</v>
      </c>
      <c r="M81" s="7">
        <v>2</v>
      </c>
      <c r="N81" s="8">
        <v>190500</v>
      </c>
    </row>
    <row r="82" spans="12:14" x14ac:dyDescent="0.2">
      <c r="L82" s="7">
        <v>8</v>
      </c>
      <c r="M82" s="7">
        <v>2</v>
      </c>
      <c r="N82" s="8">
        <v>1382700</v>
      </c>
    </row>
    <row r="83" spans="12:14" x14ac:dyDescent="0.2">
      <c r="L83" s="7">
        <v>9</v>
      </c>
      <c r="M83" s="7">
        <v>2</v>
      </c>
      <c r="N83" s="8">
        <v>79200</v>
      </c>
    </row>
    <row r="84" spans="12:14" x14ac:dyDescent="0.2">
      <c r="L84" s="7">
        <v>11</v>
      </c>
      <c r="M84" s="7">
        <v>2</v>
      </c>
      <c r="N84" s="8">
        <v>846300</v>
      </c>
    </row>
    <row r="85" spans="12:14" x14ac:dyDescent="0.2">
      <c r="L85" s="7">
        <v>16</v>
      </c>
      <c r="M85" s="7">
        <v>2</v>
      </c>
      <c r="N85" s="8">
        <v>2649200</v>
      </c>
    </row>
    <row r="86" spans="12:14" x14ac:dyDescent="0.2">
      <c r="L86" s="7">
        <v>18</v>
      </c>
      <c r="M86" s="7">
        <v>2</v>
      </c>
      <c r="N86" s="8">
        <v>217300</v>
      </c>
    </row>
    <row r="87" spans="12:14" x14ac:dyDescent="0.2">
      <c r="L87" s="7">
        <v>20</v>
      </c>
      <c r="M87" s="7">
        <v>2</v>
      </c>
      <c r="N87" s="8">
        <v>62200</v>
      </c>
    </row>
    <row r="88" spans="12:14" x14ac:dyDescent="0.2">
      <c r="L88" s="7">
        <v>25</v>
      </c>
      <c r="M88" s="7">
        <v>2</v>
      </c>
      <c r="N88" s="8">
        <v>0.36</v>
      </c>
    </row>
    <row r="89" spans="12:14" x14ac:dyDescent="0.2">
      <c r="L89" s="7">
        <v>26</v>
      </c>
      <c r="M89" s="7">
        <v>2</v>
      </c>
      <c r="N89" s="8">
        <v>42207100</v>
      </c>
    </row>
    <row r="90" spans="12:14" x14ac:dyDescent="0.2">
      <c r="L90" s="7">
        <v>27</v>
      </c>
      <c r="M90" s="7">
        <v>2</v>
      </c>
      <c r="N90" s="8">
        <v>815600</v>
      </c>
    </row>
    <row r="91" spans="12:14" x14ac:dyDescent="0.2">
      <c r="L91" s="7">
        <v>31</v>
      </c>
      <c r="M91" s="7">
        <v>2</v>
      </c>
      <c r="N91" s="8">
        <v>24600</v>
      </c>
    </row>
    <row r="92" spans="12:14" x14ac:dyDescent="0.2">
      <c r="L92" s="7">
        <v>32</v>
      </c>
      <c r="M92" s="7">
        <v>2</v>
      </c>
      <c r="N92" s="8">
        <v>204000</v>
      </c>
    </row>
    <row r="93" spans="12:14" x14ac:dyDescent="0.2">
      <c r="L93" s="7">
        <v>34</v>
      </c>
      <c r="M93" s="7">
        <v>2</v>
      </c>
      <c r="N93" s="8">
        <v>98000</v>
      </c>
    </row>
    <row r="94" spans="12:14" x14ac:dyDescent="0.2">
      <c r="L94" s="7">
        <v>36</v>
      </c>
      <c r="M94" s="7">
        <v>2</v>
      </c>
      <c r="N94" s="8">
        <v>27000</v>
      </c>
    </row>
    <row r="95" spans="12:14" x14ac:dyDescent="0.2">
      <c r="L95" s="7">
        <v>37</v>
      </c>
      <c r="M95" s="7">
        <v>2</v>
      </c>
      <c r="N95" s="8">
        <v>1092400</v>
      </c>
    </row>
    <row r="96" spans="12:14" x14ac:dyDescent="0.2">
      <c r="L96" s="7">
        <v>39</v>
      </c>
      <c r="M96" s="7">
        <v>2</v>
      </c>
      <c r="N96" s="8">
        <v>64101700</v>
      </c>
    </row>
    <row r="97" spans="12:14" x14ac:dyDescent="0.2">
      <c r="L97" s="7">
        <v>40</v>
      </c>
      <c r="M97" s="7">
        <v>2</v>
      </c>
      <c r="N97" s="8">
        <v>33800</v>
      </c>
    </row>
    <row r="98" spans="12:14" x14ac:dyDescent="0.2">
      <c r="L98" s="7">
        <v>41</v>
      </c>
      <c r="M98" s="7">
        <v>2</v>
      </c>
      <c r="N98" s="8">
        <v>909700</v>
      </c>
    </row>
    <row r="99" spans="12:14" x14ac:dyDescent="0.2">
      <c r="L99" s="7">
        <v>47</v>
      </c>
      <c r="M99" s="7">
        <v>2</v>
      </c>
      <c r="N99" s="8">
        <v>81600</v>
      </c>
    </row>
    <row r="100" spans="12:14" x14ac:dyDescent="0.2">
      <c r="L100" s="7">
        <v>48</v>
      </c>
      <c r="M100" s="7">
        <v>2</v>
      </c>
      <c r="N100" s="8">
        <v>210400</v>
      </c>
    </row>
    <row r="101" spans="12:14" x14ac:dyDescent="0.2">
      <c r="L101" s="7">
        <v>49</v>
      </c>
      <c r="M101" s="7">
        <v>2</v>
      </c>
      <c r="N101" s="8">
        <v>18900</v>
      </c>
    </row>
    <row r="102" spans="12:14" x14ac:dyDescent="0.2">
      <c r="L102" s="7">
        <v>50</v>
      </c>
      <c r="M102" s="7">
        <v>2</v>
      </c>
      <c r="N102" s="8">
        <v>246400</v>
      </c>
    </row>
    <row r="103" spans="12:14" x14ac:dyDescent="0.2">
      <c r="L103" s="7">
        <v>51</v>
      </c>
      <c r="M103" s="7">
        <v>2</v>
      </c>
      <c r="N103" s="8">
        <v>108200</v>
      </c>
    </row>
    <row r="104" spans="12:14" x14ac:dyDescent="0.2">
      <c r="L104" s="7">
        <v>52</v>
      </c>
      <c r="M104" s="7">
        <v>2</v>
      </c>
      <c r="N104" s="8">
        <v>18400</v>
      </c>
    </row>
    <row r="105" spans="12:14" x14ac:dyDescent="0.2">
      <c r="L105" s="7">
        <v>53</v>
      </c>
      <c r="M105" s="7">
        <v>2</v>
      </c>
      <c r="N105" s="8">
        <v>1980700</v>
      </c>
    </row>
    <row r="106" spans="12:14" x14ac:dyDescent="0.2">
      <c r="L106" s="7">
        <v>55</v>
      </c>
      <c r="M106" s="7">
        <v>2</v>
      </c>
      <c r="N106" s="8">
        <v>55195800</v>
      </c>
    </row>
    <row r="107" spans="12:14" x14ac:dyDescent="0.2">
      <c r="L107" s="7">
        <v>56</v>
      </c>
      <c r="M107" s="7">
        <v>2</v>
      </c>
      <c r="N107" s="8">
        <v>1117400</v>
      </c>
    </row>
    <row r="108" spans="12:14" x14ac:dyDescent="0.2">
      <c r="L108" s="7">
        <v>57</v>
      </c>
      <c r="M108" s="7">
        <v>2</v>
      </c>
      <c r="N108" s="8">
        <v>14988500</v>
      </c>
    </row>
    <row r="109" spans="12:14" x14ac:dyDescent="0.2">
      <c r="L109" s="7">
        <v>58</v>
      </c>
      <c r="M109" s="7">
        <v>2</v>
      </c>
      <c r="N109" s="8">
        <v>8020600</v>
      </c>
    </row>
    <row r="110" spans="12:14" x14ac:dyDescent="0.2">
      <c r="L110" s="7">
        <v>59</v>
      </c>
      <c r="M110" s="7">
        <v>2</v>
      </c>
      <c r="N110" s="8">
        <v>15400</v>
      </c>
    </row>
    <row r="111" spans="12:14" x14ac:dyDescent="0.2">
      <c r="L111" s="7">
        <v>60</v>
      </c>
      <c r="M111" s="7">
        <v>2</v>
      </c>
      <c r="N111" s="8">
        <v>5813200</v>
      </c>
    </row>
    <row r="112" spans="12:14" x14ac:dyDescent="0.2">
      <c r="L112" s="7">
        <v>62</v>
      </c>
      <c r="M112" s="7">
        <v>2</v>
      </c>
      <c r="N112" s="8">
        <v>546300</v>
      </c>
    </row>
    <row r="113" spans="12:14" x14ac:dyDescent="0.2">
      <c r="L113" s="7">
        <v>63</v>
      </c>
      <c r="M113" s="7">
        <v>2</v>
      </c>
      <c r="N113" s="8">
        <v>734400</v>
      </c>
    </row>
    <row r="114" spans="12:14" x14ac:dyDescent="0.2">
      <c r="L114" s="7">
        <v>64</v>
      </c>
      <c r="M114" s="7">
        <v>2</v>
      </c>
      <c r="N114" s="8">
        <v>4300</v>
      </c>
    </row>
    <row r="115" spans="12:14" x14ac:dyDescent="0.2">
      <c r="L115" s="7">
        <v>65</v>
      </c>
      <c r="M115" s="7">
        <v>2</v>
      </c>
      <c r="N115" s="8">
        <v>25601400</v>
      </c>
    </row>
    <row r="116" spans="12:14" x14ac:dyDescent="0.2">
      <c r="L116" s="7">
        <v>66</v>
      </c>
      <c r="M116" s="7">
        <v>2</v>
      </c>
      <c r="N116" s="8">
        <v>783100</v>
      </c>
    </row>
    <row r="117" spans="12:14" x14ac:dyDescent="0.2">
      <c r="L117" s="7">
        <v>67</v>
      </c>
      <c r="M117" s="7">
        <v>2</v>
      </c>
      <c r="N117" s="8">
        <v>2136000</v>
      </c>
    </row>
    <row r="118" spans="12:14" x14ac:dyDescent="0.2">
      <c r="L118" s="7">
        <v>68</v>
      </c>
      <c r="M118" s="7">
        <v>2</v>
      </c>
      <c r="N118" s="8">
        <v>5556600</v>
      </c>
    </row>
    <row r="119" spans="12:14" x14ac:dyDescent="0.2">
      <c r="L119" s="7">
        <v>69</v>
      </c>
      <c r="M119" s="7">
        <v>2</v>
      </c>
      <c r="N119" s="8">
        <v>83676600</v>
      </c>
    </row>
    <row r="120" spans="12:14" x14ac:dyDescent="0.2">
      <c r="L120" s="7">
        <v>70</v>
      </c>
      <c r="M120" s="7">
        <v>2</v>
      </c>
      <c r="N120" s="8">
        <v>64236400</v>
      </c>
    </row>
    <row r="121" spans="12:14" x14ac:dyDescent="0.2">
      <c r="L121" s="7">
        <v>71</v>
      </c>
      <c r="M121" s="7">
        <v>2</v>
      </c>
      <c r="N121" s="8">
        <v>2779300</v>
      </c>
    </row>
    <row r="122" spans="12:14" x14ac:dyDescent="0.2">
      <c r="L122" s="7">
        <v>72</v>
      </c>
      <c r="M122" s="7">
        <v>2</v>
      </c>
      <c r="N122" s="8">
        <v>16041600</v>
      </c>
    </row>
    <row r="123" spans="12:14" x14ac:dyDescent="0.2">
      <c r="L123" s="7">
        <v>73</v>
      </c>
      <c r="M123" s="7">
        <v>2</v>
      </c>
      <c r="N123" s="8">
        <v>9091600</v>
      </c>
    </row>
    <row r="124" spans="12:14" x14ac:dyDescent="0.2">
      <c r="L124" s="7">
        <v>74</v>
      </c>
      <c r="M124" s="7">
        <v>2</v>
      </c>
      <c r="N124" s="8">
        <v>1630700</v>
      </c>
    </row>
    <row r="125" spans="12:14" x14ac:dyDescent="0.2">
      <c r="L125" s="7">
        <v>75</v>
      </c>
      <c r="M125" s="7">
        <v>2</v>
      </c>
      <c r="N125" s="8">
        <v>7960000</v>
      </c>
    </row>
    <row r="126" spans="12:14" x14ac:dyDescent="0.2">
      <c r="L126" s="7">
        <v>76</v>
      </c>
      <c r="M126" s="7">
        <v>2</v>
      </c>
      <c r="N126" s="8">
        <v>811400</v>
      </c>
    </row>
    <row r="127" spans="12:14" x14ac:dyDescent="0.2">
      <c r="L127" s="7">
        <v>77</v>
      </c>
      <c r="M127" s="7">
        <v>2</v>
      </c>
      <c r="N127" s="8">
        <v>27700</v>
      </c>
    </row>
    <row r="128" spans="12:14" x14ac:dyDescent="0.2">
      <c r="L128" s="7">
        <v>78</v>
      </c>
      <c r="M128" s="7">
        <v>2</v>
      </c>
      <c r="N128" s="8">
        <v>18800</v>
      </c>
    </row>
    <row r="129" spans="12:14" x14ac:dyDescent="0.2">
      <c r="L129" s="7">
        <v>79</v>
      </c>
      <c r="M129" s="7">
        <v>2</v>
      </c>
      <c r="N129" s="8">
        <v>5324000</v>
      </c>
    </row>
    <row r="130" spans="12:14" x14ac:dyDescent="0.2">
      <c r="L130" s="7">
        <v>80</v>
      </c>
      <c r="M130" s="7">
        <v>2</v>
      </c>
      <c r="N130" s="8">
        <v>27589700</v>
      </c>
    </row>
    <row r="131" spans="12:14" x14ac:dyDescent="0.2">
      <c r="L131" s="7">
        <v>81</v>
      </c>
      <c r="M131" s="7">
        <v>2</v>
      </c>
      <c r="N131" s="8">
        <v>9899100</v>
      </c>
    </row>
    <row r="132" spans="12:14" x14ac:dyDescent="0.2">
      <c r="L132" s="7">
        <v>82</v>
      </c>
      <c r="M132" s="7">
        <v>2</v>
      </c>
      <c r="N132" s="8">
        <v>357300</v>
      </c>
    </row>
    <row r="133" spans="12:14" x14ac:dyDescent="0.2">
      <c r="L133" s="7">
        <v>83</v>
      </c>
      <c r="M133" s="7">
        <v>2</v>
      </c>
      <c r="N133" s="8">
        <v>14968300</v>
      </c>
    </row>
    <row r="134" spans="12:14" x14ac:dyDescent="0.2">
      <c r="L134" s="7">
        <v>85</v>
      </c>
      <c r="M134" s="7">
        <v>2</v>
      </c>
      <c r="N134" s="8">
        <v>3534400</v>
      </c>
    </row>
    <row r="135" spans="12:14" x14ac:dyDescent="0.2">
      <c r="L135" s="7">
        <v>86</v>
      </c>
      <c r="M135" s="7">
        <v>2</v>
      </c>
      <c r="N135" s="8">
        <v>6919800</v>
      </c>
    </row>
    <row r="136" spans="12:14" x14ac:dyDescent="0.2">
      <c r="L136" s="7">
        <v>88</v>
      </c>
      <c r="M136" s="7">
        <v>2</v>
      </c>
      <c r="N136" s="8">
        <v>3808300</v>
      </c>
    </row>
    <row r="137" spans="12:14" x14ac:dyDescent="0.2">
      <c r="L137" s="7">
        <v>90</v>
      </c>
      <c r="M137" s="7">
        <v>2</v>
      </c>
      <c r="N137" s="8">
        <v>931600</v>
      </c>
    </row>
    <row r="138" spans="12:14" x14ac:dyDescent="0.2">
      <c r="L138" s="7">
        <v>91</v>
      </c>
      <c r="M138" s="7">
        <v>2</v>
      </c>
      <c r="N138" s="8">
        <v>17300</v>
      </c>
    </row>
    <row r="139" spans="12:14" x14ac:dyDescent="0.2">
      <c r="L139" s="7">
        <v>92</v>
      </c>
      <c r="M139" s="7">
        <v>2</v>
      </c>
      <c r="N139" s="8">
        <v>33942300</v>
      </c>
    </row>
    <row r="140" spans="12:14" x14ac:dyDescent="0.2">
      <c r="L140" s="7">
        <v>93</v>
      </c>
      <c r="M140" s="7">
        <v>2</v>
      </c>
      <c r="N140" s="8">
        <v>809400</v>
      </c>
    </row>
    <row r="141" spans="12:14" x14ac:dyDescent="0.2">
      <c r="L141" s="7">
        <v>94</v>
      </c>
      <c r="M141" s="7">
        <v>2</v>
      </c>
      <c r="N141" s="8">
        <v>4164700</v>
      </c>
    </row>
    <row r="142" spans="12:14" x14ac:dyDescent="0.2">
      <c r="L142" s="7">
        <v>1</v>
      </c>
      <c r="M142" s="7">
        <v>3</v>
      </c>
      <c r="N142" s="8">
        <v>-273500</v>
      </c>
    </row>
    <row r="143" spans="12:14" x14ac:dyDescent="0.2">
      <c r="L143" s="7">
        <v>3</v>
      </c>
      <c r="M143" s="7">
        <v>3</v>
      </c>
      <c r="N143" s="8">
        <v>89833700</v>
      </c>
    </row>
    <row r="144" spans="12:14" x14ac:dyDescent="0.2">
      <c r="L144" s="7">
        <v>5</v>
      </c>
      <c r="M144" s="7">
        <v>3</v>
      </c>
      <c r="N144" s="8">
        <v>454300</v>
      </c>
    </row>
    <row r="145" spans="12:14" x14ac:dyDescent="0.2">
      <c r="L145" s="7">
        <v>6</v>
      </c>
      <c r="M145" s="7">
        <v>3</v>
      </c>
      <c r="N145" s="8">
        <v>2573900</v>
      </c>
    </row>
    <row r="146" spans="12:14" x14ac:dyDescent="0.2">
      <c r="L146" s="7">
        <v>7</v>
      </c>
      <c r="M146" s="7">
        <v>3</v>
      </c>
      <c r="N146" s="8">
        <v>74500</v>
      </c>
    </row>
    <row r="147" spans="12:14" x14ac:dyDescent="0.2">
      <c r="L147" s="7">
        <v>8</v>
      </c>
      <c r="M147" s="7">
        <v>3</v>
      </c>
      <c r="N147" s="8">
        <v>2746000</v>
      </c>
    </row>
    <row r="148" spans="12:14" x14ac:dyDescent="0.2">
      <c r="L148" s="7">
        <v>9</v>
      </c>
      <c r="M148" s="7">
        <v>3</v>
      </c>
      <c r="N148" s="8">
        <v>396000</v>
      </c>
    </row>
    <row r="149" spans="12:14" x14ac:dyDescent="0.2">
      <c r="L149" s="7">
        <v>10</v>
      </c>
      <c r="M149" s="7">
        <v>3</v>
      </c>
      <c r="N149" s="8">
        <v>1104700</v>
      </c>
    </row>
    <row r="150" spans="12:14" x14ac:dyDescent="0.2">
      <c r="L150" s="7">
        <v>11</v>
      </c>
      <c r="M150" s="7">
        <v>3</v>
      </c>
      <c r="N150" s="8">
        <v>1340700</v>
      </c>
    </row>
    <row r="151" spans="12:14" x14ac:dyDescent="0.2">
      <c r="L151" s="7">
        <v>12</v>
      </c>
      <c r="M151" s="7">
        <v>3</v>
      </c>
      <c r="N151" s="8">
        <v>686300</v>
      </c>
    </row>
    <row r="152" spans="12:14" x14ac:dyDescent="0.2">
      <c r="L152" s="7">
        <v>13</v>
      </c>
      <c r="M152" s="7">
        <v>3</v>
      </c>
      <c r="N152" s="8">
        <v>2881200</v>
      </c>
    </row>
    <row r="153" spans="12:14" x14ac:dyDescent="0.2">
      <c r="L153" s="7">
        <v>14</v>
      </c>
      <c r="M153" s="7">
        <v>3</v>
      </c>
      <c r="N153" s="8">
        <v>99200</v>
      </c>
    </row>
    <row r="154" spans="12:14" x14ac:dyDescent="0.2">
      <c r="L154" s="7">
        <v>15</v>
      </c>
      <c r="M154" s="7">
        <v>3</v>
      </c>
      <c r="N154" s="8">
        <v>93400</v>
      </c>
    </row>
    <row r="155" spans="12:14" x14ac:dyDescent="0.2">
      <c r="L155" s="7">
        <v>17</v>
      </c>
      <c r="M155" s="7">
        <v>3</v>
      </c>
      <c r="N155" s="8">
        <v>2909700</v>
      </c>
    </row>
    <row r="156" spans="12:14" x14ac:dyDescent="0.2">
      <c r="L156" s="7">
        <v>18</v>
      </c>
      <c r="M156" s="7">
        <v>3</v>
      </c>
      <c r="N156" s="8">
        <v>53000</v>
      </c>
    </row>
    <row r="157" spans="12:14" x14ac:dyDescent="0.2">
      <c r="L157" s="7">
        <v>19</v>
      </c>
      <c r="M157" s="7">
        <v>3</v>
      </c>
      <c r="N157" s="8">
        <v>443000</v>
      </c>
    </row>
    <row r="158" spans="12:14" x14ac:dyDescent="0.2">
      <c r="L158" s="7">
        <v>20</v>
      </c>
      <c r="M158" s="7">
        <v>3</v>
      </c>
      <c r="N158" s="8">
        <v>2116000</v>
      </c>
    </row>
    <row r="159" spans="12:14" x14ac:dyDescent="0.2">
      <c r="L159" s="7">
        <v>21</v>
      </c>
      <c r="M159" s="7">
        <v>3</v>
      </c>
      <c r="N159" s="8">
        <v>245200</v>
      </c>
    </row>
    <row r="160" spans="12:14" x14ac:dyDescent="0.2">
      <c r="L160" s="7">
        <v>22</v>
      </c>
      <c r="M160" s="7">
        <v>3</v>
      </c>
      <c r="N160" s="8">
        <v>5832000</v>
      </c>
    </row>
    <row r="161" spans="12:14" x14ac:dyDescent="0.2">
      <c r="L161" s="7">
        <v>23</v>
      </c>
      <c r="M161" s="7">
        <v>3</v>
      </c>
      <c r="N161" s="8">
        <v>704400</v>
      </c>
    </row>
    <row r="162" spans="12:14" x14ac:dyDescent="0.2">
      <c r="L162" s="7">
        <v>24</v>
      </c>
      <c r="M162" s="7">
        <v>3</v>
      </c>
      <c r="N162" s="8">
        <v>152400</v>
      </c>
    </row>
    <row r="163" spans="12:14" x14ac:dyDescent="0.2">
      <c r="L163" s="7">
        <v>25</v>
      </c>
      <c r="M163" s="7">
        <v>3</v>
      </c>
      <c r="N163" s="8">
        <v>0.91</v>
      </c>
    </row>
    <row r="164" spans="12:14" x14ac:dyDescent="0.2">
      <c r="L164" s="7">
        <v>26</v>
      </c>
      <c r="M164" s="7">
        <v>3</v>
      </c>
      <c r="N164" s="8">
        <v>24200</v>
      </c>
    </row>
    <row r="165" spans="12:14" x14ac:dyDescent="0.2">
      <c r="L165" s="7">
        <v>28</v>
      </c>
      <c r="M165" s="7">
        <v>3</v>
      </c>
      <c r="N165" s="8">
        <v>208100</v>
      </c>
    </row>
    <row r="166" spans="12:14" x14ac:dyDescent="0.2">
      <c r="L166" s="7">
        <v>29</v>
      </c>
      <c r="M166" s="7">
        <v>3</v>
      </c>
      <c r="N166" s="8">
        <v>62700</v>
      </c>
    </row>
    <row r="167" spans="12:14" x14ac:dyDescent="0.2">
      <c r="L167" s="7">
        <v>30</v>
      </c>
      <c r="M167" s="7">
        <v>3</v>
      </c>
      <c r="N167" s="8">
        <v>422400</v>
      </c>
    </row>
    <row r="168" spans="12:14" x14ac:dyDescent="0.2">
      <c r="L168" s="7">
        <v>31</v>
      </c>
      <c r="M168" s="7">
        <v>3</v>
      </c>
      <c r="N168" s="8">
        <v>140500</v>
      </c>
    </row>
    <row r="169" spans="12:14" x14ac:dyDescent="0.2">
      <c r="L169" s="7">
        <v>32</v>
      </c>
      <c r="M169" s="7">
        <v>3</v>
      </c>
      <c r="N169" s="8">
        <v>117400</v>
      </c>
    </row>
    <row r="170" spans="12:14" x14ac:dyDescent="0.2">
      <c r="L170" s="7">
        <v>33</v>
      </c>
      <c r="M170" s="7">
        <v>3</v>
      </c>
      <c r="N170" s="8">
        <v>93600</v>
      </c>
    </row>
    <row r="171" spans="12:14" x14ac:dyDescent="0.2">
      <c r="L171" s="7">
        <v>34</v>
      </c>
      <c r="M171" s="7">
        <v>3</v>
      </c>
      <c r="N171" s="8">
        <v>117600</v>
      </c>
    </row>
    <row r="172" spans="12:14" x14ac:dyDescent="0.2">
      <c r="L172" s="7">
        <v>35</v>
      </c>
      <c r="M172" s="7">
        <v>3</v>
      </c>
      <c r="N172" s="8">
        <v>303400</v>
      </c>
    </row>
    <row r="173" spans="12:14" x14ac:dyDescent="0.2">
      <c r="L173" s="7">
        <v>36</v>
      </c>
      <c r="M173" s="7">
        <v>3</v>
      </c>
      <c r="N173" s="8">
        <v>324500</v>
      </c>
    </row>
    <row r="174" spans="12:14" x14ac:dyDescent="0.2">
      <c r="L174" s="7">
        <v>38</v>
      </c>
      <c r="M174" s="7">
        <v>3</v>
      </c>
      <c r="N174" s="8">
        <v>3630000</v>
      </c>
    </row>
    <row r="175" spans="12:14" x14ac:dyDescent="0.2">
      <c r="L175" s="7">
        <v>39</v>
      </c>
      <c r="M175" s="7">
        <v>3</v>
      </c>
      <c r="N175" s="8">
        <v>25305300</v>
      </c>
    </row>
    <row r="176" spans="12:14" x14ac:dyDescent="0.2">
      <c r="L176" s="7">
        <v>40</v>
      </c>
      <c r="M176" s="7">
        <v>3</v>
      </c>
      <c r="N176" s="8">
        <v>20000</v>
      </c>
    </row>
    <row r="177" spans="12:14" x14ac:dyDescent="0.2">
      <c r="L177" s="7">
        <v>41</v>
      </c>
      <c r="M177" s="7">
        <v>3</v>
      </c>
      <c r="N177" s="8">
        <v>1559500</v>
      </c>
    </row>
    <row r="178" spans="12:14" x14ac:dyDescent="0.2">
      <c r="L178" s="7">
        <v>45</v>
      </c>
      <c r="M178" s="7">
        <v>3</v>
      </c>
      <c r="N178" s="8">
        <v>241800</v>
      </c>
    </row>
    <row r="179" spans="12:14" x14ac:dyDescent="0.2">
      <c r="L179" s="7">
        <v>46</v>
      </c>
      <c r="M179" s="7">
        <v>3</v>
      </c>
      <c r="N179" s="8">
        <v>59700</v>
      </c>
    </row>
    <row r="180" spans="12:14" x14ac:dyDescent="0.2">
      <c r="L180" s="7">
        <v>47</v>
      </c>
      <c r="M180" s="7">
        <v>3</v>
      </c>
      <c r="N180" s="8">
        <v>111500</v>
      </c>
    </row>
    <row r="181" spans="12:14" x14ac:dyDescent="0.2">
      <c r="L181" s="7">
        <v>48</v>
      </c>
      <c r="M181" s="7">
        <v>3</v>
      </c>
      <c r="N181" s="8">
        <v>200700</v>
      </c>
    </row>
    <row r="182" spans="12:14" x14ac:dyDescent="0.2">
      <c r="L182" s="7">
        <v>49</v>
      </c>
      <c r="M182" s="7">
        <v>3</v>
      </c>
      <c r="N182" s="8">
        <v>21600</v>
      </c>
    </row>
    <row r="183" spans="12:14" x14ac:dyDescent="0.2">
      <c r="L183" s="7">
        <v>50</v>
      </c>
      <c r="M183" s="7">
        <v>3</v>
      </c>
      <c r="N183" s="8">
        <v>169300</v>
      </c>
    </row>
    <row r="184" spans="12:14" x14ac:dyDescent="0.2">
      <c r="L184" s="7">
        <v>51</v>
      </c>
      <c r="M184" s="7">
        <v>3</v>
      </c>
      <c r="N184" s="8">
        <v>108200</v>
      </c>
    </row>
    <row r="185" spans="12:14" x14ac:dyDescent="0.2">
      <c r="L185" s="7">
        <v>53</v>
      </c>
      <c r="M185" s="7">
        <v>3</v>
      </c>
      <c r="N185" s="8">
        <v>38500</v>
      </c>
    </row>
    <row r="186" spans="12:14" x14ac:dyDescent="0.2">
      <c r="L186" s="7">
        <v>54</v>
      </c>
      <c r="M186" s="7">
        <v>3</v>
      </c>
      <c r="N186" s="8">
        <v>56700</v>
      </c>
    </row>
    <row r="187" spans="12:14" x14ac:dyDescent="0.2">
      <c r="L187" s="7">
        <v>56</v>
      </c>
      <c r="M187" s="7">
        <v>3</v>
      </c>
      <c r="N187" s="8">
        <v>1427700</v>
      </c>
    </row>
    <row r="188" spans="12:14" x14ac:dyDescent="0.2">
      <c r="L188" s="7">
        <v>57</v>
      </c>
      <c r="M188" s="7">
        <v>3</v>
      </c>
      <c r="N188" s="8">
        <v>3609600</v>
      </c>
    </row>
    <row r="189" spans="12:14" x14ac:dyDescent="0.2">
      <c r="L189" s="7">
        <v>60</v>
      </c>
      <c r="M189" s="7">
        <v>3</v>
      </c>
      <c r="N189" s="8">
        <v>11305900</v>
      </c>
    </row>
    <row r="190" spans="12:14" x14ac:dyDescent="0.2">
      <c r="L190" s="7">
        <v>69</v>
      </c>
      <c r="M190" s="7">
        <v>3</v>
      </c>
      <c r="N190" s="8">
        <v>38153400</v>
      </c>
    </row>
    <row r="191" spans="12:14" x14ac:dyDescent="0.2">
      <c r="L191" s="7">
        <v>70</v>
      </c>
      <c r="M191" s="7">
        <v>3</v>
      </c>
      <c r="N191" s="8">
        <v>47162400</v>
      </c>
    </row>
    <row r="192" spans="12:14" x14ac:dyDescent="0.2">
      <c r="L192" s="7">
        <v>72</v>
      </c>
      <c r="M192" s="7">
        <v>3</v>
      </c>
      <c r="N192" s="8">
        <v>8757500</v>
      </c>
    </row>
    <row r="193" spans="12:14" x14ac:dyDescent="0.2">
      <c r="L193" s="7">
        <v>75</v>
      </c>
      <c r="M193" s="7">
        <v>3</v>
      </c>
      <c r="N193" s="8">
        <v>6432600</v>
      </c>
    </row>
    <row r="194" spans="12:14" x14ac:dyDescent="0.2">
      <c r="L194" s="7">
        <v>76</v>
      </c>
      <c r="M194" s="7">
        <v>3</v>
      </c>
      <c r="N194" s="8">
        <v>11739000</v>
      </c>
    </row>
    <row r="195" spans="12:14" x14ac:dyDescent="0.2">
      <c r="L195" s="7">
        <v>78</v>
      </c>
      <c r="M195" s="7">
        <v>3</v>
      </c>
      <c r="N195" s="8">
        <v>17939600</v>
      </c>
    </row>
    <row r="196" spans="12:14" x14ac:dyDescent="0.2">
      <c r="L196" s="7">
        <v>79</v>
      </c>
      <c r="M196" s="7">
        <v>3</v>
      </c>
      <c r="N196" s="8">
        <v>302500</v>
      </c>
    </row>
    <row r="197" spans="12:14" x14ac:dyDescent="0.2">
      <c r="L197" s="7">
        <v>80</v>
      </c>
      <c r="M197" s="7">
        <v>3</v>
      </c>
      <c r="N197" s="8">
        <v>1692000</v>
      </c>
    </row>
    <row r="198" spans="12:14" x14ac:dyDescent="0.2">
      <c r="L198" s="7">
        <v>81</v>
      </c>
      <c r="M198" s="7">
        <v>3</v>
      </c>
      <c r="N198" s="8">
        <v>52273400</v>
      </c>
    </row>
    <row r="199" spans="12:14" x14ac:dyDescent="0.2">
      <c r="L199" s="7">
        <v>83</v>
      </c>
      <c r="M199" s="7">
        <v>3</v>
      </c>
      <c r="N199" s="8">
        <v>6334900</v>
      </c>
    </row>
    <row r="200" spans="12:14" x14ac:dyDescent="0.2">
      <c r="L200" s="7">
        <v>84</v>
      </c>
      <c r="M200" s="7">
        <v>3</v>
      </c>
      <c r="N200" s="8">
        <v>274900</v>
      </c>
    </row>
    <row r="201" spans="12:14" x14ac:dyDescent="0.2">
      <c r="L201" s="7">
        <v>85</v>
      </c>
      <c r="M201" s="7">
        <v>3</v>
      </c>
      <c r="N201" s="8">
        <v>212100</v>
      </c>
    </row>
    <row r="202" spans="12:14" x14ac:dyDescent="0.2">
      <c r="L202" s="7">
        <v>86</v>
      </c>
      <c r="M202" s="7">
        <v>3</v>
      </c>
      <c r="N202" s="8">
        <v>712900</v>
      </c>
    </row>
    <row r="203" spans="12:14" x14ac:dyDescent="0.2">
      <c r="L203" s="7">
        <v>87</v>
      </c>
      <c r="M203" s="7">
        <v>3</v>
      </c>
      <c r="N203" s="8">
        <v>10000000</v>
      </c>
    </row>
    <row r="204" spans="12:14" x14ac:dyDescent="0.2">
      <c r="L204" s="7">
        <v>88</v>
      </c>
      <c r="M204" s="7">
        <v>3</v>
      </c>
      <c r="N204" s="8">
        <v>2383700</v>
      </c>
    </row>
    <row r="205" spans="12:14" x14ac:dyDescent="0.2">
      <c r="L205" s="7">
        <v>89</v>
      </c>
      <c r="M205" s="7">
        <v>3</v>
      </c>
      <c r="N205" s="8">
        <v>140200</v>
      </c>
    </row>
    <row r="206" spans="12:14" x14ac:dyDescent="0.2">
      <c r="L206" s="7">
        <v>92</v>
      </c>
      <c r="M206" s="7">
        <v>3</v>
      </c>
      <c r="N206" s="8">
        <v>65540200</v>
      </c>
    </row>
    <row r="207" spans="12:14" x14ac:dyDescent="0.2">
      <c r="L207" s="7">
        <v>94</v>
      </c>
      <c r="M207" s="7">
        <v>3</v>
      </c>
      <c r="N207" s="8">
        <v>3048800</v>
      </c>
    </row>
    <row r="208" spans="12:14" ht="13.5" thickBot="1" x14ac:dyDescent="0.25">
      <c r="M208" s="41" t="s">
        <v>422</v>
      </c>
      <c r="N208" s="42">
        <f>SUM(N5:N207)</f>
        <v>1949125905.3700001</v>
      </c>
    </row>
  </sheetData>
  <mergeCells count="3">
    <mergeCell ref="D3:F3"/>
    <mergeCell ref="A3:B3"/>
    <mergeCell ref="H3:J3"/>
  </mergeCells>
  <phoneticPr fontId="4" type="noConversion"/>
  <pageMargins left="0.75" right="0.75" top="1" bottom="1" header="0.5" footer="0.5"/>
  <pageSetup scale="65" fitToHeight="15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workbookViewId="0">
      <selection activeCell="H30" sqref="H30"/>
    </sheetView>
  </sheetViews>
  <sheetFormatPr defaultColWidth="12.7109375" defaultRowHeight="12.75" x14ac:dyDescent="0.2"/>
  <sheetData>
    <row r="1" spans="1:6" x14ac:dyDescent="0.2">
      <c r="A1" s="36" t="s">
        <v>476</v>
      </c>
    </row>
    <row r="2" spans="1:6" ht="13.5" thickBot="1" x14ac:dyDescent="0.25">
      <c r="A2" s="62"/>
      <c r="B2" s="62"/>
      <c r="C2" s="62"/>
      <c r="D2" s="62"/>
      <c r="E2" s="62"/>
      <c r="F2" s="62"/>
    </row>
    <row r="3" spans="1:6" ht="13.5" thickBot="1" x14ac:dyDescent="0.25">
      <c r="A3" s="152" t="s">
        <v>4</v>
      </c>
      <c r="B3" s="152" t="s">
        <v>29</v>
      </c>
      <c r="C3" s="153" t="s">
        <v>30</v>
      </c>
      <c r="D3" s="152" t="s">
        <v>31</v>
      </c>
      <c r="E3" s="152" t="s">
        <v>32</v>
      </c>
      <c r="F3" s="152" t="s">
        <v>33</v>
      </c>
    </row>
    <row r="4" spans="1:6" x14ac:dyDescent="0.2">
      <c r="A4" s="150">
        <v>62</v>
      </c>
      <c r="B4" s="150">
        <v>67</v>
      </c>
      <c r="C4" s="150">
        <v>1</v>
      </c>
      <c r="D4" s="140">
        <v>5000000</v>
      </c>
      <c r="E4" s="151">
        <v>100</v>
      </c>
      <c r="F4" s="140">
        <v>5000000</v>
      </c>
    </row>
    <row r="5" spans="1:6" x14ac:dyDescent="0.2">
      <c r="A5" s="150">
        <v>62</v>
      </c>
      <c r="B5" s="150">
        <v>67</v>
      </c>
      <c r="C5" s="150">
        <v>2</v>
      </c>
      <c r="D5" s="140">
        <v>5000000</v>
      </c>
      <c r="E5" s="151">
        <v>75</v>
      </c>
      <c r="F5" s="140">
        <v>10000000</v>
      </c>
    </row>
    <row r="6" spans="1:6" x14ac:dyDescent="0.2">
      <c r="A6" s="150">
        <v>62</v>
      </c>
      <c r="B6" s="150">
        <v>67</v>
      </c>
      <c r="C6" s="150">
        <v>3</v>
      </c>
      <c r="D6" s="140">
        <v>10000000</v>
      </c>
      <c r="E6" s="151">
        <v>50</v>
      </c>
      <c r="F6" s="140">
        <v>15000000</v>
      </c>
    </row>
    <row r="7" spans="1:6" x14ac:dyDescent="0.2">
      <c r="A7" s="150">
        <v>62</v>
      </c>
      <c r="B7" s="150">
        <v>67</v>
      </c>
      <c r="C7" s="150">
        <v>4</v>
      </c>
      <c r="D7" s="140">
        <v>35000000</v>
      </c>
      <c r="E7" s="151">
        <v>25</v>
      </c>
      <c r="F7" s="140">
        <v>25000000</v>
      </c>
    </row>
    <row r="8" spans="1:6" x14ac:dyDescent="0.2">
      <c r="A8" s="150">
        <v>64</v>
      </c>
      <c r="B8" s="150">
        <v>69</v>
      </c>
      <c r="C8" s="150">
        <v>1</v>
      </c>
      <c r="D8" s="140">
        <v>4000000</v>
      </c>
      <c r="E8" s="151">
        <v>100</v>
      </c>
      <c r="F8" s="140">
        <v>1000000</v>
      </c>
    </row>
    <row r="9" spans="1:6" x14ac:dyDescent="0.2">
      <c r="A9" s="150">
        <v>64</v>
      </c>
      <c r="B9" s="150">
        <v>69</v>
      </c>
      <c r="C9" s="150">
        <v>2</v>
      </c>
      <c r="D9" s="140">
        <v>5000000</v>
      </c>
      <c r="E9" s="151">
        <v>75</v>
      </c>
      <c r="F9" s="140">
        <v>5000000</v>
      </c>
    </row>
    <row r="10" spans="1:6" x14ac:dyDescent="0.2">
      <c r="A10" s="150">
        <v>64</v>
      </c>
      <c r="B10" s="150">
        <v>69</v>
      </c>
      <c r="C10" s="150">
        <v>3</v>
      </c>
      <c r="D10" s="140">
        <v>7100000</v>
      </c>
      <c r="E10" s="151">
        <v>12.5</v>
      </c>
      <c r="F10" s="140">
        <v>10000000</v>
      </c>
    </row>
    <row r="11" spans="1:6" x14ac:dyDescent="0.2">
      <c r="A11" s="150">
        <v>80</v>
      </c>
      <c r="B11" s="150">
        <v>96</v>
      </c>
      <c r="C11" s="150">
        <v>2</v>
      </c>
      <c r="D11" s="140">
        <v>5000000</v>
      </c>
      <c r="E11" s="151">
        <v>50</v>
      </c>
      <c r="F11" s="140">
        <v>5000000</v>
      </c>
    </row>
    <row r="12" spans="1:6" x14ac:dyDescent="0.2">
      <c r="A12" s="150">
        <v>80</v>
      </c>
      <c r="B12" s="150">
        <v>96</v>
      </c>
      <c r="C12" s="150">
        <v>2</v>
      </c>
      <c r="D12" s="140">
        <v>3531500</v>
      </c>
      <c r="E12" s="151">
        <v>25</v>
      </c>
      <c r="F12" s="140">
        <v>10000000</v>
      </c>
    </row>
    <row r="13" spans="1:6" x14ac:dyDescent="0.2">
      <c r="A13" s="150">
        <v>80</v>
      </c>
      <c r="B13" s="150">
        <v>96</v>
      </c>
      <c r="C13" s="150">
        <v>1</v>
      </c>
      <c r="D13" s="140">
        <v>13531500</v>
      </c>
      <c r="E13" s="151">
        <v>28</v>
      </c>
      <c r="F13" s="140">
        <v>0</v>
      </c>
    </row>
    <row r="14" spans="1:6" x14ac:dyDescent="0.2">
      <c r="A14" s="150">
        <v>80</v>
      </c>
      <c r="B14" s="150">
        <v>96</v>
      </c>
      <c r="C14" s="150">
        <v>1</v>
      </c>
      <c r="D14" s="140">
        <v>13531500</v>
      </c>
      <c r="E14" s="151">
        <v>22</v>
      </c>
      <c r="F14" s="140">
        <v>0</v>
      </c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L41"/>
  <sheetViews>
    <sheetView workbookViewId="0">
      <selection activeCell="J38" sqref="J38"/>
    </sheetView>
  </sheetViews>
  <sheetFormatPr defaultColWidth="11.42578125" defaultRowHeight="12.75" x14ac:dyDescent="0.2"/>
  <cols>
    <col min="1" max="3" width="11.42578125" style="9" customWidth="1"/>
    <col min="4" max="4" width="8" style="9" bestFit="1" customWidth="1"/>
    <col min="5" max="5" width="5.7109375" style="9" bestFit="1" customWidth="1"/>
    <col min="6" max="6" width="14" style="9" bestFit="1" customWidth="1"/>
    <col min="7" max="7" width="10" style="9" customWidth="1"/>
    <col min="8" max="8" width="12.5703125" style="9" bestFit="1" customWidth="1"/>
    <col min="9" max="9" width="12.28515625" style="9" bestFit="1" customWidth="1"/>
    <col min="10" max="16384" width="11.42578125" style="9"/>
  </cols>
  <sheetData>
    <row r="1" spans="1:12" ht="23.25" x14ac:dyDescent="0.2">
      <c r="A1" s="10" t="s">
        <v>367</v>
      </c>
    </row>
    <row r="3" spans="1:12" x14ac:dyDescent="0.2">
      <c r="I3" s="11"/>
    </row>
    <row r="4" spans="1:12" x14ac:dyDescent="0.2">
      <c r="A4" s="154" t="s">
        <v>368</v>
      </c>
      <c r="B4" s="155"/>
      <c r="C4" s="156" t="s">
        <v>369</v>
      </c>
      <c r="D4" s="155"/>
      <c r="E4" s="155"/>
    </row>
    <row r="5" spans="1:12" x14ac:dyDescent="0.2">
      <c r="A5" s="154" t="s">
        <v>370</v>
      </c>
      <c r="B5" s="155"/>
      <c r="C5" s="156" t="s">
        <v>369</v>
      </c>
      <c r="D5" s="155"/>
      <c r="E5" s="155"/>
    </row>
    <row r="6" spans="1:12" x14ac:dyDescent="0.2">
      <c r="A6" s="154" t="s">
        <v>371</v>
      </c>
      <c r="B6" s="155"/>
      <c r="C6" s="156" t="s">
        <v>369</v>
      </c>
      <c r="D6" s="155"/>
      <c r="E6" s="155"/>
    </row>
    <row r="7" spans="1:12" x14ac:dyDescent="0.2">
      <c r="A7" s="154" t="s">
        <v>372</v>
      </c>
      <c r="B7" s="155"/>
      <c r="C7" s="156" t="s">
        <v>361</v>
      </c>
      <c r="D7" s="155"/>
      <c r="E7" s="155"/>
    </row>
    <row r="8" spans="1:12" x14ac:dyDescent="0.2">
      <c r="A8" s="154" t="s">
        <v>373</v>
      </c>
      <c r="B8" s="155"/>
      <c r="C8" s="156" t="s">
        <v>374</v>
      </c>
      <c r="D8" s="155"/>
      <c r="E8" s="155"/>
    </row>
    <row r="9" spans="1:12" x14ac:dyDescent="0.2">
      <c r="A9" s="154" t="s">
        <v>375</v>
      </c>
      <c r="B9" s="155"/>
      <c r="C9" s="156" t="s">
        <v>147</v>
      </c>
      <c r="D9" s="155"/>
      <c r="E9" s="155"/>
    </row>
    <row r="10" spans="1:12" x14ac:dyDescent="0.2">
      <c r="A10" s="155"/>
      <c r="B10" s="155"/>
      <c r="C10" s="155"/>
      <c r="D10" s="155"/>
      <c r="E10" s="157"/>
      <c r="G10" s="12"/>
    </row>
    <row r="11" spans="1:12" s="15" customFormat="1" ht="30" thickBot="1" x14ac:dyDescent="0.25">
      <c r="A11" s="13" t="s">
        <v>376</v>
      </c>
      <c r="B11" s="14" t="s">
        <v>377</v>
      </c>
      <c r="C11" s="14" t="s">
        <v>378</v>
      </c>
      <c r="D11" s="13" t="s">
        <v>379</v>
      </c>
      <c r="E11" s="13" t="s">
        <v>380</v>
      </c>
      <c r="F11" s="13" t="s">
        <v>381</v>
      </c>
      <c r="G11" s="13" t="s">
        <v>382</v>
      </c>
      <c r="H11" s="13" t="s">
        <v>383</v>
      </c>
      <c r="I11" s="13" t="s">
        <v>384</v>
      </c>
      <c r="J11" s="13" t="s">
        <v>385</v>
      </c>
      <c r="K11" s="30" t="s">
        <v>409</v>
      </c>
    </row>
    <row r="12" spans="1:12" ht="13.5" thickTop="1" x14ac:dyDescent="0.2">
      <c r="A12" s="16" t="s">
        <v>39</v>
      </c>
      <c r="B12" s="17" t="s">
        <v>386</v>
      </c>
      <c r="C12" s="17" t="s">
        <v>386</v>
      </c>
      <c r="D12" s="18" t="s">
        <v>387</v>
      </c>
      <c r="E12" s="19" t="s">
        <v>39</v>
      </c>
      <c r="F12" s="26">
        <v>3012304.8941649906</v>
      </c>
      <c r="G12" s="20">
        <v>52.387911202869397</v>
      </c>
      <c r="H12" s="20">
        <v>26620000</v>
      </c>
      <c r="I12" s="20">
        <v>5750000</v>
      </c>
      <c r="J12" s="20">
        <v>172500</v>
      </c>
      <c r="K12" s="28">
        <f t="shared" ref="K12:K31" si="0">F12/$K$32</f>
        <v>0.18727589669092928</v>
      </c>
    </row>
    <row r="13" spans="1:12" x14ac:dyDescent="0.2">
      <c r="A13" s="16" t="s">
        <v>14</v>
      </c>
      <c r="B13" s="17" t="s">
        <v>285</v>
      </c>
      <c r="C13" s="17" t="s">
        <v>285</v>
      </c>
      <c r="D13" s="18" t="s">
        <v>387</v>
      </c>
      <c r="E13" s="19" t="s">
        <v>39</v>
      </c>
      <c r="F13" s="26">
        <v>2215602.2856571735</v>
      </c>
      <c r="G13" s="20">
        <v>58.61381708087761</v>
      </c>
      <c r="H13" s="20">
        <v>10233600</v>
      </c>
      <c r="I13" s="20">
        <v>3780000</v>
      </c>
      <c r="J13" s="20">
        <v>0</v>
      </c>
      <c r="K13" s="28">
        <f t="shared" si="0"/>
        <v>0.13774465710979689</v>
      </c>
      <c r="L13" s="29"/>
    </row>
    <row r="14" spans="1:12" x14ac:dyDescent="0.2">
      <c r="A14" s="16" t="s">
        <v>60</v>
      </c>
      <c r="B14" s="17" t="s">
        <v>281</v>
      </c>
      <c r="C14" s="17" t="s">
        <v>281</v>
      </c>
      <c r="D14" s="18" t="s">
        <v>387</v>
      </c>
      <c r="E14" s="19" t="s">
        <v>388</v>
      </c>
      <c r="F14" s="26">
        <v>1713198.6019162845</v>
      </c>
      <c r="G14" s="20">
        <v>16.316177161107472</v>
      </c>
      <c r="H14" s="20">
        <v>170330000</v>
      </c>
      <c r="I14" s="20">
        <v>10499999.999999998</v>
      </c>
      <c r="J14" s="20">
        <v>0</v>
      </c>
      <c r="K14" s="28">
        <f t="shared" si="0"/>
        <v>0.10651006974924944</v>
      </c>
    </row>
    <row r="15" spans="1:12" x14ac:dyDescent="0.2">
      <c r="A15" s="16" t="s">
        <v>13</v>
      </c>
      <c r="B15" s="17" t="s">
        <v>389</v>
      </c>
      <c r="C15" s="17" t="s">
        <v>389</v>
      </c>
      <c r="D15" s="18" t="s">
        <v>387</v>
      </c>
      <c r="E15" s="19" t="s">
        <v>39</v>
      </c>
      <c r="F15" s="26">
        <v>1121625.0863677654</v>
      </c>
      <c r="G15" s="20">
        <v>21.928154181187985</v>
      </c>
      <c r="H15" s="20">
        <v>5626500</v>
      </c>
      <c r="I15" s="20">
        <v>5115000</v>
      </c>
      <c r="J15" s="20">
        <v>0</v>
      </c>
      <c r="K15" s="28">
        <f t="shared" si="0"/>
        <v>6.9731767261491287E-2</v>
      </c>
    </row>
    <row r="16" spans="1:12" x14ac:dyDescent="0.2">
      <c r="A16" s="16" t="s">
        <v>46</v>
      </c>
      <c r="B16" s="17" t="s">
        <v>300</v>
      </c>
      <c r="C16" s="17" t="s">
        <v>300</v>
      </c>
      <c r="D16" s="18" t="s">
        <v>387</v>
      </c>
      <c r="E16" s="19" t="s">
        <v>39</v>
      </c>
      <c r="F16" s="26">
        <v>939653.09854820301</v>
      </c>
      <c r="G16" s="20">
        <v>45.175629737894369</v>
      </c>
      <c r="H16" s="20">
        <v>2779300</v>
      </c>
      <c r="I16" s="20">
        <v>2080000</v>
      </c>
      <c r="J16" s="20">
        <v>0</v>
      </c>
      <c r="K16" s="28">
        <f t="shared" si="0"/>
        <v>5.8418514324329332E-2</v>
      </c>
    </row>
    <row r="17" spans="1:12" x14ac:dyDescent="0.2">
      <c r="A17" s="16" t="s">
        <v>48</v>
      </c>
      <c r="B17" s="17" t="s">
        <v>408</v>
      </c>
      <c r="C17" s="17" t="s">
        <v>408</v>
      </c>
      <c r="D17" s="18" t="s">
        <v>387</v>
      </c>
      <c r="E17" s="19">
        <v>1</v>
      </c>
      <c r="F17" s="26">
        <v>714608.10747509776</v>
      </c>
      <c r="G17" s="20">
        <v>1.365734159737287</v>
      </c>
      <c r="H17" s="20">
        <v>399945400</v>
      </c>
      <c r="I17" s="20">
        <v>52324100</v>
      </c>
      <c r="J17" s="20">
        <v>58600</v>
      </c>
      <c r="K17" s="28">
        <f t="shared" si="0"/>
        <v>4.4427399885463521E-2</v>
      </c>
    </row>
    <row r="18" spans="1:12" x14ac:dyDescent="0.2">
      <c r="A18" s="16" t="s">
        <v>50</v>
      </c>
      <c r="B18" s="17" t="s">
        <v>390</v>
      </c>
      <c r="C18" s="17" t="s">
        <v>390</v>
      </c>
      <c r="D18" s="18" t="s">
        <v>387</v>
      </c>
      <c r="E18" s="19" t="s">
        <v>39</v>
      </c>
      <c r="F18" s="26">
        <v>553304.22856795369</v>
      </c>
      <c r="G18" s="20">
        <v>24.056705589911029</v>
      </c>
      <c r="H18" s="20">
        <v>14027800</v>
      </c>
      <c r="I18" s="20">
        <v>2300000</v>
      </c>
      <c r="J18" s="20">
        <v>0</v>
      </c>
      <c r="K18" s="28">
        <f t="shared" si="0"/>
        <v>3.4399089464238974E-2</v>
      </c>
      <c r="L18" s="29"/>
    </row>
    <row r="19" spans="1:12" x14ac:dyDescent="0.2">
      <c r="A19" s="16" t="s">
        <v>52</v>
      </c>
      <c r="B19" s="17" t="s">
        <v>391</v>
      </c>
      <c r="C19" s="17" t="s">
        <v>391</v>
      </c>
      <c r="D19" s="18" t="s">
        <v>387</v>
      </c>
      <c r="E19" s="19" t="s">
        <v>39</v>
      </c>
      <c r="F19" s="26">
        <v>442516.95717475528</v>
      </c>
      <c r="G19" s="20">
        <v>8.557666934340654</v>
      </c>
      <c r="H19" s="20">
        <v>5171000</v>
      </c>
      <c r="I19" s="20">
        <v>5171000</v>
      </c>
      <c r="J19" s="20">
        <v>0</v>
      </c>
      <c r="K19" s="28">
        <f t="shared" si="0"/>
        <v>2.7511411649057568E-2</v>
      </c>
    </row>
    <row r="20" spans="1:12" x14ac:dyDescent="0.2">
      <c r="A20" s="16" t="s">
        <v>54</v>
      </c>
      <c r="B20" s="17" t="s">
        <v>302</v>
      </c>
      <c r="C20" s="17" t="s">
        <v>302</v>
      </c>
      <c r="D20" s="18" t="s">
        <v>387</v>
      </c>
      <c r="E20" s="19" t="s">
        <v>392</v>
      </c>
      <c r="F20" s="26">
        <v>441789.85069354059</v>
      </c>
      <c r="G20" s="20">
        <v>16.671315120510961</v>
      </c>
      <c r="H20" s="20">
        <v>31772400</v>
      </c>
      <c r="I20" s="20">
        <v>2650000</v>
      </c>
      <c r="J20" s="20">
        <v>0</v>
      </c>
      <c r="K20" s="28">
        <f t="shared" si="0"/>
        <v>2.7466207221536625E-2</v>
      </c>
    </row>
    <row r="21" spans="1:12" x14ac:dyDescent="0.2">
      <c r="A21" s="16" t="s">
        <v>394</v>
      </c>
      <c r="B21" s="17" t="s">
        <v>393</v>
      </c>
      <c r="C21" s="17" t="s">
        <v>393</v>
      </c>
      <c r="D21" s="18" t="s">
        <v>387</v>
      </c>
      <c r="E21" s="19" t="s">
        <v>39</v>
      </c>
      <c r="F21" s="26">
        <v>432869.82144002226</v>
      </c>
      <c r="G21" s="20">
        <v>8.6573964288004461</v>
      </c>
      <c r="H21" s="20">
        <v>41970400</v>
      </c>
      <c r="I21" s="20">
        <v>5000000</v>
      </c>
      <c r="J21" s="20">
        <v>0</v>
      </c>
      <c r="K21" s="28">
        <f t="shared" si="0"/>
        <v>2.6911646333560833E-2</v>
      </c>
    </row>
    <row r="22" spans="1:12" x14ac:dyDescent="0.2">
      <c r="A22" s="16" t="s">
        <v>395</v>
      </c>
      <c r="B22" s="17" t="s">
        <v>283</v>
      </c>
      <c r="C22" s="17" t="s">
        <v>283</v>
      </c>
      <c r="D22" s="18" t="s">
        <v>387</v>
      </c>
      <c r="E22" s="19" t="s">
        <v>54</v>
      </c>
      <c r="F22" s="26">
        <v>415634.27148509468</v>
      </c>
      <c r="G22" s="20">
        <v>9.4462334428430594</v>
      </c>
      <c r="H22" s="20">
        <v>26962100</v>
      </c>
      <c r="I22" s="20">
        <v>4400000</v>
      </c>
      <c r="J22" s="20">
        <v>0</v>
      </c>
      <c r="K22" s="28">
        <f t="shared" si="0"/>
        <v>2.5840107035190733E-2</v>
      </c>
    </row>
    <row r="23" spans="1:12" x14ac:dyDescent="0.2">
      <c r="A23" s="16" t="s">
        <v>41</v>
      </c>
      <c r="B23" s="17" t="s">
        <v>396</v>
      </c>
      <c r="C23" s="17" t="s">
        <v>396</v>
      </c>
      <c r="D23" s="18" t="s">
        <v>387</v>
      </c>
      <c r="E23" s="19" t="s">
        <v>39</v>
      </c>
      <c r="F23" s="26">
        <v>301715.20425567747</v>
      </c>
      <c r="G23" s="20">
        <v>5.6927397029373106</v>
      </c>
      <c r="H23" s="20">
        <v>5818500</v>
      </c>
      <c r="I23" s="20">
        <v>5300000</v>
      </c>
      <c r="J23" s="20">
        <v>0</v>
      </c>
      <c r="K23" s="28">
        <f t="shared" si="0"/>
        <v>1.8757724535693708E-2</v>
      </c>
    </row>
    <row r="24" spans="1:12" x14ac:dyDescent="0.2">
      <c r="A24" s="16" t="s">
        <v>15</v>
      </c>
      <c r="B24" s="17" t="s">
        <v>397</v>
      </c>
      <c r="C24" s="17" t="s">
        <v>397</v>
      </c>
      <c r="D24" s="18" t="s">
        <v>387</v>
      </c>
      <c r="E24" s="19" t="s">
        <v>14</v>
      </c>
      <c r="F24" s="26">
        <v>230513.47458160398</v>
      </c>
      <c r="G24" s="20">
        <v>27.689306256048525</v>
      </c>
      <c r="H24" s="20">
        <v>91473800</v>
      </c>
      <c r="I24" s="20">
        <v>832500</v>
      </c>
      <c r="J24" s="20">
        <v>0</v>
      </c>
      <c r="K24" s="28">
        <f t="shared" si="0"/>
        <v>1.4331091695011908E-2</v>
      </c>
    </row>
    <row r="25" spans="1:12" x14ac:dyDescent="0.2">
      <c r="A25" s="16" t="s">
        <v>388</v>
      </c>
      <c r="B25" s="17" t="s">
        <v>398</v>
      </c>
      <c r="C25" s="17" t="s">
        <v>398</v>
      </c>
      <c r="D25" s="18" t="s">
        <v>387</v>
      </c>
      <c r="E25" s="19" t="s">
        <v>39</v>
      </c>
      <c r="F25" s="26">
        <v>225454.67444375606</v>
      </c>
      <c r="G25" s="20">
        <v>5.3048158692648482</v>
      </c>
      <c r="H25" s="20">
        <v>4407200</v>
      </c>
      <c r="I25" s="20">
        <v>4250000</v>
      </c>
      <c r="J25" s="20">
        <v>16400</v>
      </c>
      <c r="K25" s="28">
        <f t="shared" si="0"/>
        <v>1.4016584576615355E-2</v>
      </c>
    </row>
    <row r="26" spans="1:12" x14ac:dyDescent="0.2">
      <c r="A26" s="16" t="s">
        <v>400</v>
      </c>
      <c r="B26" s="17" t="s">
        <v>399</v>
      </c>
      <c r="C26" s="17" t="s">
        <v>399</v>
      </c>
      <c r="D26" s="18" t="s">
        <v>387</v>
      </c>
      <c r="E26" s="19" t="s">
        <v>39</v>
      </c>
      <c r="F26" s="26">
        <v>214864.11651936814</v>
      </c>
      <c r="G26" s="20">
        <v>3.7695459038485639</v>
      </c>
      <c r="H26" s="20">
        <v>14637300</v>
      </c>
      <c r="I26" s="20">
        <v>5700000</v>
      </c>
      <c r="J26" s="20">
        <v>0</v>
      </c>
      <c r="K26" s="28">
        <f t="shared" si="0"/>
        <v>1.3358166421272298E-2</v>
      </c>
    </row>
    <row r="27" spans="1:12" x14ac:dyDescent="0.2">
      <c r="A27" s="16" t="s">
        <v>12</v>
      </c>
      <c r="B27" s="17" t="s">
        <v>329</v>
      </c>
      <c r="C27" s="17" t="s">
        <v>329</v>
      </c>
      <c r="D27" s="18" t="s">
        <v>387</v>
      </c>
      <c r="E27" s="19" t="s">
        <v>54</v>
      </c>
      <c r="F27" s="26">
        <v>179765.98818281933</v>
      </c>
      <c r="G27" s="20">
        <v>3.9422365829565651</v>
      </c>
      <c r="H27" s="20">
        <v>13212400</v>
      </c>
      <c r="I27" s="20">
        <v>4560000</v>
      </c>
      <c r="J27" s="20">
        <v>0</v>
      </c>
      <c r="K27" s="28">
        <f t="shared" si="0"/>
        <v>1.1176105279608703E-2</v>
      </c>
    </row>
    <row r="28" spans="1:12" x14ac:dyDescent="0.2">
      <c r="A28" s="16" t="s">
        <v>401</v>
      </c>
      <c r="B28" s="17" t="s">
        <v>297</v>
      </c>
      <c r="C28" s="17" t="s">
        <v>297</v>
      </c>
      <c r="D28" s="18" t="s">
        <v>387</v>
      </c>
      <c r="E28" s="19" t="s">
        <v>39</v>
      </c>
      <c r="F28" s="26">
        <v>179638.88598933752</v>
      </c>
      <c r="G28" s="20">
        <v>5.5672633337260207</v>
      </c>
      <c r="H28" s="20">
        <v>3226700</v>
      </c>
      <c r="I28" s="20">
        <v>3226700</v>
      </c>
      <c r="J28" s="20">
        <v>0</v>
      </c>
      <c r="K28" s="28">
        <f t="shared" si="0"/>
        <v>1.1168203298205094E-2</v>
      </c>
    </row>
    <row r="29" spans="1:12" x14ac:dyDescent="0.2">
      <c r="A29" s="16" t="s">
        <v>403</v>
      </c>
      <c r="B29" s="17" t="s">
        <v>402</v>
      </c>
      <c r="C29" s="17" t="s">
        <v>402</v>
      </c>
      <c r="D29" s="18" t="s">
        <v>387</v>
      </c>
      <c r="E29" s="19" t="s">
        <v>39</v>
      </c>
      <c r="F29" s="26">
        <v>159134.54833864511</v>
      </c>
      <c r="G29" s="20">
        <v>13.120170528373741</v>
      </c>
      <c r="H29" s="20">
        <v>1212900</v>
      </c>
      <c r="I29" s="20">
        <v>1212900</v>
      </c>
      <c r="J29" s="20">
        <v>0</v>
      </c>
      <c r="K29" s="28">
        <f t="shared" si="0"/>
        <v>9.89344249061711E-3</v>
      </c>
    </row>
    <row r="30" spans="1:12" x14ac:dyDescent="0.2">
      <c r="A30" s="16" t="s">
        <v>405</v>
      </c>
      <c r="B30" s="17" t="s">
        <v>404</v>
      </c>
      <c r="C30" s="17" t="s">
        <v>404</v>
      </c>
      <c r="D30" s="18" t="s">
        <v>387</v>
      </c>
      <c r="E30" s="19" t="s">
        <v>39</v>
      </c>
      <c r="F30" s="26">
        <v>149035.76786255871</v>
      </c>
      <c r="G30" s="20">
        <v>6.5582296089134751</v>
      </c>
      <c r="H30" s="20">
        <v>2469200</v>
      </c>
      <c r="I30" s="20">
        <v>2272500</v>
      </c>
      <c r="J30" s="20">
        <v>10000</v>
      </c>
      <c r="K30" s="28">
        <f t="shared" si="0"/>
        <v>9.2655982863974751E-3</v>
      </c>
    </row>
    <row r="31" spans="1:12" x14ac:dyDescent="0.2">
      <c r="A31" s="16" t="s">
        <v>407</v>
      </c>
      <c r="B31" s="17" t="s">
        <v>406</v>
      </c>
      <c r="C31" s="17" t="s">
        <v>406</v>
      </c>
      <c r="D31" s="18" t="s">
        <v>387</v>
      </c>
      <c r="E31" s="19" t="s">
        <v>14</v>
      </c>
      <c r="F31" s="26">
        <v>117540.31440011425</v>
      </c>
      <c r="G31" s="20">
        <v>2.4745329347392468</v>
      </c>
      <c r="H31" s="20">
        <v>4832300</v>
      </c>
      <c r="I31" s="20">
        <v>4750000</v>
      </c>
      <c r="J31" s="20">
        <v>0</v>
      </c>
      <c r="K31" s="28">
        <f t="shared" si="0"/>
        <v>7.3075165197435928E-3</v>
      </c>
    </row>
    <row r="32" spans="1:12" x14ac:dyDescent="0.2">
      <c r="F32" s="27">
        <f>SUM(F12:F31)</f>
        <v>13760770.17806476</v>
      </c>
      <c r="H32" s="21">
        <f>SUM(H12:H31)</f>
        <v>876728800</v>
      </c>
      <c r="I32" s="21">
        <f>SUM(I12:I31)</f>
        <v>131174700</v>
      </c>
      <c r="J32" s="21">
        <f>SUM(J12:J31)</f>
        <v>257500</v>
      </c>
      <c r="K32" s="159">
        <v>16084851</v>
      </c>
      <c r="L32" s="29"/>
    </row>
    <row r="34" spans="1:10" x14ac:dyDescent="0.2">
      <c r="F34" s="25"/>
    </row>
    <row r="36" spans="1:10" x14ac:dyDescent="0.2">
      <c r="A36" s="22"/>
      <c r="J36" s="23"/>
    </row>
    <row r="37" spans="1:10" x14ac:dyDescent="0.2">
      <c r="A37" s="22"/>
    </row>
    <row r="38" spans="1:10" x14ac:dyDescent="0.2">
      <c r="A38" s="22"/>
    </row>
    <row r="39" spans="1:10" x14ac:dyDescent="0.2">
      <c r="A39" s="22"/>
    </row>
    <row r="41" spans="1:10" x14ac:dyDescent="0.2">
      <c r="F41" s="24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8"/>
  <sheetViews>
    <sheetView zoomScaleNormal="100" workbookViewId="0">
      <selection activeCell="C41" sqref="C41"/>
    </sheetView>
  </sheetViews>
  <sheetFormatPr defaultRowHeight="12.75" x14ac:dyDescent="0.2"/>
  <cols>
    <col min="1" max="1" width="27.85546875" customWidth="1"/>
    <col min="2" max="2" width="17.7109375" customWidth="1"/>
    <col min="4" max="4" width="18.42578125" bestFit="1" customWidth="1"/>
    <col min="5" max="5" width="16.42578125" bestFit="1" customWidth="1"/>
    <col min="6" max="6" width="10.5703125" bestFit="1" customWidth="1"/>
    <col min="9" max="9" width="16.42578125" bestFit="1" customWidth="1"/>
  </cols>
  <sheetData>
    <row r="1" spans="1:9" x14ac:dyDescent="0.2">
      <c r="A1" s="36" t="s">
        <v>419</v>
      </c>
    </row>
    <row r="3" spans="1:9" x14ac:dyDescent="0.2">
      <c r="A3" s="43" t="s">
        <v>0</v>
      </c>
      <c r="B3" s="43" t="s">
        <v>1</v>
      </c>
      <c r="D3" s="43" t="s">
        <v>412</v>
      </c>
      <c r="E3" s="43" t="s">
        <v>1</v>
      </c>
      <c r="F3" s="45" t="s">
        <v>424</v>
      </c>
    </row>
    <row r="4" spans="1:9" x14ac:dyDescent="0.2">
      <c r="A4" s="46" t="s">
        <v>416</v>
      </c>
      <c r="B4" s="38">
        <v>3662400</v>
      </c>
      <c r="D4" s="53" t="s">
        <v>139</v>
      </c>
      <c r="E4" s="39">
        <f>SUM(B37,B30,B28,B25,B24,B22,B20,B15,B11)</f>
        <v>963271100</v>
      </c>
      <c r="F4" s="54">
        <f>E4/$B$39</f>
        <v>0.49420670945171374</v>
      </c>
      <c r="H4" s="3"/>
    </row>
    <row r="5" spans="1:9" x14ac:dyDescent="0.2">
      <c r="A5" s="47" t="s">
        <v>106</v>
      </c>
      <c r="B5" s="38">
        <v>217194500</v>
      </c>
      <c r="D5" s="82" t="s">
        <v>138</v>
      </c>
      <c r="E5" s="39">
        <f>SUM(B31,B29,B26,B16,B7,B5)</f>
        <v>628498600</v>
      </c>
      <c r="F5" s="54">
        <f>E5/$B$39</f>
        <v>0.32245151442933234</v>
      </c>
      <c r="I5" s="2"/>
    </row>
    <row r="6" spans="1:9" x14ac:dyDescent="0.2">
      <c r="A6" s="48" t="s">
        <v>107</v>
      </c>
      <c r="B6" s="38">
        <v>279200</v>
      </c>
      <c r="D6" s="83" t="s">
        <v>140</v>
      </c>
      <c r="E6" s="39">
        <f>SUM(B38,B36,B32,B27,B23,B21,B14,B12,B9,B8,B6)</f>
        <v>285589800</v>
      </c>
      <c r="F6" s="54">
        <f>E6/$B$39</f>
        <v>0.14652198670859432</v>
      </c>
    </row>
    <row r="7" spans="1:9" x14ac:dyDescent="0.2">
      <c r="A7" s="49" t="s">
        <v>108</v>
      </c>
      <c r="B7" s="38">
        <v>38451300</v>
      </c>
      <c r="D7" s="55" t="s">
        <v>141</v>
      </c>
      <c r="E7" s="39">
        <f>SUM(B33:B35,B17:B19,B13,B10)</f>
        <v>68104005.370000005</v>
      </c>
      <c r="F7" s="54">
        <f>E7/$B$39</f>
        <v>3.4940793297327764E-2</v>
      </c>
    </row>
    <row r="8" spans="1:9" x14ac:dyDescent="0.2">
      <c r="A8" s="48" t="s">
        <v>109</v>
      </c>
      <c r="B8" s="38">
        <v>903400</v>
      </c>
      <c r="D8" s="4" t="s">
        <v>57</v>
      </c>
      <c r="E8" s="39">
        <f>B4</f>
        <v>3662400</v>
      </c>
      <c r="F8" s="54">
        <f>E8/$B$39</f>
        <v>1.8789961130318935E-3</v>
      </c>
    </row>
    <row r="9" spans="1:9" ht="13.5" thickBot="1" x14ac:dyDescent="0.25">
      <c r="A9" s="48" t="s">
        <v>110</v>
      </c>
      <c r="B9" s="38">
        <v>14988600</v>
      </c>
      <c r="D9" s="41" t="s">
        <v>422</v>
      </c>
      <c r="E9" s="42">
        <f>SUM(E4:E8)</f>
        <v>1949125905.3699999</v>
      </c>
      <c r="F9" s="44">
        <f>SUM(F4:F8)</f>
        <v>1</v>
      </c>
    </row>
    <row r="10" spans="1:9" x14ac:dyDescent="0.2">
      <c r="A10" s="50" t="s">
        <v>111</v>
      </c>
      <c r="B10" s="38">
        <v>107700</v>
      </c>
    </row>
    <row r="11" spans="1:9" x14ac:dyDescent="0.2">
      <c r="A11" s="51" t="s">
        <v>112</v>
      </c>
      <c r="B11" s="38">
        <v>19559100</v>
      </c>
    </row>
    <row r="12" spans="1:9" x14ac:dyDescent="0.2">
      <c r="A12" s="48" t="s">
        <v>113</v>
      </c>
      <c r="B12" s="38">
        <v>900</v>
      </c>
    </row>
    <row r="13" spans="1:9" x14ac:dyDescent="0.2">
      <c r="A13" s="50" t="s">
        <v>114</v>
      </c>
      <c r="B13" s="38">
        <v>800</v>
      </c>
    </row>
    <row r="14" spans="1:9" x14ac:dyDescent="0.2">
      <c r="A14" s="48" t="s">
        <v>115</v>
      </c>
      <c r="B14" s="38">
        <v>3616900</v>
      </c>
    </row>
    <row r="15" spans="1:9" x14ac:dyDescent="0.2">
      <c r="A15" s="51" t="s">
        <v>2</v>
      </c>
      <c r="B15" s="38">
        <v>329416200</v>
      </c>
    </row>
    <row r="16" spans="1:9" x14ac:dyDescent="0.2">
      <c r="A16" s="47" t="s">
        <v>116</v>
      </c>
      <c r="B16" s="38">
        <v>98558200</v>
      </c>
    </row>
    <row r="17" spans="1:5" x14ac:dyDescent="0.2">
      <c r="A17" s="52" t="s">
        <v>117</v>
      </c>
      <c r="B17" s="38">
        <v>611500</v>
      </c>
    </row>
    <row r="18" spans="1:5" x14ac:dyDescent="0.2">
      <c r="A18" s="50" t="s">
        <v>118</v>
      </c>
      <c r="B18" s="38">
        <v>38942600</v>
      </c>
    </row>
    <row r="19" spans="1:5" x14ac:dyDescent="0.2">
      <c r="A19" s="50" t="s">
        <v>119</v>
      </c>
      <c r="B19" s="38">
        <v>430600</v>
      </c>
    </row>
    <row r="20" spans="1:5" x14ac:dyDescent="0.2">
      <c r="A20" s="51" t="s">
        <v>120</v>
      </c>
      <c r="B20" s="38">
        <v>114490400</v>
      </c>
    </row>
    <row r="21" spans="1:5" x14ac:dyDescent="0.2">
      <c r="A21" s="48" t="s">
        <v>121</v>
      </c>
      <c r="B21" s="38">
        <v>34377900</v>
      </c>
    </row>
    <row r="22" spans="1:5" x14ac:dyDescent="0.2">
      <c r="A22" s="51" t="s">
        <v>122</v>
      </c>
      <c r="B22" s="38">
        <v>334162100</v>
      </c>
    </row>
    <row r="23" spans="1:5" x14ac:dyDescent="0.2">
      <c r="A23" s="48" t="s">
        <v>123</v>
      </c>
      <c r="B23" s="38">
        <v>212689400</v>
      </c>
    </row>
    <row r="24" spans="1:5" x14ac:dyDescent="0.2">
      <c r="A24" s="51" t="s">
        <v>124</v>
      </c>
      <c r="B24" s="38">
        <v>46020500</v>
      </c>
    </row>
    <row r="25" spans="1:5" x14ac:dyDescent="0.2">
      <c r="A25" s="51" t="s">
        <v>125</v>
      </c>
      <c r="B25" s="38">
        <v>52924700</v>
      </c>
    </row>
    <row r="26" spans="1:5" x14ac:dyDescent="0.2">
      <c r="A26" s="47" t="s">
        <v>3</v>
      </c>
      <c r="B26" s="38">
        <v>15478700</v>
      </c>
    </row>
    <row r="27" spans="1:5" x14ac:dyDescent="0.2">
      <c r="A27" s="48" t="s">
        <v>126</v>
      </c>
      <c r="B27" s="38">
        <v>14321000</v>
      </c>
    </row>
    <row r="28" spans="1:5" x14ac:dyDescent="0.2">
      <c r="A28" s="51" t="s">
        <v>127</v>
      </c>
      <c r="B28" s="38">
        <v>4677700</v>
      </c>
    </row>
    <row r="29" spans="1:5" x14ac:dyDescent="0.2">
      <c r="A29" s="47" t="s">
        <v>128</v>
      </c>
      <c r="B29" s="38">
        <v>19465300</v>
      </c>
    </row>
    <row r="30" spans="1:5" x14ac:dyDescent="0.2">
      <c r="A30" s="51" t="s">
        <v>129</v>
      </c>
      <c r="B30" s="38">
        <v>59452200</v>
      </c>
    </row>
    <row r="31" spans="1:5" x14ac:dyDescent="0.2">
      <c r="A31" s="47" t="s">
        <v>130</v>
      </c>
      <c r="B31" s="38">
        <v>239350600</v>
      </c>
    </row>
    <row r="32" spans="1:5" x14ac:dyDescent="0.2">
      <c r="A32" s="48" t="s">
        <v>131</v>
      </c>
      <c r="B32" s="38">
        <v>236100</v>
      </c>
      <c r="D32" s="164" t="s">
        <v>478</v>
      </c>
      <c r="E32" t="s">
        <v>477</v>
      </c>
    </row>
    <row r="33" spans="1:5" x14ac:dyDescent="0.2">
      <c r="A33" s="50" t="s">
        <v>132</v>
      </c>
      <c r="B33" s="38">
        <v>13835800</v>
      </c>
      <c r="D33" s="164" t="s">
        <v>479</v>
      </c>
      <c r="E33" t="s">
        <v>141</v>
      </c>
    </row>
    <row r="34" spans="1:5" x14ac:dyDescent="0.2">
      <c r="A34" s="52" t="s">
        <v>133</v>
      </c>
      <c r="B34" s="38">
        <v>12967605.369999999</v>
      </c>
      <c r="D34" s="164" t="s">
        <v>480</v>
      </c>
      <c r="E34" t="s">
        <v>140</v>
      </c>
    </row>
    <row r="35" spans="1:5" x14ac:dyDescent="0.2">
      <c r="A35" s="50" t="s">
        <v>134</v>
      </c>
      <c r="B35" s="38">
        <v>1207400</v>
      </c>
    </row>
    <row r="36" spans="1:5" x14ac:dyDescent="0.2">
      <c r="A36" s="48" t="s">
        <v>135</v>
      </c>
      <c r="B36" s="38">
        <v>-105600</v>
      </c>
    </row>
    <row r="37" spans="1:5" x14ac:dyDescent="0.2">
      <c r="A37" s="51" t="s">
        <v>136</v>
      </c>
      <c r="B37" s="38">
        <v>2568200</v>
      </c>
    </row>
    <row r="38" spans="1:5" x14ac:dyDescent="0.2">
      <c r="A38" s="48" t="s">
        <v>137</v>
      </c>
      <c r="B38" s="38">
        <v>4282000</v>
      </c>
    </row>
    <row r="39" spans="1:5" ht="13.5" thickBot="1" x14ac:dyDescent="0.25">
      <c r="A39" s="41" t="s">
        <v>421</v>
      </c>
      <c r="B39" s="42">
        <f>SUM(B4:B38)</f>
        <v>1949125905.3699999</v>
      </c>
    </row>
    <row r="40" spans="1:5" x14ac:dyDescent="0.2">
      <c r="A40" s="31"/>
      <c r="B40" s="32"/>
    </row>
    <row r="48" spans="1:5" x14ac:dyDescent="0.2">
      <c r="B48" s="2"/>
    </row>
  </sheetData>
  <phoneticPr fontId="4" type="noConversion"/>
  <pageMargins left="0.75" right="0.75" top="1" bottom="1" header="0.5" footer="0.5"/>
  <pageSetup scale="96" orientation="landscape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61"/>
  <sheetViews>
    <sheetView zoomScaleNormal="100" workbookViewId="0">
      <selection activeCell="B1" sqref="B1"/>
    </sheetView>
  </sheetViews>
  <sheetFormatPr defaultRowHeight="12.75" x14ac:dyDescent="0.2"/>
  <cols>
    <col min="1" max="1" width="19.140625" style="4" customWidth="1"/>
    <col min="2" max="2" width="26.28515625" style="4" bestFit="1" customWidth="1"/>
    <col min="3" max="3" width="17.28515625" style="4" bestFit="1" customWidth="1"/>
    <col min="4" max="4" width="14.7109375" style="4" bestFit="1" customWidth="1"/>
    <col min="5" max="5" width="14" style="4" bestFit="1" customWidth="1"/>
    <col min="6" max="6" width="4" style="4" customWidth="1"/>
    <col min="7" max="7" width="3.42578125" style="4" customWidth="1"/>
    <col min="8" max="8" width="13.140625" style="4" bestFit="1" customWidth="1"/>
    <col min="9" max="9" width="18.85546875" style="4" bestFit="1" customWidth="1"/>
    <col min="10" max="10" width="14.28515625" style="4" bestFit="1" customWidth="1"/>
    <col min="11" max="11" width="26.85546875" style="4" bestFit="1" customWidth="1"/>
    <col min="12" max="12" width="13.7109375" style="4" bestFit="1" customWidth="1"/>
    <col min="13" max="13" width="26.28515625" style="4" bestFit="1" customWidth="1"/>
    <col min="14" max="14" width="12.140625" style="4" bestFit="1" customWidth="1"/>
    <col min="15" max="15" width="16.85546875" style="4" bestFit="1" customWidth="1"/>
    <col min="16" max="16384" width="9.140625" style="4"/>
  </cols>
  <sheetData>
    <row r="1" spans="1:15" x14ac:dyDescent="0.2">
      <c r="A1" s="31" t="s">
        <v>423</v>
      </c>
    </row>
    <row r="3" spans="1:15" ht="13.5" thickBot="1" x14ac:dyDescent="0.25">
      <c r="A3" s="61" t="s">
        <v>482</v>
      </c>
      <c r="B3" s="62"/>
      <c r="C3" s="62"/>
      <c r="D3" s="62"/>
      <c r="E3" s="62"/>
      <c r="H3" s="62"/>
      <c r="I3" s="62"/>
      <c r="J3" s="62"/>
      <c r="K3" s="62"/>
      <c r="L3" s="62"/>
      <c r="M3" s="62"/>
      <c r="N3" s="62"/>
      <c r="O3" s="62"/>
    </row>
    <row r="4" spans="1:15" ht="13.5" thickBot="1" x14ac:dyDescent="0.25">
      <c r="A4" s="168" t="s">
        <v>414</v>
      </c>
      <c r="B4" s="168"/>
      <c r="C4" s="168"/>
      <c r="D4" s="168"/>
      <c r="E4" s="168"/>
      <c r="H4" s="64" t="s">
        <v>363</v>
      </c>
      <c r="I4" s="65"/>
      <c r="J4" s="65"/>
      <c r="K4" s="65"/>
      <c r="L4" s="65"/>
      <c r="M4" s="65"/>
      <c r="N4" s="65"/>
      <c r="O4" s="65"/>
    </row>
    <row r="5" spans="1:15" x14ac:dyDescent="0.2">
      <c r="A5" s="66" t="s">
        <v>481</v>
      </c>
      <c r="B5" s="66" t="s">
        <v>0</v>
      </c>
      <c r="C5" s="66" t="s">
        <v>4</v>
      </c>
      <c r="D5" s="66" t="s">
        <v>5</v>
      </c>
      <c r="E5" s="66" t="s">
        <v>1</v>
      </c>
      <c r="H5" s="67" t="s">
        <v>273</v>
      </c>
      <c r="I5" s="67" t="s">
        <v>274</v>
      </c>
      <c r="J5" s="67" t="s">
        <v>142</v>
      </c>
      <c r="K5" s="67" t="s">
        <v>143</v>
      </c>
      <c r="L5" s="67" t="s">
        <v>144</v>
      </c>
      <c r="M5" s="67" t="s">
        <v>0</v>
      </c>
      <c r="N5" s="67" t="s">
        <v>145</v>
      </c>
      <c r="O5" s="67" t="s">
        <v>1</v>
      </c>
    </row>
    <row r="6" spans="1:15" x14ac:dyDescent="0.2">
      <c r="A6" s="165">
        <v>5</v>
      </c>
      <c r="B6" s="57" t="s">
        <v>2</v>
      </c>
      <c r="C6" s="56">
        <v>2</v>
      </c>
      <c r="D6" s="56">
        <v>7</v>
      </c>
      <c r="E6" s="58">
        <v>-1093400</v>
      </c>
      <c r="H6" s="46" t="s">
        <v>275</v>
      </c>
      <c r="I6" s="46" t="s">
        <v>276</v>
      </c>
      <c r="J6" s="46" t="s">
        <v>146</v>
      </c>
      <c r="K6" s="46" t="s">
        <v>146</v>
      </c>
      <c r="L6" s="46" t="s">
        <v>146</v>
      </c>
      <c r="M6" s="46" t="s">
        <v>116</v>
      </c>
      <c r="N6" s="46" t="s">
        <v>147</v>
      </c>
      <c r="O6" s="38">
        <v>75668700</v>
      </c>
    </row>
    <row r="7" spans="1:15" x14ac:dyDescent="0.2">
      <c r="A7" s="165">
        <v>5</v>
      </c>
      <c r="B7" s="57" t="s">
        <v>2</v>
      </c>
      <c r="C7" s="56">
        <v>2</v>
      </c>
      <c r="D7" s="56">
        <v>16</v>
      </c>
      <c r="E7" s="58">
        <v>-895900</v>
      </c>
      <c r="H7" s="46" t="s">
        <v>311</v>
      </c>
      <c r="I7" s="46" t="s">
        <v>312</v>
      </c>
      <c r="J7" s="46" t="s">
        <v>146</v>
      </c>
      <c r="K7" s="46" t="s">
        <v>146</v>
      </c>
      <c r="L7" s="46" t="s">
        <v>146</v>
      </c>
      <c r="M7" s="46" t="s">
        <v>127</v>
      </c>
      <c r="N7" s="46" t="s">
        <v>147</v>
      </c>
      <c r="O7" s="38">
        <v>1244100</v>
      </c>
    </row>
    <row r="8" spans="1:15" x14ac:dyDescent="0.2">
      <c r="A8" s="165">
        <v>5</v>
      </c>
      <c r="B8" s="57" t="s">
        <v>2</v>
      </c>
      <c r="C8" s="56">
        <v>5</v>
      </c>
      <c r="D8" s="56">
        <v>25</v>
      </c>
      <c r="E8" s="58">
        <v>3226700</v>
      </c>
      <c r="H8" s="46" t="s">
        <v>335</v>
      </c>
      <c r="I8" s="46" t="s">
        <v>336</v>
      </c>
      <c r="J8" s="46" t="s">
        <v>146</v>
      </c>
      <c r="K8" s="46" t="s">
        <v>146</v>
      </c>
      <c r="L8" s="46" t="s">
        <v>146</v>
      </c>
      <c r="M8" s="46" t="s">
        <v>112</v>
      </c>
      <c r="N8" s="46" t="s">
        <v>147</v>
      </c>
      <c r="O8" s="38">
        <v>415700</v>
      </c>
    </row>
    <row r="9" spans="1:15" x14ac:dyDescent="0.2">
      <c r="A9" s="165">
        <v>5</v>
      </c>
      <c r="B9" s="57" t="s">
        <v>2</v>
      </c>
      <c r="C9" s="56">
        <v>6</v>
      </c>
      <c r="D9" s="56">
        <v>27</v>
      </c>
      <c r="E9" s="58">
        <v>846600</v>
      </c>
      <c r="H9" s="46" t="s">
        <v>337</v>
      </c>
      <c r="I9" s="46" t="s">
        <v>338</v>
      </c>
      <c r="J9" s="46" t="s">
        <v>146</v>
      </c>
      <c r="K9" s="46" t="s">
        <v>146</v>
      </c>
      <c r="L9" s="46" t="s">
        <v>146</v>
      </c>
      <c r="M9" s="46" t="s">
        <v>120</v>
      </c>
      <c r="N9" s="46" t="s">
        <v>147</v>
      </c>
      <c r="O9" s="38">
        <v>411100</v>
      </c>
    </row>
    <row r="10" spans="1:15" x14ac:dyDescent="0.2">
      <c r="A10" s="165">
        <v>5</v>
      </c>
      <c r="B10" s="57" t="s">
        <v>2</v>
      </c>
      <c r="C10" s="56">
        <v>24</v>
      </c>
      <c r="D10" s="56">
        <v>47</v>
      </c>
      <c r="E10" s="58">
        <v>1506600</v>
      </c>
      <c r="H10" s="46" t="s">
        <v>345</v>
      </c>
      <c r="I10" s="46" t="s">
        <v>346</v>
      </c>
      <c r="J10" s="46" t="s">
        <v>146</v>
      </c>
      <c r="K10" s="46" t="s">
        <v>146</v>
      </c>
      <c r="L10" s="46" t="s">
        <v>146</v>
      </c>
      <c r="M10" s="46" t="s">
        <v>123</v>
      </c>
      <c r="N10" s="46" t="s">
        <v>147</v>
      </c>
      <c r="O10" s="38">
        <v>216400</v>
      </c>
    </row>
    <row r="11" spans="1:15" x14ac:dyDescent="0.2">
      <c r="A11" s="165">
        <v>5</v>
      </c>
      <c r="B11" s="57" t="s">
        <v>2</v>
      </c>
      <c r="C11" s="56">
        <v>28</v>
      </c>
      <c r="D11" s="56">
        <v>52</v>
      </c>
      <c r="E11" s="58">
        <v>4161600</v>
      </c>
      <c r="H11" s="46" t="s">
        <v>275</v>
      </c>
      <c r="I11" s="46" t="s">
        <v>347</v>
      </c>
      <c r="J11" s="46" t="s">
        <v>146</v>
      </c>
      <c r="K11" s="46" t="s">
        <v>146</v>
      </c>
      <c r="L11" s="46" t="s">
        <v>146</v>
      </c>
      <c r="M11" s="46" t="s">
        <v>136</v>
      </c>
      <c r="N11" s="46" t="s">
        <v>147</v>
      </c>
      <c r="O11" s="38">
        <v>68400</v>
      </c>
    </row>
    <row r="12" spans="1:15" x14ac:dyDescent="0.2">
      <c r="A12" s="165">
        <v>5</v>
      </c>
      <c r="B12" s="57" t="s">
        <v>2</v>
      </c>
      <c r="C12" s="56">
        <v>56</v>
      </c>
      <c r="D12" s="56">
        <v>89</v>
      </c>
      <c r="E12" s="58">
        <v>553400</v>
      </c>
      <c r="H12" s="46" t="s">
        <v>279</v>
      </c>
      <c r="I12" s="46" t="s">
        <v>280</v>
      </c>
      <c r="J12" s="46" t="s">
        <v>146</v>
      </c>
      <c r="K12" s="46" t="s">
        <v>146</v>
      </c>
      <c r="L12" s="46" t="s">
        <v>148</v>
      </c>
      <c r="M12" s="46" t="s">
        <v>124</v>
      </c>
      <c r="N12" s="46" t="s">
        <v>147</v>
      </c>
      <c r="O12" s="38">
        <v>16940400</v>
      </c>
    </row>
    <row r="13" spans="1:15" x14ac:dyDescent="0.2">
      <c r="A13" s="165">
        <v>5</v>
      </c>
      <c r="B13" s="57" t="s">
        <v>2</v>
      </c>
      <c r="C13" s="56">
        <v>61</v>
      </c>
      <c r="D13" s="56">
        <v>142</v>
      </c>
      <c r="E13" s="58">
        <v>1455000</v>
      </c>
      <c r="H13" s="46" t="s">
        <v>313</v>
      </c>
      <c r="I13" s="46" t="s">
        <v>354</v>
      </c>
      <c r="J13" s="46" t="s">
        <v>146</v>
      </c>
      <c r="K13" s="46" t="s">
        <v>146</v>
      </c>
      <c r="L13" s="46" t="s">
        <v>149</v>
      </c>
      <c r="M13" s="46" t="s">
        <v>113</v>
      </c>
      <c r="N13" s="46" t="s">
        <v>147</v>
      </c>
      <c r="O13" s="38">
        <v>900</v>
      </c>
    </row>
    <row r="14" spans="1:15" x14ac:dyDescent="0.2">
      <c r="A14" s="165">
        <v>5</v>
      </c>
      <c r="B14" s="57" t="s">
        <v>2</v>
      </c>
      <c r="C14" s="56">
        <v>61</v>
      </c>
      <c r="D14" s="56">
        <v>182</v>
      </c>
      <c r="E14" s="58">
        <v>710900</v>
      </c>
      <c r="H14" s="46" t="s">
        <v>308</v>
      </c>
      <c r="I14" s="46" t="s">
        <v>339</v>
      </c>
      <c r="J14" s="46" t="s">
        <v>146</v>
      </c>
      <c r="K14" s="46" t="s">
        <v>146</v>
      </c>
      <c r="L14" s="46" t="s">
        <v>150</v>
      </c>
      <c r="M14" s="46" t="s">
        <v>130</v>
      </c>
      <c r="N14" s="46" t="s">
        <v>147</v>
      </c>
      <c r="O14" s="38">
        <v>286600</v>
      </c>
    </row>
    <row r="15" spans="1:15" x14ac:dyDescent="0.2">
      <c r="A15" s="165">
        <v>5</v>
      </c>
      <c r="B15" s="57" t="s">
        <v>2</v>
      </c>
      <c r="C15" s="56">
        <v>71</v>
      </c>
      <c r="D15" s="56">
        <v>225</v>
      </c>
      <c r="E15" s="58">
        <v>2779300</v>
      </c>
      <c r="H15" s="46" t="s">
        <v>348</v>
      </c>
      <c r="I15" s="46" t="s">
        <v>349</v>
      </c>
      <c r="J15" s="46" t="s">
        <v>146</v>
      </c>
      <c r="K15" s="46" t="s">
        <v>146</v>
      </c>
      <c r="L15" s="46" t="s">
        <v>151</v>
      </c>
      <c r="M15" s="46" t="s">
        <v>130</v>
      </c>
      <c r="N15" s="46" t="s">
        <v>147</v>
      </c>
      <c r="O15" s="38">
        <v>27700</v>
      </c>
    </row>
    <row r="16" spans="1:15" x14ac:dyDescent="0.2">
      <c r="A16" s="165">
        <v>5</v>
      </c>
      <c r="B16" s="57" t="s">
        <v>3</v>
      </c>
      <c r="C16" s="56">
        <v>73</v>
      </c>
      <c r="D16" s="56">
        <v>253</v>
      </c>
      <c r="E16" s="58">
        <v>5900</v>
      </c>
      <c r="H16" s="46" t="s">
        <v>329</v>
      </c>
      <c r="I16" s="46" t="s">
        <v>330</v>
      </c>
      <c r="J16" s="46" t="s">
        <v>146</v>
      </c>
      <c r="K16" s="46" t="s">
        <v>152</v>
      </c>
      <c r="L16" s="46" t="s">
        <v>153</v>
      </c>
      <c r="M16" s="46" t="s">
        <v>116</v>
      </c>
      <c r="N16" s="46" t="s">
        <v>147</v>
      </c>
      <c r="O16" s="38">
        <v>497600</v>
      </c>
    </row>
    <row r="17" spans="1:15" x14ac:dyDescent="0.2">
      <c r="A17" s="165">
        <v>5</v>
      </c>
      <c r="B17" s="57" t="s">
        <v>2</v>
      </c>
      <c r="C17" s="56">
        <v>75</v>
      </c>
      <c r="D17" s="56">
        <v>274</v>
      </c>
      <c r="E17" s="58">
        <v>956400</v>
      </c>
      <c r="H17" s="46" t="s">
        <v>326</v>
      </c>
      <c r="I17" s="46" t="s">
        <v>327</v>
      </c>
      <c r="J17" s="46" t="s">
        <v>146</v>
      </c>
      <c r="K17" s="46" t="s">
        <v>154</v>
      </c>
      <c r="L17" s="46" t="s">
        <v>155</v>
      </c>
      <c r="M17" s="46" t="s">
        <v>117</v>
      </c>
      <c r="N17" s="46" t="s">
        <v>147</v>
      </c>
      <c r="O17" s="38">
        <v>611500</v>
      </c>
    </row>
    <row r="18" spans="1:15" x14ac:dyDescent="0.2">
      <c r="A18" s="165">
        <v>5</v>
      </c>
      <c r="B18" s="57" t="s">
        <v>2</v>
      </c>
      <c r="C18" s="56">
        <v>78</v>
      </c>
      <c r="D18" s="56">
        <v>310</v>
      </c>
      <c r="E18" s="58">
        <v>5826100</v>
      </c>
      <c r="H18" s="46" t="s">
        <v>313</v>
      </c>
      <c r="I18" s="46" t="s">
        <v>350</v>
      </c>
      <c r="J18" s="46" t="s">
        <v>146</v>
      </c>
      <c r="K18" s="46" t="s">
        <v>156</v>
      </c>
      <c r="L18" s="46" t="s">
        <v>151</v>
      </c>
      <c r="M18" s="46" t="s">
        <v>130</v>
      </c>
      <c r="N18" s="46" t="s">
        <v>147</v>
      </c>
      <c r="O18" s="38">
        <v>7700</v>
      </c>
    </row>
    <row r="19" spans="1:15" x14ac:dyDescent="0.2">
      <c r="A19" s="165">
        <v>5</v>
      </c>
      <c r="B19" s="57" t="s">
        <v>2</v>
      </c>
      <c r="C19" s="56">
        <v>88</v>
      </c>
      <c r="D19" s="56">
        <v>327</v>
      </c>
      <c r="E19" s="58">
        <v>10233600</v>
      </c>
      <c r="H19" s="46" t="s">
        <v>283</v>
      </c>
      <c r="I19" s="46" t="s">
        <v>284</v>
      </c>
      <c r="J19" s="46" t="s">
        <v>146</v>
      </c>
      <c r="K19" s="46" t="s">
        <v>157</v>
      </c>
      <c r="L19" s="46" t="s">
        <v>158</v>
      </c>
      <c r="M19" s="46" t="s">
        <v>120</v>
      </c>
      <c r="N19" s="46" t="s">
        <v>147</v>
      </c>
      <c r="O19" s="38">
        <v>11080000</v>
      </c>
    </row>
    <row r="20" spans="1:15" ht="13.5" thickBot="1" x14ac:dyDescent="0.25">
      <c r="A20" s="62"/>
      <c r="B20" s="62"/>
      <c r="C20" s="62"/>
      <c r="D20" s="62"/>
      <c r="H20" s="46" t="s">
        <v>285</v>
      </c>
      <c r="I20" s="46" t="s">
        <v>286</v>
      </c>
      <c r="J20" s="46" t="s">
        <v>146</v>
      </c>
      <c r="K20" s="46" t="s">
        <v>159</v>
      </c>
      <c r="L20" s="46" t="s">
        <v>160</v>
      </c>
      <c r="M20" s="46" t="s">
        <v>2</v>
      </c>
      <c r="N20" s="46" t="s">
        <v>147</v>
      </c>
      <c r="O20" s="38">
        <v>10233600</v>
      </c>
    </row>
    <row r="21" spans="1:15" ht="13.5" thickBot="1" x14ac:dyDescent="0.25">
      <c r="A21" s="169" t="s">
        <v>413</v>
      </c>
      <c r="B21" s="169"/>
      <c r="C21" s="169"/>
      <c r="D21" s="63"/>
      <c r="E21" s="59"/>
      <c r="H21" s="46" t="s">
        <v>313</v>
      </c>
      <c r="I21" s="46" t="s">
        <v>314</v>
      </c>
      <c r="J21" s="46" t="s">
        <v>146</v>
      </c>
      <c r="K21" s="46" t="s">
        <v>161</v>
      </c>
      <c r="L21" s="46" t="s">
        <v>162</v>
      </c>
      <c r="M21" s="46" t="s">
        <v>130</v>
      </c>
      <c r="N21" s="46" t="s">
        <v>147</v>
      </c>
      <c r="O21" s="38">
        <v>1194900</v>
      </c>
    </row>
    <row r="22" spans="1:15" x14ac:dyDescent="0.2">
      <c r="A22" s="66" t="s">
        <v>481</v>
      </c>
      <c r="B22" s="43" t="s">
        <v>0</v>
      </c>
      <c r="C22" s="43" t="s">
        <v>1</v>
      </c>
      <c r="D22" s="43" t="s">
        <v>425</v>
      </c>
      <c r="H22" s="46" t="s">
        <v>281</v>
      </c>
      <c r="I22" s="46" t="s">
        <v>282</v>
      </c>
      <c r="J22" s="46" t="s">
        <v>163</v>
      </c>
      <c r="K22" s="46" t="s">
        <v>164</v>
      </c>
      <c r="L22" s="46" t="s">
        <v>165</v>
      </c>
      <c r="M22" s="46" t="s">
        <v>128</v>
      </c>
      <c r="N22" s="46" t="s">
        <v>147</v>
      </c>
      <c r="O22" s="38">
        <v>12693000</v>
      </c>
    </row>
    <row r="23" spans="1:15" x14ac:dyDescent="0.2">
      <c r="A23" s="37">
        <v>9</v>
      </c>
      <c r="B23" s="46" t="s">
        <v>116</v>
      </c>
      <c r="C23" s="38">
        <v>75668700</v>
      </c>
      <c r="D23" s="60">
        <f>C23/$C$47</f>
        <v>0.29194275092190985</v>
      </c>
      <c r="H23" s="46" t="s">
        <v>302</v>
      </c>
      <c r="I23" s="46" t="s">
        <v>315</v>
      </c>
      <c r="J23" s="46" t="s">
        <v>166</v>
      </c>
      <c r="K23" s="46" t="s">
        <v>167</v>
      </c>
      <c r="L23" s="46" t="s">
        <v>168</v>
      </c>
      <c r="M23" s="46" t="s">
        <v>122</v>
      </c>
      <c r="N23" s="46" t="s">
        <v>147</v>
      </c>
      <c r="O23" s="38">
        <v>1020100</v>
      </c>
    </row>
    <row r="24" spans="1:15" x14ac:dyDescent="0.2">
      <c r="A24" s="37">
        <v>5</v>
      </c>
      <c r="B24" s="46" t="s">
        <v>122</v>
      </c>
      <c r="C24" s="38">
        <v>45564700</v>
      </c>
      <c r="D24" s="60">
        <f>C24/$C$47</f>
        <v>0.17579638427687466</v>
      </c>
      <c r="H24" s="46" t="s">
        <v>295</v>
      </c>
      <c r="I24" s="46" t="s">
        <v>296</v>
      </c>
      <c r="J24" s="46" t="s">
        <v>166</v>
      </c>
      <c r="K24" s="46" t="s">
        <v>169</v>
      </c>
      <c r="L24" s="46" t="s">
        <v>170</v>
      </c>
      <c r="M24" s="46" t="s">
        <v>2</v>
      </c>
      <c r="N24" s="46" t="s">
        <v>147</v>
      </c>
      <c r="O24" s="38">
        <v>4161600</v>
      </c>
    </row>
    <row r="25" spans="1:15" x14ac:dyDescent="0.2">
      <c r="A25" s="37">
        <v>5</v>
      </c>
      <c r="B25" s="46" t="s">
        <v>2</v>
      </c>
      <c r="C25" s="38">
        <v>34002600</v>
      </c>
      <c r="D25" s="60">
        <f>C25/$C$47</f>
        <v>0.13118783040408163</v>
      </c>
      <c r="H25" s="46" t="s">
        <v>308</v>
      </c>
      <c r="I25" s="46" t="s">
        <v>309</v>
      </c>
      <c r="J25" s="46" t="s">
        <v>171</v>
      </c>
      <c r="K25" s="46" t="s">
        <v>172</v>
      </c>
      <c r="L25" s="46" t="s">
        <v>173</v>
      </c>
      <c r="M25" s="46" t="s">
        <v>2</v>
      </c>
      <c r="N25" s="46" t="s">
        <v>147</v>
      </c>
      <c r="O25" s="38">
        <v>1455000</v>
      </c>
    </row>
    <row r="26" spans="1:15" x14ac:dyDescent="0.2">
      <c r="A26" s="37">
        <v>5</v>
      </c>
      <c r="B26" s="46" t="s">
        <v>120</v>
      </c>
      <c r="C26" s="38">
        <v>33398500</v>
      </c>
      <c r="D26" s="60">
        <f>C26/$C$47</f>
        <v>0.12885710956664256</v>
      </c>
      <c r="H26" s="46" t="s">
        <v>302</v>
      </c>
      <c r="I26" s="46" t="s">
        <v>310</v>
      </c>
      <c r="J26" s="46" t="s">
        <v>171</v>
      </c>
      <c r="K26" s="46" t="s">
        <v>174</v>
      </c>
      <c r="L26" s="46" t="s">
        <v>175</v>
      </c>
      <c r="M26" s="46" t="s">
        <v>124</v>
      </c>
      <c r="N26" s="46" t="s">
        <v>147</v>
      </c>
      <c r="O26" s="38">
        <v>1380000</v>
      </c>
    </row>
    <row r="27" spans="1:15" x14ac:dyDescent="0.2">
      <c r="A27" s="37">
        <v>5</v>
      </c>
      <c r="B27" s="46" t="s">
        <v>124</v>
      </c>
      <c r="C27" s="38">
        <v>20532000</v>
      </c>
      <c r="H27" s="46" t="s">
        <v>319</v>
      </c>
      <c r="I27" s="46" t="s">
        <v>331</v>
      </c>
      <c r="J27" s="46" t="s">
        <v>176</v>
      </c>
      <c r="K27" s="46" t="s">
        <v>177</v>
      </c>
      <c r="L27" s="46" t="s">
        <v>178</v>
      </c>
      <c r="M27" s="46" t="s">
        <v>135</v>
      </c>
      <c r="N27" s="46" t="s">
        <v>147</v>
      </c>
      <c r="O27" s="38">
        <v>443200</v>
      </c>
    </row>
    <row r="28" spans="1:15" x14ac:dyDescent="0.2">
      <c r="A28" s="37">
        <v>5</v>
      </c>
      <c r="B28" s="46" t="s">
        <v>128</v>
      </c>
      <c r="C28" s="38">
        <v>14363800</v>
      </c>
      <c r="H28" s="46" t="s">
        <v>355</v>
      </c>
      <c r="I28" s="46" t="s">
        <v>359</v>
      </c>
      <c r="J28" s="46" t="s">
        <v>179</v>
      </c>
      <c r="K28" s="46" t="s">
        <v>180</v>
      </c>
      <c r="L28" s="46" t="s">
        <v>181</v>
      </c>
      <c r="M28" s="46" t="s">
        <v>2</v>
      </c>
      <c r="N28" s="46" t="s">
        <v>147</v>
      </c>
      <c r="O28" s="38">
        <v>-1093400</v>
      </c>
    </row>
    <row r="29" spans="1:15" x14ac:dyDescent="0.2">
      <c r="A29" s="37">
        <v>5</v>
      </c>
      <c r="B29" s="46" t="s">
        <v>106</v>
      </c>
      <c r="C29" s="38">
        <v>12025700</v>
      </c>
      <c r="H29" s="46" t="s">
        <v>324</v>
      </c>
      <c r="I29" s="46" t="s">
        <v>325</v>
      </c>
      <c r="J29" s="46" t="s">
        <v>182</v>
      </c>
      <c r="K29" s="46" t="s">
        <v>169</v>
      </c>
      <c r="L29" s="46" t="s">
        <v>183</v>
      </c>
      <c r="M29" s="46" t="s">
        <v>116</v>
      </c>
      <c r="N29" s="46" t="s">
        <v>147</v>
      </c>
      <c r="O29" s="38">
        <v>681400</v>
      </c>
    </row>
    <row r="30" spans="1:15" x14ac:dyDescent="0.2">
      <c r="A30" s="37">
        <v>5</v>
      </c>
      <c r="B30" s="46" t="s">
        <v>123</v>
      </c>
      <c r="C30" s="38">
        <v>8097300</v>
      </c>
      <c r="H30" s="46" t="s">
        <v>300</v>
      </c>
      <c r="I30" s="46" t="s">
        <v>301</v>
      </c>
      <c r="J30" s="46" t="s">
        <v>184</v>
      </c>
      <c r="K30" s="46" t="s">
        <v>185</v>
      </c>
      <c r="L30" s="46" t="s">
        <v>186</v>
      </c>
      <c r="M30" s="46" t="s">
        <v>2</v>
      </c>
      <c r="N30" s="46" t="s">
        <v>147</v>
      </c>
      <c r="O30" s="38">
        <v>2779300</v>
      </c>
    </row>
    <row r="31" spans="1:15" x14ac:dyDescent="0.2">
      <c r="A31" s="37">
        <v>5</v>
      </c>
      <c r="B31" s="46" t="s">
        <v>125</v>
      </c>
      <c r="C31" s="38">
        <v>6808400</v>
      </c>
      <c r="H31" s="46" t="s">
        <v>313</v>
      </c>
      <c r="I31" s="46" t="s">
        <v>352</v>
      </c>
      <c r="J31" s="46" t="s">
        <v>187</v>
      </c>
      <c r="K31" s="46" t="s">
        <v>188</v>
      </c>
      <c r="L31" s="46" t="s">
        <v>189</v>
      </c>
      <c r="M31" s="46" t="s">
        <v>106</v>
      </c>
      <c r="N31" s="46" t="s">
        <v>147</v>
      </c>
      <c r="O31" s="38">
        <v>3600</v>
      </c>
    </row>
    <row r="32" spans="1:15" x14ac:dyDescent="0.2">
      <c r="A32" s="37">
        <v>5</v>
      </c>
      <c r="B32" s="46" t="s">
        <v>130</v>
      </c>
      <c r="C32" s="38">
        <v>3585500</v>
      </c>
      <c r="H32" s="46" t="s">
        <v>302</v>
      </c>
      <c r="I32" s="46" t="s">
        <v>316</v>
      </c>
      <c r="J32" s="46" t="s">
        <v>187</v>
      </c>
      <c r="K32" s="46" t="s">
        <v>190</v>
      </c>
      <c r="L32" s="46" t="s">
        <v>191</v>
      </c>
      <c r="M32" s="46" t="s">
        <v>120</v>
      </c>
      <c r="N32" s="46" t="s">
        <v>147</v>
      </c>
      <c r="O32" s="38">
        <v>834500</v>
      </c>
    </row>
    <row r="33" spans="1:15" x14ac:dyDescent="0.2">
      <c r="A33" s="37">
        <v>5</v>
      </c>
      <c r="B33" s="46" t="s">
        <v>116</v>
      </c>
      <c r="C33" s="38">
        <v>1676600</v>
      </c>
      <c r="H33" s="46" t="s">
        <v>302</v>
      </c>
      <c r="I33" s="46" t="s">
        <v>316</v>
      </c>
      <c r="J33" s="46" t="s">
        <v>192</v>
      </c>
      <c r="K33" s="46" t="s">
        <v>193</v>
      </c>
      <c r="L33" s="46" t="s">
        <v>194</v>
      </c>
      <c r="M33" s="46" t="s">
        <v>2</v>
      </c>
      <c r="N33" s="46" t="s">
        <v>147</v>
      </c>
      <c r="O33" s="38">
        <v>956400</v>
      </c>
    </row>
    <row r="34" spans="1:15" x14ac:dyDescent="0.2">
      <c r="A34" s="37">
        <v>9</v>
      </c>
      <c r="B34" s="46" t="s">
        <v>127</v>
      </c>
      <c r="C34" s="38">
        <v>1244100</v>
      </c>
      <c r="H34" s="46" t="s">
        <v>308</v>
      </c>
      <c r="I34" s="46" t="s">
        <v>323</v>
      </c>
      <c r="J34" s="46" t="s">
        <v>195</v>
      </c>
      <c r="K34" s="46" t="s">
        <v>196</v>
      </c>
      <c r="L34" s="46" t="s">
        <v>197</v>
      </c>
      <c r="M34" s="46" t="s">
        <v>2</v>
      </c>
      <c r="N34" s="46" t="s">
        <v>147</v>
      </c>
      <c r="O34" s="38">
        <v>710900</v>
      </c>
    </row>
    <row r="35" spans="1:15" x14ac:dyDescent="0.2">
      <c r="A35" s="37">
        <v>5</v>
      </c>
      <c r="B35" s="46" t="s">
        <v>117</v>
      </c>
      <c r="C35" s="38">
        <v>1223000</v>
      </c>
      <c r="H35" s="46" t="s">
        <v>281</v>
      </c>
      <c r="I35" s="46" t="s">
        <v>292</v>
      </c>
      <c r="J35" s="46" t="s">
        <v>198</v>
      </c>
      <c r="K35" s="46" t="s">
        <v>199</v>
      </c>
      <c r="L35" s="46" t="s">
        <v>200</v>
      </c>
      <c r="M35" s="46" t="s">
        <v>2</v>
      </c>
      <c r="N35" s="46" t="s">
        <v>147</v>
      </c>
      <c r="O35" s="38">
        <v>5826100</v>
      </c>
    </row>
    <row r="36" spans="1:15" x14ac:dyDescent="0.2">
      <c r="A36" s="37">
        <v>5</v>
      </c>
      <c r="B36" s="46" t="s">
        <v>131</v>
      </c>
      <c r="C36" s="38">
        <v>472200</v>
      </c>
      <c r="H36" s="46" t="s">
        <v>308</v>
      </c>
      <c r="I36" s="46" t="s">
        <v>342</v>
      </c>
      <c r="J36" s="46" t="s">
        <v>198</v>
      </c>
      <c r="K36" s="46" t="s">
        <v>201</v>
      </c>
      <c r="L36" s="46" t="s">
        <v>202</v>
      </c>
      <c r="M36" s="46" t="s">
        <v>120</v>
      </c>
      <c r="N36" s="46" t="s">
        <v>147</v>
      </c>
      <c r="O36" s="38">
        <v>244700</v>
      </c>
    </row>
    <row r="37" spans="1:15" x14ac:dyDescent="0.2">
      <c r="A37" s="37">
        <v>5</v>
      </c>
      <c r="B37" s="46" t="s">
        <v>135</v>
      </c>
      <c r="C37" s="38">
        <v>443200</v>
      </c>
      <c r="H37" s="46" t="s">
        <v>326</v>
      </c>
      <c r="I37" s="46" t="s">
        <v>343</v>
      </c>
      <c r="J37" s="46" t="s">
        <v>203</v>
      </c>
      <c r="K37" s="46" t="s">
        <v>204</v>
      </c>
      <c r="L37" s="46" t="s">
        <v>205</v>
      </c>
      <c r="M37" s="46" t="s">
        <v>131</v>
      </c>
      <c r="N37" s="46" t="s">
        <v>147</v>
      </c>
      <c r="O37" s="38">
        <v>236100</v>
      </c>
    </row>
    <row r="38" spans="1:15" x14ac:dyDescent="0.2">
      <c r="A38" s="37">
        <v>9</v>
      </c>
      <c r="B38" s="46" t="s">
        <v>112</v>
      </c>
      <c r="C38" s="38">
        <v>415700</v>
      </c>
      <c r="H38" s="46" t="s">
        <v>313</v>
      </c>
      <c r="I38" s="46" t="s">
        <v>353</v>
      </c>
      <c r="J38" s="46" t="s">
        <v>206</v>
      </c>
      <c r="K38" s="46" t="s">
        <v>207</v>
      </c>
      <c r="L38" s="46" t="s">
        <v>208</v>
      </c>
      <c r="M38" s="46" t="s">
        <v>130</v>
      </c>
      <c r="N38" s="46" t="s">
        <v>147</v>
      </c>
      <c r="O38" s="38">
        <v>3300</v>
      </c>
    </row>
    <row r="39" spans="1:15" x14ac:dyDescent="0.2">
      <c r="A39" s="37">
        <v>9</v>
      </c>
      <c r="B39" s="46" t="s">
        <v>120</v>
      </c>
      <c r="C39" s="38">
        <v>411100</v>
      </c>
      <c r="H39" s="46" t="s">
        <v>321</v>
      </c>
      <c r="I39" s="46" t="s">
        <v>322</v>
      </c>
      <c r="J39" s="46" t="s">
        <v>206</v>
      </c>
      <c r="K39" s="46" t="s">
        <v>209</v>
      </c>
      <c r="L39" s="46" t="s">
        <v>210</v>
      </c>
      <c r="M39" s="46" t="s">
        <v>120</v>
      </c>
      <c r="N39" s="46" t="s">
        <v>147</v>
      </c>
      <c r="O39" s="38">
        <v>835200</v>
      </c>
    </row>
    <row r="40" spans="1:15" x14ac:dyDescent="0.2">
      <c r="A40" s="37">
        <v>5</v>
      </c>
      <c r="B40" s="46" t="s">
        <v>136</v>
      </c>
      <c r="C40" s="38">
        <v>274900</v>
      </c>
      <c r="H40" s="46" t="s">
        <v>305</v>
      </c>
      <c r="I40" s="46" t="s">
        <v>306</v>
      </c>
      <c r="J40" s="46" t="s">
        <v>211</v>
      </c>
      <c r="K40" s="46" t="s">
        <v>212</v>
      </c>
      <c r="L40" s="46" t="s">
        <v>213</v>
      </c>
      <c r="M40" s="46" t="s">
        <v>2</v>
      </c>
      <c r="N40" s="46" t="s">
        <v>147</v>
      </c>
      <c r="O40" s="38">
        <v>1506600</v>
      </c>
    </row>
    <row r="41" spans="1:15" x14ac:dyDescent="0.2">
      <c r="A41" s="37">
        <v>5</v>
      </c>
      <c r="B41" s="46" t="s">
        <v>119</v>
      </c>
      <c r="C41" s="38">
        <v>220000</v>
      </c>
      <c r="H41" s="46" t="s">
        <v>319</v>
      </c>
      <c r="I41" s="46" t="s">
        <v>320</v>
      </c>
      <c r="J41" s="46" t="s">
        <v>214</v>
      </c>
      <c r="K41" s="46" t="s">
        <v>215</v>
      </c>
      <c r="L41" s="46" t="s">
        <v>216</v>
      </c>
      <c r="M41" s="46" t="s">
        <v>122</v>
      </c>
      <c r="N41" s="46" t="s">
        <v>147</v>
      </c>
      <c r="O41" s="38">
        <v>838700</v>
      </c>
    </row>
    <row r="42" spans="1:15" x14ac:dyDescent="0.2">
      <c r="A42" s="37">
        <v>9</v>
      </c>
      <c r="B42" s="46" t="s">
        <v>123</v>
      </c>
      <c r="C42" s="38">
        <v>216400</v>
      </c>
      <c r="H42" s="46" t="s">
        <v>289</v>
      </c>
      <c r="I42" s="46" t="s">
        <v>290</v>
      </c>
      <c r="J42" s="46" t="s">
        <v>217</v>
      </c>
      <c r="K42" s="46" t="s">
        <v>218</v>
      </c>
      <c r="L42" s="46" t="s">
        <v>219</v>
      </c>
      <c r="M42" s="46" t="s">
        <v>120</v>
      </c>
      <c r="N42" s="46" t="s">
        <v>147</v>
      </c>
      <c r="O42" s="38">
        <v>8489600</v>
      </c>
    </row>
    <row r="43" spans="1:15" x14ac:dyDescent="0.2">
      <c r="A43" s="37">
        <v>9</v>
      </c>
      <c r="B43" s="46" t="s">
        <v>136</v>
      </c>
      <c r="C43" s="38">
        <v>68400</v>
      </c>
      <c r="H43" s="46" t="s">
        <v>355</v>
      </c>
      <c r="I43" s="46" t="s">
        <v>357</v>
      </c>
      <c r="J43" s="46" t="s">
        <v>220</v>
      </c>
      <c r="K43" s="46" t="s">
        <v>221</v>
      </c>
      <c r="L43" s="46" t="s">
        <v>222</v>
      </c>
      <c r="M43" s="46" t="s">
        <v>2</v>
      </c>
      <c r="N43" s="46" t="s">
        <v>147</v>
      </c>
      <c r="O43" s="38">
        <v>-895900</v>
      </c>
    </row>
    <row r="44" spans="1:15" x14ac:dyDescent="0.2">
      <c r="A44" s="37">
        <v>5</v>
      </c>
      <c r="B44" s="46" t="s">
        <v>3</v>
      </c>
      <c r="C44" s="38">
        <v>11800</v>
      </c>
      <c r="H44" s="46" t="s">
        <v>287</v>
      </c>
      <c r="I44" s="46" t="s">
        <v>288</v>
      </c>
      <c r="J44" s="46" t="s">
        <v>223</v>
      </c>
      <c r="K44" s="46" t="s">
        <v>224</v>
      </c>
      <c r="L44" s="46" t="s">
        <v>225</v>
      </c>
      <c r="M44" s="46" t="s">
        <v>106</v>
      </c>
      <c r="N44" s="46" t="s">
        <v>147</v>
      </c>
      <c r="O44" s="38">
        <v>8834300</v>
      </c>
    </row>
    <row r="45" spans="1:15" x14ac:dyDescent="0.2">
      <c r="A45" s="37">
        <v>5</v>
      </c>
      <c r="B45" s="46" t="s">
        <v>113</v>
      </c>
      <c r="C45" s="38">
        <v>1800</v>
      </c>
      <c r="H45" s="46" t="s">
        <v>355</v>
      </c>
      <c r="I45" s="46" t="s">
        <v>358</v>
      </c>
      <c r="J45" s="46" t="s">
        <v>226</v>
      </c>
      <c r="K45" s="46" t="s">
        <v>227</v>
      </c>
      <c r="L45" s="46" t="s">
        <v>228</v>
      </c>
      <c r="M45" s="46" t="s">
        <v>112</v>
      </c>
      <c r="N45" s="46" t="s">
        <v>147</v>
      </c>
      <c r="O45" s="38">
        <v>-973400</v>
      </c>
    </row>
    <row r="46" spans="1:15" x14ac:dyDescent="0.2">
      <c r="A46" s="37">
        <v>5</v>
      </c>
      <c r="B46" s="46" t="s">
        <v>112</v>
      </c>
      <c r="C46" s="38">
        <v>-1536200</v>
      </c>
      <c r="H46" s="46" t="s">
        <v>277</v>
      </c>
      <c r="I46" s="46" t="s">
        <v>278</v>
      </c>
      <c r="J46" s="46" t="s">
        <v>229</v>
      </c>
      <c r="K46" s="46" t="s">
        <v>230</v>
      </c>
      <c r="L46" s="46" t="s">
        <v>231</v>
      </c>
      <c r="M46" s="46" t="s">
        <v>122</v>
      </c>
      <c r="N46" s="46" t="s">
        <v>147</v>
      </c>
      <c r="O46" s="38">
        <v>19846400</v>
      </c>
    </row>
    <row r="47" spans="1:15" x14ac:dyDescent="0.2">
      <c r="B47" s="33" t="s">
        <v>411</v>
      </c>
      <c r="C47" s="32">
        <f>SUM(C23:C46)</f>
        <v>259190200</v>
      </c>
      <c r="H47" s="46" t="s">
        <v>281</v>
      </c>
      <c r="I47" s="46" t="s">
        <v>299</v>
      </c>
      <c r="J47" s="46" t="s">
        <v>232</v>
      </c>
      <c r="K47" s="46" t="s">
        <v>233</v>
      </c>
      <c r="L47" s="46" t="s">
        <v>225</v>
      </c>
      <c r="M47" s="46" t="s">
        <v>106</v>
      </c>
      <c r="N47" s="46" t="s">
        <v>147</v>
      </c>
      <c r="O47" s="38">
        <v>3184200</v>
      </c>
    </row>
    <row r="48" spans="1:15" x14ac:dyDescent="0.2">
      <c r="H48" s="46" t="s">
        <v>281</v>
      </c>
      <c r="I48" s="46" t="s">
        <v>304</v>
      </c>
      <c r="J48" s="46" t="s">
        <v>234</v>
      </c>
      <c r="K48" s="46" t="s">
        <v>235</v>
      </c>
      <c r="L48" s="46" t="s">
        <v>165</v>
      </c>
      <c r="M48" s="46" t="s">
        <v>128</v>
      </c>
      <c r="N48" s="46" t="s">
        <v>147</v>
      </c>
      <c r="O48" s="38">
        <v>1670800</v>
      </c>
    </row>
    <row r="49" spans="8:15" x14ac:dyDescent="0.2">
      <c r="H49" s="46" t="s">
        <v>302</v>
      </c>
      <c r="I49" s="46" t="s">
        <v>307</v>
      </c>
      <c r="J49" s="46" t="s">
        <v>236</v>
      </c>
      <c r="K49" s="46" t="s">
        <v>237</v>
      </c>
      <c r="L49" s="46" t="s">
        <v>238</v>
      </c>
      <c r="M49" s="46" t="s">
        <v>122</v>
      </c>
      <c r="N49" s="46" t="s">
        <v>147</v>
      </c>
      <c r="O49" s="38">
        <v>1496500</v>
      </c>
    </row>
    <row r="50" spans="8:15" x14ac:dyDescent="0.2">
      <c r="H50" s="46" t="s">
        <v>317</v>
      </c>
      <c r="I50" s="46" t="s">
        <v>318</v>
      </c>
      <c r="J50" s="46" t="s">
        <v>239</v>
      </c>
      <c r="K50" s="46" t="s">
        <v>240</v>
      </c>
      <c r="L50" s="46" t="s">
        <v>241</v>
      </c>
      <c r="M50" s="46" t="s">
        <v>2</v>
      </c>
      <c r="N50" s="46" t="s">
        <v>147</v>
      </c>
      <c r="O50" s="38">
        <v>846600</v>
      </c>
    </row>
    <row r="51" spans="8:15" x14ac:dyDescent="0.2">
      <c r="H51" s="46" t="s">
        <v>297</v>
      </c>
      <c r="I51" s="46" t="s">
        <v>298</v>
      </c>
      <c r="J51" s="46" t="s">
        <v>242</v>
      </c>
      <c r="K51" s="46" t="s">
        <v>243</v>
      </c>
      <c r="L51" s="46" t="s">
        <v>244</v>
      </c>
      <c r="M51" s="46" t="s">
        <v>2</v>
      </c>
      <c r="N51" s="46" t="s">
        <v>147</v>
      </c>
      <c r="O51" s="38">
        <v>3226700</v>
      </c>
    </row>
    <row r="52" spans="8:15" x14ac:dyDescent="0.2">
      <c r="H52" s="46" t="s">
        <v>321</v>
      </c>
      <c r="I52" s="46" t="s">
        <v>328</v>
      </c>
      <c r="J52" s="46" t="s">
        <v>245</v>
      </c>
      <c r="K52" s="46" t="s">
        <v>246</v>
      </c>
      <c r="L52" s="46" t="s">
        <v>247</v>
      </c>
      <c r="M52" s="46" t="s">
        <v>2</v>
      </c>
      <c r="N52" s="46" t="s">
        <v>147</v>
      </c>
      <c r="O52" s="38">
        <v>553400</v>
      </c>
    </row>
    <row r="53" spans="8:15" x14ac:dyDescent="0.2">
      <c r="H53" s="46" t="s">
        <v>333</v>
      </c>
      <c r="I53" s="46" t="s">
        <v>334</v>
      </c>
      <c r="J53" s="46" t="s">
        <v>248</v>
      </c>
      <c r="K53" s="46" t="s">
        <v>249</v>
      </c>
      <c r="L53" s="46" t="s">
        <v>250</v>
      </c>
      <c r="M53" s="46" t="s">
        <v>124</v>
      </c>
      <c r="N53" s="46" t="s">
        <v>147</v>
      </c>
      <c r="O53" s="38">
        <v>415800</v>
      </c>
    </row>
    <row r="54" spans="8:15" x14ac:dyDescent="0.2">
      <c r="H54" s="46" t="s">
        <v>281</v>
      </c>
      <c r="I54" s="46" t="s">
        <v>291</v>
      </c>
      <c r="J54" s="46" t="s">
        <v>251</v>
      </c>
      <c r="K54" s="46" t="s">
        <v>252</v>
      </c>
      <c r="L54" s="46" t="s">
        <v>253</v>
      </c>
      <c r="M54" s="46" t="s">
        <v>125</v>
      </c>
      <c r="N54" s="46" t="s">
        <v>147</v>
      </c>
      <c r="O54" s="38">
        <v>6808400</v>
      </c>
    </row>
    <row r="55" spans="8:15" x14ac:dyDescent="0.2">
      <c r="H55" s="46" t="s">
        <v>313</v>
      </c>
      <c r="I55" s="46" t="s">
        <v>332</v>
      </c>
      <c r="J55" s="46" t="s">
        <v>254</v>
      </c>
      <c r="K55" s="46" t="s">
        <v>255</v>
      </c>
      <c r="L55" s="46" t="s">
        <v>256</v>
      </c>
      <c r="M55" s="46" t="s">
        <v>130</v>
      </c>
      <c r="N55" s="46" t="s">
        <v>147</v>
      </c>
      <c r="O55" s="38">
        <v>429700</v>
      </c>
    </row>
    <row r="56" spans="8:15" x14ac:dyDescent="0.2">
      <c r="H56" s="46" t="s">
        <v>313</v>
      </c>
      <c r="I56" s="46" t="s">
        <v>351</v>
      </c>
      <c r="J56" s="46" t="s">
        <v>254</v>
      </c>
      <c r="K56" s="46" t="s">
        <v>257</v>
      </c>
      <c r="L56" s="46" t="s">
        <v>258</v>
      </c>
      <c r="M56" s="46" t="s">
        <v>3</v>
      </c>
      <c r="N56" s="46" t="s">
        <v>147</v>
      </c>
      <c r="O56" s="38">
        <v>5900</v>
      </c>
    </row>
    <row r="57" spans="8:15" x14ac:dyDescent="0.2">
      <c r="H57" s="46" t="s">
        <v>340</v>
      </c>
      <c r="I57" s="46" t="s">
        <v>341</v>
      </c>
      <c r="J57" s="46" t="s">
        <v>259</v>
      </c>
      <c r="K57" s="46" t="s">
        <v>260</v>
      </c>
      <c r="L57" s="46" t="s">
        <v>261</v>
      </c>
      <c r="M57" s="46" t="s">
        <v>136</v>
      </c>
      <c r="N57" s="46" t="s">
        <v>147</v>
      </c>
      <c r="O57" s="38">
        <v>274900</v>
      </c>
    </row>
    <row r="58" spans="8:15" x14ac:dyDescent="0.2">
      <c r="H58" s="46" t="s">
        <v>293</v>
      </c>
      <c r="I58" s="46" t="s">
        <v>294</v>
      </c>
      <c r="J58" s="46" t="s">
        <v>262</v>
      </c>
      <c r="K58" s="46" t="s">
        <v>263</v>
      </c>
      <c r="L58" s="46" t="s">
        <v>264</v>
      </c>
      <c r="M58" s="46" t="s">
        <v>123</v>
      </c>
      <c r="N58" s="46" t="s">
        <v>147</v>
      </c>
      <c r="O58" s="38">
        <v>4520100</v>
      </c>
    </row>
    <row r="59" spans="8:15" x14ac:dyDescent="0.2">
      <c r="H59" s="46" t="s">
        <v>302</v>
      </c>
      <c r="I59" s="46" t="s">
        <v>303</v>
      </c>
      <c r="J59" s="46" t="s">
        <v>265</v>
      </c>
      <c r="K59" s="46" t="s">
        <v>266</v>
      </c>
      <c r="L59" s="46" t="s">
        <v>267</v>
      </c>
      <c r="M59" s="46" t="s">
        <v>123</v>
      </c>
      <c r="N59" s="46" t="s">
        <v>147</v>
      </c>
      <c r="O59" s="38">
        <v>1788600</v>
      </c>
    </row>
    <row r="60" spans="8:15" x14ac:dyDescent="0.2">
      <c r="H60" s="46" t="s">
        <v>355</v>
      </c>
      <c r="I60" s="46" t="s">
        <v>356</v>
      </c>
      <c r="J60" s="46" t="s">
        <v>268</v>
      </c>
      <c r="K60" s="46" t="s">
        <v>269</v>
      </c>
      <c r="L60" s="46" t="s">
        <v>270</v>
      </c>
      <c r="M60" s="46" t="s">
        <v>112</v>
      </c>
      <c r="N60" s="46" t="s">
        <v>147</v>
      </c>
      <c r="O60" s="38">
        <v>-562800</v>
      </c>
    </row>
    <row r="61" spans="8:15" x14ac:dyDescent="0.2">
      <c r="H61" s="46" t="s">
        <v>308</v>
      </c>
      <c r="I61" s="46" t="s">
        <v>344</v>
      </c>
      <c r="J61" s="46" t="s">
        <v>268</v>
      </c>
      <c r="K61" s="46" t="s">
        <v>271</v>
      </c>
      <c r="L61" s="46" t="s">
        <v>272</v>
      </c>
      <c r="M61" s="46" t="s">
        <v>119</v>
      </c>
      <c r="N61" s="46" t="s">
        <v>147</v>
      </c>
      <c r="O61" s="38">
        <v>220000</v>
      </c>
    </row>
  </sheetData>
  <autoFilter ref="H5:O5" xr:uid="{00000000-0009-0000-0000-000002000000}">
    <sortState xmlns:xlrd2="http://schemas.microsoft.com/office/spreadsheetml/2017/richdata2" ref="H6:O61">
      <sortCondition ref="J5"/>
    </sortState>
  </autoFilter>
  <mergeCells count="2">
    <mergeCell ref="A4:E4"/>
    <mergeCell ref="A21:C21"/>
  </mergeCells>
  <phoneticPr fontId="4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37"/>
  <sheetViews>
    <sheetView workbookViewId="0">
      <selection activeCell="D41" sqref="D41"/>
    </sheetView>
  </sheetViews>
  <sheetFormatPr defaultRowHeight="12.75" x14ac:dyDescent="0.2"/>
  <cols>
    <col min="1" max="1" width="15.7109375" customWidth="1"/>
    <col min="2" max="2" width="16.42578125" bestFit="1" customWidth="1"/>
    <col min="3" max="3" width="33" bestFit="1" customWidth="1"/>
    <col min="4" max="4" width="18.5703125" bestFit="1" customWidth="1"/>
    <col min="5" max="5" width="9.28515625" bestFit="1" customWidth="1"/>
  </cols>
  <sheetData>
    <row r="1" spans="1:5" x14ac:dyDescent="0.2">
      <c r="A1" s="36" t="s">
        <v>426</v>
      </c>
    </row>
    <row r="2" spans="1:5" ht="13.5" thickBot="1" x14ac:dyDescent="0.25">
      <c r="A2" s="62"/>
      <c r="B2" s="62"/>
      <c r="C2" s="62"/>
      <c r="D2" s="62"/>
    </row>
    <row r="3" spans="1:5" ht="13.5" thickBot="1" x14ac:dyDescent="0.25">
      <c r="A3" s="170" t="s">
        <v>426</v>
      </c>
      <c r="B3" s="171"/>
      <c r="C3" s="171"/>
      <c r="D3" s="171"/>
      <c r="E3" s="4"/>
    </row>
    <row r="4" spans="1:5" x14ac:dyDescent="0.2">
      <c r="A4" s="70" t="s">
        <v>8</v>
      </c>
      <c r="B4" s="70" t="s">
        <v>9</v>
      </c>
      <c r="C4" s="70" t="s">
        <v>70</v>
      </c>
      <c r="D4" s="71" t="s">
        <v>1</v>
      </c>
      <c r="E4" s="4"/>
    </row>
    <row r="5" spans="1:5" x14ac:dyDescent="0.2">
      <c r="A5" s="68" t="s">
        <v>11</v>
      </c>
      <c r="B5" s="68" t="s">
        <v>56</v>
      </c>
      <c r="C5" s="68" t="s">
        <v>57</v>
      </c>
      <c r="D5" s="69">
        <v>885554700</v>
      </c>
      <c r="E5" s="4"/>
    </row>
    <row r="6" spans="1:5" x14ac:dyDescent="0.2">
      <c r="A6" s="68" t="s">
        <v>11</v>
      </c>
      <c r="B6" s="68" t="s">
        <v>14</v>
      </c>
      <c r="C6" s="68" t="s">
        <v>59</v>
      </c>
      <c r="D6" s="69">
        <v>226136400</v>
      </c>
      <c r="E6" s="4"/>
    </row>
    <row r="7" spans="1:5" x14ac:dyDescent="0.2">
      <c r="A7" s="68" t="s">
        <v>11</v>
      </c>
      <c r="B7" s="68" t="s">
        <v>13</v>
      </c>
      <c r="C7" s="68" t="s">
        <v>62</v>
      </c>
      <c r="D7" s="69">
        <v>200678300</v>
      </c>
      <c r="E7" s="4"/>
    </row>
    <row r="8" spans="1:5" x14ac:dyDescent="0.2">
      <c r="A8" s="68" t="s">
        <v>10</v>
      </c>
      <c r="B8" s="68" t="s">
        <v>39</v>
      </c>
      <c r="C8" s="68" t="s">
        <v>40</v>
      </c>
      <c r="D8" s="69">
        <v>134469605.37</v>
      </c>
      <c r="E8" s="4"/>
    </row>
    <row r="9" spans="1:5" x14ac:dyDescent="0.2">
      <c r="A9" s="68" t="s">
        <v>10</v>
      </c>
      <c r="B9" s="68" t="s">
        <v>12</v>
      </c>
      <c r="C9" s="68" t="s">
        <v>44</v>
      </c>
      <c r="D9" s="69">
        <v>105430400</v>
      </c>
      <c r="E9" s="4"/>
    </row>
    <row r="10" spans="1:5" x14ac:dyDescent="0.2">
      <c r="A10" s="68" t="s">
        <v>11</v>
      </c>
      <c r="B10" s="68" t="s">
        <v>60</v>
      </c>
      <c r="C10" s="68" t="s">
        <v>61</v>
      </c>
      <c r="D10" s="69">
        <v>82234400</v>
      </c>
      <c r="E10" s="4"/>
    </row>
    <row r="11" spans="1:5" x14ac:dyDescent="0.2">
      <c r="A11" s="68" t="s">
        <v>16</v>
      </c>
      <c r="B11" s="68" t="s">
        <v>46</v>
      </c>
      <c r="C11" s="68" t="s">
        <v>68</v>
      </c>
      <c r="D11" s="69">
        <v>75668700</v>
      </c>
      <c r="E11" s="4"/>
    </row>
    <row r="12" spans="1:5" x14ac:dyDescent="0.2">
      <c r="A12" s="68" t="s">
        <v>11</v>
      </c>
      <c r="B12" s="68" t="s">
        <v>48</v>
      </c>
      <c r="C12" s="68" t="s">
        <v>64</v>
      </c>
      <c r="D12" s="69">
        <v>48899000</v>
      </c>
      <c r="E12" s="4"/>
    </row>
    <row r="13" spans="1:5" x14ac:dyDescent="0.2">
      <c r="A13" s="68" t="s">
        <v>10</v>
      </c>
      <c r="B13" s="68" t="s">
        <v>52</v>
      </c>
      <c r="C13" s="68" t="s">
        <v>53</v>
      </c>
      <c r="D13" s="69">
        <v>45691400</v>
      </c>
      <c r="E13" s="4"/>
    </row>
    <row r="14" spans="1:5" x14ac:dyDescent="0.2">
      <c r="A14" s="68" t="s">
        <v>11</v>
      </c>
      <c r="B14" s="68" t="s">
        <v>39</v>
      </c>
      <c r="C14" s="68" t="s">
        <v>58</v>
      </c>
      <c r="D14" s="69">
        <v>40035600</v>
      </c>
      <c r="E14" s="4"/>
    </row>
    <row r="15" spans="1:5" x14ac:dyDescent="0.2">
      <c r="A15" s="68" t="s">
        <v>10</v>
      </c>
      <c r="B15" s="68" t="s">
        <v>15</v>
      </c>
      <c r="C15" s="68" t="s">
        <v>43</v>
      </c>
      <c r="D15" s="69">
        <v>26620000</v>
      </c>
      <c r="E15" s="4"/>
    </row>
    <row r="16" spans="1:5" x14ac:dyDescent="0.2">
      <c r="A16" s="68" t="s">
        <v>10</v>
      </c>
      <c r="B16" s="68" t="s">
        <v>41</v>
      </c>
      <c r="C16" s="68" t="s">
        <v>42</v>
      </c>
      <c r="D16" s="69">
        <v>14637300</v>
      </c>
      <c r="E16" s="4"/>
    </row>
    <row r="17" spans="1:5" x14ac:dyDescent="0.2">
      <c r="A17" s="68" t="s">
        <v>10</v>
      </c>
      <c r="B17" s="68" t="s">
        <v>54</v>
      </c>
      <c r="C17" s="68" t="s">
        <v>55</v>
      </c>
      <c r="D17" s="69">
        <v>14027800</v>
      </c>
      <c r="E17" s="4"/>
    </row>
    <row r="18" spans="1:5" x14ac:dyDescent="0.2">
      <c r="A18" s="68" t="s">
        <v>11</v>
      </c>
      <c r="B18" s="68" t="s">
        <v>52</v>
      </c>
      <c r="C18" s="68" t="s">
        <v>65</v>
      </c>
      <c r="D18" s="69">
        <v>12693000</v>
      </c>
      <c r="E18" s="4"/>
    </row>
    <row r="19" spans="1:5" x14ac:dyDescent="0.2">
      <c r="A19" s="68" t="s">
        <v>10</v>
      </c>
      <c r="B19" s="68" t="s">
        <v>14</v>
      </c>
      <c r="C19" s="68" t="s">
        <v>45</v>
      </c>
      <c r="D19" s="69">
        <v>9952000</v>
      </c>
      <c r="E19" s="4"/>
    </row>
    <row r="20" spans="1:5" x14ac:dyDescent="0.2">
      <c r="A20" s="68" t="s">
        <v>11</v>
      </c>
      <c r="B20" s="68" t="s">
        <v>46</v>
      </c>
      <c r="C20" s="68" t="s">
        <v>63</v>
      </c>
      <c r="D20" s="69">
        <v>9768000</v>
      </c>
      <c r="E20" s="4"/>
    </row>
    <row r="21" spans="1:5" x14ac:dyDescent="0.2">
      <c r="A21" s="68" t="s">
        <v>16</v>
      </c>
      <c r="B21" s="68" t="s">
        <v>15</v>
      </c>
      <c r="C21" s="68" t="s">
        <v>67</v>
      </c>
      <c r="D21" s="69">
        <v>7793500</v>
      </c>
      <c r="E21" s="4"/>
    </row>
    <row r="22" spans="1:5" x14ac:dyDescent="0.2">
      <c r="A22" s="68" t="s">
        <v>10</v>
      </c>
      <c r="B22" s="68" t="s">
        <v>48</v>
      </c>
      <c r="C22" s="68" t="s">
        <v>49</v>
      </c>
      <c r="D22" s="69">
        <v>4161600</v>
      </c>
      <c r="E22" s="4"/>
    </row>
    <row r="23" spans="1:5" x14ac:dyDescent="0.2">
      <c r="A23" s="68" t="s">
        <v>10</v>
      </c>
      <c r="B23" s="68" t="s">
        <v>50</v>
      </c>
      <c r="C23" s="68" t="s">
        <v>51</v>
      </c>
      <c r="D23" s="69">
        <v>1665000</v>
      </c>
      <c r="E23" s="4"/>
    </row>
    <row r="24" spans="1:5" x14ac:dyDescent="0.2">
      <c r="A24" s="68" t="s">
        <v>16</v>
      </c>
      <c r="B24" s="68" t="s">
        <v>50</v>
      </c>
      <c r="C24" s="68" t="s">
        <v>69</v>
      </c>
      <c r="D24" s="69">
        <v>1244100</v>
      </c>
      <c r="E24" s="4"/>
    </row>
    <row r="25" spans="1:5" x14ac:dyDescent="0.2">
      <c r="A25" s="68" t="s">
        <v>16</v>
      </c>
      <c r="B25" s="68" t="s">
        <v>39</v>
      </c>
      <c r="C25" s="68" t="s">
        <v>66</v>
      </c>
      <c r="D25" s="69">
        <v>1083700</v>
      </c>
      <c r="E25" s="4"/>
    </row>
    <row r="26" spans="1:5" x14ac:dyDescent="0.2">
      <c r="A26" s="68" t="s">
        <v>10</v>
      </c>
      <c r="B26" s="68" t="s">
        <v>46</v>
      </c>
      <c r="C26" s="68" t="s">
        <v>47</v>
      </c>
      <c r="D26" s="69">
        <v>681400</v>
      </c>
      <c r="E26" s="4"/>
    </row>
    <row r="27" spans="1:5" ht="13.5" customHeight="1" x14ac:dyDescent="0.2">
      <c r="B27" s="4"/>
      <c r="C27" s="160" t="s">
        <v>429</v>
      </c>
      <c r="D27" s="161">
        <f>SUM(D16:D26)</f>
        <v>77707400</v>
      </c>
      <c r="E27" s="4"/>
    </row>
    <row r="28" spans="1:5" ht="13.5" thickBot="1" x14ac:dyDescent="0.25">
      <c r="A28" s="4"/>
      <c r="B28" s="4"/>
      <c r="C28" s="72" t="s">
        <v>410</v>
      </c>
      <c r="D28" s="42">
        <f>SUM(D5:D26)</f>
        <v>1949125905.3699999</v>
      </c>
      <c r="E28" s="4"/>
    </row>
    <row r="29" spans="1:5" x14ac:dyDescent="0.2">
      <c r="A29" s="4"/>
      <c r="B29" s="4"/>
      <c r="C29" s="34"/>
      <c r="D29" s="32"/>
      <c r="E29" s="4"/>
    </row>
    <row r="30" spans="1:5" ht="13.5" thickBot="1" x14ac:dyDescent="0.25">
      <c r="A30" s="62"/>
      <c r="B30" s="62"/>
      <c r="C30" s="73"/>
      <c r="D30" s="32"/>
      <c r="E30" s="4"/>
    </row>
    <row r="31" spans="1:5" ht="13.5" thickBot="1" x14ac:dyDescent="0.25">
      <c r="A31" s="74" t="s">
        <v>427</v>
      </c>
      <c r="B31" s="74"/>
      <c r="C31" s="75"/>
      <c r="D31" s="32"/>
      <c r="E31" s="4"/>
    </row>
    <row r="32" spans="1:5" x14ac:dyDescent="0.2">
      <c r="A32" s="79" t="s">
        <v>8</v>
      </c>
      <c r="B32" s="71" t="s">
        <v>1</v>
      </c>
      <c r="C32" s="71" t="s">
        <v>415</v>
      </c>
    </row>
    <row r="33" spans="1:5" x14ac:dyDescent="0.2">
      <c r="A33" s="76" t="s">
        <v>11</v>
      </c>
      <c r="B33" s="39">
        <f>D5+D6+D7+D10+D12+D14+D18+D20</f>
        <v>1505999400</v>
      </c>
      <c r="C33" s="78">
        <f>B33/'TIV by Construction'!$D$28</f>
        <v>0.77265372947476074</v>
      </c>
    </row>
    <row r="34" spans="1:5" x14ac:dyDescent="0.2">
      <c r="A34" s="76" t="s">
        <v>10</v>
      </c>
      <c r="B34" s="39">
        <f>D8+D9+D13+D15+D16+D17+D19+D22+D23+D26</f>
        <v>357336505.37</v>
      </c>
      <c r="C34" s="78">
        <f>B34/'TIV by Construction'!$D$28</f>
        <v>0.18333166902430928</v>
      </c>
    </row>
    <row r="35" spans="1:5" x14ac:dyDescent="0.2">
      <c r="A35" s="76" t="s">
        <v>16</v>
      </c>
      <c r="B35" s="39">
        <f>D11+D21+D24+D25</f>
        <v>85790000</v>
      </c>
      <c r="C35" s="78">
        <f>B35/'TIV by Construction'!$D$28</f>
        <v>4.4014601500930027E-2</v>
      </c>
    </row>
    <row r="36" spans="1:5" ht="13.5" thickBot="1" x14ac:dyDescent="0.25">
      <c r="A36" s="77" t="s">
        <v>422</v>
      </c>
      <c r="B36" s="42">
        <f>SUM(B33:B35)</f>
        <v>1949125905.3699999</v>
      </c>
      <c r="C36" s="80">
        <f>B36/'TIV by Construction'!$D$28</f>
        <v>1</v>
      </c>
      <c r="D36" s="4"/>
      <c r="E36" s="4"/>
    </row>
    <row r="37" spans="1:5" x14ac:dyDescent="0.2">
      <c r="A37" s="4"/>
      <c r="B37" s="4"/>
      <c r="C37" s="4"/>
      <c r="D37" s="4"/>
      <c r="E37" s="4"/>
    </row>
  </sheetData>
  <mergeCells count="1">
    <mergeCell ref="A3:D3"/>
  </mergeCells>
  <phoneticPr fontId="4" type="noConversion"/>
  <pageMargins left="0.75" right="0.75" top="1" bottom="1" header="0.5" footer="0.5"/>
  <pageSetup scale="78" orientation="landscape" r:id="rId1"/>
  <headerFooter alignWithMargins="0"/>
  <ignoredErrors>
    <ignoredError sqref="D2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9"/>
  <sheetViews>
    <sheetView workbookViewId="0">
      <selection activeCell="D34" sqref="D34"/>
    </sheetView>
  </sheetViews>
  <sheetFormatPr defaultColWidth="27.5703125" defaultRowHeight="12.75" x14ac:dyDescent="0.2"/>
  <cols>
    <col min="1" max="1" width="13.140625" bestFit="1" customWidth="1"/>
    <col min="2" max="2" width="9.85546875" bestFit="1" customWidth="1"/>
    <col min="3" max="3" width="41.5703125" customWidth="1"/>
    <col min="4" max="4" width="16.42578125" bestFit="1" customWidth="1"/>
  </cols>
  <sheetData>
    <row r="1" spans="1:4" x14ac:dyDescent="0.2">
      <c r="A1" s="36" t="s">
        <v>428</v>
      </c>
    </row>
    <row r="2" spans="1:4" ht="13.5" thickBot="1" x14ac:dyDescent="0.25">
      <c r="A2" s="62"/>
      <c r="B2" s="62"/>
      <c r="C2" s="62"/>
      <c r="D2" s="62"/>
    </row>
    <row r="3" spans="1:4" ht="13.5" thickBot="1" x14ac:dyDescent="0.25">
      <c r="A3" s="170" t="s">
        <v>428</v>
      </c>
      <c r="B3" s="171"/>
      <c r="C3" s="171"/>
      <c r="D3" s="171"/>
    </row>
    <row r="4" spans="1:4" x14ac:dyDescent="0.2">
      <c r="A4" s="70" t="s">
        <v>6</v>
      </c>
      <c r="B4" s="70" t="s">
        <v>7</v>
      </c>
      <c r="C4" s="70" t="s">
        <v>71</v>
      </c>
      <c r="D4" s="71" t="s">
        <v>1</v>
      </c>
    </row>
    <row r="5" spans="1:4" x14ac:dyDescent="0.2">
      <c r="A5" s="68" t="s">
        <v>10</v>
      </c>
      <c r="B5" s="81">
        <v>8</v>
      </c>
      <c r="C5" s="68" t="s">
        <v>79</v>
      </c>
      <c r="D5" s="69">
        <v>524659300</v>
      </c>
    </row>
    <row r="6" spans="1:4" x14ac:dyDescent="0.2">
      <c r="A6" s="68" t="s">
        <v>10</v>
      </c>
      <c r="B6" s="81">
        <v>6</v>
      </c>
      <c r="C6" s="68" t="s">
        <v>77</v>
      </c>
      <c r="D6" s="69">
        <v>325202700</v>
      </c>
    </row>
    <row r="7" spans="1:4" x14ac:dyDescent="0.2">
      <c r="A7" s="68" t="s">
        <v>10</v>
      </c>
      <c r="B7" s="81">
        <v>5</v>
      </c>
      <c r="C7" s="68" t="s">
        <v>76</v>
      </c>
      <c r="D7" s="69">
        <v>314454500</v>
      </c>
    </row>
    <row r="8" spans="1:4" x14ac:dyDescent="0.2">
      <c r="A8" s="68" t="s">
        <v>10</v>
      </c>
      <c r="B8" s="81">
        <v>3</v>
      </c>
      <c r="C8" s="68" t="s">
        <v>74</v>
      </c>
      <c r="D8" s="69">
        <v>304959505.37</v>
      </c>
    </row>
    <row r="9" spans="1:4" x14ac:dyDescent="0.2">
      <c r="A9" s="68" t="s">
        <v>10</v>
      </c>
      <c r="B9" s="81">
        <v>13</v>
      </c>
      <c r="C9" s="68" t="s">
        <v>82</v>
      </c>
      <c r="D9" s="69">
        <v>147340000</v>
      </c>
    </row>
    <row r="10" spans="1:4" x14ac:dyDescent="0.2">
      <c r="A10" s="68" t="s">
        <v>10</v>
      </c>
      <c r="B10" s="81">
        <v>38</v>
      </c>
      <c r="C10" s="68" t="s">
        <v>90</v>
      </c>
      <c r="D10" s="69">
        <v>95881300</v>
      </c>
    </row>
    <row r="11" spans="1:4" x14ac:dyDescent="0.2">
      <c r="A11" s="68" t="s">
        <v>10</v>
      </c>
      <c r="B11" s="81">
        <v>17</v>
      </c>
      <c r="C11" s="68" t="s">
        <v>85</v>
      </c>
      <c r="D11" s="69">
        <v>91473800</v>
      </c>
    </row>
    <row r="12" spans="1:4" x14ac:dyDescent="0.2">
      <c r="A12" s="68" t="s">
        <v>10</v>
      </c>
      <c r="B12" s="81">
        <v>28</v>
      </c>
      <c r="C12" s="68" t="s">
        <v>88</v>
      </c>
      <c r="D12" s="69">
        <v>41970400</v>
      </c>
    </row>
    <row r="13" spans="1:4" x14ac:dyDescent="0.2">
      <c r="A13" s="68" t="s">
        <v>10</v>
      </c>
      <c r="B13" s="81">
        <v>10</v>
      </c>
      <c r="C13" s="68" t="s">
        <v>80</v>
      </c>
      <c r="D13" s="69">
        <v>39467600</v>
      </c>
    </row>
    <row r="14" spans="1:4" x14ac:dyDescent="0.2">
      <c r="A14" s="68" t="s">
        <v>10</v>
      </c>
      <c r="B14" s="81">
        <v>12</v>
      </c>
      <c r="C14" s="68" t="s">
        <v>81</v>
      </c>
      <c r="D14" s="69">
        <v>24989600</v>
      </c>
    </row>
    <row r="15" spans="1:4" x14ac:dyDescent="0.2">
      <c r="A15" s="68" t="s">
        <v>10</v>
      </c>
      <c r="B15" s="81">
        <v>37</v>
      </c>
      <c r="C15" s="68" t="s">
        <v>89</v>
      </c>
      <c r="D15" s="69">
        <v>18752800</v>
      </c>
    </row>
    <row r="16" spans="1:4" x14ac:dyDescent="0.2">
      <c r="A16" s="68" t="s">
        <v>10</v>
      </c>
      <c r="B16" s="81">
        <v>23</v>
      </c>
      <c r="C16" s="68" t="s">
        <v>87</v>
      </c>
      <c r="D16" s="69">
        <v>6679700</v>
      </c>
    </row>
    <row r="17" spans="1:4" x14ac:dyDescent="0.2">
      <c r="A17" s="68" t="s">
        <v>10</v>
      </c>
      <c r="B17" s="81">
        <v>14</v>
      </c>
      <c r="C17" s="68" t="s">
        <v>83</v>
      </c>
      <c r="D17" s="69">
        <v>4923600</v>
      </c>
    </row>
    <row r="18" spans="1:4" x14ac:dyDescent="0.2">
      <c r="A18" s="68" t="s">
        <v>10</v>
      </c>
      <c r="B18" s="81">
        <v>22</v>
      </c>
      <c r="C18" s="68" t="s">
        <v>86</v>
      </c>
      <c r="D18" s="69">
        <v>2686300</v>
      </c>
    </row>
    <row r="19" spans="1:4" x14ac:dyDescent="0.2">
      <c r="A19" s="68" t="s">
        <v>10</v>
      </c>
      <c r="B19" s="81">
        <v>1</v>
      </c>
      <c r="C19" s="68" t="s">
        <v>72</v>
      </c>
      <c r="D19" s="69">
        <v>1863800</v>
      </c>
    </row>
    <row r="20" spans="1:4" x14ac:dyDescent="0.2">
      <c r="A20" s="68" t="s">
        <v>10</v>
      </c>
      <c r="B20" s="81">
        <v>7</v>
      </c>
      <c r="C20" s="68" t="s">
        <v>78</v>
      </c>
      <c r="D20" s="69">
        <v>1541700</v>
      </c>
    </row>
    <row r="21" spans="1:4" x14ac:dyDescent="0.2">
      <c r="A21" s="68" t="s">
        <v>10</v>
      </c>
      <c r="B21" s="81">
        <v>2</v>
      </c>
      <c r="C21" s="68" t="s">
        <v>73</v>
      </c>
      <c r="D21" s="69">
        <v>1345100</v>
      </c>
    </row>
    <row r="22" spans="1:4" x14ac:dyDescent="0.2">
      <c r="A22" s="68" t="s">
        <v>10</v>
      </c>
      <c r="B22" s="81">
        <v>0</v>
      </c>
      <c r="C22" s="68" t="s">
        <v>57</v>
      </c>
      <c r="D22" s="69">
        <v>465300</v>
      </c>
    </row>
    <row r="23" spans="1:4" x14ac:dyDescent="0.2">
      <c r="A23" s="68" t="s">
        <v>10</v>
      </c>
      <c r="B23" s="81">
        <v>4</v>
      </c>
      <c r="C23" s="68" t="s">
        <v>75</v>
      </c>
      <c r="D23" s="69">
        <v>451600</v>
      </c>
    </row>
    <row r="24" spans="1:4" ht="14.25" customHeight="1" x14ac:dyDescent="0.2">
      <c r="A24" s="68" t="s">
        <v>10</v>
      </c>
      <c r="B24" s="81">
        <v>15</v>
      </c>
      <c r="C24" s="68" t="s">
        <v>84</v>
      </c>
      <c r="D24" s="69">
        <v>17300</v>
      </c>
    </row>
    <row r="25" spans="1:4" ht="14.25" customHeight="1" x14ac:dyDescent="0.2">
      <c r="A25" s="4"/>
      <c r="B25" s="4"/>
      <c r="C25" s="160" t="s">
        <v>429</v>
      </c>
      <c r="D25" s="161">
        <f>SUM(D15:D24)</f>
        <v>38727200</v>
      </c>
    </row>
    <row r="26" spans="1:4" ht="14.25" customHeight="1" thickBot="1" x14ac:dyDescent="0.25">
      <c r="A26" s="4"/>
      <c r="B26" s="4"/>
      <c r="C26" s="72" t="s">
        <v>410</v>
      </c>
      <c r="D26" s="42">
        <f>SUM(D5:D24)</f>
        <v>1949125905.3699999</v>
      </c>
    </row>
    <row r="27" spans="1:4" x14ac:dyDescent="0.2">
      <c r="A27" s="4"/>
      <c r="B27" s="4"/>
      <c r="C27" s="4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</sheetData>
  <mergeCells count="1">
    <mergeCell ref="A3:D3"/>
  </mergeCells>
  <phoneticPr fontId="4" type="noConversion"/>
  <pageMargins left="0.75" right="0.75" top="1" bottom="1" header="0.5" footer="0.5"/>
  <pageSetup scale="7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72"/>
  <sheetViews>
    <sheetView zoomScaleNormal="100" workbookViewId="0">
      <selection activeCell="I29" sqref="I29"/>
    </sheetView>
  </sheetViews>
  <sheetFormatPr defaultRowHeight="12.75" x14ac:dyDescent="0.2"/>
  <cols>
    <col min="1" max="1" width="13.7109375" style="4" customWidth="1"/>
    <col min="2" max="2" width="9.85546875" style="4" bestFit="1" customWidth="1"/>
    <col min="3" max="3" width="41.5703125" style="4" customWidth="1"/>
    <col min="4" max="4" width="14.140625" style="4" bestFit="1" customWidth="1"/>
    <col min="5" max="5" width="12.140625" style="4" bestFit="1" customWidth="1"/>
    <col min="6" max="6" width="37.28515625" style="4" customWidth="1"/>
    <col min="7" max="7" width="16.42578125" style="4" bestFit="1" customWidth="1"/>
    <col min="8" max="13" width="9.140625" style="4"/>
    <col min="14" max="14" width="5.7109375" style="4" customWidth="1"/>
    <col min="15" max="15" width="6.28515625" style="4" customWidth="1"/>
    <col min="16" max="16384" width="9.140625" style="4"/>
  </cols>
  <sheetData>
    <row r="1" spans="1:7" x14ac:dyDescent="0.2">
      <c r="A1" s="84" t="s">
        <v>430</v>
      </c>
    </row>
    <row r="3" spans="1:7" ht="13.5" thickBot="1" x14ac:dyDescent="0.25">
      <c r="A3" s="93"/>
      <c r="B3" s="94"/>
      <c r="C3" s="94"/>
      <c r="D3" s="62"/>
      <c r="E3" s="62"/>
      <c r="F3" s="62"/>
      <c r="G3" s="62"/>
    </row>
    <row r="4" spans="1:7" ht="13.5" thickBot="1" x14ac:dyDescent="0.25">
      <c r="A4" s="92" t="s">
        <v>6</v>
      </c>
      <c r="B4" s="92" t="s">
        <v>7</v>
      </c>
      <c r="C4" s="92" t="s">
        <v>71</v>
      </c>
      <c r="D4" s="92" t="s">
        <v>8</v>
      </c>
      <c r="E4" s="92" t="s">
        <v>9</v>
      </c>
      <c r="F4" s="92" t="s">
        <v>70</v>
      </c>
      <c r="G4" s="92" t="s">
        <v>1</v>
      </c>
    </row>
    <row r="5" spans="1:7" x14ac:dyDescent="0.2">
      <c r="A5" s="86" t="s">
        <v>146</v>
      </c>
      <c r="B5" s="88"/>
      <c r="C5" s="86" t="s">
        <v>146</v>
      </c>
      <c r="D5" s="85" t="s">
        <v>146</v>
      </c>
      <c r="E5" s="85" t="s">
        <v>146</v>
      </c>
    </row>
    <row r="6" spans="1:7" x14ac:dyDescent="0.2">
      <c r="A6" s="86" t="s">
        <v>146</v>
      </c>
      <c r="B6" s="88"/>
      <c r="C6" s="86" t="s">
        <v>146</v>
      </c>
      <c r="D6" s="86" t="s">
        <v>146</v>
      </c>
      <c r="E6" s="86" t="s">
        <v>146</v>
      </c>
      <c r="F6" s="86" t="s">
        <v>146</v>
      </c>
      <c r="G6" s="88"/>
    </row>
    <row r="7" spans="1:7" x14ac:dyDescent="0.2">
      <c r="A7" s="85" t="s">
        <v>10</v>
      </c>
      <c r="B7" s="85">
        <v>1</v>
      </c>
      <c r="C7" s="86" t="s">
        <v>72</v>
      </c>
      <c r="D7" s="85" t="s">
        <v>10</v>
      </c>
      <c r="E7" s="85" t="s">
        <v>39</v>
      </c>
      <c r="F7" s="86" t="s">
        <v>40</v>
      </c>
      <c r="G7" s="87">
        <v>1863800</v>
      </c>
    </row>
    <row r="8" spans="1:7" x14ac:dyDescent="0.2">
      <c r="A8" s="85" t="s">
        <v>10</v>
      </c>
      <c r="B8" s="85">
        <v>2</v>
      </c>
      <c r="C8" s="86" t="s">
        <v>73</v>
      </c>
      <c r="D8" s="85" t="s">
        <v>10</v>
      </c>
      <c r="E8" s="85" t="s">
        <v>39</v>
      </c>
      <c r="F8" s="86" t="s">
        <v>40</v>
      </c>
      <c r="G8" s="87">
        <v>1345100</v>
      </c>
    </row>
    <row r="9" spans="1:7" x14ac:dyDescent="0.2">
      <c r="A9" s="85" t="s">
        <v>10</v>
      </c>
      <c r="B9" s="85">
        <v>3</v>
      </c>
      <c r="C9" s="86" t="s">
        <v>74</v>
      </c>
      <c r="D9" s="85" t="s">
        <v>10</v>
      </c>
      <c r="E9" s="85" t="s">
        <v>39</v>
      </c>
      <c r="F9" s="86" t="s">
        <v>40</v>
      </c>
      <c r="G9" s="87">
        <v>852705.37</v>
      </c>
    </row>
    <row r="10" spans="1:7" x14ac:dyDescent="0.2">
      <c r="A10" s="85" t="s">
        <v>10</v>
      </c>
      <c r="B10" s="85">
        <v>4</v>
      </c>
      <c r="C10" s="86" t="s">
        <v>75</v>
      </c>
      <c r="D10" s="85" t="s">
        <v>10</v>
      </c>
      <c r="E10" s="85" t="s">
        <v>39</v>
      </c>
      <c r="F10" s="86" t="s">
        <v>40</v>
      </c>
      <c r="G10" s="87">
        <v>451600</v>
      </c>
    </row>
    <row r="11" spans="1:7" x14ac:dyDescent="0.2">
      <c r="A11" s="85" t="s">
        <v>10</v>
      </c>
      <c r="B11" s="85">
        <v>5</v>
      </c>
      <c r="C11" s="86" t="s">
        <v>76</v>
      </c>
      <c r="D11" s="85" t="s">
        <v>10</v>
      </c>
      <c r="E11" s="85" t="s">
        <v>39</v>
      </c>
      <c r="F11" s="86" t="s">
        <v>40</v>
      </c>
      <c r="G11" s="87">
        <v>33544500</v>
      </c>
    </row>
    <row r="12" spans="1:7" x14ac:dyDescent="0.2">
      <c r="A12" s="85" t="s">
        <v>10</v>
      </c>
      <c r="B12" s="85">
        <v>5</v>
      </c>
      <c r="C12" s="86" t="s">
        <v>76</v>
      </c>
      <c r="D12" s="85" t="s">
        <v>10</v>
      </c>
      <c r="E12" s="85" t="s">
        <v>12</v>
      </c>
      <c r="F12" s="86" t="s">
        <v>44</v>
      </c>
      <c r="G12" s="87">
        <v>1035400</v>
      </c>
    </row>
    <row r="13" spans="1:7" x14ac:dyDescent="0.2">
      <c r="A13" s="85" t="s">
        <v>10</v>
      </c>
      <c r="B13" s="85">
        <v>5</v>
      </c>
      <c r="C13" s="86" t="s">
        <v>76</v>
      </c>
      <c r="D13" s="85" t="s">
        <v>10</v>
      </c>
      <c r="E13" s="85" t="s">
        <v>46</v>
      </c>
      <c r="F13" s="86" t="s">
        <v>47</v>
      </c>
      <c r="G13" s="87">
        <v>681400</v>
      </c>
    </row>
    <row r="14" spans="1:7" x14ac:dyDescent="0.2">
      <c r="A14" s="85" t="s">
        <v>10</v>
      </c>
      <c r="B14" s="85">
        <v>5</v>
      </c>
      <c r="C14" s="86" t="s">
        <v>76</v>
      </c>
      <c r="D14" s="85" t="s">
        <v>10</v>
      </c>
      <c r="E14" s="85" t="s">
        <v>48</v>
      </c>
      <c r="F14" s="86" t="s">
        <v>49</v>
      </c>
      <c r="G14" s="87">
        <v>4161600</v>
      </c>
    </row>
    <row r="15" spans="1:7" x14ac:dyDescent="0.2">
      <c r="A15" s="85" t="s">
        <v>10</v>
      </c>
      <c r="B15" s="85">
        <v>5</v>
      </c>
      <c r="C15" s="86" t="s">
        <v>76</v>
      </c>
      <c r="D15" s="85" t="s">
        <v>10</v>
      </c>
      <c r="E15" s="85" t="s">
        <v>50</v>
      </c>
      <c r="F15" s="86" t="s">
        <v>51</v>
      </c>
      <c r="G15" s="87">
        <v>316400</v>
      </c>
    </row>
    <row r="16" spans="1:7" x14ac:dyDescent="0.2">
      <c r="A16" s="85" t="s">
        <v>10</v>
      </c>
      <c r="B16" s="85">
        <v>5</v>
      </c>
      <c r="C16" s="86" t="s">
        <v>76</v>
      </c>
      <c r="D16" s="85" t="s">
        <v>10</v>
      </c>
      <c r="E16" s="85" t="s">
        <v>52</v>
      </c>
      <c r="F16" s="86" t="s">
        <v>53</v>
      </c>
      <c r="G16" s="87">
        <v>7576400</v>
      </c>
    </row>
    <row r="17" spans="1:7" x14ac:dyDescent="0.2">
      <c r="A17" s="85" t="s">
        <v>10</v>
      </c>
      <c r="B17" s="85">
        <v>6</v>
      </c>
      <c r="C17" s="86" t="s">
        <v>77</v>
      </c>
      <c r="D17" s="85" t="s">
        <v>10</v>
      </c>
      <c r="E17" s="85" t="s">
        <v>12</v>
      </c>
      <c r="F17" s="86" t="s">
        <v>44</v>
      </c>
      <c r="G17" s="87">
        <v>103302600</v>
      </c>
    </row>
    <row r="18" spans="1:7" x14ac:dyDescent="0.2">
      <c r="A18" s="85" t="s">
        <v>10</v>
      </c>
      <c r="B18" s="85">
        <v>6</v>
      </c>
      <c r="C18" s="86" t="s">
        <v>77</v>
      </c>
      <c r="D18" s="85" t="s">
        <v>10</v>
      </c>
      <c r="E18" s="85" t="s">
        <v>52</v>
      </c>
      <c r="F18" s="86" t="s">
        <v>53</v>
      </c>
      <c r="G18" s="87">
        <v>8827200</v>
      </c>
    </row>
    <row r="19" spans="1:7" x14ac:dyDescent="0.2">
      <c r="A19" s="85" t="s">
        <v>10</v>
      </c>
      <c r="B19" s="85">
        <v>7</v>
      </c>
      <c r="C19" s="86" t="s">
        <v>78</v>
      </c>
      <c r="D19" s="85" t="s">
        <v>10</v>
      </c>
      <c r="E19" s="85" t="s">
        <v>39</v>
      </c>
      <c r="F19" s="86" t="s">
        <v>40</v>
      </c>
      <c r="G19" s="87">
        <v>193100</v>
      </c>
    </row>
    <row r="20" spans="1:7" x14ac:dyDescent="0.2">
      <c r="A20" s="85" t="s">
        <v>10</v>
      </c>
      <c r="B20" s="85">
        <v>7</v>
      </c>
      <c r="C20" s="86" t="s">
        <v>78</v>
      </c>
      <c r="D20" s="85" t="s">
        <v>10</v>
      </c>
      <c r="E20" s="85" t="s">
        <v>50</v>
      </c>
      <c r="F20" s="86" t="s">
        <v>51</v>
      </c>
      <c r="G20" s="87">
        <v>1348600</v>
      </c>
    </row>
    <row r="21" spans="1:7" x14ac:dyDescent="0.2">
      <c r="A21" s="85" t="s">
        <v>10</v>
      </c>
      <c r="B21" s="85">
        <v>8</v>
      </c>
      <c r="C21" s="86" t="s">
        <v>79</v>
      </c>
      <c r="D21" s="85" t="s">
        <v>10</v>
      </c>
      <c r="E21" s="85" t="s">
        <v>39</v>
      </c>
      <c r="F21" s="86" t="s">
        <v>40</v>
      </c>
      <c r="G21" s="87">
        <v>16040300</v>
      </c>
    </row>
    <row r="22" spans="1:7" x14ac:dyDescent="0.2">
      <c r="A22" s="85" t="s">
        <v>10</v>
      </c>
      <c r="B22" s="85">
        <v>8</v>
      </c>
      <c r="C22" s="86" t="s">
        <v>79</v>
      </c>
      <c r="D22" s="85" t="s">
        <v>10</v>
      </c>
      <c r="E22" s="85" t="s">
        <v>41</v>
      </c>
      <c r="F22" s="86" t="s">
        <v>42</v>
      </c>
      <c r="G22" s="87">
        <v>14637300</v>
      </c>
    </row>
    <row r="23" spans="1:7" x14ac:dyDescent="0.2">
      <c r="A23" s="85" t="s">
        <v>10</v>
      </c>
      <c r="B23" s="85">
        <v>8</v>
      </c>
      <c r="C23" s="86" t="s">
        <v>79</v>
      </c>
      <c r="D23" s="85" t="s">
        <v>10</v>
      </c>
      <c r="E23" s="85" t="s">
        <v>15</v>
      </c>
      <c r="F23" s="86" t="s">
        <v>43</v>
      </c>
      <c r="G23" s="87">
        <v>26620000</v>
      </c>
    </row>
    <row r="24" spans="1:7" x14ac:dyDescent="0.2">
      <c r="A24" s="85" t="s">
        <v>10</v>
      </c>
      <c r="B24" s="85">
        <v>8</v>
      </c>
      <c r="C24" s="86" t="s">
        <v>79</v>
      </c>
      <c r="D24" s="85" t="s">
        <v>10</v>
      </c>
      <c r="E24" s="85" t="s">
        <v>12</v>
      </c>
      <c r="F24" s="86" t="s">
        <v>44</v>
      </c>
      <c r="G24" s="87">
        <v>1092400</v>
      </c>
    </row>
    <row r="25" spans="1:7" x14ac:dyDescent="0.2">
      <c r="A25" s="85" t="s">
        <v>10</v>
      </c>
      <c r="B25" s="85">
        <v>8</v>
      </c>
      <c r="C25" s="86" t="s">
        <v>79</v>
      </c>
      <c r="D25" s="85" t="s">
        <v>10</v>
      </c>
      <c r="E25" s="85" t="s">
        <v>52</v>
      </c>
      <c r="F25" s="86" t="s">
        <v>53</v>
      </c>
      <c r="G25" s="87">
        <v>1326500</v>
      </c>
    </row>
    <row r="26" spans="1:7" x14ac:dyDescent="0.2">
      <c r="A26" s="85" t="s">
        <v>10</v>
      </c>
      <c r="B26" s="85">
        <v>8</v>
      </c>
      <c r="C26" s="86" t="s">
        <v>79</v>
      </c>
      <c r="D26" s="85" t="s">
        <v>10</v>
      </c>
      <c r="E26" s="85" t="s">
        <v>54</v>
      </c>
      <c r="F26" s="86" t="s">
        <v>55</v>
      </c>
      <c r="G26" s="87">
        <v>14027800</v>
      </c>
    </row>
    <row r="27" spans="1:7" x14ac:dyDescent="0.2">
      <c r="A27" s="85" t="s">
        <v>10</v>
      </c>
      <c r="B27" s="85">
        <v>10</v>
      </c>
      <c r="C27" s="86" t="s">
        <v>80</v>
      </c>
      <c r="D27" s="85" t="s">
        <v>10</v>
      </c>
      <c r="E27" s="85" t="s">
        <v>39</v>
      </c>
      <c r="F27" s="86" t="s">
        <v>40</v>
      </c>
      <c r="G27" s="87">
        <v>1425700</v>
      </c>
    </row>
    <row r="28" spans="1:7" x14ac:dyDescent="0.2">
      <c r="A28" s="85" t="s">
        <v>10</v>
      </c>
      <c r="B28" s="85">
        <v>23</v>
      </c>
      <c r="C28" s="86" t="s">
        <v>87</v>
      </c>
      <c r="D28" s="85" t="s">
        <v>10</v>
      </c>
      <c r="E28" s="85" t="s">
        <v>52</v>
      </c>
      <c r="F28" s="86" t="s">
        <v>53</v>
      </c>
      <c r="G28" s="87">
        <v>2032000</v>
      </c>
    </row>
    <row r="29" spans="1:7" x14ac:dyDescent="0.2">
      <c r="A29" s="85" t="s">
        <v>10</v>
      </c>
      <c r="B29" s="85">
        <v>37</v>
      </c>
      <c r="C29" s="86" t="s">
        <v>89</v>
      </c>
      <c r="D29" s="85" t="s">
        <v>10</v>
      </c>
      <c r="E29" s="85" t="s">
        <v>39</v>
      </c>
      <c r="F29" s="86" t="s">
        <v>40</v>
      </c>
      <c r="G29" s="87">
        <v>18752800</v>
      </c>
    </row>
    <row r="30" spans="1:7" x14ac:dyDescent="0.2">
      <c r="A30" s="85" t="s">
        <v>10</v>
      </c>
      <c r="B30" s="85">
        <v>38</v>
      </c>
      <c r="C30" s="86" t="s">
        <v>90</v>
      </c>
      <c r="D30" s="85" t="s">
        <v>10</v>
      </c>
      <c r="E30" s="85" t="s">
        <v>39</v>
      </c>
      <c r="F30" s="86" t="s">
        <v>40</v>
      </c>
      <c r="G30" s="87">
        <v>60000000</v>
      </c>
    </row>
    <row r="31" spans="1:7" x14ac:dyDescent="0.2">
      <c r="A31" s="85" t="s">
        <v>10</v>
      </c>
      <c r="B31" s="85">
        <v>38</v>
      </c>
      <c r="C31" s="86" t="s">
        <v>90</v>
      </c>
      <c r="D31" s="85" t="s">
        <v>10</v>
      </c>
      <c r="E31" s="85" t="s">
        <v>14</v>
      </c>
      <c r="F31" s="86" t="s">
        <v>45</v>
      </c>
      <c r="G31" s="87">
        <v>9952000</v>
      </c>
    </row>
    <row r="32" spans="1:7" x14ac:dyDescent="0.2">
      <c r="A32" s="85" t="s">
        <v>10</v>
      </c>
      <c r="B32" s="85">
        <v>38</v>
      </c>
      <c r="C32" s="86" t="s">
        <v>90</v>
      </c>
      <c r="D32" s="85" t="s">
        <v>10</v>
      </c>
      <c r="E32" s="85" t="s">
        <v>52</v>
      </c>
      <c r="F32" s="86" t="s">
        <v>53</v>
      </c>
      <c r="G32" s="87">
        <v>25929300</v>
      </c>
    </row>
    <row r="33" spans="1:7" x14ac:dyDescent="0.2">
      <c r="A33" s="85" t="s">
        <v>10</v>
      </c>
      <c r="B33" s="85">
        <v>0</v>
      </c>
      <c r="C33" s="86" t="s">
        <v>57</v>
      </c>
      <c r="D33" s="85" t="s">
        <v>11</v>
      </c>
      <c r="E33" s="85" t="s">
        <v>56</v>
      </c>
      <c r="F33" s="86" t="s">
        <v>57</v>
      </c>
      <c r="G33" s="87">
        <v>465300</v>
      </c>
    </row>
    <row r="34" spans="1:7" x14ac:dyDescent="0.2">
      <c r="A34" s="85" t="s">
        <v>10</v>
      </c>
      <c r="B34" s="85">
        <v>3</v>
      </c>
      <c r="C34" s="86" t="s">
        <v>74</v>
      </c>
      <c r="D34" s="85" t="s">
        <v>11</v>
      </c>
      <c r="E34" s="85" t="s">
        <v>56</v>
      </c>
      <c r="F34" s="86" t="s">
        <v>57</v>
      </c>
      <c r="G34" s="87">
        <v>304106800</v>
      </c>
    </row>
    <row r="35" spans="1:7" x14ac:dyDescent="0.2">
      <c r="A35" s="85" t="s">
        <v>10</v>
      </c>
      <c r="B35" s="85">
        <v>5</v>
      </c>
      <c r="C35" s="86" t="s">
        <v>76</v>
      </c>
      <c r="D35" s="85" t="s">
        <v>11</v>
      </c>
      <c r="E35" s="85" t="s">
        <v>56</v>
      </c>
      <c r="F35" s="86" t="s">
        <v>57</v>
      </c>
      <c r="G35" s="87">
        <v>216888800</v>
      </c>
    </row>
    <row r="36" spans="1:7" x14ac:dyDescent="0.2">
      <c r="A36" s="85" t="s">
        <v>10</v>
      </c>
      <c r="B36" s="85">
        <v>5</v>
      </c>
      <c r="C36" s="86" t="s">
        <v>76</v>
      </c>
      <c r="D36" s="85" t="s">
        <v>11</v>
      </c>
      <c r="E36" s="85" t="s">
        <v>60</v>
      </c>
      <c r="F36" s="86" t="s">
        <v>61</v>
      </c>
      <c r="G36" s="87">
        <v>28748000</v>
      </c>
    </row>
    <row r="37" spans="1:7" x14ac:dyDescent="0.2">
      <c r="A37" s="85" t="s">
        <v>10</v>
      </c>
      <c r="B37" s="85">
        <v>5</v>
      </c>
      <c r="C37" s="86" t="s">
        <v>76</v>
      </c>
      <c r="D37" s="85" t="s">
        <v>11</v>
      </c>
      <c r="E37" s="85" t="s">
        <v>13</v>
      </c>
      <c r="F37" s="86" t="s">
        <v>62</v>
      </c>
      <c r="G37" s="87">
        <v>21502000</v>
      </c>
    </row>
    <row r="38" spans="1:7" x14ac:dyDescent="0.2">
      <c r="A38" s="85" t="s">
        <v>10</v>
      </c>
      <c r="B38" s="85">
        <v>6</v>
      </c>
      <c r="C38" s="86" t="s">
        <v>77</v>
      </c>
      <c r="D38" s="85" t="s">
        <v>11</v>
      </c>
      <c r="E38" s="85" t="s">
        <v>56</v>
      </c>
      <c r="F38" s="86" t="s">
        <v>57</v>
      </c>
      <c r="G38" s="87">
        <v>2136000</v>
      </c>
    </row>
    <row r="39" spans="1:7" x14ac:dyDescent="0.2">
      <c r="A39" s="85" t="s">
        <v>10</v>
      </c>
      <c r="B39" s="85">
        <v>6</v>
      </c>
      <c r="C39" s="86" t="s">
        <v>77</v>
      </c>
      <c r="D39" s="85" t="s">
        <v>11</v>
      </c>
      <c r="E39" s="85" t="s">
        <v>14</v>
      </c>
      <c r="F39" s="86" t="s">
        <v>59</v>
      </c>
      <c r="G39" s="87">
        <v>26387400</v>
      </c>
    </row>
    <row r="40" spans="1:7" x14ac:dyDescent="0.2">
      <c r="A40" s="85" t="s">
        <v>10</v>
      </c>
      <c r="B40" s="85">
        <v>6</v>
      </c>
      <c r="C40" s="86" t="s">
        <v>77</v>
      </c>
      <c r="D40" s="85" t="s">
        <v>11</v>
      </c>
      <c r="E40" s="85" t="s">
        <v>60</v>
      </c>
      <c r="F40" s="86" t="s">
        <v>61</v>
      </c>
      <c r="G40" s="87">
        <v>2226000</v>
      </c>
    </row>
    <row r="41" spans="1:7" x14ac:dyDescent="0.2">
      <c r="A41" s="85" t="s">
        <v>10</v>
      </c>
      <c r="B41" s="85">
        <v>6</v>
      </c>
      <c r="C41" s="86" t="s">
        <v>77</v>
      </c>
      <c r="D41" s="85" t="s">
        <v>11</v>
      </c>
      <c r="E41" s="85" t="s">
        <v>13</v>
      </c>
      <c r="F41" s="86" t="s">
        <v>62</v>
      </c>
      <c r="G41" s="87">
        <v>175394900</v>
      </c>
    </row>
    <row r="42" spans="1:7" x14ac:dyDescent="0.2">
      <c r="A42" s="85" t="s">
        <v>10</v>
      </c>
      <c r="B42" s="85">
        <v>6</v>
      </c>
      <c r="C42" s="86" t="s">
        <v>77</v>
      </c>
      <c r="D42" s="85" t="s">
        <v>11</v>
      </c>
      <c r="E42" s="85" t="s">
        <v>48</v>
      </c>
      <c r="F42" s="86" t="s">
        <v>64</v>
      </c>
      <c r="G42" s="87">
        <v>6928600</v>
      </c>
    </row>
    <row r="43" spans="1:7" x14ac:dyDescent="0.2">
      <c r="A43" s="85" t="s">
        <v>10</v>
      </c>
      <c r="B43" s="85">
        <v>8</v>
      </c>
      <c r="C43" s="86" t="s">
        <v>79</v>
      </c>
      <c r="D43" s="85" t="s">
        <v>11</v>
      </c>
      <c r="E43" s="85" t="s">
        <v>56</v>
      </c>
      <c r="F43" s="86" t="s">
        <v>57</v>
      </c>
      <c r="G43" s="87">
        <v>133100100</v>
      </c>
    </row>
    <row r="44" spans="1:7" x14ac:dyDescent="0.2">
      <c r="A44" s="85" t="s">
        <v>10</v>
      </c>
      <c r="B44" s="85">
        <v>8</v>
      </c>
      <c r="C44" s="86" t="s">
        <v>79</v>
      </c>
      <c r="D44" s="85" t="s">
        <v>11</v>
      </c>
      <c r="E44" s="85" t="s">
        <v>39</v>
      </c>
      <c r="F44" s="86" t="s">
        <v>58</v>
      </c>
      <c r="G44" s="87">
        <v>21397900</v>
      </c>
    </row>
    <row r="45" spans="1:7" x14ac:dyDescent="0.2">
      <c r="A45" s="85" t="s">
        <v>10</v>
      </c>
      <c r="B45" s="85">
        <v>8</v>
      </c>
      <c r="C45" s="86" t="s">
        <v>79</v>
      </c>
      <c r="D45" s="85" t="s">
        <v>11</v>
      </c>
      <c r="E45" s="85" t="s">
        <v>14</v>
      </c>
      <c r="F45" s="86" t="s">
        <v>59</v>
      </c>
      <c r="G45" s="87">
        <v>142338200</v>
      </c>
    </row>
    <row r="46" spans="1:7" x14ac:dyDescent="0.2">
      <c r="A46" s="85" t="s">
        <v>10</v>
      </c>
      <c r="B46" s="85">
        <v>8</v>
      </c>
      <c r="C46" s="86" t="s">
        <v>79</v>
      </c>
      <c r="D46" s="85" t="s">
        <v>11</v>
      </c>
      <c r="E46" s="85" t="s">
        <v>60</v>
      </c>
      <c r="F46" s="86" t="s">
        <v>61</v>
      </c>
      <c r="G46" s="87">
        <v>46694100</v>
      </c>
    </row>
    <row r="47" spans="1:7" x14ac:dyDescent="0.2">
      <c r="A47" s="85" t="s">
        <v>10</v>
      </c>
      <c r="B47" s="85">
        <v>8</v>
      </c>
      <c r="C47" s="86" t="s">
        <v>79</v>
      </c>
      <c r="D47" s="85" t="s">
        <v>11</v>
      </c>
      <c r="E47" s="85" t="s">
        <v>13</v>
      </c>
      <c r="F47" s="86" t="s">
        <v>62</v>
      </c>
      <c r="G47" s="87">
        <v>377800</v>
      </c>
    </row>
    <row r="48" spans="1:7" x14ac:dyDescent="0.2">
      <c r="A48" s="85" t="s">
        <v>10</v>
      </c>
      <c r="B48" s="85">
        <v>8</v>
      </c>
      <c r="C48" s="86" t="s">
        <v>79</v>
      </c>
      <c r="D48" s="85" t="s">
        <v>11</v>
      </c>
      <c r="E48" s="85" t="s">
        <v>46</v>
      </c>
      <c r="F48" s="86" t="s">
        <v>63</v>
      </c>
      <c r="G48" s="87">
        <v>9768000</v>
      </c>
    </row>
    <row r="49" spans="1:7" x14ac:dyDescent="0.2">
      <c r="A49" s="85" t="s">
        <v>10</v>
      </c>
      <c r="B49" s="85">
        <v>8</v>
      </c>
      <c r="C49" s="86" t="s">
        <v>79</v>
      </c>
      <c r="D49" s="85" t="s">
        <v>11</v>
      </c>
      <c r="E49" s="85" t="s">
        <v>52</v>
      </c>
      <c r="F49" s="86" t="s">
        <v>65</v>
      </c>
      <c r="G49" s="87">
        <v>12693000</v>
      </c>
    </row>
    <row r="50" spans="1:7" x14ac:dyDescent="0.2">
      <c r="A50" s="85" t="s">
        <v>10</v>
      </c>
      <c r="B50" s="85">
        <v>10</v>
      </c>
      <c r="C50" s="86" t="s">
        <v>80</v>
      </c>
      <c r="D50" s="85" t="s">
        <v>11</v>
      </c>
      <c r="E50" s="85" t="s">
        <v>56</v>
      </c>
      <c r="F50" s="86" t="s">
        <v>57</v>
      </c>
      <c r="G50" s="87">
        <v>-1229100</v>
      </c>
    </row>
    <row r="51" spans="1:7" x14ac:dyDescent="0.2">
      <c r="A51" s="85" t="s">
        <v>10</v>
      </c>
      <c r="B51" s="85">
        <v>10</v>
      </c>
      <c r="C51" s="86" t="s">
        <v>80</v>
      </c>
      <c r="D51" s="85" t="s">
        <v>11</v>
      </c>
      <c r="E51" s="85" t="s">
        <v>39</v>
      </c>
      <c r="F51" s="86" t="s">
        <v>58</v>
      </c>
      <c r="G51" s="87">
        <v>18637700</v>
      </c>
    </row>
    <row r="52" spans="1:7" x14ac:dyDescent="0.2">
      <c r="A52" s="85" t="s">
        <v>10</v>
      </c>
      <c r="B52" s="85">
        <v>10</v>
      </c>
      <c r="C52" s="86" t="s">
        <v>80</v>
      </c>
      <c r="D52" s="85" t="s">
        <v>11</v>
      </c>
      <c r="E52" s="85" t="s">
        <v>14</v>
      </c>
      <c r="F52" s="86" t="s">
        <v>59</v>
      </c>
      <c r="G52" s="87">
        <v>20633300</v>
      </c>
    </row>
    <row r="53" spans="1:7" x14ac:dyDescent="0.2">
      <c r="A53" s="85" t="s">
        <v>10</v>
      </c>
      <c r="B53" s="85">
        <v>12</v>
      </c>
      <c r="C53" s="86" t="s">
        <v>81</v>
      </c>
      <c r="D53" s="85" t="s">
        <v>11</v>
      </c>
      <c r="E53" s="85" t="s">
        <v>56</v>
      </c>
      <c r="F53" s="86" t="s">
        <v>57</v>
      </c>
      <c r="G53" s="87">
        <v>24989600</v>
      </c>
    </row>
    <row r="54" spans="1:7" x14ac:dyDescent="0.2">
      <c r="A54" s="85" t="s">
        <v>10</v>
      </c>
      <c r="B54" s="85">
        <v>13</v>
      </c>
      <c r="C54" s="86" t="s">
        <v>82</v>
      </c>
      <c r="D54" s="85" t="s">
        <v>11</v>
      </c>
      <c r="E54" s="85" t="s">
        <v>56</v>
      </c>
      <c r="F54" s="86" t="s">
        <v>57</v>
      </c>
      <c r="G54" s="87">
        <v>110562500</v>
      </c>
    </row>
    <row r="55" spans="1:7" x14ac:dyDescent="0.2">
      <c r="A55" s="85" t="s">
        <v>10</v>
      </c>
      <c r="B55" s="85">
        <v>13</v>
      </c>
      <c r="C55" s="86" t="s">
        <v>82</v>
      </c>
      <c r="D55" s="85" t="s">
        <v>11</v>
      </c>
      <c r="E55" s="85" t="s">
        <v>14</v>
      </c>
      <c r="F55" s="86" t="s">
        <v>59</v>
      </c>
      <c r="G55" s="87">
        <v>36777500</v>
      </c>
    </row>
    <row r="56" spans="1:7" x14ac:dyDescent="0.2">
      <c r="A56" s="85" t="s">
        <v>10</v>
      </c>
      <c r="B56" s="85">
        <v>14</v>
      </c>
      <c r="C56" s="86" t="s">
        <v>83</v>
      </c>
      <c r="D56" s="85" t="s">
        <v>11</v>
      </c>
      <c r="E56" s="85" t="s">
        <v>56</v>
      </c>
      <c r="F56" s="86" t="s">
        <v>57</v>
      </c>
      <c r="G56" s="87">
        <v>357300</v>
      </c>
    </row>
    <row r="57" spans="1:7" x14ac:dyDescent="0.2">
      <c r="A57" s="85" t="s">
        <v>10</v>
      </c>
      <c r="B57" s="85">
        <v>14</v>
      </c>
      <c r="C57" s="86" t="s">
        <v>83</v>
      </c>
      <c r="D57" s="85" t="s">
        <v>11</v>
      </c>
      <c r="E57" s="85" t="s">
        <v>60</v>
      </c>
      <c r="F57" s="86" t="s">
        <v>61</v>
      </c>
      <c r="G57" s="87">
        <v>4566300</v>
      </c>
    </row>
    <row r="58" spans="1:7" x14ac:dyDescent="0.2">
      <c r="A58" s="85" t="s">
        <v>10</v>
      </c>
      <c r="B58" s="85">
        <v>15</v>
      </c>
      <c r="C58" s="86" t="s">
        <v>84</v>
      </c>
      <c r="D58" s="85" t="s">
        <v>11</v>
      </c>
      <c r="E58" s="85" t="s">
        <v>56</v>
      </c>
      <c r="F58" s="86" t="s">
        <v>57</v>
      </c>
      <c r="G58" s="87">
        <v>17300</v>
      </c>
    </row>
    <row r="59" spans="1:7" x14ac:dyDescent="0.2">
      <c r="A59" s="85" t="s">
        <v>10</v>
      </c>
      <c r="B59" s="85">
        <v>17</v>
      </c>
      <c r="C59" s="86" t="s">
        <v>85</v>
      </c>
      <c r="D59" s="85" t="s">
        <v>11</v>
      </c>
      <c r="E59" s="85" t="s">
        <v>56</v>
      </c>
      <c r="F59" s="86" t="s">
        <v>57</v>
      </c>
      <c r="G59" s="87">
        <v>91473800</v>
      </c>
    </row>
    <row r="60" spans="1:7" x14ac:dyDescent="0.2">
      <c r="A60" s="85" t="s">
        <v>10</v>
      </c>
      <c r="B60" s="85">
        <v>22</v>
      </c>
      <c r="C60" s="86" t="s">
        <v>86</v>
      </c>
      <c r="D60" s="85" t="s">
        <v>11</v>
      </c>
      <c r="E60" s="85" t="s">
        <v>56</v>
      </c>
      <c r="F60" s="86" t="s">
        <v>57</v>
      </c>
      <c r="G60" s="87">
        <v>2686300</v>
      </c>
    </row>
    <row r="61" spans="1:7" x14ac:dyDescent="0.2">
      <c r="A61" s="85" t="s">
        <v>10</v>
      </c>
      <c r="B61" s="85">
        <v>23</v>
      </c>
      <c r="C61" s="86" t="s">
        <v>87</v>
      </c>
      <c r="D61" s="85" t="s">
        <v>11</v>
      </c>
      <c r="E61" s="85" t="s">
        <v>13</v>
      </c>
      <c r="F61" s="86" t="s">
        <v>62</v>
      </c>
      <c r="G61" s="87">
        <v>3403600</v>
      </c>
    </row>
    <row r="62" spans="1:7" x14ac:dyDescent="0.2">
      <c r="A62" s="85" t="s">
        <v>10</v>
      </c>
      <c r="B62" s="85">
        <v>28</v>
      </c>
      <c r="C62" s="86" t="s">
        <v>88</v>
      </c>
      <c r="D62" s="85" t="s">
        <v>11</v>
      </c>
      <c r="E62" s="85" t="s">
        <v>48</v>
      </c>
      <c r="F62" s="86" t="s">
        <v>64</v>
      </c>
      <c r="G62" s="87">
        <v>41970400</v>
      </c>
    </row>
    <row r="63" spans="1:7" x14ac:dyDescent="0.2">
      <c r="A63" s="85" t="s">
        <v>10</v>
      </c>
      <c r="B63" s="85">
        <v>8</v>
      </c>
      <c r="C63" s="86" t="s">
        <v>79</v>
      </c>
      <c r="D63" s="85" t="s">
        <v>16</v>
      </c>
      <c r="E63" s="85" t="s">
        <v>39</v>
      </c>
      <c r="F63" s="86" t="s">
        <v>66</v>
      </c>
      <c r="G63" s="87">
        <v>1083700</v>
      </c>
    </row>
    <row r="64" spans="1:7" x14ac:dyDescent="0.2">
      <c r="A64" s="85" t="s">
        <v>10</v>
      </c>
      <c r="B64" s="85">
        <v>8</v>
      </c>
      <c r="C64" s="86" t="s">
        <v>79</v>
      </c>
      <c r="D64" s="85" t="s">
        <v>16</v>
      </c>
      <c r="E64" s="85" t="s">
        <v>15</v>
      </c>
      <c r="F64" s="86" t="s">
        <v>67</v>
      </c>
      <c r="G64" s="87">
        <v>7793500</v>
      </c>
    </row>
    <row r="65" spans="1:7" x14ac:dyDescent="0.2">
      <c r="A65" s="85" t="s">
        <v>10</v>
      </c>
      <c r="B65" s="85">
        <v>8</v>
      </c>
      <c r="C65" s="86" t="s">
        <v>79</v>
      </c>
      <c r="D65" s="85" t="s">
        <v>16</v>
      </c>
      <c r="E65" s="85" t="s">
        <v>46</v>
      </c>
      <c r="F65" s="86" t="s">
        <v>68</v>
      </c>
      <c r="G65" s="87">
        <v>75668700</v>
      </c>
    </row>
    <row r="66" spans="1:7" x14ac:dyDescent="0.2">
      <c r="A66" s="85" t="s">
        <v>10</v>
      </c>
      <c r="B66" s="85">
        <v>23</v>
      </c>
      <c r="C66" s="86" t="s">
        <v>87</v>
      </c>
      <c r="D66" s="85" t="s">
        <v>16</v>
      </c>
      <c r="E66" s="85" t="s">
        <v>50</v>
      </c>
      <c r="F66" s="86" t="s">
        <v>69</v>
      </c>
      <c r="G66" s="87">
        <v>1244100</v>
      </c>
    </row>
    <row r="67" spans="1:7" x14ac:dyDescent="0.2">
      <c r="E67" s="89"/>
    </row>
    <row r="68" spans="1:7" x14ac:dyDescent="0.2">
      <c r="E68" s="89"/>
    </row>
    <row r="72" spans="1:7" ht="13.5" thickBot="1" x14ac:dyDescent="0.25">
      <c r="F72" s="90" t="s">
        <v>422</v>
      </c>
      <c r="G72" s="91">
        <f>SUM(G5:G66)</f>
        <v>1949125905.3699999</v>
      </c>
    </row>
  </sheetData>
  <autoFilter ref="A4:G4" xr:uid="{00000000-0009-0000-0000-000005000000}">
    <sortState xmlns:xlrd2="http://schemas.microsoft.com/office/spreadsheetml/2017/richdata2" ref="A5:G66">
      <sortCondition ref="D4"/>
    </sortState>
  </autoFilter>
  <phoneticPr fontId="4" type="noConversion"/>
  <pageMargins left="0.75" right="0.75" top="1" bottom="1" header="0.5" footer="0.5"/>
  <pageSetup scale="62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41"/>
  <sheetViews>
    <sheetView zoomScaleNormal="100" workbookViewId="0">
      <selection activeCell="F39" sqref="F39"/>
    </sheetView>
  </sheetViews>
  <sheetFormatPr defaultRowHeight="12.75" x14ac:dyDescent="0.2"/>
  <cols>
    <col min="1" max="1" width="38.5703125" customWidth="1"/>
    <col min="2" max="2" width="13.42578125" bestFit="1" customWidth="1"/>
    <col min="3" max="3" width="17" bestFit="1" customWidth="1"/>
    <col min="4" max="4" width="14.85546875" bestFit="1" customWidth="1"/>
    <col min="5" max="5" width="13.28515625" bestFit="1" customWidth="1"/>
    <col min="6" max="6" width="18.42578125" bestFit="1" customWidth="1"/>
    <col min="7" max="8" width="17" bestFit="1" customWidth="1"/>
  </cols>
  <sheetData>
    <row r="1" spans="1:8" x14ac:dyDescent="0.2">
      <c r="A1" s="36" t="s">
        <v>431</v>
      </c>
    </row>
    <row r="2" spans="1:8" ht="13.5" thickBot="1" x14ac:dyDescent="0.25">
      <c r="A2" s="62"/>
      <c r="B2" s="62"/>
      <c r="C2" s="62"/>
      <c r="E2" s="62"/>
      <c r="F2" s="62"/>
    </row>
    <row r="3" spans="1:8" ht="13.5" thickBot="1" x14ac:dyDescent="0.25">
      <c r="A3" s="104" t="s">
        <v>417</v>
      </c>
      <c r="B3" s="104" t="s">
        <v>17</v>
      </c>
      <c r="C3" s="104" t="s">
        <v>1</v>
      </c>
      <c r="D3" s="31"/>
      <c r="E3" s="97" t="s">
        <v>17</v>
      </c>
      <c r="F3" s="97" t="s">
        <v>1</v>
      </c>
      <c r="G3" s="4"/>
      <c r="H3" s="4"/>
    </row>
    <row r="4" spans="1:8" x14ac:dyDescent="0.2">
      <c r="A4" s="101" t="s">
        <v>432</v>
      </c>
      <c r="B4" s="98">
        <v>2</v>
      </c>
      <c r="C4" s="95">
        <v>14488205.369999999</v>
      </c>
      <c r="D4" s="4"/>
      <c r="E4" s="100" t="s">
        <v>92</v>
      </c>
      <c r="F4" s="95">
        <f>C6+C9+C10+C11+C13+C14+C17+C18+C19+C22+C24+C27+C28+C29+C30+C32+C35</f>
        <v>1469925800</v>
      </c>
      <c r="G4" s="96"/>
      <c r="H4" s="96"/>
    </row>
    <row r="5" spans="1:8" x14ac:dyDescent="0.2">
      <c r="A5" s="101" t="s">
        <v>432</v>
      </c>
      <c r="B5" s="98">
        <v>3</v>
      </c>
      <c r="C5" s="95">
        <v>8379900</v>
      </c>
      <c r="D5" s="4"/>
      <c r="E5" s="100" t="s">
        <v>57</v>
      </c>
      <c r="F5" s="95">
        <f>C16+C20+C21+C23</f>
        <v>205083500</v>
      </c>
      <c r="G5" s="4"/>
      <c r="H5" s="4"/>
    </row>
    <row r="6" spans="1:8" x14ac:dyDescent="0.2">
      <c r="A6" s="101" t="s">
        <v>432</v>
      </c>
      <c r="B6" s="98">
        <v>1</v>
      </c>
      <c r="C6" s="95">
        <v>111601500</v>
      </c>
      <c r="D6" s="4"/>
      <c r="E6" s="100" t="s">
        <v>93</v>
      </c>
      <c r="F6" s="95">
        <f>C4+C12+C25+C31</f>
        <v>134352105.37</v>
      </c>
      <c r="G6" s="4"/>
      <c r="H6" s="4"/>
    </row>
    <row r="7" spans="1:8" x14ac:dyDescent="0.2">
      <c r="A7" s="101" t="s">
        <v>433</v>
      </c>
      <c r="B7" s="98">
        <v>7</v>
      </c>
      <c r="C7" s="95">
        <v>14637300</v>
      </c>
      <c r="D7" s="4"/>
      <c r="E7" s="100" t="s">
        <v>95</v>
      </c>
      <c r="F7" s="95">
        <f>C34</f>
        <v>75668700</v>
      </c>
      <c r="G7" s="4"/>
      <c r="H7" s="4"/>
    </row>
    <row r="8" spans="1:8" x14ac:dyDescent="0.2">
      <c r="A8" s="101" t="s">
        <v>434</v>
      </c>
      <c r="B8" s="98">
        <v>13</v>
      </c>
      <c r="C8" s="95">
        <v>26620000</v>
      </c>
      <c r="D8" s="4"/>
      <c r="E8" s="100" t="s">
        <v>99</v>
      </c>
      <c r="F8" s="95">
        <v>26620000</v>
      </c>
      <c r="G8" s="4"/>
      <c r="H8" s="4"/>
    </row>
    <row r="9" spans="1:8" x14ac:dyDescent="0.2">
      <c r="A9" s="101" t="s">
        <v>435</v>
      </c>
      <c r="B9" s="98">
        <v>1</v>
      </c>
      <c r="C9" s="95">
        <v>105430400</v>
      </c>
      <c r="D9" s="4"/>
      <c r="E9" s="100" t="s">
        <v>97</v>
      </c>
      <c r="F9" s="95">
        <v>14637300</v>
      </c>
      <c r="G9" s="4"/>
      <c r="H9" s="96"/>
    </row>
    <row r="10" spans="1:8" x14ac:dyDescent="0.2">
      <c r="A10" s="101" t="s">
        <v>436</v>
      </c>
      <c r="B10" s="98">
        <v>1</v>
      </c>
      <c r="C10" s="95">
        <v>9952000</v>
      </c>
      <c r="D10" s="4"/>
      <c r="E10" s="100" t="s">
        <v>98</v>
      </c>
      <c r="F10" s="95">
        <v>14027800</v>
      </c>
      <c r="G10" s="4"/>
      <c r="H10" s="4"/>
    </row>
    <row r="11" spans="1:8" ht="14.25" customHeight="1" x14ac:dyDescent="0.2">
      <c r="A11" s="101" t="s">
        <v>437</v>
      </c>
      <c r="B11" s="98">
        <v>1</v>
      </c>
      <c r="C11" s="95">
        <v>681400</v>
      </c>
      <c r="D11" s="4"/>
      <c r="E11" s="100" t="s">
        <v>94</v>
      </c>
      <c r="F11" s="95">
        <f>C5+C26</f>
        <v>8742300</v>
      </c>
      <c r="G11" s="4"/>
      <c r="H11" s="4"/>
    </row>
    <row r="12" spans="1:8" x14ac:dyDescent="0.2">
      <c r="A12" s="101" t="s">
        <v>438</v>
      </c>
      <c r="B12" s="98">
        <v>2</v>
      </c>
      <c r="C12" s="95">
        <v>4161600</v>
      </c>
      <c r="D12" s="4"/>
      <c r="E12" s="100" t="s">
        <v>96</v>
      </c>
      <c r="F12" s="95">
        <v>68400</v>
      </c>
      <c r="G12" s="4"/>
      <c r="H12" s="4"/>
    </row>
    <row r="13" spans="1:8" x14ac:dyDescent="0.2">
      <c r="A13" s="101" t="s">
        <v>439</v>
      </c>
      <c r="B13" s="98">
        <v>1</v>
      </c>
      <c r="C13" s="95">
        <v>1665000</v>
      </c>
      <c r="D13" s="4"/>
      <c r="E13" s="162" t="s">
        <v>429</v>
      </c>
      <c r="F13" s="163">
        <f>SUM(F9:F12)</f>
        <v>37475800</v>
      </c>
      <c r="G13" s="4"/>
      <c r="H13" s="4"/>
    </row>
    <row r="14" spans="1:8" ht="14.25" customHeight="1" thickBot="1" x14ac:dyDescent="0.25">
      <c r="A14" s="101" t="s">
        <v>440</v>
      </c>
      <c r="B14" s="98">
        <v>1</v>
      </c>
      <c r="C14" s="95">
        <v>45691400</v>
      </c>
      <c r="D14" s="4"/>
      <c r="E14" s="103" t="s">
        <v>422</v>
      </c>
      <c r="F14" s="42">
        <f>SUM(F4:F12)</f>
        <v>1949125905.3699999</v>
      </c>
      <c r="G14" s="4"/>
      <c r="H14" s="4"/>
    </row>
    <row r="15" spans="1:8" ht="14.25" customHeight="1" x14ac:dyDescent="0.2">
      <c r="A15" s="101" t="s">
        <v>441</v>
      </c>
      <c r="B15" s="98">
        <v>11</v>
      </c>
      <c r="C15" s="95">
        <v>14027800</v>
      </c>
      <c r="D15" s="4"/>
      <c r="E15" s="4"/>
      <c r="F15" s="4"/>
      <c r="G15" s="4"/>
      <c r="H15" s="4"/>
    </row>
    <row r="16" spans="1:8" ht="14.25" customHeight="1" x14ac:dyDescent="0.2">
      <c r="A16" s="101" t="s">
        <v>442</v>
      </c>
      <c r="B16" s="98">
        <v>0</v>
      </c>
      <c r="C16" s="95">
        <v>102550500</v>
      </c>
      <c r="D16" s="4"/>
      <c r="E16" s="4"/>
      <c r="F16" s="4"/>
      <c r="G16" s="4"/>
      <c r="H16" s="4"/>
    </row>
    <row r="17" spans="1:8" x14ac:dyDescent="0.2">
      <c r="A17" s="101" t="s">
        <v>442</v>
      </c>
      <c r="B17" s="98">
        <v>1</v>
      </c>
      <c r="C17" s="95">
        <v>783004200</v>
      </c>
      <c r="D17" s="39"/>
      <c r="E17" s="4"/>
      <c r="F17" s="4"/>
      <c r="G17" s="4"/>
      <c r="H17" s="4"/>
    </row>
    <row r="18" spans="1:8" x14ac:dyDescent="0.2">
      <c r="A18" s="101" t="s">
        <v>443</v>
      </c>
      <c r="B18" s="98">
        <v>1</v>
      </c>
      <c r="C18" s="95">
        <v>40035600</v>
      </c>
      <c r="D18" s="4"/>
      <c r="E18" s="4"/>
      <c r="F18" s="4"/>
      <c r="G18" s="4"/>
      <c r="H18" s="4"/>
    </row>
    <row r="19" spans="1:8" x14ac:dyDescent="0.2">
      <c r="A19" s="101" t="s">
        <v>444</v>
      </c>
      <c r="B19" s="98">
        <v>1</v>
      </c>
      <c r="C19" s="95">
        <f>226136400-C20</f>
        <v>184869800</v>
      </c>
      <c r="D19" s="4"/>
      <c r="E19" s="4"/>
      <c r="F19" s="4"/>
      <c r="G19" s="4"/>
      <c r="H19" s="4"/>
    </row>
    <row r="20" spans="1:8" x14ac:dyDescent="0.2">
      <c r="A20" s="101" t="s">
        <v>444</v>
      </c>
      <c r="B20" s="98">
        <v>0</v>
      </c>
      <c r="C20" s="95">
        <v>41266600</v>
      </c>
      <c r="D20" s="4"/>
      <c r="E20" s="4"/>
      <c r="F20" s="4"/>
      <c r="G20" s="4"/>
      <c r="H20" s="4"/>
    </row>
    <row r="21" spans="1:8" x14ac:dyDescent="0.2">
      <c r="A21" s="101" t="s">
        <v>445</v>
      </c>
      <c r="B21" s="98">
        <v>0</v>
      </c>
      <c r="C21" s="95">
        <v>4566300</v>
      </c>
      <c r="D21" s="4"/>
      <c r="E21" s="4"/>
      <c r="F21" s="4"/>
      <c r="G21" s="4"/>
      <c r="H21" s="4"/>
    </row>
    <row r="22" spans="1:8" x14ac:dyDescent="0.2">
      <c r="A22" s="101" t="s">
        <v>445</v>
      </c>
      <c r="B22" s="98">
        <v>1</v>
      </c>
      <c r="C22" s="95">
        <f>82234400-C21</f>
        <v>77668100</v>
      </c>
      <c r="D22" s="4"/>
      <c r="E22" s="4"/>
      <c r="F22" s="4"/>
      <c r="G22" s="4"/>
      <c r="H22" s="4"/>
    </row>
    <row r="23" spans="1:8" x14ac:dyDescent="0.2">
      <c r="A23" s="101" t="s">
        <v>446</v>
      </c>
      <c r="B23" s="98">
        <v>0</v>
      </c>
      <c r="C23" s="95">
        <v>56700100</v>
      </c>
      <c r="D23" s="4"/>
      <c r="E23" s="4"/>
      <c r="F23" s="4"/>
      <c r="G23" s="4"/>
      <c r="H23" s="4"/>
    </row>
    <row r="24" spans="1:8" x14ac:dyDescent="0.2">
      <c r="A24" s="101" t="s">
        <v>446</v>
      </c>
      <c r="B24" s="98">
        <v>1</v>
      </c>
      <c r="C24" s="95">
        <v>28324600</v>
      </c>
      <c r="D24" s="4"/>
      <c r="E24" s="4"/>
      <c r="F24" s="4"/>
      <c r="G24" s="4"/>
      <c r="H24" s="4"/>
    </row>
    <row r="25" spans="1:8" x14ac:dyDescent="0.2">
      <c r="A25" s="101" t="s">
        <v>446</v>
      </c>
      <c r="B25" s="98">
        <v>2</v>
      </c>
      <c r="C25" s="95">
        <f>200678300-C23-C24-C26</f>
        <v>115291200</v>
      </c>
      <c r="D25" s="4"/>
      <c r="E25" s="4"/>
      <c r="F25" s="4"/>
      <c r="G25" s="4"/>
      <c r="H25" s="4"/>
    </row>
    <row r="26" spans="1:8" x14ac:dyDescent="0.2">
      <c r="A26" s="101" t="s">
        <v>446</v>
      </c>
      <c r="B26" s="98">
        <v>3</v>
      </c>
      <c r="C26" s="95">
        <v>362400</v>
      </c>
      <c r="D26" s="4"/>
      <c r="E26" s="4"/>
      <c r="F26" s="4"/>
      <c r="G26" s="4"/>
      <c r="H26" s="4"/>
    </row>
    <row r="27" spans="1:8" x14ac:dyDescent="0.2">
      <c r="A27" s="101" t="s">
        <v>447</v>
      </c>
      <c r="B27" s="98">
        <v>1</v>
      </c>
      <c r="C27" s="95">
        <v>9768000</v>
      </c>
      <c r="D27" s="4"/>
      <c r="E27" s="4"/>
      <c r="F27" s="4"/>
      <c r="G27" s="4"/>
      <c r="H27" s="4"/>
    </row>
    <row r="28" spans="1:8" x14ac:dyDescent="0.2">
      <c r="A28" s="101" t="s">
        <v>448</v>
      </c>
      <c r="B28" s="98">
        <v>1</v>
      </c>
      <c r="C28" s="95">
        <v>48899000</v>
      </c>
      <c r="D28" s="4"/>
      <c r="E28" s="4"/>
      <c r="F28" s="4"/>
      <c r="G28" s="4"/>
      <c r="H28" s="4"/>
    </row>
    <row r="29" spans="1:8" x14ac:dyDescent="0.2">
      <c r="A29" s="101" t="s">
        <v>449</v>
      </c>
      <c r="B29" s="98">
        <v>1</v>
      </c>
      <c r="C29" s="95">
        <v>12693000</v>
      </c>
      <c r="D29" s="4"/>
      <c r="E29" s="4"/>
      <c r="F29" s="4"/>
      <c r="G29" s="4"/>
      <c r="H29" s="4"/>
    </row>
    <row r="30" spans="1:8" x14ac:dyDescent="0.2">
      <c r="A30" s="101" t="s">
        <v>450</v>
      </c>
      <c r="B30" s="98">
        <v>1</v>
      </c>
      <c r="C30" s="95">
        <v>672600</v>
      </c>
      <c r="D30" s="4"/>
      <c r="E30" s="4"/>
      <c r="F30" s="4"/>
      <c r="G30" s="4"/>
      <c r="H30" s="4"/>
    </row>
    <row r="31" spans="1:8" x14ac:dyDescent="0.2">
      <c r="A31" s="101" t="s">
        <v>450</v>
      </c>
      <c r="B31" s="98">
        <v>2</v>
      </c>
      <c r="C31" s="95">
        <v>411100</v>
      </c>
      <c r="D31" s="4"/>
      <c r="E31" s="4"/>
      <c r="F31" s="4"/>
      <c r="G31" s="4"/>
      <c r="H31" s="4"/>
    </row>
    <row r="32" spans="1:8" x14ac:dyDescent="0.2">
      <c r="A32" s="101" t="s">
        <v>451</v>
      </c>
      <c r="B32" s="98">
        <v>1</v>
      </c>
      <c r="C32" s="95">
        <v>7725100</v>
      </c>
      <c r="D32" s="4"/>
      <c r="E32" s="4"/>
      <c r="F32" s="4"/>
      <c r="G32" s="4"/>
      <c r="H32" s="4"/>
    </row>
    <row r="33" spans="1:8" x14ac:dyDescent="0.2">
      <c r="A33" s="101" t="s">
        <v>451</v>
      </c>
      <c r="B33" s="98">
        <v>6</v>
      </c>
      <c r="C33" s="95">
        <v>68400</v>
      </c>
      <c r="D33" s="4"/>
      <c r="E33" s="4"/>
      <c r="F33" s="4"/>
      <c r="G33" s="4"/>
      <c r="H33" s="4"/>
    </row>
    <row r="34" spans="1:8" x14ac:dyDescent="0.2">
      <c r="A34" s="101" t="s">
        <v>452</v>
      </c>
      <c r="B34" s="98">
        <v>4</v>
      </c>
      <c r="C34" s="95">
        <v>75668700</v>
      </c>
      <c r="D34" s="4"/>
      <c r="E34" s="4"/>
      <c r="F34" s="4"/>
      <c r="G34" s="4"/>
      <c r="H34" s="4"/>
    </row>
    <row r="35" spans="1:8" x14ac:dyDescent="0.2">
      <c r="A35" s="101" t="s">
        <v>453</v>
      </c>
      <c r="B35" s="98">
        <v>1</v>
      </c>
      <c r="C35" s="95">
        <v>1244100</v>
      </c>
      <c r="D35" s="4"/>
      <c r="E35" s="4"/>
      <c r="F35" s="4"/>
      <c r="G35" s="4"/>
      <c r="H35" s="4"/>
    </row>
    <row r="36" spans="1:8" x14ac:dyDescent="0.2">
      <c r="D36" s="4"/>
      <c r="E36" s="4"/>
      <c r="F36" s="4"/>
      <c r="G36" s="4"/>
      <c r="H36" s="4"/>
    </row>
    <row r="37" spans="1:8" ht="13.5" thickBot="1" x14ac:dyDescent="0.25">
      <c r="A37" s="4"/>
      <c r="B37" s="102" t="s">
        <v>422</v>
      </c>
      <c r="C37" s="42">
        <f>SUM(C4:C35)</f>
        <v>1949125905.3699999</v>
      </c>
      <c r="D37" s="4"/>
      <c r="E37" s="4"/>
      <c r="F37" s="4"/>
      <c r="G37" s="4"/>
      <c r="H37" s="4"/>
    </row>
    <row r="38" spans="1:8" x14ac:dyDescent="0.2">
      <c r="A38" s="4"/>
      <c r="B38" s="99"/>
      <c r="C38" s="39"/>
      <c r="D38" s="4"/>
      <c r="E38" s="4"/>
      <c r="F38" s="4"/>
      <c r="G38" s="4"/>
      <c r="H38" s="4"/>
    </row>
    <row r="39" spans="1:8" x14ac:dyDescent="0.2">
      <c r="A39" s="4"/>
      <c r="B39" s="4"/>
      <c r="C39" s="4"/>
      <c r="D39" s="4"/>
      <c r="E39" s="4"/>
      <c r="F39" s="4"/>
      <c r="G39" s="4"/>
      <c r="H39" s="4"/>
    </row>
    <row r="40" spans="1:8" x14ac:dyDescent="0.2">
      <c r="A40" s="4"/>
      <c r="B40" s="4"/>
      <c r="C40" s="96"/>
      <c r="D40" s="4"/>
      <c r="E40" s="4"/>
      <c r="F40" s="4"/>
      <c r="G40" s="4"/>
      <c r="H40" s="4"/>
    </row>
    <row r="41" spans="1:8" x14ac:dyDescent="0.2">
      <c r="A41" s="4"/>
      <c r="B41" s="4"/>
      <c r="C41" s="4"/>
      <c r="D41" s="4"/>
      <c r="E41" s="4"/>
      <c r="F41" s="4"/>
      <c r="G41" s="4"/>
      <c r="H41" s="4"/>
    </row>
  </sheetData>
  <phoneticPr fontId="4" type="noConversion"/>
  <pageMargins left="0.75" right="0.75" top="1" bottom="1" header="0.5" footer="0.5"/>
  <pageSetup scale="72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11"/>
  <sheetViews>
    <sheetView workbookViewId="0">
      <selection activeCell="B13" sqref="B13"/>
    </sheetView>
  </sheetViews>
  <sheetFormatPr defaultRowHeight="12.75" x14ac:dyDescent="0.2"/>
  <cols>
    <col min="1" max="1" width="17.5703125" style="4" bestFit="1" customWidth="1"/>
    <col min="2" max="2" width="22" style="4" customWidth="1"/>
    <col min="3" max="3" width="17.28515625" style="4" bestFit="1" customWidth="1"/>
    <col min="4" max="4" width="22.42578125" style="4" customWidth="1"/>
    <col min="5" max="9" width="9.140625" style="4"/>
  </cols>
  <sheetData>
    <row r="1" spans="1:4" x14ac:dyDescent="0.2">
      <c r="A1" s="31" t="s">
        <v>454</v>
      </c>
    </row>
    <row r="3" spans="1:4" ht="13.5" thickBot="1" x14ac:dyDescent="0.25">
      <c r="A3" s="62"/>
      <c r="B3" s="62"/>
      <c r="C3" s="62"/>
      <c r="D3" s="62"/>
    </row>
    <row r="4" spans="1:4" ht="13.5" thickBot="1" x14ac:dyDescent="0.25">
      <c r="A4" s="113" t="s">
        <v>18</v>
      </c>
      <c r="B4" s="113" t="s">
        <v>19</v>
      </c>
      <c r="C4" s="64" t="s">
        <v>37</v>
      </c>
      <c r="D4" s="64" t="s">
        <v>38</v>
      </c>
    </row>
    <row r="5" spans="1:4" x14ac:dyDescent="0.2">
      <c r="A5" s="105">
        <v>1</v>
      </c>
      <c r="B5" s="106" t="s">
        <v>20</v>
      </c>
      <c r="C5" s="106">
        <v>95</v>
      </c>
      <c r="D5" s="107">
        <v>540631100</v>
      </c>
    </row>
    <row r="6" spans="1:4" x14ac:dyDescent="0.2">
      <c r="A6" s="108">
        <v>1</v>
      </c>
      <c r="B6" s="109" t="s">
        <v>366</v>
      </c>
      <c r="C6" s="109">
        <v>1</v>
      </c>
      <c r="D6" s="110">
        <v>4750000</v>
      </c>
    </row>
    <row r="7" spans="1:4" x14ac:dyDescent="0.2">
      <c r="D7" s="111"/>
    </row>
    <row r="8" spans="1:4" ht="13.5" thickBot="1" x14ac:dyDescent="0.25">
      <c r="A8" s="114"/>
      <c r="B8" s="114"/>
    </row>
    <row r="9" spans="1:4" ht="13.5" thickBot="1" x14ac:dyDescent="0.25">
      <c r="A9" s="115" t="s">
        <v>360</v>
      </c>
      <c r="B9" s="115" t="s">
        <v>36</v>
      </c>
    </row>
    <row r="10" spans="1:4" x14ac:dyDescent="0.2">
      <c r="A10" s="116" t="s">
        <v>361</v>
      </c>
      <c r="B10" s="112">
        <v>1949125905.3699999</v>
      </c>
    </row>
    <row r="11" spans="1:4" x14ac:dyDescent="0.2">
      <c r="A11" s="116" t="s">
        <v>362</v>
      </c>
      <c r="B11" s="112">
        <v>614315900</v>
      </c>
    </row>
  </sheetData>
  <phoneticPr fontId="4" type="noConversion"/>
  <pageMargins left="0.75" right="0.75" top="1" bottom="1" header="0.5" footer="0.5"/>
  <pageSetup scale="98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4"/>
  <sheetViews>
    <sheetView workbookViewId="0">
      <selection activeCell="B27" sqref="B27"/>
    </sheetView>
  </sheetViews>
  <sheetFormatPr defaultRowHeight="12.75" x14ac:dyDescent="0.2"/>
  <cols>
    <col min="1" max="1" width="11.140625" style="4" bestFit="1" customWidth="1"/>
    <col min="2" max="2" width="17.7109375" style="4" bestFit="1" customWidth="1"/>
    <col min="3" max="3" width="15.42578125" style="4" customWidth="1"/>
    <col min="4" max="4" width="9.140625" style="4"/>
    <col min="5" max="5" width="32.85546875" style="4" customWidth="1"/>
    <col min="6" max="6" width="18.42578125" style="4" customWidth="1"/>
    <col min="7" max="16384" width="9.140625" style="4"/>
  </cols>
  <sheetData>
    <row r="1" spans="1:6" x14ac:dyDescent="0.2">
      <c r="A1" s="31" t="s">
        <v>455</v>
      </c>
    </row>
    <row r="2" spans="1:6" ht="13.5" thickBot="1" x14ac:dyDescent="0.25">
      <c r="A2" s="62"/>
      <c r="B2" s="62"/>
      <c r="C2" s="62"/>
      <c r="E2" s="62"/>
      <c r="F2" s="62"/>
    </row>
    <row r="3" spans="1:6" ht="13.5" thickBot="1" x14ac:dyDescent="0.25">
      <c r="A3" s="119" t="s">
        <v>21</v>
      </c>
      <c r="B3" s="119" t="s">
        <v>1</v>
      </c>
      <c r="C3" s="121" t="s">
        <v>425</v>
      </c>
      <c r="D3" s="31"/>
      <c r="E3" s="120" t="s">
        <v>364</v>
      </c>
      <c r="F3" s="120" t="s">
        <v>365</v>
      </c>
    </row>
    <row r="4" spans="1:6" x14ac:dyDescent="0.2">
      <c r="A4" s="117">
        <v>2958101</v>
      </c>
      <c r="B4" s="122">
        <v>1390822900</v>
      </c>
      <c r="C4" s="54">
        <f>B4/$B$52</f>
        <v>0.7135623697618354</v>
      </c>
      <c r="E4" s="124">
        <f>SUM(B5,B8,B10,B11,B13,B14,B22,B25,B28,B34,B36,B38,B40,B44,B48,B49,B50)</f>
        <v>265902700</v>
      </c>
      <c r="F4" s="78">
        <f>E4/(B52-B4)</f>
        <v>0.47626951215098751</v>
      </c>
    </row>
    <row r="5" spans="1:6" x14ac:dyDescent="0.2">
      <c r="A5" s="117">
        <v>31048</v>
      </c>
      <c r="B5" s="122">
        <v>125019300</v>
      </c>
      <c r="C5" s="54">
        <f t="shared" ref="C5:C51" si="0">B5/$B$52</f>
        <v>6.4141213071747541E-2</v>
      </c>
    </row>
    <row r="6" spans="1:6" x14ac:dyDescent="0.2">
      <c r="A6" s="117">
        <v>32873</v>
      </c>
      <c r="B6" s="122">
        <v>98895400</v>
      </c>
      <c r="C6" s="54">
        <f t="shared" si="0"/>
        <v>5.0738333387050652E-2</v>
      </c>
    </row>
    <row r="7" spans="1:6" x14ac:dyDescent="0.2">
      <c r="A7" s="117">
        <v>30316</v>
      </c>
      <c r="B7" s="122">
        <v>75668700</v>
      </c>
      <c r="C7" s="54">
        <f t="shared" si="0"/>
        <v>3.8821863580760278E-2</v>
      </c>
    </row>
    <row r="8" spans="1:6" x14ac:dyDescent="0.2">
      <c r="A8" s="117">
        <v>21916</v>
      </c>
      <c r="B8" s="122">
        <v>60254800</v>
      </c>
      <c r="C8" s="54">
        <f t="shared" si="0"/>
        <v>3.0913754639447941E-2</v>
      </c>
    </row>
    <row r="9" spans="1:6" x14ac:dyDescent="0.2">
      <c r="A9" s="117">
        <v>27760</v>
      </c>
      <c r="B9" s="122">
        <v>28716000</v>
      </c>
      <c r="C9" s="54">
        <f t="shared" si="0"/>
        <v>1.4732757858733032E-2</v>
      </c>
    </row>
    <row r="10" spans="1:6" x14ac:dyDescent="0.2">
      <c r="A10" s="117">
        <v>13149</v>
      </c>
      <c r="B10" s="122">
        <v>27451400</v>
      </c>
      <c r="C10" s="54">
        <f t="shared" si="0"/>
        <v>1.40839542096122E-2</v>
      </c>
    </row>
    <row r="11" spans="1:6" x14ac:dyDescent="0.2">
      <c r="A11" s="117">
        <v>23743</v>
      </c>
      <c r="B11" s="122">
        <v>14869200</v>
      </c>
      <c r="C11" s="54">
        <f t="shared" si="0"/>
        <v>7.6286503396389878E-3</v>
      </c>
    </row>
    <row r="12" spans="1:6" x14ac:dyDescent="0.2">
      <c r="A12" s="117">
        <v>25204</v>
      </c>
      <c r="B12" s="122">
        <v>14637300</v>
      </c>
      <c r="C12" s="54">
        <f t="shared" si="0"/>
        <v>7.5096739311057599E-3</v>
      </c>
    </row>
    <row r="13" spans="1:6" x14ac:dyDescent="0.2">
      <c r="A13" s="117">
        <v>32874</v>
      </c>
      <c r="B13" s="122">
        <v>12720200</v>
      </c>
      <c r="C13" s="54">
        <f t="shared" si="0"/>
        <v>6.5261048375350296E-3</v>
      </c>
    </row>
    <row r="14" spans="1:6" x14ac:dyDescent="0.2">
      <c r="A14" s="117">
        <v>27395</v>
      </c>
      <c r="B14" s="122">
        <v>11740200</v>
      </c>
      <c r="C14" s="54">
        <f t="shared" si="0"/>
        <v>6.0233153577482074E-3</v>
      </c>
    </row>
    <row r="15" spans="1:6" x14ac:dyDescent="0.2">
      <c r="A15" s="117">
        <v>30317</v>
      </c>
      <c r="B15" s="122">
        <v>9952000</v>
      </c>
      <c r="C15" s="54">
        <f t="shared" si="0"/>
        <v>5.1058784722841314E-3</v>
      </c>
    </row>
    <row r="16" spans="1:6" x14ac:dyDescent="0.2">
      <c r="A16" s="117">
        <v>32143</v>
      </c>
      <c r="B16" s="122">
        <v>9546200</v>
      </c>
      <c r="C16" s="54">
        <f t="shared" si="0"/>
        <v>4.8976825836132215E-3</v>
      </c>
    </row>
    <row r="17" spans="1:3" x14ac:dyDescent="0.2">
      <c r="A17" s="117">
        <v>30682</v>
      </c>
      <c r="B17" s="122">
        <v>8562600</v>
      </c>
      <c r="C17" s="54">
        <f t="shared" si="0"/>
        <v>4.3930461220639174E-3</v>
      </c>
    </row>
    <row r="18" spans="1:3" x14ac:dyDescent="0.2">
      <c r="A18" s="117">
        <v>36161</v>
      </c>
      <c r="B18" s="122">
        <v>7008800</v>
      </c>
      <c r="C18" s="54">
        <f t="shared" si="0"/>
        <v>3.5958682713570157E-3</v>
      </c>
    </row>
    <row r="19" spans="1:3" x14ac:dyDescent="0.2">
      <c r="A19" s="117">
        <v>28856</v>
      </c>
      <c r="B19" s="122">
        <v>5171000</v>
      </c>
      <c r="C19" s="54">
        <f t="shared" si="0"/>
        <v>2.6529840816098518E-3</v>
      </c>
    </row>
    <row r="20" spans="1:3" x14ac:dyDescent="0.2">
      <c r="A20" s="117">
        <v>27029</v>
      </c>
      <c r="B20" s="122">
        <v>4447700</v>
      </c>
      <c r="C20" s="54">
        <f t="shared" si="0"/>
        <v>2.2818946624978027E-3</v>
      </c>
    </row>
    <row r="21" spans="1:3" x14ac:dyDescent="0.2">
      <c r="A21" s="117">
        <v>17898</v>
      </c>
      <c r="B21" s="122">
        <v>4161600</v>
      </c>
      <c r="C21" s="54">
        <f t="shared" si="0"/>
        <v>2.1351109174294254E-3</v>
      </c>
    </row>
    <row r="22" spans="1:3" x14ac:dyDescent="0.2">
      <c r="A22" s="117">
        <v>29221</v>
      </c>
      <c r="B22" s="122">
        <v>3686000</v>
      </c>
      <c r="C22" s="54">
        <f t="shared" si="0"/>
        <v>1.8911041045859434E-3</v>
      </c>
    </row>
    <row r="23" spans="1:3" x14ac:dyDescent="0.2">
      <c r="A23" s="117">
        <v>36892</v>
      </c>
      <c r="B23" s="122">
        <v>3621900</v>
      </c>
      <c r="C23" s="54">
        <f t="shared" si="0"/>
        <v>1.8582175682039688E-3</v>
      </c>
    </row>
    <row r="24" spans="1:3" x14ac:dyDescent="0.2">
      <c r="A24" s="117">
        <v>32509</v>
      </c>
      <c r="B24" s="122">
        <v>3306200</v>
      </c>
      <c r="C24" s="54">
        <f t="shared" si="0"/>
        <v>1.6962475286440711E-3</v>
      </c>
    </row>
    <row r="25" spans="1:3" x14ac:dyDescent="0.2">
      <c r="A25" s="117">
        <v>24107</v>
      </c>
      <c r="B25" s="122">
        <v>2777900</v>
      </c>
      <c r="C25" s="54">
        <f t="shared" si="0"/>
        <v>1.4252029549998079E-3</v>
      </c>
    </row>
    <row r="26" spans="1:3" x14ac:dyDescent="0.2">
      <c r="A26" s="117">
        <v>21186</v>
      </c>
      <c r="B26" s="122">
        <v>2649200</v>
      </c>
      <c r="C26" s="54">
        <f t="shared" si="0"/>
        <v>1.3591733569910693E-3</v>
      </c>
    </row>
    <row r="27" spans="1:3" x14ac:dyDescent="0.2">
      <c r="A27" s="117">
        <v>14245</v>
      </c>
      <c r="B27" s="122">
        <v>2469200</v>
      </c>
      <c r="C27" s="54">
        <f t="shared" si="0"/>
        <v>1.2668242688669592E-3</v>
      </c>
    </row>
    <row r="28" spans="1:3" x14ac:dyDescent="0.2">
      <c r="A28" s="117">
        <v>27759</v>
      </c>
      <c r="B28" s="122">
        <v>2274900</v>
      </c>
      <c r="C28" s="54">
        <f t="shared" si="0"/>
        <v>1.1671385587418781E-3</v>
      </c>
    </row>
    <row r="29" spans="1:3" x14ac:dyDescent="0.2">
      <c r="A29" s="117">
        <v>35431</v>
      </c>
      <c r="B29" s="122">
        <v>2032000</v>
      </c>
      <c r="C29" s="54">
        <f t="shared" si="0"/>
        <v>1.0425185948232873E-3</v>
      </c>
    </row>
    <row r="30" spans="1:3" x14ac:dyDescent="0.2">
      <c r="A30" s="117">
        <v>26298</v>
      </c>
      <c r="B30" s="122">
        <v>1592000</v>
      </c>
      <c r="C30" s="54">
        <f t="shared" si="0"/>
        <v>8.1677637940879601E-4</v>
      </c>
    </row>
    <row r="31" spans="1:3" x14ac:dyDescent="0.2">
      <c r="A31" s="117">
        <v>31413</v>
      </c>
      <c r="B31" s="122">
        <v>1425700</v>
      </c>
      <c r="C31" s="54">
        <f t="shared" si="0"/>
        <v>7.314560829919098E-4</v>
      </c>
    </row>
    <row r="32" spans="1:3" x14ac:dyDescent="0.2">
      <c r="A32" s="117">
        <v>25568</v>
      </c>
      <c r="B32" s="122">
        <v>1345100</v>
      </c>
      <c r="C32" s="54">
        <f t="shared" si="0"/>
        <v>6.9010421353189158E-4</v>
      </c>
    </row>
    <row r="33" spans="1:3" x14ac:dyDescent="0.2">
      <c r="A33" s="117">
        <v>4383</v>
      </c>
      <c r="B33" s="122">
        <v>1321100</v>
      </c>
      <c r="C33" s="54">
        <f t="shared" si="0"/>
        <v>6.7779100178201027E-4</v>
      </c>
    </row>
    <row r="34" spans="1:3" x14ac:dyDescent="0.2">
      <c r="A34" s="117">
        <v>18264</v>
      </c>
      <c r="B34" s="122">
        <v>1303000</v>
      </c>
      <c r="C34" s="54">
        <f t="shared" si="0"/>
        <v>6.6850478792064149E-4</v>
      </c>
    </row>
    <row r="35" spans="1:3" x14ac:dyDescent="0.2">
      <c r="A35" s="117">
        <v>36525</v>
      </c>
      <c r="B35" s="122">
        <v>1244100</v>
      </c>
      <c r="C35" s="54">
        <f t="shared" si="0"/>
        <v>6.3828611408447435E-4</v>
      </c>
    </row>
    <row r="36" spans="1:3" x14ac:dyDescent="0.2">
      <c r="A36" s="117">
        <v>25569</v>
      </c>
      <c r="B36" s="122">
        <v>1098500</v>
      </c>
      <c r="C36" s="54">
        <f t="shared" si="0"/>
        <v>5.6358596280186083E-4</v>
      </c>
    </row>
    <row r="37" spans="1:3" x14ac:dyDescent="0.2">
      <c r="A37" s="117">
        <v>37621</v>
      </c>
      <c r="B37" s="122">
        <v>1092400</v>
      </c>
      <c r="C37" s="54">
        <f t="shared" si="0"/>
        <v>5.6045635481543265E-4</v>
      </c>
    </row>
    <row r="38" spans="1:3" x14ac:dyDescent="0.2">
      <c r="A38" s="117">
        <v>31412</v>
      </c>
      <c r="B38" s="122">
        <v>1035400</v>
      </c>
      <c r="C38" s="54">
        <f t="shared" si="0"/>
        <v>5.3121247690946438E-4</v>
      </c>
    </row>
    <row r="39" spans="1:3" x14ac:dyDescent="0.2">
      <c r="A39" s="117">
        <v>18263</v>
      </c>
      <c r="B39" s="122">
        <v>852700</v>
      </c>
      <c r="C39" s="54">
        <f t="shared" si="0"/>
        <v>4.3747815246349267E-4</v>
      </c>
    </row>
    <row r="40" spans="1:3" x14ac:dyDescent="0.2">
      <c r="A40" s="117">
        <v>22281</v>
      </c>
      <c r="B40" s="122">
        <v>784100</v>
      </c>
      <c r="C40" s="54">
        <f t="shared" si="0"/>
        <v>4.0228288887841516E-4</v>
      </c>
    </row>
    <row r="41" spans="1:3" x14ac:dyDescent="0.2">
      <c r="A41" s="117">
        <v>21550</v>
      </c>
      <c r="B41" s="122">
        <v>681400</v>
      </c>
      <c r="C41" s="54">
        <f t="shared" si="0"/>
        <v>3.4959260359871454E-4</v>
      </c>
    </row>
    <row r="42" spans="1:3" x14ac:dyDescent="0.2">
      <c r="A42" s="117">
        <v>20820</v>
      </c>
      <c r="B42" s="122">
        <v>564500</v>
      </c>
      <c r="C42" s="54">
        <f t="shared" si="0"/>
        <v>2.8961700136700085E-4</v>
      </c>
    </row>
    <row r="43" spans="1:3" x14ac:dyDescent="0.2">
      <c r="A43" s="117">
        <v>23012</v>
      </c>
      <c r="B43" s="122">
        <v>525500</v>
      </c>
      <c r="C43" s="54">
        <f t="shared" si="0"/>
        <v>2.6960803227344364E-4</v>
      </c>
    </row>
    <row r="44" spans="1:3" x14ac:dyDescent="0.2">
      <c r="A44" s="117">
        <v>29586</v>
      </c>
      <c r="B44" s="122">
        <v>415700</v>
      </c>
      <c r="C44" s="54">
        <f t="shared" si="0"/>
        <v>2.1327508851773648E-4</v>
      </c>
    </row>
    <row r="45" spans="1:3" x14ac:dyDescent="0.2">
      <c r="A45" s="117">
        <v>34335</v>
      </c>
      <c r="B45" s="122">
        <v>362400</v>
      </c>
      <c r="C45" s="54">
        <f t="shared" si="0"/>
        <v>1.8592949742320832E-4</v>
      </c>
    </row>
    <row r="46" spans="1:3" x14ac:dyDescent="0.2">
      <c r="A46" s="117">
        <v>26299</v>
      </c>
      <c r="B46" s="122">
        <v>331200</v>
      </c>
      <c r="C46" s="54">
        <f t="shared" si="0"/>
        <v>1.6992232214836257E-4</v>
      </c>
    </row>
    <row r="47" spans="1:3" x14ac:dyDescent="0.2">
      <c r="A47" s="117">
        <v>28125</v>
      </c>
      <c r="B47" s="122">
        <v>216400</v>
      </c>
      <c r="C47" s="54">
        <f t="shared" si="0"/>
        <v>1.1102412594476347E-4</v>
      </c>
    </row>
    <row r="48" spans="1:3" x14ac:dyDescent="0.2">
      <c r="A48" s="117">
        <v>20090</v>
      </c>
      <c r="B48" s="122">
        <v>210600</v>
      </c>
      <c r="C48" s="54">
        <f t="shared" si="0"/>
        <v>1.0804843310520882E-4</v>
      </c>
    </row>
    <row r="49" spans="1:3" x14ac:dyDescent="0.2">
      <c r="A49" s="117">
        <v>20454</v>
      </c>
      <c r="B49" s="122">
        <v>193100</v>
      </c>
      <c r="C49" s="54">
        <f t="shared" si="0"/>
        <v>9.9070049537587003E-5</v>
      </c>
    </row>
    <row r="50" spans="1:3" x14ac:dyDescent="0.2">
      <c r="A50" s="117">
        <v>25933</v>
      </c>
      <c r="B50" s="122">
        <v>68400</v>
      </c>
      <c r="C50" s="54">
        <f t="shared" si="0"/>
        <v>3.509265348716184E-5</v>
      </c>
    </row>
    <row r="51" spans="1:3" x14ac:dyDescent="0.2">
      <c r="A51" s="117">
        <v>22647</v>
      </c>
      <c r="B51" s="122">
        <v>5.37</v>
      </c>
      <c r="C51" s="54">
        <f t="shared" si="0"/>
        <v>2.7550811290359514E-9</v>
      </c>
    </row>
    <row r="52" spans="1:3" ht="13.5" thickBot="1" x14ac:dyDescent="0.25">
      <c r="A52" s="41" t="s">
        <v>422</v>
      </c>
      <c r="B52" s="125">
        <f>SUM(B4:B51)</f>
        <v>1949125905.3699999</v>
      </c>
      <c r="C52" s="54"/>
    </row>
    <row r="53" spans="1:3" x14ac:dyDescent="0.2">
      <c r="B53" s="123"/>
    </row>
    <row r="54" spans="1:3" x14ac:dyDescent="0.2">
      <c r="B54" s="123"/>
    </row>
  </sheetData>
  <phoneticPr fontId="4" type="noConversion"/>
  <pageMargins left="0.75" right="0.75" top="1" bottom="1" header="0.5" footer="0.5"/>
  <pageSetup scale="8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TIV by Geocoding Resolution</vt:lpstr>
      <vt:lpstr>TIV by County</vt:lpstr>
      <vt:lpstr>TIV by Low Res Locations</vt:lpstr>
      <vt:lpstr>TIV by Construction</vt:lpstr>
      <vt:lpstr>TIV by Occupancy</vt:lpstr>
      <vt:lpstr>TIV by Construction and Occ</vt:lpstr>
      <vt:lpstr>TIV by Stories and Construction</vt:lpstr>
      <vt:lpstr>Policy Dates &amp; Status</vt:lpstr>
      <vt:lpstr>TIV by Year Built</vt:lpstr>
      <vt:lpstr>Secondary Characteristics 1</vt:lpstr>
      <vt:lpstr>Secondary Characteristics 2</vt:lpstr>
      <vt:lpstr>Values &amp; Limits</vt:lpstr>
      <vt:lpstr>Inuring Reinsurance</vt:lpstr>
      <vt:lpstr>Analysis Results</vt:lpstr>
      <vt:lpstr>'Secondary Characteristics 1'!Print_Titles</vt:lpstr>
      <vt:lpstr>'TIV by Construction and Occ'!Print_Titles</vt:lpstr>
    </vt:vector>
  </TitlesOfParts>
  <Company>Risk Management Solutions,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Tine</dc:creator>
  <cp:lastModifiedBy>Deb Dahlby</cp:lastModifiedBy>
  <cp:lastPrinted>2009-11-10T20:40:18Z</cp:lastPrinted>
  <dcterms:created xsi:type="dcterms:W3CDTF">2005-01-02T17:55:27Z</dcterms:created>
  <dcterms:modified xsi:type="dcterms:W3CDTF">2019-07-23T21:08:02Z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-395214024</vt:i4>
  </property>
  <property fmtid="{D5CDD505-2E9C-101B-9397-08002B2CF9AE}" pid="3" name="_NewReviewCycle">
    <vt:lpwstr/>
  </property>
  <property fmtid="{D5CDD505-2E9C-101B-9397-08002B2CF9AE}" pid="4" name="_EmailSubject">
    <vt:lpwstr>Exposure Data Course Exercise</vt:lpwstr>
  </property>
  <property fmtid="{D5CDD505-2E9C-101B-9397-08002B2CF9AE}" pid="5" name="_AuthorEmail">
    <vt:lpwstr>Michael.Bezilla@rms.com</vt:lpwstr>
  </property>
  <property fmtid="{D5CDD505-2E9C-101B-9397-08002B2CF9AE}" pid="6" name="_AuthorEmailDisplayName">
    <vt:lpwstr>Michael Bezilla</vt:lpwstr>
  </property>
  <property fmtid="{D5CDD505-2E9C-101B-9397-08002B2CF9AE}" pid="7" name="_PreviousAdHocReviewCycleID">
    <vt:i4>727834666</vt:i4>
  </property>
  <property fmtid="{D5CDD505-2E9C-101B-9397-08002B2CF9AE}" pid="8" name="_ReviewingToolsShownOnce">
    <vt:lpwstr/>
  </property>
</Properties>
</file>