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648329DD-7130-49F2-835F-8ED7E529349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rr" sheetId="1" r:id="rId1"/>
    <sheet name="multiple irr" sheetId="2" r:id="rId2"/>
    <sheet name="multiple irr battle" sheetId="4" r:id="rId3"/>
    <sheet name="crossover rate" sheetId="3" r:id="rId4"/>
    <sheet name="PI vs. NP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B5" i="3"/>
  <c r="H4" i="5"/>
  <c r="I4" i="5" s="1"/>
  <c r="B6" i="4"/>
  <c r="J4" i="5" l="1"/>
  <c r="H13" i="5" l="1"/>
  <c r="J13" i="5" s="1"/>
  <c r="D12" i="5"/>
  <c r="H12" i="5" s="1"/>
  <c r="J12" i="5" s="1"/>
  <c r="E12" i="5"/>
  <c r="F12" i="5"/>
  <c r="C12" i="5"/>
  <c r="I13" i="5" l="1"/>
  <c r="I12" i="5"/>
  <c r="H6" i="5"/>
  <c r="J6" i="5" s="1"/>
  <c r="H5" i="5"/>
  <c r="J5" i="5" s="1"/>
  <c r="K12" i="5" s="1"/>
  <c r="B4" i="3"/>
  <c r="B34" i="4"/>
  <c r="B33" i="4"/>
  <c r="B6" i="2"/>
  <c r="B3" i="2"/>
  <c r="D4" i="1"/>
  <c r="E12" i="1" l="1"/>
  <c r="E14" i="1" s="1"/>
  <c r="F12" i="1" s="1"/>
  <c r="F6" i="1"/>
  <c r="E6" i="1"/>
  <c r="I6" i="5"/>
  <c r="I5" i="5"/>
  <c r="B9" i="4"/>
  <c r="B11" i="4"/>
  <c r="B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7" i="4"/>
  <c r="B8" i="4"/>
  <c r="L5" i="5" l="1"/>
  <c r="M5" i="5"/>
  <c r="K5" i="5"/>
  <c r="K6" i="5"/>
  <c r="L6" i="5"/>
  <c r="M6" i="5"/>
  <c r="K4" i="5"/>
  <c r="M4" i="5"/>
  <c r="L4" i="5"/>
  <c r="F14" i="1"/>
  <c r="G12" i="1" s="1"/>
  <c r="G14" i="1" s="1"/>
  <c r="B1" i="4"/>
  <c r="G6" i="1"/>
  <c r="D8" i="1" l="1"/>
  <c r="C20" i="3" l="1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F4" i="3"/>
  <c r="E4" i="3"/>
  <c r="D4" i="3"/>
  <c r="C4" i="3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<sst xmlns="http://schemas.openxmlformats.org/spreadsheetml/2006/main" count="48" uniqueCount="37">
  <si>
    <t>Cash Flows</t>
  </si>
  <si>
    <t>Return (IRR)</t>
  </si>
  <si>
    <t>If you invest $100 at 16.346%, then you can exactly replicate the cash flows from the investment.</t>
  </si>
  <si>
    <t>Time</t>
    <phoneticPr fontId="0" type="noConversion"/>
  </si>
  <si>
    <t>Cash Flows</t>
    <phoneticPr fontId="0" type="noConversion"/>
  </si>
  <si>
    <t>IRR=?</t>
    <phoneticPr fontId="0" type="noConversion"/>
  </si>
  <si>
    <t>Discount Rate</t>
    <phoneticPr fontId="0" type="noConversion"/>
  </si>
  <si>
    <t>NPV</t>
    <phoneticPr fontId="0" type="noConversion"/>
  </si>
  <si>
    <t>Year</t>
    <phoneticPr fontId="0" type="noConversion"/>
  </si>
  <si>
    <t>Project A</t>
    <phoneticPr fontId="0" type="noConversion"/>
  </si>
  <si>
    <t>Project B</t>
    <phoneticPr fontId="0" type="noConversion"/>
  </si>
  <si>
    <t>Project C</t>
    <phoneticPr fontId="0" type="noConversion"/>
  </si>
  <si>
    <t>Crossover Rate</t>
    <phoneticPr fontId="0" type="noConversion"/>
  </si>
  <si>
    <t>NPV of Project A</t>
    <phoneticPr fontId="0" type="noConversion"/>
  </si>
  <si>
    <t>NPV of Project B</t>
    <phoneticPr fontId="0" type="noConversion"/>
  </si>
  <si>
    <t>Amount paid out</t>
  </si>
  <si>
    <t xml:space="preserve">Amount generated from the project </t>
  </si>
  <si>
    <t>Amount retained in the project by period end</t>
  </si>
  <si>
    <t>Why the IRR represents a return?</t>
  </si>
  <si>
    <t>t=</t>
  </si>
  <si>
    <t>Discounted Cash Flows @ IRR</t>
  </si>
  <si>
    <t>NPV</t>
  </si>
  <si>
    <t>Time=</t>
  </si>
  <si>
    <t>CF:</t>
  </si>
  <si>
    <t>Discount Rate</t>
  </si>
  <si>
    <t>CF\t=</t>
  </si>
  <si>
    <t>PV(t=(1,3)</t>
  </si>
  <si>
    <t>PI</t>
  </si>
  <si>
    <t>Scaled NPV</t>
  </si>
  <si>
    <t>Exercise 5.15</t>
  </si>
  <si>
    <t>Orange</t>
  </si>
  <si>
    <t>Apple</t>
  </si>
  <si>
    <t>Pear</t>
  </si>
  <si>
    <t>Initial Budget</t>
  </si>
  <si>
    <t>CDMA+G4</t>
  </si>
  <si>
    <t>WIFI</t>
  </si>
  <si>
    <t>IRR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</si>
</sst>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.00;[Red]&quot;¥&quot;\-#,##0.00"/>
    <numFmt numFmtId="177" formatCode="0.000%"/>
    <numFmt numFmtId="178" formatCode="0_ "/>
    <numFmt numFmtId="179" formatCode="0.00000000000000_ "/>
    <numFmt numFmtId="180" formatCode="0.000_ "/>
    <numFmt numFmtId="181" formatCode="#,##0.0000_ ;[Red]\-#,##0.0000\ "/>
  </numFmts>
  <fonts count="5" x14ac:knownFonts="1">
    <font>
      <sz val="11"/>
      <color theme="1"/>
      <name val="宋体"/>
      <family val="2"/>
      <scheme val="minor"/>
    </font>
    <font>
      <sz val="16"/>
      <name val="Times New Roman"/>
      <family val="1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77" fontId="2" fillId="0" borderId="0" xfId="0" applyNumberFormat="1" applyFont="1"/>
    <xf numFmtId="2" fontId="2" fillId="0" borderId="0" xfId="0" applyNumberFormat="1" applyFont="1"/>
    <xf numFmtId="9" fontId="0" fillId="0" borderId="0" xfId="0" applyNumberFormat="1"/>
    <xf numFmtId="14" fontId="0" fillId="0" borderId="0" xfId="0" applyNumberFormat="1"/>
    <xf numFmtId="2" fontId="2" fillId="2" borderId="0" xfId="0" applyNumberFormat="1" applyFont="1" applyFill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right"/>
    </xf>
    <xf numFmtId="18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4" xfId="0" applyFill="1" applyBorder="1"/>
    <xf numFmtId="0" fontId="0" fillId="3" borderId="0" xfId="0" applyFill="1" applyAlignment="1">
      <alignment horizontal="center"/>
    </xf>
    <xf numFmtId="0" fontId="0" fillId="3" borderId="5" xfId="0" applyFill="1" applyBorder="1"/>
    <xf numFmtId="0" fontId="0" fillId="0" borderId="4" xfId="0" applyBorder="1"/>
    <xf numFmtId="0" fontId="4" fillId="0" borderId="0" xfId="0" applyFont="1" applyAlignment="1">
      <alignment horizontal="center"/>
    </xf>
    <xf numFmtId="176" fontId="0" fillId="4" borderId="0" xfId="0" applyNumberFormat="1" applyFill="1" applyAlignment="1">
      <alignment horizontal="center"/>
    </xf>
    <xf numFmtId="4" fontId="0" fillId="4" borderId="0" xfId="0" applyNumberFormat="1" applyFill="1" applyAlignment="1">
      <alignment horizontal="center"/>
    </xf>
    <xf numFmtId="176" fontId="0" fillId="4" borderId="0" xfId="0" applyNumberFormat="1" applyFill="1"/>
    <xf numFmtId="176" fontId="0" fillId="4" borderId="5" xfId="0" applyNumberFormat="1" applyFill="1" applyBorder="1"/>
    <xf numFmtId="0" fontId="0" fillId="0" borderId="6" xfId="0" applyBorder="1"/>
    <xf numFmtId="176" fontId="0" fillId="4" borderId="7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176" fontId="0" fillId="4" borderId="7" xfId="0" applyNumberFormat="1" applyFill="1" applyBorder="1"/>
    <xf numFmtId="176" fontId="0" fillId="4" borderId="8" xfId="0" applyNumberFormat="1" applyFill="1" applyBorder="1"/>
    <xf numFmtId="0" fontId="4" fillId="0" borderId="14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176" fontId="0" fillId="0" borderId="0" xfId="0" applyNumberFormat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2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27631578947367"/>
          <c:y val="3.41615424858405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53947368421054"/>
          <c:y val="0.2236028235436838"/>
          <c:w val="0.79440789473684215"/>
          <c:h val="0.59937979088793014"/>
        </c:manualLayout>
      </c:layout>
      <c:scatterChart>
        <c:scatterStyle val="smoothMarker"/>
        <c:varyColors val="0"/>
        <c:ser>
          <c:idx val="0"/>
          <c:order val="0"/>
          <c:tx>
            <c:v>Multiple IRRs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'multiple irr'!$A$6:$A$31</c:f>
              <c:numCache>
                <c:formatCode>0%</c:formatCode>
                <c:ptCount val="2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</c:numCache>
            </c:numRef>
          </c:xVal>
          <c:yVal>
            <c:numRef>
              <c:f>'multiple irr'!$B$6:$B$31</c:f>
              <c:numCache>
                <c:formatCode>0.000_ </c:formatCode>
                <c:ptCount val="26"/>
                <c:pt idx="0">
                  <c:v>-8.6419753086602213E-2</c:v>
                </c:pt>
                <c:pt idx="1">
                  <c:v>-3.6031180771004756E-2</c:v>
                </c:pt>
                <c:pt idx="2">
                  <c:v>-8.0041493372107198E-3</c:v>
                </c:pt>
                <c:pt idx="3">
                  <c:v>5.0262296720120503E-3</c:v>
                </c:pt>
                <c:pt idx="4">
                  <c:v>8.6288452148721717E-3</c:v>
                </c:pt>
                <c:pt idx="5">
                  <c:v>6.9325303735183752E-3</c:v>
                </c:pt>
                <c:pt idx="6">
                  <c:v>2.9158771958748275E-3</c:v>
                </c:pt>
                <c:pt idx="7">
                  <c:v>-1.3568475918361855E-3</c:v>
                </c:pt>
                <c:pt idx="8">
                  <c:v>-4.5437674357913238E-3</c:v>
                </c:pt>
                <c:pt idx="9">
                  <c:v>-5.8693823535804768E-3</c:v>
                </c:pt>
                <c:pt idx="10">
                  <c:v>-4.9979175344390114E-3</c:v>
                </c:pt>
                <c:pt idx="11">
                  <c:v>-1.9306869152728723E-3</c:v>
                </c:pt>
                <c:pt idx="12">
                  <c:v>3.0768937660354823E-3</c:v>
                </c:pt>
                <c:pt idx="13">
                  <c:v>9.5822132081764266E-3</c:v>
                </c:pt>
                <c:pt idx="14">
                  <c:v>1.7009211054926254E-2</c:v>
                </c:pt>
                <c:pt idx="15">
                  <c:v>2.4691358024796273E-2</c:v>
                </c:pt>
                <c:pt idx="16">
                  <c:v>3.1905832521260891E-2</c:v>
                </c:pt>
                <c:pt idx="17">
                  <c:v>3.7900504824193604E-2</c:v>
                </c:pt>
                <c:pt idx="18">
                  <c:v>4.1915052080355508E-2</c:v>
                </c:pt>
                <c:pt idx="19">
                  <c:v>4.3197291425400408E-2</c:v>
                </c:pt>
                <c:pt idx="20">
                  <c:v>4.1015624999886313E-2</c:v>
                </c:pt>
                <c:pt idx="21">
                  <c:v>3.4668331648333606E-2</c:v>
                </c:pt>
                <c:pt idx="22">
                  <c:v>2.3490309336068549E-2</c:v>
                </c:pt>
                <c:pt idx="23">
                  <c:v>6.8577647321319546E-3</c:v>
                </c:pt>
                <c:pt idx="24">
                  <c:v>-1.5808742242114704E-2</c:v>
                </c:pt>
                <c:pt idx="25">
                  <c:v>-4.5042564145433062E-2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2-44C4-A335-87D7EEE6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246992"/>
        <c:axId val="-1955252432"/>
      </c:scatterChart>
      <c:valAx>
        <c:axId val="-195524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Discount Rate</a:t>
                </a:r>
              </a:p>
            </c:rich>
          </c:tx>
          <c:layout>
            <c:manualLayout>
              <c:xMode val="edge"/>
              <c:yMode val="edge"/>
              <c:x val="0.48190789473684209"/>
              <c:y val="0.866460941231774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-1955252432"/>
        <c:crosses val="autoZero"/>
        <c:crossBetween val="midCat"/>
      </c:valAx>
      <c:valAx>
        <c:axId val="-19552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2.6315789473684209E-2"/>
              <c:y val="0.46583921571600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-195524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IRRs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'multiple irr battle'!$A$6:$A$26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'multiple irr battle'!$B$6:$B$26</c:f>
              <c:numCache>
                <c:formatCode>#,##0.0000_ ;[Red]\-#,##0.0000\ </c:formatCode>
                <c:ptCount val="21"/>
                <c:pt idx="0">
                  <c:v>2.0000000000000018E-2</c:v>
                </c:pt>
                <c:pt idx="1">
                  <c:v>7.981859410430836E-3</c:v>
                </c:pt>
                <c:pt idx="2">
                  <c:v>9.9173553719011931E-4</c:v>
                </c:pt>
                <c:pt idx="3">
                  <c:v>-2.1172022684309288E-3</c:v>
                </c:pt>
                <c:pt idx="4">
                  <c:v>-2.2222222222222365E-3</c:v>
                </c:pt>
                <c:pt idx="5">
                  <c:v>0</c:v>
                </c:pt>
                <c:pt idx="6">
                  <c:v>4.023668639053235E-3</c:v>
                </c:pt>
                <c:pt idx="7">
                  <c:v>9.4375857338820923E-3</c:v>
                </c:pt>
                <c:pt idx="8">
                  <c:v>1.5918367346938744E-2</c:v>
                </c:pt>
                <c:pt idx="9">
                  <c:v>2.3210463733650433E-2</c:v>
                </c:pt>
                <c:pt idx="10">
                  <c:v>3.11111111111112E-2</c:v>
                </c:pt>
                <c:pt idx="11">
                  <c:v>3.9458896982310199E-2</c:v>
                </c:pt>
                <c:pt idx="12">
                  <c:v>4.8125000000000084E-2</c:v>
                </c:pt>
                <c:pt idx="13">
                  <c:v>5.7006427915518909E-2</c:v>
                </c:pt>
                <c:pt idx="14">
                  <c:v>6.6020761245674686E-2</c:v>
                </c:pt>
                <c:pt idx="15">
                  <c:v>7.5102040816326543E-2</c:v>
                </c:pt>
                <c:pt idx="16">
                  <c:v>8.4197530864197567E-2</c:v>
                </c:pt>
                <c:pt idx="17">
                  <c:v>9.3265157048940894E-2</c:v>
                </c:pt>
                <c:pt idx="18">
                  <c:v>0.10227146814404431</c:v>
                </c:pt>
                <c:pt idx="19">
                  <c:v>0.11119000657462208</c:v>
                </c:pt>
                <c:pt idx="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F-4E60-B49C-27C5F6B1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5243728"/>
        <c:axId val="-1955258416"/>
      </c:lineChart>
      <c:catAx>
        <c:axId val="-195524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5258416"/>
        <c:crosses val="autoZero"/>
        <c:auto val="1"/>
        <c:lblAlgn val="ctr"/>
        <c:lblOffset val="100"/>
        <c:noMultiLvlLbl val="0"/>
      </c:catAx>
      <c:valAx>
        <c:axId val="-19552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 ;[Red]\-#,##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52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/>
              <a:t>Crossover Rate</a:t>
            </a:r>
          </a:p>
        </c:rich>
      </c:tx>
      <c:layout>
        <c:manualLayout>
          <c:xMode val="edge"/>
          <c:yMode val="edge"/>
          <c:x val="0.41118421052631576"/>
          <c:y val="3.4161490683229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8157894736842"/>
          <c:y val="0.23291960785800395"/>
          <c:w val="0.80592105263157898"/>
          <c:h val="0.481367189573208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'crossover rate'!$B$7</c:f>
              <c:strCache>
                <c:ptCount val="1"/>
                <c:pt idx="0">
                  <c:v>NPV of Project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'crossover rate'!$A$8:$A$20</c:f>
              <c:numCache>
                <c:formatCode>0%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'crossover rate'!$B$8:$B$20</c:f>
              <c:numCache>
                <c:formatCode>0_ </c:formatCode>
                <c:ptCount val="13"/>
                <c:pt idx="0">
                  <c:v>150</c:v>
                </c:pt>
                <c:pt idx="1">
                  <c:v>121.2539213542953</c:v>
                </c:pt>
                <c:pt idx="2">
                  <c:v>94.842836385280577</c:v>
                </c:pt>
                <c:pt idx="3">
                  <c:v>70.531080424627987</c:v>
                </c:pt>
                <c:pt idx="4">
                  <c:v>48.110985038790716</c:v>
                </c:pt>
                <c:pt idx="5">
                  <c:v>27.399084761969675</c:v>
                </c:pt>
                <c:pt idx="6">
                  <c:v>8.2328977509370702</c:v>
                </c:pt>
                <c:pt idx="7">
                  <c:v>-9.5318151258228454</c:v>
                </c:pt>
                <c:pt idx="8">
                  <c:v>-26.023390986043694</c:v>
                </c:pt>
                <c:pt idx="9">
                  <c:v>-41.356269735629724</c:v>
                </c:pt>
                <c:pt idx="10">
                  <c:v>-55.63271604938268</c:v>
                </c:pt>
                <c:pt idx="11">
                  <c:v>-68.944302480434374</c:v>
                </c:pt>
                <c:pt idx="12">
                  <c:v>-81.373190214407714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4-44C3-80EF-0F3B32DC4685}"/>
            </c:ext>
          </c:extLst>
        </c:ser>
        <c:ser>
          <c:idx val="1"/>
          <c:order val="1"/>
          <c:tx>
            <c:strRef>
              <c:f>'crossover rate'!$C$7</c:f>
              <c:strCache>
                <c:ptCount val="1"/>
                <c:pt idx="0">
                  <c:v>NPV of Project 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'crossover rate'!$A$8:$A$20</c:f>
              <c:numCache>
                <c:formatCode>0%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'crossover rate'!$C$8:$C$20</c:f>
              <c:numCache>
                <c:formatCode>0_ </c:formatCode>
                <c:ptCount val="13"/>
                <c:pt idx="0">
                  <c:v>100</c:v>
                </c:pt>
                <c:pt idx="1">
                  <c:v>85.532344123995699</c:v>
                </c:pt>
                <c:pt idx="2">
                  <c:v>72.062865445887724</c:v>
                </c:pt>
                <c:pt idx="3">
                  <c:v>59.500301692634366</c:v>
                </c:pt>
                <c:pt idx="4">
                  <c:v>47.763533487254392</c:v>
                </c:pt>
                <c:pt idx="5">
                  <c:v>36.780274571409052</c:v>
                </c:pt>
                <c:pt idx="6">
                  <c:v>26.485953118492262</c:v>
                </c:pt>
                <c:pt idx="7">
                  <c:v>16.822753237708071</c:v>
                </c:pt>
                <c:pt idx="8">
                  <c:v>7.7387912300768562</c:v>
                </c:pt>
                <c:pt idx="9">
                  <c:v>-0.81259442546937066</c:v>
                </c:pt>
                <c:pt idx="10">
                  <c:v>-8.8734567901234414</c:v>
                </c:pt>
                <c:pt idx="11">
                  <c:v>-16.481772396490783</c:v>
                </c:pt>
                <c:pt idx="12">
                  <c:v>-23.671903508420513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4-44C3-80EF-0F3B32DC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249712"/>
        <c:axId val="-1955250256"/>
      </c:scatterChart>
      <c:valAx>
        <c:axId val="-19552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Discount Rate</a:t>
                </a:r>
              </a:p>
            </c:rich>
          </c:tx>
          <c:layout>
            <c:manualLayout>
              <c:xMode val="edge"/>
              <c:yMode val="edge"/>
              <c:x val="0.47039473684210525"/>
              <c:y val="0.760870869402194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955250256"/>
        <c:crosses val="autoZero"/>
        <c:crossBetween val="midCat"/>
        <c:majorUnit val="0.02"/>
      </c:valAx>
      <c:valAx>
        <c:axId val="-195525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 Unicode MS"/>
                    <a:ea typeface="Arial Unicode MS"/>
                    <a:cs typeface="Arial Unicode MS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2.6315789473684209E-2"/>
              <c:y val="0.4192553104774946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955249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07894736842107"/>
          <c:y val="0.89751683213511346"/>
          <c:w val="0.45888157894736842"/>
          <c:h val="8.0745341614906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7</xdr:row>
      <xdr:rowOff>47625</xdr:rowOff>
    </xdr:from>
    <xdr:to>
      <xdr:col>11</xdr:col>
      <xdr:colOff>352425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329713</xdr:colOff>
      <xdr:row>3</xdr:row>
      <xdr:rowOff>175846</xdr:rowOff>
    </xdr:from>
    <xdr:to>
      <xdr:col>12</xdr:col>
      <xdr:colOff>549520</xdr:colOff>
      <xdr:row>25</xdr:row>
      <xdr:rowOff>21980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19050</xdr:rowOff>
    </xdr:from>
    <xdr:to>
      <xdr:col>13</xdr:col>
      <xdr:colOff>38100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30" zoomScaleNormal="130" workbookViewId="0">
      <selection activeCell="E13" sqref="E13"/>
    </sheetView>
  </sheetViews>
  <sheetFormatPr defaultColWidth="9.125" defaultRowHeight="20.25" x14ac:dyDescent="0.25"/>
  <cols>
    <col min="1" max="1" width="41.625" style="8" customWidth="1"/>
    <col min="2" max="2" width="12.125" style="8" customWidth="1"/>
    <col min="3" max="3" width="9.25" style="8" bestFit="1" customWidth="1"/>
    <col min="4" max="4" width="12.125" style="8" bestFit="1" customWidth="1"/>
    <col min="5" max="5" width="18.75" style="8" bestFit="1" customWidth="1"/>
    <col min="6" max="7" width="9.375" style="8" bestFit="1" customWidth="1"/>
    <col min="8" max="16384" width="9.125" style="8"/>
  </cols>
  <sheetData>
    <row r="1" spans="1:7" x14ac:dyDescent="0.25">
      <c r="C1" s="15" t="s">
        <v>19</v>
      </c>
      <c r="D1" s="8">
        <v>0</v>
      </c>
      <c r="E1" s="8">
        <v>1</v>
      </c>
      <c r="F1" s="8">
        <v>2</v>
      </c>
      <c r="G1" s="8">
        <v>3</v>
      </c>
    </row>
    <row r="2" spans="1:7" x14ac:dyDescent="0.25">
      <c r="A2" s="8" t="s">
        <v>0</v>
      </c>
      <c r="D2" s="8">
        <v>-100</v>
      </c>
      <c r="E2" s="8">
        <v>50</v>
      </c>
      <c r="F2" s="8">
        <v>60</v>
      </c>
      <c r="G2" s="8">
        <v>20</v>
      </c>
    </row>
    <row r="4" spans="1:7" x14ac:dyDescent="0.25">
      <c r="A4" s="8" t="s">
        <v>1</v>
      </c>
      <c r="D4" s="9">
        <f>IRR(D2:G2)</f>
        <v>0.1634558890024338</v>
      </c>
    </row>
    <row r="6" spans="1:7" x14ac:dyDescent="0.25">
      <c r="A6" s="8" t="s">
        <v>20</v>
      </c>
      <c r="D6" s="8">
        <v>-100</v>
      </c>
      <c r="E6" s="8">
        <f>50/(1+D4)</f>
        <v>42.97541528873159</v>
      </c>
      <c r="F6" s="8">
        <f>F2/(1+D4)^2</f>
        <v>44.325271661734682</v>
      </c>
      <c r="G6" s="8">
        <f>G2/(1+D4)^3</f>
        <v>12.699313049659294</v>
      </c>
    </row>
    <row r="8" spans="1:7" x14ac:dyDescent="0.25">
      <c r="A8" s="8" t="s">
        <v>21</v>
      </c>
      <c r="D8" s="10">
        <f>SUM(D6:G6)</f>
        <v>1.255653359066855E-10</v>
      </c>
    </row>
    <row r="10" spans="1:7" x14ac:dyDescent="0.25">
      <c r="A10" s="8" t="s">
        <v>18</v>
      </c>
      <c r="G10" s="10"/>
    </row>
    <row r="11" spans="1:7" x14ac:dyDescent="0.25">
      <c r="G11" s="10"/>
    </row>
    <row r="12" spans="1:7" x14ac:dyDescent="0.25">
      <c r="A12" s="14" t="s">
        <v>16</v>
      </c>
      <c r="D12" s="10"/>
      <c r="E12" s="10">
        <f>D14*($D$4+1)</f>
        <v>116.34558890024338</v>
      </c>
      <c r="F12" s="10">
        <f>E14*($D$4+1)</f>
        <v>77.190166115322668</v>
      </c>
      <c r="G12" s="10">
        <f>F14*($D$4+1)</f>
        <v>19.999999999802249</v>
      </c>
    </row>
    <row r="13" spans="1:7" x14ac:dyDescent="0.25">
      <c r="A13" s="14" t="s">
        <v>15</v>
      </c>
      <c r="D13" s="10"/>
      <c r="E13" s="13">
        <v>50</v>
      </c>
      <c r="F13" s="13">
        <v>60</v>
      </c>
      <c r="G13" s="13">
        <v>20</v>
      </c>
    </row>
    <row r="14" spans="1:7" x14ac:dyDescent="0.25">
      <c r="A14" s="14" t="s">
        <v>17</v>
      </c>
      <c r="D14" s="13">
        <v>100</v>
      </c>
      <c r="E14" s="10">
        <f>E12-E13</f>
        <v>66.345588900243385</v>
      </c>
      <c r="F14" s="10">
        <f>F12-F13</f>
        <v>17.190166115322668</v>
      </c>
      <c r="G14" s="10">
        <f>G12-G13</f>
        <v>-1.9775114878939348E-10</v>
      </c>
    </row>
    <row r="15" spans="1:7" x14ac:dyDescent="0.25">
      <c r="G15" s="10"/>
    </row>
    <row r="16" spans="1:7" x14ac:dyDescent="0.25">
      <c r="A16" s="8" t="s">
        <v>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selection activeCell="B3" sqref="B3"/>
    </sheetView>
  </sheetViews>
  <sheetFormatPr defaultRowHeight="13.5" x14ac:dyDescent="0.15"/>
  <cols>
    <col min="1" max="1" width="20.125" style="2" customWidth="1"/>
    <col min="2" max="2" width="14.625" style="2" customWidth="1"/>
    <col min="3" max="256" width="9.125" style="2"/>
    <col min="257" max="257" width="20.125" style="2" customWidth="1"/>
    <col min="258" max="258" width="14.625" style="2" customWidth="1"/>
    <col min="259" max="512" width="9.125" style="2"/>
    <col min="513" max="513" width="20.125" style="2" customWidth="1"/>
    <col min="514" max="514" width="14.625" style="2" customWidth="1"/>
    <col min="515" max="768" width="9.125" style="2"/>
    <col min="769" max="769" width="20.125" style="2" customWidth="1"/>
    <col min="770" max="770" width="14.625" style="2" customWidth="1"/>
    <col min="771" max="1024" width="9.125" style="2"/>
    <col min="1025" max="1025" width="20.125" style="2" customWidth="1"/>
    <col min="1026" max="1026" width="14.625" style="2" customWidth="1"/>
    <col min="1027" max="1280" width="9.125" style="2"/>
    <col min="1281" max="1281" width="20.125" style="2" customWidth="1"/>
    <col min="1282" max="1282" width="14.625" style="2" customWidth="1"/>
    <col min="1283" max="1536" width="9.125" style="2"/>
    <col min="1537" max="1537" width="20.125" style="2" customWidth="1"/>
    <col min="1538" max="1538" width="14.625" style="2" customWidth="1"/>
    <col min="1539" max="1792" width="9.125" style="2"/>
    <col min="1793" max="1793" width="20.125" style="2" customWidth="1"/>
    <col min="1794" max="1794" width="14.625" style="2" customWidth="1"/>
    <col min="1795" max="2048" width="9.125" style="2"/>
    <col min="2049" max="2049" width="20.125" style="2" customWidth="1"/>
    <col min="2050" max="2050" width="14.625" style="2" customWidth="1"/>
    <col min="2051" max="2304" width="9.125" style="2"/>
    <col min="2305" max="2305" width="20.125" style="2" customWidth="1"/>
    <col min="2306" max="2306" width="14.625" style="2" customWidth="1"/>
    <col min="2307" max="2560" width="9.125" style="2"/>
    <col min="2561" max="2561" width="20.125" style="2" customWidth="1"/>
    <col min="2562" max="2562" width="14.625" style="2" customWidth="1"/>
    <col min="2563" max="2816" width="9.125" style="2"/>
    <col min="2817" max="2817" width="20.125" style="2" customWidth="1"/>
    <col min="2818" max="2818" width="14.625" style="2" customWidth="1"/>
    <col min="2819" max="3072" width="9.125" style="2"/>
    <col min="3073" max="3073" width="20.125" style="2" customWidth="1"/>
    <col min="3074" max="3074" width="14.625" style="2" customWidth="1"/>
    <col min="3075" max="3328" width="9.125" style="2"/>
    <col min="3329" max="3329" width="20.125" style="2" customWidth="1"/>
    <col min="3330" max="3330" width="14.625" style="2" customWidth="1"/>
    <col min="3331" max="3584" width="9.125" style="2"/>
    <col min="3585" max="3585" width="20.125" style="2" customWidth="1"/>
    <col min="3586" max="3586" width="14.625" style="2" customWidth="1"/>
    <col min="3587" max="3840" width="9.125" style="2"/>
    <col min="3841" max="3841" width="20.125" style="2" customWidth="1"/>
    <col min="3842" max="3842" width="14.625" style="2" customWidth="1"/>
    <col min="3843" max="4096" width="9.125" style="2"/>
    <col min="4097" max="4097" width="20.125" style="2" customWidth="1"/>
    <col min="4098" max="4098" width="14.625" style="2" customWidth="1"/>
    <col min="4099" max="4352" width="9.125" style="2"/>
    <col min="4353" max="4353" width="20.125" style="2" customWidth="1"/>
    <col min="4354" max="4354" width="14.625" style="2" customWidth="1"/>
    <col min="4355" max="4608" width="9.125" style="2"/>
    <col min="4609" max="4609" width="20.125" style="2" customWidth="1"/>
    <col min="4610" max="4610" width="14.625" style="2" customWidth="1"/>
    <col min="4611" max="4864" width="9.125" style="2"/>
    <col min="4865" max="4865" width="20.125" style="2" customWidth="1"/>
    <col min="4866" max="4866" width="14.625" style="2" customWidth="1"/>
    <col min="4867" max="5120" width="9.125" style="2"/>
    <col min="5121" max="5121" width="20.125" style="2" customWidth="1"/>
    <col min="5122" max="5122" width="14.625" style="2" customWidth="1"/>
    <col min="5123" max="5376" width="9.125" style="2"/>
    <col min="5377" max="5377" width="20.125" style="2" customWidth="1"/>
    <col min="5378" max="5378" width="14.625" style="2" customWidth="1"/>
    <col min="5379" max="5632" width="9.125" style="2"/>
    <col min="5633" max="5633" width="20.125" style="2" customWidth="1"/>
    <col min="5634" max="5634" width="14.625" style="2" customWidth="1"/>
    <col min="5635" max="5888" width="9.125" style="2"/>
    <col min="5889" max="5889" width="20.125" style="2" customWidth="1"/>
    <col min="5890" max="5890" width="14.625" style="2" customWidth="1"/>
    <col min="5891" max="6144" width="9.125" style="2"/>
    <col min="6145" max="6145" width="20.125" style="2" customWidth="1"/>
    <col min="6146" max="6146" width="14.625" style="2" customWidth="1"/>
    <col min="6147" max="6400" width="9.125" style="2"/>
    <col min="6401" max="6401" width="20.125" style="2" customWidth="1"/>
    <col min="6402" max="6402" width="14.625" style="2" customWidth="1"/>
    <col min="6403" max="6656" width="9.125" style="2"/>
    <col min="6657" max="6657" width="20.125" style="2" customWidth="1"/>
    <col min="6658" max="6658" width="14.625" style="2" customWidth="1"/>
    <col min="6659" max="6912" width="9.125" style="2"/>
    <col min="6913" max="6913" width="20.125" style="2" customWidth="1"/>
    <col min="6914" max="6914" width="14.625" style="2" customWidth="1"/>
    <col min="6915" max="7168" width="9.125" style="2"/>
    <col min="7169" max="7169" width="20.125" style="2" customWidth="1"/>
    <col min="7170" max="7170" width="14.625" style="2" customWidth="1"/>
    <col min="7171" max="7424" width="9.125" style="2"/>
    <col min="7425" max="7425" width="20.125" style="2" customWidth="1"/>
    <col min="7426" max="7426" width="14.625" style="2" customWidth="1"/>
    <col min="7427" max="7680" width="9.125" style="2"/>
    <col min="7681" max="7681" width="20.125" style="2" customWidth="1"/>
    <col min="7682" max="7682" width="14.625" style="2" customWidth="1"/>
    <col min="7683" max="7936" width="9.125" style="2"/>
    <col min="7937" max="7937" width="20.125" style="2" customWidth="1"/>
    <col min="7938" max="7938" width="14.625" style="2" customWidth="1"/>
    <col min="7939" max="8192" width="9.125" style="2"/>
    <col min="8193" max="8193" width="20.125" style="2" customWidth="1"/>
    <col min="8194" max="8194" width="14.625" style="2" customWidth="1"/>
    <col min="8195" max="8448" width="9.125" style="2"/>
    <col min="8449" max="8449" width="20.125" style="2" customWidth="1"/>
    <col min="8450" max="8450" width="14.625" style="2" customWidth="1"/>
    <col min="8451" max="8704" width="9.125" style="2"/>
    <col min="8705" max="8705" width="20.125" style="2" customWidth="1"/>
    <col min="8706" max="8706" width="14.625" style="2" customWidth="1"/>
    <col min="8707" max="8960" width="9.125" style="2"/>
    <col min="8961" max="8961" width="20.125" style="2" customWidth="1"/>
    <col min="8962" max="8962" width="14.625" style="2" customWidth="1"/>
    <col min="8963" max="9216" width="9.125" style="2"/>
    <col min="9217" max="9217" width="20.125" style="2" customWidth="1"/>
    <col min="9218" max="9218" width="14.625" style="2" customWidth="1"/>
    <col min="9219" max="9472" width="9.125" style="2"/>
    <col min="9473" max="9473" width="20.125" style="2" customWidth="1"/>
    <col min="9474" max="9474" width="14.625" style="2" customWidth="1"/>
    <col min="9475" max="9728" width="9.125" style="2"/>
    <col min="9729" max="9729" width="20.125" style="2" customWidth="1"/>
    <col min="9730" max="9730" width="14.625" style="2" customWidth="1"/>
    <col min="9731" max="9984" width="9.125" style="2"/>
    <col min="9985" max="9985" width="20.125" style="2" customWidth="1"/>
    <col min="9986" max="9986" width="14.625" style="2" customWidth="1"/>
    <col min="9987" max="10240" width="9.125" style="2"/>
    <col min="10241" max="10241" width="20.125" style="2" customWidth="1"/>
    <col min="10242" max="10242" width="14.625" style="2" customWidth="1"/>
    <col min="10243" max="10496" width="9.125" style="2"/>
    <col min="10497" max="10497" width="20.125" style="2" customWidth="1"/>
    <col min="10498" max="10498" width="14.625" style="2" customWidth="1"/>
    <col min="10499" max="10752" width="9.125" style="2"/>
    <col min="10753" max="10753" width="20.125" style="2" customWidth="1"/>
    <col min="10754" max="10754" width="14.625" style="2" customWidth="1"/>
    <col min="10755" max="11008" width="9.125" style="2"/>
    <col min="11009" max="11009" width="20.125" style="2" customWidth="1"/>
    <col min="11010" max="11010" width="14.625" style="2" customWidth="1"/>
    <col min="11011" max="11264" width="9.125" style="2"/>
    <col min="11265" max="11265" width="20.125" style="2" customWidth="1"/>
    <col min="11266" max="11266" width="14.625" style="2" customWidth="1"/>
    <col min="11267" max="11520" width="9.125" style="2"/>
    <col min="11521" max="11521" width="20.125" style="2" customWidth="1"/>
    <col min="11522" max="11522" width="14.625" style="2" customWidth="1"/>
    <col min="11523" max="11776" width="9.125" style="2"/>
    <col min="11777" max="11777" width="20.125" style="2" customWidth="1"/>
    <col min="11778" max="11778" width="14.625" style="2" customWidth="1"/>
    <col min="11779" max="12032" width="9.125" style="2"/>
    <col min="12033" max="12033" width="20.125" style="2" customWidth="1"/>
    <col min="12034" max="12034" width="14.625" style="2" customWidth="1"/>
    <col min="12035" max="12288" width="9.125" style="2"/>
    <col min="12289" max="12289" width="20.125" style="2" customWidth="1"/>
    <col min="12290" max="12290" width="14.625" style="2" customWidth="1"/>
    <col min="12291" max="12544" width="9.125" style="2"/>
    <col min="12545" max="12545" width="20.125" style="2" customWidth="1"/>
    <col min="12546" max="12546" width="14.625" style="2" customWidth="1"/>
    <col min="12547" max="12800" width="9.125" style="2"/>
    <col min="12801" max="12801" width="20.125" style="2" customWidth="1"/>
    <col min="12802" max="12802" width="14.625" style="2" customWidth="1"/>
    <col min="12803" max="13056" width="9.125" style="2"/>
    <col min="13057" max="13057" width="20.125" style="2" customWidth="1"/>
    <col min="13058" max="13058" width="14.625" style="2" customWidth="1"/>
    <col min="13059" max="13312" width="9.125" style="2"/>
    <col min="13313" max="13313" width="20.125" style="2" customWidth="1"/>
    <col min="13314" max="13314" width="14.625" style="2" customWidth="1"/>
    <col min="13315" max="13568" width="9.125" style="2"/>
    <col min="13569" max="13569" width="20.125" style="2" customWidth="1"/>
    <col min="13570" max="13570" width="14.625" style="2" customWidth="1"/>
    <col min="13571" max="13824" width="9.125" style="2"/>
    <col min="13825" max="13825" width="20.125" style="2" customWidth="1"/>
    <col min="13826" max="13826" width="14.625" style="2" customWidth="1"/>
    <col min="13827" max="14080" width="9.125" style="2"/>
    <col min="14081" max="14081" width="20.125" style="2" customWidth="1"/>
    <col min="14082" max="14082" width="14.625" style="2" customWidth="1"/>
    <col min="14083" max="14336" width="9.125" style="2"/>
    <col min="14337" max="14337" width="20.125" style="2" customWidth="1"/>
    <col min="14338" max="14338" width="14.625" style="2" customWidth="1"/>
    <col min="14339" max="14592" width="9.125" style="2"/>
    <col min="14593" max="14593" width="20.125" style="2" customWidth="1"/>
    <col min="14594" max="14594" width="14.625" style="2" customWidth="1"/>
    <col min="14595" max="14848" width="9.125" style="2"/>
    <col min="14849" max="14849" width="20.125" style="2" customWidth="1"/>
    <col min="14850" max="14850" width="14.625" style="2" customWidth="1"/>
    <col min="14851" max="15104" width="9.125" style="2"/>
    <col min="15105" max="15105" width="20.125" style="2" customWidth="1"/>
    <col min="15106" max="15106" width="14.625" style="2" customWidth="1"/>
    <col min="15107" max="15360" width="9.125" style="2"/>
    <col min="15361" max="15361" width="20.125" style="2" customWidth="1"/>
    <col min="15362" max="15362" width="14.625" style="2" customWidth="1"/>
    <col min="15363" max="15616" width="9.125" style="2"/>
    <col min="15617" max="15617" width="20.125" style="2" customWidth="1"/>
    <col min="15618" max="15618" width="14.625" style="2" customWidth="1"/>
    <col min="15619" max="15872" width="9.125" style="2"/>
    <col min="15873" max="15873" width="20.125" style="2" customWidth="1"/>
    <col min="15874" max="15874" width="14.625" style="2" customWidth="1"/>
    <col min="15875" max="16128" width="9.125" style="2"/>
    <col min="16129" max="16129" width="20.125" style="2" customWidth="1"/>
    <col min="16130" max="16130" width="14.625" style="2" customWidth="1"/>
    <col min="16131" max="16384" width="9.125" style="2"/>
  </cols>
  <sheetData>
    <row r="1" spans="1:7" ht="20.25" x14ac:dyDescent="0.15">
      <c r="A1" s="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/>
    </row>
    <row r="2" spans="1:7" ht="20.25" x14ac:dyDescent="0.15">
      <c r="A2" s="1" t="s">
        <v>4</v>
      </c>
      <c r="B2" s="3">
        <v>-252</v>
      </c>
      <c r="C2" s="3">
        <v>1431</v>
      </c>
      <c r="D2" s="3">
        <v>-3035</v>
      </c>
      <c r="E2" s="3">
        <v>2850</v>
      </c>
      <c r="F2" s="3">
        <v>-1000</v>
      </c>
      <c r="G2" s="1"/>
    </row>
    <row r="3" spans="1:7" ht="20.25" x14ac:dyDescent="0.15">
      <c r="A3" s="1" t="s">
        <v>5</v>
      </c>
      <c r="B3" s="4">
        <f>IRR(B2:F2)</f>
        <v>0.24999999999958877</v>
      </c>
      <c r="C3" s="1"/>
      <c r="D3" s="1"/>
      <c r="E3" s="1"/>
      <c r="F3" s="1"/>
      <c r="G3" s="1"/>
    </row>
    <row r="4" spans="1:7" ht="20.25" x14ac:dyDescent="0.15">
      <c r="A4" s="1"/>
      <c r="B4" s="5"/>
      <c r="C4" s="1"/>
      <c r="D4" s="1"/>
      <c r="E4" s="1"/>
      <c r="F4" s="1"/>
      <c r="G4" s="1"/>
    </row>
    <row r="5" spans="1:7" ht="20.25" x14ac:dyDescent="0.15">
      <c r="A5" s="1" t="s">
        <v>6</v>
      </c>
      <c r="B5" s="1" t="s">
        <v>7</v>
      </c>
      <c r="C5" s="1"/>
      <c r="D5" s="1"/>
      <c r="E5" s="1"/>
      <c r="F5" s="1"/>
      <c r="G5" s="1"/>
    </row>
    <row r="6" spans="1:7" ht="20.25" x14ac:dyDescent="0.15">
      <c r="A6" s="4">
        <v>0.2</v>
      </c>
      <c r="B6" s="6">
        <f>$B$2+NPV(A6,$C$2:$F$2)</f>
        <v>-8.6419753086602213E-2</v>
      </c>
      <c r="C6" s="1"/>
      <c r="D6" s="1"/>
      <c r="E6" s="1"/>
      <c r="F6" s="1"/>
      <c r="G6" s="1"/>
    </row>
    <row r="7" spans="1:7" ht="20.25" x14ac:dyDescent="0.15">
      <c r="A7" s="4">
        <v>0.22</v>
      </c>
      <c r="B7" s="6">
        <f t="shared" ref="B7:B31" si="0">$B$2+NPV(A7,$C$2:$F$2)</f>
        <v>-3.6031180771004756E-2</v>
      </c>
      <c r="C7" s="1"/>
      <c r="D7" s="1"/>
      <c r="E7" s="1"/>
      <c r="F7" s="1"/>
      <c r="G7" s="1"/>
    </row>
    <row r="8" spans="1:7" ht="20.25" x14ac:dyDescent="0.15">
      <c r="A8" s="4">
        <v>0.24</v>
      </c>
      <c r="B8" s="6">
        <f t="shared" si="0"/>
        <v>-8.0041493372107198E-3</v>
      </c>
      <c r="C8" s="1"/>
      <c r="D8" s="1"/>
      <c r="E8" s="1"/>
      <c r="F8" s="1"/>
      <c r="G8" s="1"/>
    </row>
    <row r="9" spans="1:7" ht="20.25" x14ac:dyDescent="0.15">
      <c r="A9" s="4">
        <v>0.26</v>
      </c>
      <c r="B9" s="6">
        <f t="shared" si="0"/>
        <v>5.0262296720120503E-3</v>
      </c>
      <c r="C9" s="1"/>
      <c r="D9" s="1"/>
      <c r="E9" s="1"/>
      <c r="F9" s="1"/>
      <c r="G9" s="1"/>
    </row>
    <row r="10" spans="1:7" ht="20.25" x14ac:dyDescent="0.15">
      <c r="A10" s="4">
        <v>0.28000000000000003</v>
      </c>
      <c r="B10" s="6">
        <f t="shared" si="0"/>
        <v>8.6288452148721717E-3</v>
      </c>
      <c r="C10" s="1"/>
      <c r="D10" s="1"/>
      <c r="E10" s="1"/>
      <c r="F10" s="1"/>
      <c r="G10" s="1"/>
    </row>
    <row r="11" spans="1:7" ht="20.25" x14ac:dyDescent="0.15">
      <c r="A11" s="4">
        <v>0.3</v>
      </c>
      <c r="B11" s="6">
        <f t="shared" si="0"/>
        <v>6.9325303735183752E-3</v>
      </c>
      <c r="C11" s="1"/>
      <c r="D11" s="1"/>
      <c r="E11" s="1"/>
      <c r="F11" s="1"/>
      <c r="G11" s="1"/>
    </row>
    <row r="12" spans="1:7" ht="20.25" x14ac:dyDescent="0.15">
      <c r="A12" s="4">
        <v>0.32</v>
      </c>
      <c r="B12" s="6">
        <f t="shared" si="0"/>
        <v>2.9158771958748275E-3</v>
      </c>
      <c r="C12" s="1"/>
      <c r="D12" s="1"/>
      <c r="E12" s="1"/>
      <c r="F12" s="1"/>
      <c r="G12" s="1"/>
    </row>
    <row r="13" spans="1:7" ht="20.25" x14ac:dyDescent="0.15">
      <c r="A13" s="4">
        <v>0.34</v>
      </c>
      <c r="B13" s="6">
        <f t="shared" si="0"/>
        <v>-1.3568475918361855E-3</v>
      </c>
      <c r="C13" s="1"/>
      <c r="D13" s="1"/>
      <c r="E13" s="1"/>
      <c r="F13" s="1"/>
      <c r="G13" s="1"/>
    </row>
    <row r="14" spans="1:7" ht="20.25" x14ac:dyDescent="0.15">
      <c r="A14" s="4">
        <v>0.36</v>
      </c>
      <c r="B14" s="6">
        <f t="shared" si="0"/>
        <v>-4.5437674357913238E-3</v>
      </c>
      <c r="C14" s="1"/>
      <c r="D14" s="1"/>
      <c r="E14" s="1"/>
      <c r="F14" s="1"/>
      <c r="G14" s="1"/>
    </row>
    <row r="15" spans="1:7" ht="20.25" x14ac:dyDescent="0.15">
      <c r="A15" s="4">
        <v>0.38</v>
      </c>
      <c r="B15" s="6">
        <f t="shared" si="0"/>
        <v>-5.8693823535804768E-3</v>
      </c>
      <c r="C15" s="1"/>
      <c r="D15" s="1"/>
      <c r="E15" s="1"/>
      <c r="F15" s="1"/>
      <c r="G15" s="1"/>
    </row>
    <row r="16" spans="1:7" ht="20.25" x14ac:dyDescent="0.15">
      <c r="A16" s="4">
        <v>0.4</v>
      </c>
      <c r="B16" s="6">
        <f t="shared" si="0"/>
        <v>-4.9979175344390114E-3</v>
      </c>
      <c r="C16" s="1"/>
      <c r="D16" s="1"/>
      <c r="E16" s="1"/>
      <c r="F16" s="1"/>
      <c r="G16" s="1"/>
    </row>
    <row r="17" spans="1:7" ht="20.25" x14ac:dyDescent="0.15">
      <c r="A17" s="4">
        <v>0.42</v>
      </c>
      <c r="B17" s="6">
        <f t="shared" si="0"/>
        <v>-1.9306869152728723E-3</v>
      </c>
      <c r="C17" s="1"/>
      <c r="D17" s="1"/>
      <c r="E17" s="1"/>
      <c r="F17" s="1"/>
      <c r="G17" s="1"/>
    </row>
    <row r="18" spans="1:7" ht="20.25" x14ac:dyDescent="0.15">
      <c r="A18" s="4">
        <v>0.44</v>
      </c>
      <c r="B18" s="6">
        <f t="shared" si="0"/>
        <v>3.0768937660354823E-3</v>
      </c>
      <c r="C18" s="1"/>
      <c r="D18" s="1"/>
      <c r="E18" s="1"/>
      <c r="F18" s="1"/>
      <c r="G18" s="1"/>
    </row>
    <row r="19" spans="1:7" ht="20.25" x14ac:dyDescent="0.15">
      <c r="A19" s="4">
        <v>0.46</v>
      </c>
      <c r="B19" s="6">
        <f t="shared" si="0"/>
        <v>9.5822132081764266E-3</v>
      </c>
      <c r="C19" s="1"/>
      <c r="D19" s="1"/>
      <c r="E19" s="1"/>
      <c r="F19" s="1"/>
      <c r="G19" s="1"/>
    </row>
    <row r="20" spans="1:7" ht="20.25" x14ac:dyDescent="0.15">
      <c r="A20" s="4">
        <v>0.48</v>
      </c>
      <c r="B20" s="6">
        <f t="shared" si="0"/>
        <v>1.7009211054926254E-2</v>
      </c>
      <c r="C20" s="1"/>
      <c r="D20" s="1"/>
      <c r="E20" s="1"/>
      <c r="F20" s="1"/>
      <c r="G20" s="1"/>
    </row>
    <row r="21" spans="1:7" ht="20.25" x14ac:dyDescent="0.15">
      <c r="A21" s="4">
        <v>0.5</v>
      </c>
      <c r="B21" s="6">
        <f t="shared" si="0"/>
        <v>2.4691358024796273E-2</v>
      </c>
      <c r="C21" s="1"/>
      <c r="D21" s="1"/>
      <c r="E21" s="1"/>
      <c r="F21" s="1"/>
      <c r="G21" s="1"/>
    </row>
    <row r="22" spans="1:7" ht="20.25" x14ac:dyDescent="0.15">
      <c r="A22" s="4">
        <v>0.52</v>
      </c>
      <c r="B22" s="6">
        <f t="shared" si="0"/>
        <v>3.1905832521260891E-2</v>
      </c>
      <c r="C22" s="1"/>
      <c r="D22" s="1"/>
      <c r="E22" s="1"/>
      <c r="F22" s="1"/>
      <c r="G22" s="1"/>
    </row>
    <row r="23" spans="1:7" ht="20.25" x14ac:dyDescent="0.15">
      <c r="A23" s="4">
        <v>0.54</v>
      </c>
      <c r="B23" s="6">
        <f t="shared" si="0"/>
        <v>3.7900504824193604E-2</v>
      </c>
      <c r="C23" s="1"/>
      <c r="D23" s="1"/>
      <c r="E23" s="1"/>
      <c r="F23" s="1"/>
      <c r="G23" s="1"/>
    </row>
    <row r="24" spans="1:7" ht="20.25" x14ac:dyDescent="0.15">
      <c r="A24" s="4">
        <v>0.56000000000000005</v>
      </c>
      <c r="B24" s="6">
        <f t="shared" si="0"/>
        <v>4.1915052080355508E-2</v>
      </c>
      <c r="C24" s="1"/>
      <c r="D24" s="1"/>
      <c r="E24" s="1"/>
      <c r="F24" s="1"/>
      <c r="G24" s="1"/>
    </row>
    <row r="25" spans="1:7" ht="20.25" x14ac:dyDescent="0.15">
      <c r="A25" s="4">
        <v>0.57999999999999996</v>
      </c>
      <c r="B25" s="6">
        <f t="shared" si="0"/>
        <v>4.3197291425400408E-2</v>
      </c>
      <c r="C25" s="1"/>
      <c r="D25" s="1"/>
      <c r="E25" s="1"/>
      <c r="F25" s="1"/>
      <c r="G25" s="1"/>
    </row>
    <row r="26" spans="1:7" ht="20.25" x14ac:dyDescent="0.15">
      <c r="A26" s="4">
        <v>0.6</v>
      </c>
      <c r="B26" s="6">
        <f t="shared" si="0"/>
        <v>4.1015624999886313E-2</v>
      </c>
      <c r="C26" s="1"/>
      <c r="D26" s="1"/>
      <c r="E26" s="1"/>
      <c r="F26" s="1"/>
      <c r="G26" s="1"/>
    </row>
    <row r="27" spans="1:7" ht="20.25" x14ac:dyDescent="0.15">
      <c r="A27" s="4">
        <v>0.62</v>
      </c>
      <c r="B27" s="6">
        <f t="shared" si="0"/>
        <v>3.4668331648333606E-2</v>
      </c>
      <c r="C27" s="1"/>
      <c r="D27" s="1"/>
      <c r="E27" s="1"/>
      <c r="F27" s="1"/>
      <c r="G27" s="1"/>
    </row>
    <row r="28" spans="1:7" ht="20.25" x14ac:dyDescent="0.15">
      <c r="A28" s="4">
        <v>0.64</v>
      </c>
      <c r="B28" s="6">
        <f t="shared" si="0"/>
        <v>2.3490309336068549E-2</v>
      </c>
      <c r="C28" s="1"/>
      <c r="D28" s="1"/>
      <c r="E28" s="1"/>
      <c r="F28" s="1"/>
      <c r="G28" s="1"/>
    </row>
    <row r="29" spans="1:7" ht="20.25" x14ac:dyDescent="0.15">
      <c r="A29" s="4">
        <v>0.66</v>
      </c>
      <c r="B29" s="6">
        <f t="shared" si="0"/>
        <v>6.8577647321319546E-3</v>
      </c>
      <c r="C29" s="1"/>
      <c r="D29" s="1"/>
      <c r="E29" s="1"/>
      <c r="F29" s="1"/>
      <c r="G29" s="1"/>
    </row>
    <row r="30" spans="1:7" ht="20.25" x14ac:dyDescent="0.15">
      <c r="A30" s="4">
        <v>0.68</v>
      </c>
      <c r="B30" s="6">
        <f t="shared" si="0"/>
        <v>-1.5808742242114704E-2</v>
      </c>
      <c r="C30" s="1"/>
      <c r="D30" s="1"/>
      <c r="E30" s="1"/>
      <c r="F30" s="1"/>
      <c r="G30" s="1"/>
    </row>
    <row r="31" spans="1:7" ht="20.25" x14ac:dyDescent="0.15">
      <c r="A31" s="4">
        <v>0.7</v>
      </c>
      <c r="B31" s="6">
        <f t="shared" si="0"/>
        <v>-4.5042564145433062E-2</v>
      </c>
      <c r="C31" s="1"/>
      <c r="D31" s="1"/>
      <c r="E31" s="1"/>
      <c r="F31" s="1"/>
      <c r="G31" s="1"/>
    </row>
    <row r="32" spans="1:7" ht="20.25" x14ac:dyDescent="0.15">
      <c r="A32" s="1"/>
      <c r="B32" s="1"/>
      <c r="C32" s="1"/>
      <c r="D32" s="1"/>
      <c r="E32" s="1"/>
      <c r="F32" s="1"/>
      <c r="G32" s="1"/>
    </row>
    <row r="33" spans="1:7" ht="20.25" x14ac:dyDescent="0.15">
      <c r="A33" s="1"/>
      <c r="B33" s="1"/>
      <c r="C33" s="1"/>
      <c r="D33" s="1"/>
      <c r="E33" s="1"/>
      <c r="F33" s="1"/>
      <c r="G33" s="1"/>
    </row>
    <row r="34" spans="1:7" ht="20.25" x14ac:dyDescent="0.15">
      <c r="A34" s="1"/>
      <c r="B34" s="1"/>
      <c r="C34" s="1"/>
      <c r="D34" s="1"/>
      <c r="E34" s="1"/>
      <c r="F34" s="1"/>
      <c r="G34" s="1"/>
    </row>
    <row r="35" spans="1:7" ht="20.25" x14ac:dyDescent="0.15">
      <c r="A35" s="1"/>
      <c r="B35" s="1"/>
      <c r="C35" s="1"/>
      <c r="D35" s="1"/>
      <c r="E35" s="1"/>
      <c r="F35" s="1"/>
      <c r="G35" s="1"/>
    </row>
    <row r="36" spans="1:7" ht="20.25" x14ac:dyDescent="0.15">
      <c r="A36" s="1"/>
      <c r="B36" s="1"/>
      <c r="C36" s="1"/>
      <c r="D36" s="1"/>
      <c r="E36" s="1"/>
      <c r="F36" s="1"/>
      <c r="G36" s="1"/>
    </row>
    <row r="37" spans="1:7" ht="20.25" x14ac:dyDescent="0.15">
      <c r="A37" s="1"/>
      <c r="B37" s="1"/>
      <c r="C37" s="1"/>
      <c r="D37" s="1"/>
      <c r="E37" s="1"/>
      <c r="F37" s="1"/>
      <c r="G37" s="1"/>
    </row>
    <row r="38" spans="1:7" ht="20.25" x14ac:dyDescent="0.15">
      <c r="A38" s="1"/>
      <c r="B38" s="1"/>
      <c r="C38" s="1"/>
      <c r="D38" s="1"/>
      <c r="E38" s="1"/>
      <c r="F38" s="1"/>
      <c r="G38" s="1"/>
    </row>
    <row r="39" spans="1:7" ht="20.25" x14ac:dyDescent="0.15">
      <c r="A39" s="1"/>
      <c r="B39" s="1"/>
      <c r="C39" s="1"/>
      <c r="D39" s="1"/>
      <c r="E39" s="1"/>
      <c r="F39" s="1"/>
      <c r="G39" s="1"/>
    </row>
    <row r="40" spans="1:7" ht="20.25" x14ac:dyDescent="0.15">
      <c r="A40" s="1"/>
      <c r="B40" s="1"/>
      <c r="C40" s="1"/>
      <c r="D40" s="1"/>
      <c r="E40" s="1"/>
      <c r="F40" s="1"/>
      <c r="G40" s="1"/>
    </row>
    <row r="41" spans="1:7" ht="20.25" x14ac:dyDescent="0.15">
      <c r="A41" s="1"/>
      <c r="B41" s="1"/>
      <c r="C41" s="1"/>
      <c r="D41" s="1"/>
      <c r="E41" s="1"/>
      <c r="F41" s="1"/>
      <c r="G41" s="1"/>
    </row>
    <row r="42" spans="1:7" ht="20.25" x14ac:dyDescent="0.15">
      <c r="A42" s="1"/>
      <c r="B42" s="1"/>
      <c r="C42" s="1"/>
      <c r="D42" s="1"/>
      <c r="E42" s="1"/>
      <c r="F42" s="1"/>
      <c r="G42" s="1"/>
    </row>
    <row r="43" spans="1:7" ht="20.25" x14ac:dyDescent="0.15">
      <c r="A43" s="1"/>
      <c r="B43" s="1"/>
      <c r="C43" s="1"/>
      <c r="D43" s="1"/>
      <c r="E43" s="1"/>
      <c r="F43" s="1"/>
      <c r="G43" s="1"/>
    </row>
    <row r="44" spans="1:7" ht="20.25" x14ac:dyDescent="0.15">
      <c r="A44" s="1"/>
      <c r="B44" s="1"/>
      <c r="C44" s="1"/>
      <c r="D44" s="1"/>
      <c r="E44" s="1"/>
      <c r="F44" s="1"/>
      <c r="G44" s="1"/>
    </row>
    <row r="45" spans="1:7" ht="20.25" x14ac:dyDescent="0.15">
      <c r="A45" s="1"/>
      <c r="B45" s="1"/>
      <c r="C45" s="1"/>
      <c r="D45" s="1"/>
      <c r="E45" s="1"/>
      <c r="F45" s="1"/>
      <c r="G45" s="1"/>
    </row>
    <row r="46" spans="1:7" ht="20.25" x14ac:dyDescent="0.15">
      <c r="A46" s="1"/>
      <c r="B46" s="1"/>
      <c r="C46" s="1"/>
      <c r="D46" s="1"/>
      <c r="E46" s="1"/>
      <c r="F46" s="1"/>
      <c r="G46" s="1"/>
    </row>
    <row r="47" spans="1:7" ht="20.25" x14ac:dyDescent="0.15">
      <c r="A47" s="1"/>
      <c r="B47" s="1"/>
      <c r="C47" s="1"/>
      <c r="D47" s="1"/>
      <c r="E47" s="1"/>
      <c r="F47" s="1"/>
      <c r="G47" s="1"/>
    </row>
    <row r="48" spans="1:7" ht="20.25" x14ac:dyDescent="0.15">
      <c r="A48" s="1"/>
      <c r="B48" s="1"/>
      <c r="C48" s="1"/>
      <c r="D48" s="1"/>
      <c r="E48" s="1"/>
      <c r="F48" s="1"/>
      <c r="G48" s="1"/>
    </row>
    <row r="49" spans="1:7" ht="20.25" x14ac:dyDescent="0.15">
      <c r="A49" s="1"/>
      <c r="B49" s="1"/>
      <c r="C49" s="1"/>
      <c r="D49" s="1"/>
      <c r="E49" s="1"/>
      <c r="F49" s="1"/>
      <c r="G49" s="1"/>
    </row>
    <row r="50" spans="1:7" ht="20.25" x14ac:dyDescent="0.15">
      <c r="A50" s="1"/>
      <c r="B50" s="1"/>
      <c r="C50" s="1"/>
      <c r="D50" s="1"/>
      <c r="E50" s="1"/>
      <c r="F50" s="1"/>
      <c r="G50" s="1"/>
    </row>
    <row r="51" spans="1:7" ht="20.25" x14ac:dyDescent="0.15">
      <c r="A51" s="1"/>
      <c r="B51" s="1"/>
      <c r="C51" s="1"/>
      <c r="D51" s="1"/>
      <c r="E51" s="1"/>
      <c r="F51" s="1"/>
      <c r="G51" s="1"/>
    </row>
    <row r="52" spans="1:7" ht="20.25" x14ac:dyDescent="0.15">
      <c r="A52" s="1"/>
      <c r="B52" s="1"/>
      <c r="C52" s="1"/>
      <c r="D52" s="1"/>
      <c r="E52" s="1"/>
      <c r="F52" s="1"/>
      <c r="G52" s="1"/>
    </row>
    <row r="53" spans="1:7" ht="20.25" x14ac:dyDescent="0.15">
      <c r="A53" s="1"/>
      <c r="B53" s="1"/>
      <c r="C53" s="1"/>
      <c r="D53" s="1"/>
      <c r="E53" s="1"/>
      <c r="F53" s="1"/>
      <c r="G53" s="1"/>
    </row>
    <row r="54" spans="1:7" ht="20.25" x14ac:dyDescent="0.15">
      <c r="A54" s="1"/>
      <c r="B54" s="1"/>
      <c r="C54" s="1"/>
      <c r="D54" s="1"/>
      <c r="E54" s="1"/>
      <c r="F54" s="1"/>
      <c r="G54" s="1"/>
    </row>
    <row r="55" spans="1:7" ht="20.25" x14ac:dyDescent="0.15">
      <c r="A55" s="1"/>
      <c r="B55" s="1"/>
      <c r="C55" s="1"/>
      <c r="D55" s="1"/>
      <c r="E55" s="1"/>
      <c r="F55" s="1"/>
      <c r="G55" s="1"/>
    </row>
    <row r="56" spans="1:7" ht="20.25" x14ac:dyDescent="0.15">
      <c r="A56" s="1"/>
      <c r="B56" s="1"/>
      <c r="C56" s="1"/>
      <c r="D56" s="1"/>
      <c r="E56" s="1"/>
      <c r="F56" s="1"/>
      <c r="G56" s="1"/>
    </row>
    <row r="57" spans="1:7" ht="20.25" x14ac:dyDescent="0.15">
      <c r="A57" s="1"/>
      <c r="B57" s="1"/>
      <c r="C57" s="1"/>
      <c r="D57" s="1"/>
      <c r="E57" s="1"/>
      <c r="F57" s="1"/>
      <c r="G57" s="1"/>
    </row>
    <row r="58" spans="1:7" ht="20.25" x14ac:dyDescent="0.15">
      <c r="A58" s="1"/>
      <c r="B58" s="1"/>
      <c r="C58" s="1"/>
      <c r="D58" s="1"/>
      <c r="E58" s="1"/>
      <c r="F58" s="1"/>
      <c r="G58" s="1"/>
    </row>
    <row r="59" spans="1:7" ht="20.25" x14ac:dyDescent="0.15">
      <c r="A59" s="1"/>
      <c r="B59" s="1"/>
      <c r="C59" s="1"/>
      <c r="D59" s="1"/>
      <c r="E59" s="1"/>
      <c r="F59" s="1"/>
      <c r="G59" s="1"/>
    </row>
    <row r="60" spans="1:7" ht="20.25" x14ac:dyDescent="0.15">
      <c r="A60" s="1"/>
      <c r="B60" s="1"/>
      <c r="C60" s="1"/>
      <c r="D60" s="1"/>
      <c r="E60" s="1"/>
      <c r="F60" s="1"/>
      <c r="G60" s="1"/>
    </row>
    <row r="61" spans="1:7" ht="20.25" x14ac:dyDescent="0.15">
      <c r="A61" s="1"/>
      <c r="B61" s="1"/>
      <c r="C61" s="1"/>
      <c r="D61" s="1"/>
      <c r="E61" s="1"/>
      <c r="F61" s="1"/>
      <c r="G61" s="1"/>
    </row>
    <row r="62" spans="1:7" ht="20.25" x14ac:dyDescent="0.15">
      <c r="A62" s="1"/>
      <c r="B62" s="1"/>
      <c r="C62" s="1"/>
      <c r="D62" s="1"/>
      <c r="E62" s="1"/>
      <c r="F62" s="1"/>
      <c r="G62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zoomScale="130" zoomScaleNormal="130" workbookViewId="0">
      <selection activeCell="B7" sqref="B7"/>
    </sheetView>
  </sheetViews>
  <sheetFormatPr defaultRowHeight="13.5" x14ac:dyDescent="0.15"/>
  <cols>
    <col min="1" max="1" width="13.25" bestFit="1" customWidth="1"/>
    <col min="2" max="2" width="13.125" bestFit="1" customWidth="1"/>
    <col min="3" max="4" width="11.25" bestFit="1" customWidth="1"/>
    <col min="6" max="6" width="10.75" bestFit="1" customWidth="1"/>
  </cols>
  <sheetData>
    <row r="1" spans="1:6" x14ac:dyDescent="0.15">
      <c r="B1" s="11">
        <f>IRR(B3:D3)</f>
        <v>0.11111111111110827</v>
      </c>
    </row>
    <row r="2" spans="1:6" x14ac:dyDescent="0.15">
      <c r="A2" s="17" t="s">
        <v>22</v>
      </c>
      <c r="B2" s="12">
        <v>44196</v>
      </c>
      <c r="C2" s="12">
        <v>44561</v>
      </c>
      <c r="D2" s="12">
        <v>44926</v>
      </c>
      <c r="F2" s="12"/>
    </row>
    <row r="3" spans="1:6" x14ac:dyDescent="0.15">
      <c r="A3" s="17" t="s">
        <v>23</v>
      </c>
      <c r="B3">
        <v>0.72</v>
      </c>
      <c r="C3">
        <v>-1.7</v>
      </c>
      <c r="D3">
        <v>1</v>
      </c>
      <c r="F3" s="12"/>
    </row>
    <row r="4" spans="1:6" x14ac:dyDescent="0.15">
      <c r="F4" s="12"/>
    </row>
    <row r="5" spans="1:6" x14ac:dyDescent="0.15">
      <c r="A5" t="s">
        <v>24</v>
      </c>
      <c r="B5" s="17" t="s">
        <v>21</v>
      </c>
      <c r="F5" s="12"/>
    </row>
    <row r="6" spans="1:6" x14ac:dyDescent="0.15">
      <c r="A6">
        <v>0</v>
      </c>
      <c r="B6" s="16">
        <f>$B$3+NPV(A6,$C$3:$D$3)</f>
        <v>2.0000000000000018E-2</v>
      </c>
    </row>
    <row r="7" spans="1:6" x14ac:dyDescent="0.15">
      <c r="A7">
        <v>0.05</v>
      </c>
      <c r="B7" s="16">
        <f t="shared" ref="B7:B26" si="0">$B$3+NPV(A7,$C$3:$D$3)</f>
        <v>7.981859410430836E-3</v>
      </c>
    </row>
    <row r="8" spans="1:6" x14ac:dyDescent="0.15">
      <c r="A8">
        <v>0.1</v>
      </c>
      <c r="B8" s="16">
        <f t="shared" si="0"/>
        <v>9.9173553719011931E-4</v>
      </c>
    </row>
    <row r="9" spans="1:6" x14ac:dyDescent="0.15">
      <c r="A9">
        <v>0.15</v>
      </c>
      <c r="B9" s="16">
        <f t="shared" si="0"/>
        <v>-2.1172022684309288E-3</v>
      </c>
    </row>
    <row r="10" spans="1:6" x14ac:dyDescent="0.15">
      <c r="A10">
        <v>0.2</v>
      </c>
      <c r="B10" s="16">
        <f t="shared" si="0"/>
        <v>-2.2222222222222365E-3</v>
      </c>
    </row>
    <row r="11" spans="1:6" x14ac:dyDescent="0.15">
      <c r="A11">
        <v>0.25</v>
      </c>
      <c r="B11" s="16">
        <f t="shared" si="0"/>
        <v>0</v>
      </c>
    </row>
    <row r="12" spans="1:6" x14ac:dyDescent="0.15">
      <c r="A12">
        <v>0.3</v>
      </c>
      <c r="B12" s="16">
        <f t="shared" si="0"/>
        <v>4.023668639053235E-3</v>
      </c>
    </row>
    <row r="13" spans="1:6" x14ac:dyDescent="0.15">
      <c r="A13">
        <v>0.35</v>
      </c>
      <c r="B13" s="16">
        <f t="shared" si="0"/>
        <v>9.4375857338820923E-3</v>
      </c>
    </row>
    <row r="14" spans="1:6" x14ac:dyDescent="0.15">
      <c r="A14">
        <v>0.4</v>
      </c>
      <c r="B14" s="16">
        <f t="shared" si="0"/>
        <v>1.5918367346938744E-2</v>
      </c>
    </row>
    <row r="15" spans="1:6" x14ac:dyDescent="0.15">
      <c r="A15">
        <v>0.45</v>
      </c>
      <c r="B15" s="16">
        <f t="shared" si="0"/>
        <v>2.3210463733650433E-2</v>
      </c>
    </row>
    <row r="16" spans="1:6" x14ac:dyDescent="0.15">
      <c r="A16">
        <v>0.5</v>
      </c>
      <c r="B16" s="16">
        <f t="shared" si="0"/>
        <v>3.11111111111112E-2</v>
      </c>
    </row>
    <row r="17" spans="1:2" x14ac:dyDescent="0.15">
      <c r="A17">
        <v>0.55000000000000004</v>
      </c>
      <c r="B17" s="16">
        <f t="shared" si="0"/>
        <v>3.9458896982310199E-2</v>
      </c>
    </row>
    <row r="18" spans="1:2" x14ac:dyDescent="0.15">
      <c r="A18">
        <v>0.6</v>
      </c>
      <c r="B18" s="16">
        <f t="shared" si="0"/>
        <v>4.8125000000000084E-2</v>
      </c>
    </row>
    <row r="19" spans="1:2" x14ac:dyDescent="0.15">
      <c r="A19">
        <v>0.65</v>
      </c>
      <c r="B19" s="16">
        <f t="shared" si="0"/>
        <v>5.7006427915518909E-2</v>
      </c>
    </row>
    <row r="20" spans="1:2" x14ac:dyDescent="0.15">
      <c r="A20">
        <v>0.7</v>
      </c>
      <c r="B20" s="16">
        <f t="shared" si="0"/>
        <v>6.6020761245674686E-2</v>
      </c>
    </row>
    <row r="21" spans="1:2" x14ac:dyDescent="0.15">
      <c r="A21">
        <v>0.75</v>
      </c>
      <c r="B21" s="16">
        <f t="shared" si="0"/>
        <v>7.5102040816326543E-2</v>
      </c>
    </row>
    <row r="22" spans="1:2" x14ac:dyDescent="0.15">
      <c r="A22">
        <v>0.8</v>
      </c>
      <c r="B22" s="16">
        <f t="shared" si="0"/>
        <v>8.4197530864197567E-2</v>
      </c>
    </row>
    <row r="23" spans="1:2" x14ac:dyDescent="0.15">
      <c r="A23">
        <v>0.85</v>
      </c>
      <c r="B23" s="16">
        <f t="shared" si="0"/>
        <v>9.3265157048940894E-2</v>
      </c>
    </row>
    <row r="24" spans="1:2" x14ac:dyDescent="0.15">
      <c r="A24">
        <v>0.9</v>
      </c>
      <c r="B24" s="16">
        <f t="shared" si="0"/>
        <v>0.10227146814404431</v>
      </c>
    </row>
    <row r="25" spans="1:2" x14ac:dyDescent="0.15">
      <c r="A25">
        <v>0.95</v>
      </c>
      <c r="B25" s="16">
        <f t="shared" si="0"/>
        <v>0.11119000657462208</v>
      </c>
    </row>
    <row r="26" spans="1:2" x14ac:dyDescent="0.15">
      <c r="A26">
        <v>1</v>
      </c>
      <c r="B26" s="16">
        <f t="shared" si="0"/>
        <v>0.12</v>
      </c>
    </row>
    <row r="27" spans="1:2" x14ac:dyDescent="0.15">
      <c r="B27" s="16"/>
    </row>
    <row r="28" spans="1:2" x14ac:dyDescent="0.15">
      <c r="B28" s="16"/>
    </row>
    <row r="29" spans="1:2" x14ac:dyDescent="0.15">
      <c r="B29" s="16"/>
    </row>
    <row r="33" spans="2:2" x14ac:dyDescent="0.15">
      <c r="B33">
        <f>1/1.15</f>
        <v>0.86956521739130443</v>
      </c>
    </row>
    <row r="34" spans="2:2" x14ac:dyDescent="0.15">
      <c r="B34">
        <f>1/1.18</f>
        <v>0.84745762711864414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tabSelected="1" workbookViewId="0">
      <selection activeCell="G2" sqref="G2"/>
    </sheetView>
  </sheetViews>
  <sheetFormatPr defaultRowHeight="13.5" x14ac:dyDescent="0.15"/>
  <cols>
    <col min="1" max="1" width="19.75" style="2" customWidth="1"/>
    <col min="2" max="2" width="23.75" style="2" customWidth="1"/>
    <col min="3" max="256" width="9.125" style="2"/>
    <col min="257" max="257" width="19.75" style="2" customWidth="1"/>
    <col min="258" max="258" width="23.75" style="2" customWidth="1"/>
    <col min="259" max="512" width="9.125" style="2"/>
    <col min="513" max="513" width="19.75" style="2" customWidth="1"/>
    <col min="514" max="514" width="23.75" style="2" customWidth="1"/>
    <col min="515" max="768" width="9.125" style="2"/>
    <col min="769" max="769" width="19.75" style="2" customWidth="1"/>
    <col min="770" max="770" width="23.75" style="2" customWidth="1"/>
    <col min="771" max="1024" width="9.125" style="2"/>
    <col min="1025" max="1025" width="19.75" style="2" customWidth="1"/>
    <col min="1026" max="1026" width="23.75" style="2" customWidth="1"/>
    <col min="1027" max="1280" width="9.125" style="2"/>
    <col min="1281" max="1281" width="19.75" style="2" customWidth="1"/>
    <col min="1282" max="1282" width="23.75" style="2" customWidth="1"/>
    <col min="1283" max="1536" width="9.125" style="2"/>
    <col min="1537" max="1537" width="19.75" style="2" customWidth="1"/>
    <col min="1538" max="1538" width="23.75" style="2" customWidth="1"/>
    <col min="1539" max="1792" width="9.125" style="2"/>
    <col min="1793" max="1793" width="19.75" style="2" customWidth="1"/>
    <col min="1794" max="1794" width="23.75" style="2" customWidth="1"/>
    <col min="1795" max="2048" width="9.125" style="2"/>
    <col min="2049" max="2049" width="19.75" style="2" customWidth="1"/>
    <col min="2050" max="2050" width="23.75" style="2" customWidth="1"/>
    <col min="2051" max="2304" width="9.125" style="2"/>
    <col min="2305" max="2305" width="19.75" style="2" customWidth="1"/>
    <col min="2306" max="2306" width="23.75" style="2" customWidth="1"/>
    <col min="2307" max="2560" width="9.125" style="2"/>
    <col min="2561" max="2561" width="19.75" style="2" customWidth="1"/>
    <col min="2562" max="2562" width="23.75" style="2" customWidth="1"/>
    <col min="2563" max="2816" width="9.125" style="2"/>
    <col min="2817" max="2817" width="19.75" style="2" customWidth="1"/>
    <col min="2818" max="2818" width="23.75" style="2" customWidth="1"/>
    <col min="2819" max="3072" width="9.125" style="2"/>
    <col min="3073" max="3073" width="19.75" style="2" customWidth="1"/>
    <col min="3074" max="3074" width="23.75" style="2" customWidth="1"/>
    <col min="3075" max="3328" width="9.125" style="2"/>
    <col min="3329" max="3329" width="19.75" style="2" customWidth="1"/>
    <col min="3330" max="3330" width="23.75" style="2" customWidth="1"/>
    <col min="3331" max="3584" width="9.125" style="2"/>
    <col min="3585" max="3585" width="19.75" style="2" customWidth="1"/>
    <col min="3586" max="3586" width="23.75" style="2" customWidth="1"/>
    <col min="3587" max="3840" width="9.125" style="2"/>
    <col min="3841" max="3841" width="19.75" style="2" customWidth="1"/>
    <col min="3842" max="3842" width="23.75" style="2" customWidth="1"/>
    <col min="3843" max="4096" width="9.125" style="2"/>
    <col min="4097" max="4097" width="19.75" style="2" customWidth="1"/>
    <col min="4098" max="4098" width="23.75" style="2" customWidth="1"/>
    <col min="4099" max="4352" width="9.125" style="2"/>
    <col min="4353" max="4353" width="19.75" style="2" customWidth="1"/>
    <col min="4354" max="4354" width="23.75" style="2" customWidth="1"/>
    <col min="4355" max="4608" width="9.125" style="2"/>
    <col min="4609" max="4609" width="19.75" style="2" customWidth="1"/>
    <col min="4610" max="4610" width="23.75" style="2" customWidth="1"/>
    <col min="4611" max="4864" width="9.125" style="2"/>
    <col min="4865" max="4865" width="19.75" style="2" customWidth="1"/>
    <col min="4866" max="4866" width="23.75" style="2" customWidth="1"/>
    <col min="4867" max="5120" width="9.125" style="2"/>
    <col min="5121" max="5121" width="19.75" style="2" customWidth="1"/>
    <col min="5122" max="5122" width="23.75" style="2" customWidth="1"/>
    <col min="5123" max="5376" width="9.125" style="2"/>
    <col min="5377" max="5377" width="19.75" style="2" customWidth="1"/>
    <col min="5378" max="5378" width="23.75" style="2" customWidth="1"/>
    <col min="5379" max="5632" width="9.125" style="2"/>
    <col min="5633" max="5633" width="19.75" style="2" customWidth="1"/>
    <col min="5634" max="5634" width="23.75" style="2" customWidth="1"/>
    <col min="5635" max="5888" width="9.125" style="2"/>
    <col min="5889" max="5889" width="19.75" style="2" customWidth="1"/>
    <col min="5890" max="5890" width="23.75" style="2" customWidth="1"/>
    <col min="5891" max="6144" width="9.125" style="2"/>
    <col min="6145" max="6145" width="19.75" style="2" customWidth="1"/>
    <col min="6146" max="6146" width="23.75" style="2" customWidth="1"/>
    <col min="6147" max="6400" width="9.125" style="2"/>
    <col min="6401" max="6401" width="19.75" style="2" customWidth="1"/>
    <col min="6402" max="6402" width="23.75" style="2" customWidth="1"/>
    <col min="6403" max="6656" width="9.125" style="2"/>
    <col min="6657" max="6657" width="19.75" style="2" customWidth="1"/>
    <col min="6658" max="6658" width="23.75" style="2" customWidth="1"/>
    <col min="6659" max="6912" width="9.125" style="2"/>
    <col min="6913" max="6913" width="19.75" style="2" customWidth="1"/>
    <col min="6914" max="6914" width="23.75" style="2" customWidth="1"/>
    <col min="6915" max="7168" width="9.125" style="2"/>
    <col min="7169" max="7169" width="19.75" style="2" customWidth="1"/>
    <col min="7170" max="7170" width="23.75" style="2" customWidth="1"/>
    <col min="7171" max="7424" width="9.125" style="2"/>
    <col min="7425" max="7425" width="19.75" style="2" customWidth="1"/>
    <col min="7426" max="7426" width="23.75" style="2" customWidth="1"/>
    <col min="7427" max="7680" width="9.125" style="2"/>
    <col min="7681" max="7681" width="19.75" style="2" customWidth="1"/>
    <col min="7682" max="7682" width="23.75" style="2" customWidth="1"/>
    <col min="7683" max="7936" width="9.125" style="2"/>
    <col min="7937" max="7937" width="19.75" style="2" customWidth="1"/>
    <col min="7938" max="7938" width="23.75" style="2" customWidth="1"/>
    <col min="7939" max="8192" width="9.125" style="2"/>
    <col min="8193" max="8193" width="19.75" style="2" customWidth="1"/>
    <col min="8194" max="8194" width="23.75" style="2" customWidth="1"/>
    <col min="8195" max="8448" width="9.125" style="2"/>
    <col min="8449" max="8449" width="19.75" style="2" customWidth="1"/>
    <col min="8450" max="8450" width="23.75" style="2" customWidth="1"/>
    <col min="8451" max="8704" width="9.125" style="2"/>
    <col min="8705" max="8705" width="19.75" style="2" customWidth="1"/>
    <col min="8706" max="8706" width="23.75" style="2" customWidth="1"/>
    <col min="8707" max="8960" width="9.125" style="2"/>
    <col min="8961" max="8961" width="19.75" style="2" customWidth="1"/>
    <col min="8962" max="8962" width="23.75" style="2" customWidth="1"/>
    <col min="8963" max="9216" width="9.125" style="2"/>
    <col min="9217" max="9217" width="19.75" style="2" customWidth="1"/>
    <col min="9218" max="9218" width="23.75" style="2" customWidth="1"/>
    <col min="9219" max="9472" width="9.125" style="2"/>
    <col min="9473" max="9473" width="19.75" style="2" customWidth="1"/>
    <col min="9474" max="9474" width="23.75" style="2" customWidth="1"/>
    <col min="9475" max="9728" width="9.125" style="2"/>
    <col min="9729" max="9729" width="19.75" style="2" customWidth="1"/>
    <col min="9730" max="9730" width="23.75" style="2" customWidth="1"/>
    <col min="9731" max="9984" width="9.125" style="2"/>
    <col min="9985" max="9985" width="19.75" style="2" customWidth="1"/>
    <col min="9986" max="9986" width="23.75" style="2" customWidth="1"/>
    <col min="9987" max="10240" width="9.125" style="2"/>
    <col min="10241" max="10241" width="19.75" style="2" customWidth="1"/>
    <col min="10242" max="10242" width="23.75" style="2" customWidth="1"/>
    <col min="10243" max="10496" width="9.125" style="2"/>
    <col min="10497" max="10497" width="19.75" style="2" customWidth="1"/>
    <col min="10498" max="10498" width="23.75" style="2" customWidth="1"/>
    <col min="10499" max="10752" width="9.125" style="2"/>
    <col min="10753" max="10753" width="19.75" style="2" customWidth="1"/>
    <col min="10754" max="10754" width="23.75" style="2" customWidth="1"/>
    <col min="10755" max="11008" width="9.125" style="2"/>
    <col min="11009" max="11009" width="19.75" style="2" customWidth="1"/>
    <col min="11010" max="11010" width="23.75" style="2" customWidth="1"/>
    <col min="11011" max="11264" width="9.125" style="2"/>
    <col min="11265" max="11265" width="19.75" style="2" customWidth="1"/>
    <col min="11266" max="11266" width="23.75" style="2" customWidth="1"/>
    <col min="11267" max="11520" width="9.125" style="2"/>
    <col min="11521" max="11521" width="19.75" style="2" customWidth="1"/>
    <col min="11522" max="11522" width="23.75" style="2" customWidth="1"/>
    <col min="11523" max="11776" width="9.125" style="2"/>
    <col min="11777" max="11777" width="19.75" style="2" customWidth="1"/>
    <col min="11778" max="11778" width="23.75" style="2" customWidth="1"/>
    <col min="11779" max="12032" width="9.125" style="2"/>
    <col min="12033" max="12033" width="19.75" style="2" customWidth="1"/>
    <col min="12034" max="12034" width="23.75" style="2" customWidth="1"/>
    <col min="12035" max="12288" width="9.125" style="2"/>
    <col min="12289" max="12289" width="19.75" style="2" customWidth="1"/>
    <col min="12290" max="12290" width="23.75" style="2" customWidth="1"/>
    <col min="12291" max="12544" width="9.125" style="2"/>
    <col min="12545" max="12545" width="19.75" style="2" customWidth="1"/>
    <col min="12546" max="12546" width="23.75" style="2" customWidth="1"/>
    <col min="12547" max="12800" width="9.125" style="2"/>
    <col min="12801" max="12801" width="19.75" style="2" customWidth="1"/>
    <col min="12802" max="12802" width="23.75" style="2" customWidth="1"/>
    <col min="12803" max="13056" width="9.125" style="2"/>
    <col min="13057" max="13057" width="19.75" style="2" customWidth="1"/>
    <col min="13058" max="13058" width="23.75" style="2" customWidth="1"/>
    <col min="13059" max="13312" width="9.125" style="2"/>
    <col min="13313" max="13313" width="19.75" style="2" customWidth="1"/>
    <col min="13314" max="13314" width="23.75" style="2" customWidth="1"/>
    <col min="13315" max="13568" width="9.125" style="2"/>
    <col min="13569" max="13569" width="19.75" style="2" customWidth="1"/>
    <col min="13570" max="13570" width="23.75" style="2" customWidth="1"/>
    <col min="13571" max="13824" width="9.125" style="2"/>
    <col min="13825" max="13825" width="19.75" style="2" customWidth="1"/>
    <col min="13826" max="13826" width="23.75" style="2" customWidth="1"/>
    <col min="13827" max="14080" width="9.125" style="2"/>
    <col min="14081" max="14081" width="19.75" style="2" customWidth="1"/>
    <col min="14082" max="14082" width="23.75" style="2" customWidth="1"/>
    <col min="14083" max="14336" width="9.125" style="2"/>
    <col min="14337" max="14337" width="19.75" style="2" customWidth="1"/>
    <col min="14338" max="14338" width="23.75" style="2" customWidth="1"/>
    <col min="14339" max="14592" width="9.125" style="2"/>
    <col min="14593" max="14593" width="19.75" style="2" customWidth="1"/>
    <col min="14594" max="14594" width="23.75" style="2" customWidth="1"/>
    <col min="14595" max="14848" width="9.125" style="2"/>
    <col min="14849" max="14849" width="19.75" style="2" customWidth="1"/>
    <col min="14850" max="14850" width="23.75" style="2" customWidth="1"/>
    <col min="14851" max="15104" width="9.125" style="2"/>
    <col min="15105" max="15105" width="19.75" style="2" customWidth="1"/>
    <col min="15106" max="15106" width="23.75" style="2" customWidth="1"/>
    <col min="15107" max="15360" width="9.125" style="2"/>
    <col min="15361" max="15361" width="19.75" style="2" customWidth="1"/>
    <col min="15362" max="15362" width="23.75" style="2" customWidth="1"/>
    <col min="15363" max="15616" width="9.125" style="2"/>
    <col min="15617" max="15617" width="19.75" style="2" customWidth="1"/>
    <col min="15618" max="15618" width="23.75" style="2" customWidth="1"/>
    <col min="15619" max="15872" width="9.125" style="2"/>
    <col min="15873" max="15873" width="19.75" style="2" customWidth="1"/>
    <col min="15874" max="15874" width="23.75" style="2" customWidth="1"/>
    <col min="15875" max="16128" width="9.125" style="2"/>
    <col min="16129" max="16129" width="19.75" style="2" customWidth="1"/>
    <col min="16130" max="16130" width="23.75" style="2" customWidth="1"/>
    <col min="16131" max="16384" width="9.125" style="2"/>
  </cols>
  <sheetData>
    <row r="1" spans="1:7" ht="20.25" x14ac:dyDescent="0.15">
      <c r="A1" s="1" t="s">
        <v>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2" t="s">
        <v>36</v>
      </c>
    </row>
    <row r="2" spans="1:7" ht="20.25" x14ac:dyDescent="0.15">
      <c r="A2" s="1" t="s">
        <v>9</v>
      </c>
      <c r="B2" s="1">
        <v>-350</v>
      </c>
      <c r="C2" s="1">
        <v>50</v>
      </c>
      <c r="D2" s="1">
        <v>100</v>
      </c>
      <c r="E2" s="1">
        <v>150</v>
      </c>
      <c r="F2" s="1">
        <v>200</v>
      </c>
      <c r="G2" s="59">
        <f>IRR(B2:F2)</f>
        <v>0.12908232396760355</v>
      </c>
    </row>
    <row r="3" spans="1:7" ht="20.25" x14ac:dyDescent="0.15">
      <c r="A3" s="1" t="s">
        <v>10</v>
      </c>
      <c r="B3" s="1">
        <v>-250</v>
      </c>
      <c r="C3" s="1">
        <v>125</v>
      </c>
      <c r="D3" s="1">
        <v>100</v>
      </c>
      <c r="E3" s="1">
        <v>75</v>
      </c>
      <c r="F3" s="1">
        <v>50</v>
      </c>
      <c r="G3" s="59">
        <f>IRR(B3:F3)</f>
        <v>0.17804746059594789</v>
      </c>
    </row>
    <row r="4" spans="1:7" ht="20.25" x14ac:dyDescent="0.15">
      <c r="A4" s="1" t="s">
        <v>11</v>
      </c>
      <c r="B4" s="1">
        <f>B2-B3</f>
        <v>-100</v>
      </c>
      <c r="C4" s="1">
        <f>C2-C3</f>
        <v>-75</v>
      </c>
      <c r="D4" s="1">
        <f>D2-D3</f>
        <v>0</v>
      </c>
      <c r="E4" s="1">
        <f>E2-E3</f>
        <v>75</v>
      </c>
      <c r="F4" s="1">
        <f>F2-F3</f>
        <v>150</v>
      </c>
    </row>
    <row r="5" spans="1:7" ht="20.25" x14ac:dyDescent="0.15">
      <c r="A5" s="1" t="s">
        <v>12</v>
      </c>
      <c r="B5" s="4">
        <f>IRR(B4:F4)</f>
        <v>8.06831287519576E-2</v>
      </c>
      <c r="C5" s="1"/>
      <c r="D5" s="1"/>
      <c r="E5" s="1"/>
      <c r="F5" s="1"/>
    </row>
    <row r="6" spans="1:7" ht="20.25" x14ac:dyDescent="0.15">
      <c r="A6" s="1"/>
      <c r="B6" s="1"/>
      <c r="C6" s="1"/>
      <c r="D6" s="1"/>
      <c r="E6" s="1"/>
      <c r="F6" s="1"/>
    </row>
    <row r="7" spans="1:7" ht="20.25" x14ac:dyDescent="0.15">
      <c r="A7" s="1" t="s">
        <v>6</v>
      </c>
      <c r="B7" s="1" t="s">
        <v>13</v>
      </c>
      <c r="C7" s="7" t="s">
        <v>14</v>
      </c>
      <c r="D7" s="1"/>
      <c r="E7" s="1"/>
      <c r="F7" s="1"/>
    </row>
    <row r="8" spans="1:7" ht="20.25" x14ac:dyDescent="0.15">
      <c r="A8" s="4">
        <v>0</v>
      </c>
      <c r="B8" s="3">
        <f t="shared" ref="B8:B20" si="0">$B$2+NPV(A8,$C$2:$F$2)</f>
        <v>150</v>
      </c>
      <c r="C8" s="3">
        <f t="shared" ref="C8:C20" si="1">$B$3+NPV(A8,$C$3:$F$3)</f>
        <v>100</v>
      </c>
      <c r="D8" s="1"/>
      <c r="E8" s="1"/>
      <c r="F8" s="1"/>
    </row>
    <row r="9" spans="1:7" ht="20.25" x14ac:dyDescent="0.15">
      <c r="A9" s="4">
        <v>0.02</v>
      </c>
      <c r="B9" s="3">
        <f t="shared" si="0"/>
        <v>121.2539213542953</v>
      </c>
      <c r="C9" s="3">
        <f t="shared" si="1"/>
        <v>85.532344123995699</v>
      </c>
      <c r="D9" s="1"/>
      <c r="E9" s="1"/>
      <c r="F9" s="1"/>
    </row>
    <row r="10" spans="1:7" ht="20.25" x14ac:dyDescent="0.15">
      <c r="A10" s="4">
        <v>0.04</v>
      </c>
      <c r="B10" s="3">
        <f t="shared" si="0"/>
        <v>94.842836385280577</v>
      </c>
      <c r="C10" s="3">
        <f t="shared" si="1"/>
        <v>72.062865445887724</v>
      </c>
      <c r="D10" s="1"/>
      <c r="E10" s="1"/>
      <c r="F10" s="1"/>
    </row>
    <row r="11" spans="1:7" ht="20.25" x14ac:dyDescent="0.15">
      <c r="A11" s="4">
        <v>0.06</v>
      </c>
      <c r="B11" s="3">
        <f t="shared" si="0"/>
        <v>70.531080424627987</v>
      </c>
      <c r="C11" s="3">
        <f t="shared" si="1"/>
        <v>59.500301692634366</v>
      </c>
      <c r="D11" s="1"/>
      <c r="E11" s="1"/>
      <c r="F11" s="1"/>
    </row>
    <row r="12" spans="1:7" ht="20.25" x14ac:dyDescent="0.15">
      <c r="A12" s="4">
        <v>0.08</v>
      </c>
      <c r="B12" s="3">
        <f t="shared" si="0"/>
        <v>48.110985038790716</v>
      </c>
      <c r="C12" s="3">
        <f t="shared" si="1"/>
        <v>47.763533487254392</v>
      </c>
      <c r="D12" s="1"/>
      <c r="E12" s="1"/>
      <c r="F12" s="1"/>
    </row>
    <row r="13" spans="1:7" ht="20.25" x14ac:dyDescent="0.15">
      <c r="A13" s="4">
        <v>0.1</v>
      </c>
      <c r="B13" s="3">
        <f t="shared" si="0"/>
        <v>27.399084761969675</v>
      </c>
      <c r="C13" s="3">
        <f t="shared" si="1"/>
        <v>36.780274571409052</v>
      </c>
      <c r="D13" s="1"/>
      <c r="E13" s="1"/>
      <c r="F13" s="1"/>
    </row>
    <row r="14" spans="1:7" ht="20.25" x14ac:dyDescent="0.15">
      <c r="A14" s="4">
        <v>0.12</v>
      </c>
      <c r="B14" s="3">
        <f t="shared" si="0"/>
        <v>8.2328977509370702</v>
      </c>
      <c r="C14" s="3">
        <f t="shared" si="1"/>
        <v>26.485953118492262</v>
      </c>
      <c r="D14" s="1"/>
      <c r="E14" s="1"/>
      <c r="F14" s="1"/>
    </row>
    <row r="15" spans="1:7" ht="20.25" x14ac:dyDescent="0.15">
      <c r="A15" s="4">
        <v>0.14000000000000001</v>
      </c>
      <c r="B15" s="3">
        <f t="shared" si="0"/>
        <v>-9.5318151258228454</v>
      </c>
      <c r="C15" s="3">
        <f t="shared" si="1"/>
        <v>16.822753237708071</v>
      </c>
      <c r="D15" s="1"/>
      <c r="E15" s="1"/>
      <c r="F15" s="1"/>
    </row>
    <row r="16" spans="1:7" ht="20.25" x14ac:dyDescent="0.15">
      <c r="A16" s="4">
        <v>0.16</v>
      </c>
      <c r="B16" s="3">
        <f t="shared" si="0"/>
        <v>-26.023390986043694</v>
      </c>
      <c r="C16" s="3">
        <f t="shared" si="1"/>
        <v>7.7387912300768562</v>
      </c>
      <c r="D16" s="1"/>
      <c r="E16" s="1"/>
      <c r="F16" s="1"/>
    </row>
    <row r="17" spans="1:6" ht="20.25" x14ac:dyDescent="0.15">
      <c r="A17" s="4">
        <v>0.18</v>
      </c>
      <c r="B17" s="3">
        <f t="shared" si="0"/>
        <v>-41.356269735629724</v>
      </c>
      <c r="C17" s="3">
        <f t="shared" si="1"/>
        <v>-0.81259442546937066</v>
      </c>
      <c r="D17" s="1"/>
      <c r="E17" s="1"/>
      <c r="F17" s="1"/>
    </row>
    <row r="18" spans="1:6" ht="20.25" x14ac:dyDescent="0.15">
      <c r="A18" s="4">
        <v>0.2</v>
      </c>
      <c r="B18" s="3">
        <f t="shared" si="0"/>
        <v>-55.63271604938268</v>
      </c>
      <c r="C18" s="3">
        <f t="shared" si="1"/>
        <v>-8.8734567901234414</v>
      </c>
      <c r="D18" s="1"/>
      <c r="E18" s="1"/>
      <c r="F18" s="1"/>
    </row>
    <row r="19" spans="1:6" ht="20.25" x14ac:dyDescent="0.15">
      <c r="A19" s="4">
        <v>0.22</v>
      </c>
      <c r="B19" s="3">
        <f t="shared" si="0"/>
        <v>-68.944302480434374</v>
      </c>
      <c r="C19" s="3">
        <f t="shared" si="1"/>
        <v>-16.481772396490783</v>
      </c>
      <c r="D19" s="1"/>
      <c r="E19" s="1"/>
      <c r="F19" s="1"/>
    </row>
    <row r="20" spans="1:6" ht="20.25" x14ac:dyDescent="0.15">
      <c r="A20" s="4">
        <v>0.24</v>
      </c>
      <c r="B20" s="3">
        <f t="shared" si="0"/>
        <v>-81.373190214407714</v>
      </c>
      <c r="C20" s="3">
        <f t="shared" si="1"/>
        <v>-23.671903508420513</v>
      </c>
      <c r="D20" s="1"/>
      <c r="E20" s="1"/>
      <c r="F20" s="1"/>
    </row>
    <row r="21" spans="1:6" ht="20.25" x14ac:dyDescent="0.15">
      <c r="A21" s="1"/>
      <c r="B21" s="1"/>
      <c r="C21" s="1"/>
      <c r="D21" s="1"/>
      <c r="E21" s="1"/>
      <c r="F21" s="1"/>
    </row>
    <row r="22" spans="1:6" ht="20.25" x14ac:dyDescent="0.15">
      <c r="A22" s="1"/>
      <c r="B22" s="1"/>
      <c r="C22" s="1"/>
      <c r="D22" s="1"/>
      <c r="E22" s="1"/>
      <c r="F22" s="1"/>
    </row>
    <row r="23" spans="1:6" ht="20.25" x14ac:dyDescent="0.15">
      <c r="A23" s="1"/>
      <c r="B23" s="1"/>
      <c r="C23" s="1"/>
      <c r="D23" s="1"/>
      <c r="E23" s="1"/>
      <c r="F23" s="1"/>
    </row>
    <row r="24" spans="1:6" ht="20.25" x14ac:dyDescent="0.15">
      <c r="A24" s="1"/>
      <c r="B24" s="1"/>
      <c r="C24" s="1"/>
      <c r="D24" s="1"/>
      <c r="E24" s="1"/>
      <c r="F24" s="1"/>
    </row>
    <row r="25" spans="1:6" ht="20.25" x14ac:dyDescent="0.15">
      <c r="A25" s="1"/>
      <c r="B25" s="1"/>
      <c r="C25" s="1"/>
      <c r="D25" s="1"/>
      <c r="E25" s="1"/>
      <c r="F25" s="1"/>
    </row>
    <row r="26" spans="1:6" ht="20.25" x14ac:dyDescent="0.15">
      <c r="A26" s="1"/>
      <c r="B26" s="1"/>
      <c r="C26" s="1"/>
      <c r="D26" s="1"/>
      <c r="E26" s="1"/>
      <c r="F26" s="1"/>
    </row>
    <row r="27" spans="1:6" ht="20.25" x14ac:dyDescent="0.15">
      <c r="A27" s="1"/>
      <c r="B27" s="1"/>
      <c r="C27" s="1"/>
      <c r="D27" s="1"/>
      <c r="E27" s="1"/>
      <c r="F27" s="1"/>
    </row>
    <row r="28" spans="1:6" ht="20.25" x14ac:dyDescent="0.15">
      <c r="A28" s="1"/>
      <c r="B28" s="1"/>
      <c r="C28" s="1"/>
      <c r="D28" s="1"/>
      <c r="E28" s="1"/>
      <c r="F28" s="1"/>
    </row>
    <row r="29" spans="1:6" ht="20.25" x14ac:dyDescent="0.15">
      <c r="A29" s="1"/>
      <c r="B29" s="1"/>
      <c r="C29" s="1"/>
      <c r="D29" s="1"/>
      <c r="E29" s="1"/>
      <c r="F29" s="1"/>
    </row>
    <row r="30" spans="1:6" ht="20.25" x14ac:dyDescent="0.15">
      <c r="A30" s="1"/>
      <c r="B30" s="1"/>
      <c r="C30" s="1"/>
      <c r="D30" s="1"/>
      <c r="E30" s="1"/>
      <c r="F30" s="1"/>
    </row>
    <row r="31" spans="1:6" ht="20.25" x14ac:dyDescent="0.15">
      <c r="A31" s="1"/>
      <c r="B31" s="1"/>
      <c r="C31" s="1"/>
      <c r="D31" s="1"/>
      <c r="E31" s="1"/>
      <c r="F31" s="1"/>
    </row>
    <row r="32" spans="1:6" ht="20.25" x14ac:dyDescent="0.15">
      <c r="A32" s="1"/>
      <c r="B32" s="1"/>
      <c r="C32" s="1"/>
      <c r="D32" s="1"/>
      <c r="E32" s="1"/>
      <c r="F32" s="1"/>
    </row>
    <row r="33" spans="1:6" ht="20.25" x14ac:dyDescent="0.15">
      <c r="A33" s="1"/>
      <c r="B33" s="1"/>
      <c r="C33" s="1"/>
      <c r="D33" s="1"/>
      <c r="E33" s="1"/>
      <c r="F33" s="1"/>
    </row>
    <row r="34" spans="1:6" ht="20.25" x14ac:dyDescent="0.15">
      <c r="A34" s="1"/>
      <c r="B34" s="1"/>
      <c r="C34" s="1"/>
      <c r="D34" s="1"/>
      <c r="E34" s="1"/>
      <c r="F34" s="1"/>
    </row>
    <row r="35" spans="1:6" ht="20.25" x14ac:dyDescent="0.15">
      <c r="A35" s="1"/>
      <c r="B35" s="1"/>
      <c r="C35" s="1"/>
      <c r="D35" s="1"/>
      <c r="E35" s="1"/>
      <c r="F35" s="1"/>
    </row>
    <row r="36" spans="1:6" ht="20.25" x14ac:dyDescent="0.15">
      <c r="A36" s="1"/>
      <c r="B36" s="1"/>
      <c r="C36" s="1"/>
      <c r="D36" s="1"/>
      <c r="E36" s="1"/>
      <c r="F36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zoomScale="130" zoomScaleNormal="130" workbookViewId="0">
      <selection activeCell="J4" sqref="J4"/>
    </sheetView>
  </sheetViews>
  <sheetFormatPr defaultRowHeight="13.5" x14ac:dyDescent="0.15"/>
  <cols>
    <col min="2" max="2" width="15.125" bestFit="1" customWidth="1"/>
    <col min="7" max="7" width="0" hidden="1" customWidth="1"/>
    <col min="8" max="9" width="10.375" style="18" customWidth="1"/>
    <col min="11" max="11" width="11" bestFit="1" customWidth="1"/>
  </cols>
  <sheetData>
    <row r="1" spans="1:13" x14ac:dyDescent="0.15">
      <c r="G1" s="23"/>
      <c r="H1" s="24"/>
      <c r="I1" s="24"/>
      <c r="J1" s="25"/>
      <c r="K1" s="57" t="s">
        <v>33</v>
      </c>
      <c r="L1" s="57"/>
      <c r="M1" s="58"/>
    </row>
    <row r="2" spans="1:13" s="21" customFormat="1" x14ac:dyDescent="0.15">
      <c r="A2" s="20" t="s">
        <v>29</v>
      </c>
      <c r="G2" s="26"/>
      <c r="H2" s="27"/>
      <c r="I2" s="27"/>
      <c r="K2" s="21">
        <v>43</v>
      </c>
      <c r="L2" s="21">
        <v>25</v>
      </c>
      <c r="M2" s="28">
        <v>18</v>
      </c>
    </row>
    <row r="3" spans="1:13" x14ac:dyDescent="0.15">
      <c r="B3" s="19" t="s">
        <v>25</v>
      </c>
      <c r="C3">
        <v>0</v>
      </c>
      <c r="D3">
        <v>1</v>
      </c>
      <c r="E3">
        <v>2</v>
      </c>
      <c r="F3">
        <v>3</v>
      </c>
      <c r="G3" s="29"/>
      <c r="H3" s="30" t="s">
        <v>26</v>
      </c>
      <c r="I3" s="30" t="s">
        <v>21</v>
      </c>
      <c r="J3" s="30" t="s">
        <v>27</v>
      </c>
      <c r="K3" s="55" t="s">
        <v>28</v>
      </c>
      <c r="L3" s="55"/>
      <c r="M3" s="56"/>
    </row>
    <row r="4" spans="1:13" x14ac:dyDescent="0.15">
      <c r="B4" t="s">
        <v>30</v>
      </c>
      <c r="C4" s="22">
        <v>-18</v>
      </c>
      <c r="D4" s="22">
        <v>23</v>
      </c>
      <c r="E4" s="22">
        <v>16</v>
      </c>
      <c r="F4" s="22">
        <v>6</v>
      </c>
      <c r="G4" s="29" t="s">
        <v>30</v>
      </c>
      <c r="H4" s="31">
        <f>NPV(0.1,D4:F4)</f>
        <v>38.640120210368138</v>
      </c>
      <c r="I4" s="31">
        <f>H4+C4</f>
        <v>20.640120210368138</v>
      </c>
      <c r="J4" s="32">
        <f>-H4/C4</f>
        <v>2.146673345020452</v>
      </c>
      <c r="K4" s="33">
        <f>-(K$2/C4)*I4</f>
        <v>49.30695383587944</v>
      </c>
      <c r="L4" s="33">
        <f>-(L$2/C4)*I4</f>
        <v>28.666833625511302</v>
      </c>
      <c r="M4" s="34">
        <f>-(M$2/C4)*I4</f>
        <v>20.640120210368138</v>
      </c>
    </row>
    <row r="5" spans="1:13" x14ac:dyDescent="0.15">
      <c r="B5" t="s">
        <v>31</v>
      </c>
      <c r="C5" s="22">
        <v>-25</v>
      </c>
      <c r="D5" s="22">
        <v>21</v>
      </c>
      <c r="E5" s="22">
        <v>51</v>
      </c>
      <c r="F5" s="22">
        <v>41</v>
      </c>
      <c r="G5" s="29" t="s">
        <v>31</v>
      </c>
      <c r="H5" s="31">
        <f>NPV(0.1,D5:F5)</f>
        <v>92.043576258452276</v>
      </c>
      <c r="I5" s="31">
        <f t="shared" ref="I5:I6" si="0">H5+C5</f>
        <v>67.043576258452276</v>
      </c>
      <c r="J5" s="32">
        <f t="shared" ref="J5:J6" si="1">-H5/C5</f>
        <v>3.681743050338091</v>
      </c>
      <c r="K5" s="33">
        <f>-(K$2/C5)*I5</f>
        <v>115.31495116453792</v>
      </c>
      <c r="L5" s="33">
        <f>-(L$2/C5)*I5</f>
        <v>67.043576258452276</v>
      </c>
      <c r="M5" s="34">
        <f>-(M$2/C5)*I5</f>
        <v>48.27137490608564</v>
      </c>
    </row>
    <row r="6" spans="1:13" x14ac:dyDescent="0.15">
      <c r="B6" t="s">
        <v>32</v>
      </c>
      <c r="C6" s="22">
        <v>-43</v>
      </c>
      <c r="D6" s="22">
        <v>39</v>
      </c>
      <c r="E6" s="22">
        <v>66</v>
      </c>
      <c r="F6" s="22">
        <v>42</v>
      </c>
      <c r="G6" s="35" t="s">
        <v>32</v>
      </c>
      <c r="H6" s="36">
        <f>NPV(0.1,D6:F6)</f>
        <v>121.55522163786624</v>
      </c>
      <c r="I6" s="36">
        <f t="shared" si="0"/>
        <v>78.555221637866239</v>
      </c>
      <c r="J6" s="37">
        <f t="shared" si="1"/>
        <v>2.8268656194852615</v>
      </c>
      <c r="K6" s="38">
        <f>-(K$2/C6)*I6</f>
        <v>78.555221637866239</v>
      </c>
      <c r="L6" s="38">
        <f>-(L$2/C6)*I6</f>
        <v>45.67164048713154</v>
      </c>
      <c r="M6" s="39">
        <f>-(M$2/C6)*I6</f>
        <v>32.883581150734706</v>
      </c>
    </row>
    <row r="10" spans="1:13" ht="14.25" hidden="1" thickBot="1" x14ac:dyDescent="0.2"/>
    <row r="11" spans="1:13" ht="14.25" hidden="1" thickBot="1" x14ac:dyDescent="0.2">
      <c r="B11" s="40" t="s">
        <v>25</v>
      </c>
      <c r="C11" s="41">
        <v>0</v>
      </c>
      <c r="D11" s="42">
        <v>1</v>
      </c>
      <c r="E11" s="42">
        <v>2</v>
      </c>
      <c r="F11" s="43">
        <v>3</v>
      </c>
      <c r="G11" s="42"/>
      <c r="H11" s="44" t="s">
        <v>26</v>
      </c>
      <c r="I11" s="44" t="s">
        <v>21</v>
      </c>
      <c r="J11" s="45" t="s">
        <v>27</v>
      </c>
    </row>
    <row r="12" spans="1:13" hidden="1" x14ac:dyDescent="0.15">
      <c r="B12" s="46" t="s">
        <v>34</v>
      </c>
      <c r="C12" s="46">
        <f>SUM(C4:C5)</f>
        <v>-43</v>
      </c>
      <c r="D12">
        <f t="shared" ref="D12:F12" si="2">SUM(D4:D5)</f>
        <v>44</v>
      </c>
      <c r="E12">
        <f t="shared" si="2"/>
        <v>67</v>
      </c>
      <c r="F12" s="47">
        <f t="shared" si="2"/>
        <v>47</v>
      </c>
      <c r="H12" s="48">
        <f>NPV(0.1,D12:F12)</f>
        <v>130.68369646882041</v>
      </c>
      <c r="I12" s="48">
        <f>H12+C12</f>
        <v>87.683696468820415</v>
      </c>
      <c r="J12" s="49">
        <f>-H12/C12</f>
        <v>3.0391557318330329</v>
      </c>
      <c r="K12">
        <f>(25/43)*J5+J4*18/43</f>
        <v>3.0391557318330329</v>
      </c>
    </row>
    <row r="13" spans="1:13" ht="14.25" hidden="1" thickBot="1" x14ac:dyDescent="0.2">
      <c r="B13" s="50" t="s">
        <v>35</v>
      </c>
      <c r="C13" s="50">
        <v>-43</v>
      </c>
      <c r="D13" s="51">
        <v>39</v>
      </c>
      <c r="E13" s="51">
        <v>66</v>
      </c>
      <c r="F13" s="52">
        <v>42</v>
      </c>
      <c r="G13" s="51" t="s">
        <v>32</v>
      </c>
      <c r="H13" s="53">
        <f>NPV(0.1,D13:F13)</f>
        <v>121.55522163786624</v>
      </c>
      <c r="I13" s="53">
        <f t="shared" ref="I13" si="3">H13+C13</f>
        <v>78.555221637866239</v>
      </c>
      <c r="J13" s="54">
        <f t="shared" ref="J13" si="4">-H13/C13</f>
        <v>2.8268656194852615</v>
      </c>
    </row>
    <row r="14" spans="1:13" hidden="1" x14ac:dyDescent="0.15"/>
  </sheetData>
  <mergeCells count="2">
    <mergeCell ref="K3:M3"/>
    <mergeCell ref="K1:M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irr</vt:lpstr>
      <vt:lpstr>multiple irr</vt:lpstr>
      <vt:lpstr>multiple irr battle</vt:lpstr>
      <vt:lpstr>crossover rate</vt:lpstr>
      <vt:lpstr>PI vs.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2024-11-21T06:20:56Z</dcterms:modified>
</cp:coreProperties>
</file>