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<sst xmlns="http://schemas.openxmlformats.org/spreadsheetml/2006/main" uniqueCount="407">
  <si>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</si>
  <si>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</si>
  <si>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</si>
  <si>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</si>
  <si>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</si>
  <si>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</si>
  <si>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</si>
  <si>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</si>
  <si>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</si>
  <si>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</si>
  <si>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</si>
  <si>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</si>
  <si>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</si>
  <si>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</si>
  <si>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</si>
  <si>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Sbusiso Ngcobo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</si>
  <si>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</si>
  <si>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</si>
  <si>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</si>
  <si>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</si>
  <si>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</si>
  <si>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</si>
  <si>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</si>
  <si>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</si>
  <si>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</si>
  <si>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PM4734519</t>
  </si>
  <si>
    <t>Nu-south S/stn</t>
  </si>
  <si>
    <t>Siphiwe Masango</t>
  </si>
  <si>
    <t>01 Jul 2021</t>
  </si>
  <si>
    <t>PM4734529</t>
  </si>
  <si>
    <t>PM4734607</t>
  </si>
  <si>
    <t>Kritzinger Ss</t>
  </si>
  <si>
    <t>Lunga Mvelase</t>
  </si>
  <si>
    <t>PM4734817</t>
  </si>
  <si>
    <t>Basil Bure Convenience Centre</t>
  </si>
  <si>
    <t>Simphiwe Gift Kunene</t>
  </si>
  <si>
    <t>PM4734669</t>
  </si>
  <si>
    <t>The Stamford Convenience Centre</t>
  </si>
  <si>
    <t>PM4735013</t>
  </si>
  <si>
    <t xml:space="preserve">Bryanston Cc </t>
  </si>
  <si>
    <t>Thivhonali Nelwamondo</t>
  </si>
  <si>
    <t>PM4728804</t>
  </si>
  <si>
    <t>New Market Ss</t>
  </si>
  <si>
    <t>01 Jun 2021</t>
  </si>
  <si>
    <t>PM4686248</t>
  </si>
  <si>
    <t>Athlone Conv.</t>
  </si>
  <si>
    <t>01 Mar 2021</t>
  </si>
  <si>
    <t>PM4704868</t>
  </si>
  <si>
    <t>PM4725393</t>
  </si>
  <si>
    <t>Springfield Convenience Centre</t>
  </si>
  <si>
    <t>02 Jul 2021</t>
  </si>
  <si>
    <t>PM4730140</t>
  </si>
  <si>
    <t>Allys Convenience Centre</t>
  </si>
  <si>
    <t>PM4733857</t>
  </si>
  <si>
    <t xml:space="preserve">Osizweni Motors </t>
  </si>
  <si>
    <t>PM4712262</t>
  </si>
  <si>
    <t>Duzi Convenience Centre</t>
  </si>
  <si>
    <t>PM4724884</t>
  </si>
  <si>
    <t>Boss  Ser Stn</t>
  </si>
  <si>
    <t>Katlego Semango</t>
  </si>
  <si>
    <t>02 Jun 2021</t>
  </si>
  <si>
    <t>PM4696750</t>
  </si>
  <si>
    <t>Zenex Bredell Motors</t>
  </si>
  <si>
    <t>Nompiliso Chauke</t>
  </si>
  <si>
    <t>02 Mar 2021</t>
  </si>
  <si>
    <t>PM4709222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</si>
  <si>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</si>
  <si>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</si>
  <si>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</si>
  <si>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</si>
  <si>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</si>
  <si>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</si>
  <si>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</si>
  <si>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</si>
  <si>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</si>
  <si>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</si>
  <si>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</si>
  <si>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</si>
  <si>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</si>
  <si>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</si>
  <si>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</si>
  <si>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</si>
  <si>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</si>
  <si>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</si>
  <si>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PM4711653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</si>
  <si>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</si>
  <si>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</si>
  <si>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</si>
  <si>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</si>
  <si>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</si>
  <si>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</si>
  <si>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</si>
  <si>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</si>
  <si>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</si>
  <si>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</si>
  <si>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</si>
  <si>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</si>
  <si>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</si>
  <si>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</si>
  <si>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</si>
  <si>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</si>
  <si>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</si>
  <si>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</si>
  <si>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</si>
  <si>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</si>
  <si>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</si>
  <si>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</si>
  <si>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</si>
  <si>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</si>
  <si>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</si>
  <si>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</si>
  <si>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</si>
  <si>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</si>
  <si>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PM4734356</t>
  </si>
  <si>
    <t>Moilux</t>
  </si>
  <si>
    <t>05 Jul 2021</t>
  </si>
  <si>
    <t>PM4734999</t>
  </si>
  <si>
    <t>WEST STAR SERVICE</t>
  </si>
  <si>
    <t>PM4735142.</t>
  </si>
  <si>
    <t>Rockview Service Station</t>
  </si>
  <si>
    <t>PM4735647.</t>
  </si>
  <si>
    <t>Sherwood Ret Cen</t>
  </si>
  <si>
    <t>PM4735747</t>
  </si>
  <si>
    <t>PM4710973</t>
  </si>
  <si>
    <t>Brentel Motors</t>
  </si>
  <si>
    <t>05 Mar 2021</t>
  </si>
  <si>
    <t>PM4723614</t>
  </si>
  <si>
    <t>Detroit Ss</t>
  </si>
  <si>
    <t>05 May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</si>
  <si>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</si>
  <si>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</si>
  <si>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</si>
  <si>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</si>
  <si>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</si>
  <si>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</si>
  <si>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</si>
  <si>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</si>
  <si>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</si>
  <si>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PM4721508</t>
  </si>
  <si>
    <t>Jimmys Ser Stn</t>
  </si>
  <si>
    <t>06 Jul 2021</t>
  </si>
  <si>
    <t>PM4729985</t>
  </si>
  <si>
    <t>Avonlea</t>
  </si>
  <si>
    <t>PM4731165</t>
  </si>
  <si>
    <t>PM4731309</t>
  </si>
  <si>
    <t>PM4732288</t>
  </si>
  <si>
    <t>PM4732874</t>
  </si>
  <si>
    <t>Morningside Convenience Centre</t>
  </si>
  <si>
    <t>PM4733387</t>
  </si>
  <si>
    <t>ENGEN FOCHVILLE</t>
  </si>
  <si>
    <t>PM4734678</t>
  </si>
  <si>
    <t>Ulundi Convenience</t>
  </si>
  <si>
    <t>PM4695995</t>
  </si>
  <si>
    <t>Old Mill Convenience Centre</t>
  </si>
  <si>
    <t>06 May 2021</t>
  </si>
  <si>
    <t>PM4708990</t>
  </si>
  <si>
    <t>Island Park Convenience Centre</t>
  </si>
  <si>
    <t>07 Apr 2021</t>
  </si>
  <si>
    <t>PM4690629</t>
  </si>
  <si>
    <t>Welcome Convenience Centre</t>
  </si>
  <si>
    <t>PM4711775</t>
  </si>
  <si>
    <t>Rensburg Motors</t>
  </si>
  <si>
    <t>PM4734468</t>
  </si>
  <si>
    <t>07 Jul 2021</t>
  </si>
  <si>
    <t>PM4734987</t>
  </si>
  <si>
    <t>PM4735481</t>
  </si>
  <si>
    <t>Lombardy S/stn</t>
  </si>
  <si>
    <t>PM4735745</t>
  </si>
  <si>
    <t>PM4729393.</t>
  </si>
  <si>
    <t>Highveld Filling</t>
  </si>
  <si>
    <t>07 Jun 2021</t>
  </si>
  <si>
    <t>PM4712025</t>
  </si>
  <si>
    <t xml:space="preserve">Jabavu </t>
  </si>
  <si>
    <t>07 May 2021</t>
  </si>
  <si>
    <t>PM4714983</t>
  </si>
  <si>
    <t>Hughes Park</t>
  </si>
  <si>
    <t>PM4722686</t>
  </si>
  <si>
    <t>Lakeside</t>
  </si>
  <si>
    <t>PM4724656</t>
  </si>
  <si>
    <t>Oxford Ss</t>
  </si>
  <si>
    <t>PM4693905</t>
  </si>
  <si>
    <t>08 Apr 2021</t>
  </si>
  <si>
    <t>PM4702374</t>
  </si>
  <si>
    <t xml:space="preserve">Devland Conv. Cen </t>
  </si>
  <si>
    <t>PM4704902</t>
  </si>
  <si>
    <t>Glendower Convenience Centre</t>
  </si>
  <si>
    <t>PM4717333</t>
  </si>
  <si>
    <t>Malvern Convenience Centre</t>
  </si>
  <si>
    <t>PM4688996</t>
  </si>
  <si>
    <t>Norkempark</t>
  </si>
  <si>
    <t>08 Dec 2020</t>
  </si>
  <si>
    <t>PM4702073</t>
  </si>
  <si>
    <t>Belaphil</t>
  </si>
  <si>
    <t>08 Feb 2021</t>
  </si>
  <si>
    <t>PM4733587</t>
  </si>
  <si>
    <t>Competition Plus Convenience C.</t>
  </si>
  <si>
    <t>08 Jul 2021</t>
  </si>
  <si>
    <t>PM4736171</t>
  </si>
  <si>
    <t>Kempton Park</t>
  </si>
  <si>
    <t>PM4736597</t>
  </si>
  <si>
    <t>Queensburgh</t>
  </si>
  <si>
    <t>PM4736471</t>
  </si>
  <si>
    <t>Crossroads S/stn</t>
  </si>
  <si>
    <t>PM4733590</t>
  </si>
  <si>
    <t>Mall Petrol Shop</t>
  </si>
  <si>
    <t>PM4733609</t>
  </si>
  <si>
    <t>PM4734317</t>
  </si>
  <si>
    <t>Fairway Convenience Centre</t>
  </si>
  <si>
    <t>PM4734760</t>
  </si>
  <si>
    <t>PM4682473</t>
  </si>
  <si>
    <t>Sarnia Convenience Centre</t>
  </si>
  <si>
    <t>PM4735479</t>
  </si>
  <si>
    <t>Elm Street S.s</t>
  </si>
  <si>
    <t>PM4735438</t>
  </si>
  <si>
    <t xml:space="preserve">Engen Isando </t>
  </si>
  <si>
    <t>PM4736256</t>
  </si>
  <si>
    <t>Kelvin</t>
  </si>
  <si>
    <t>PM4736501</t>
  </si>
  <si>
    <t>PM4736339</t>
  </si>
  <si>
    <t>PM4736368</t>
  </si>
  <si>
    <t>BENDOR CONVENIENCE</t>
  </si>
  <si>
    <t>PM4736472</t>
  </si>
  <si>
    <t>PM4714516</t>
  </si>
  <si>
    <t>Shereena Motors</t>
  </si>
  <si>
    <t>08 Jun 2021</t>
  </si>
  <si>
    <t>PM4724363</t>
  </si>
  <si>
    <t>Pongola 1 Stop</t>
  </si>
  <si>
    <t>PM4673939</t>
  </si>
  <si>
    <t>09 Apr 2021</t>
  </si>
  <si>
    <t>PM4715263</t>
  </si>
  <si>
    <t>PM4687899</t>
  </si>
  <si>
    <t>09 Feb 2021</t>
  </si>
  <si>
    <t>PM4736664</t>
  </si>
  <si>
    <t>North Coast 1 stop North</t>
  </si>
  <si>
    <t>09 Jul 2021</t>
  </si>
  <si>
    <t>PM4727500</t>
  </si>
  <si>
    <t>PM4728128</t>
  </si>
  <si>
    <t>PM4736468</t>
  </si>
  <si>
    <t>PM4733898</t>
  </si>
  <si>
    <t>Faranani S/stn</t>
  </si>
  <si>
    <t>PM4734527</t>
  </si>
  <si>
    <t>PM4734554</t>
  </si>
  <si>
    <t>Empire S/s</t>
  </si>
  <si>
    <t>PM4734886</t>
  </si>
  <si>
    <t>PM4734719</t>
  </si>
  <si>
    <t>PM4735116</t>
  </si>
  <si>
    <t>Fomiss Auto</t>
  </si>
  <si>
    <t>PM4735183</t>
  </si>
  <si>
    <t>PM4735474</t>
  </si>
  <si>
    <t>Garden City Quickfill</t>
  </si>
  <si>
    <t>PM4736253</t>
  </si>
  <si>
    <t>Caroline Conv. Cen</t>
  </si>
  <si>
    <t>PM4736326</t>
  </si>
  <si>
    <t>Meadowpoint Ss</t>
  </si>
  <si>
    <t>PM4736345</t>
  </si>
  <si>
    <t>PM4736475</t>
  </si>
  <si>
    <t>Minty's Of Market Str</t>
  </si>
  <si>
    <t>PM4728054</t>
  </si>
  <si>
    <t>Waterside Convenience Centre</t>
  </si>
  <si>
    <t>09 Jun 2021</t>
  </si>
  <si>
    <t>PM468656-INV</t>
  </si>
  <si>
    <t>Queenswood Ser Stn</t>
  </si>
  <si>
    <t>10 Dec 2020</t>
  </si>
  <si>
    <t>PM4705411</t>
  </si>
  <si>
    <t>GORAS CONVENIENCE</t>
  </si>
  <si>
    <t>10 Feb 2021</t>
  </si>
  <si>
    <t>PM4730710</t>
  </si>
  <si>
    <t>10 Jun 2021</t>
  </si>
  <si>
    <t>PM4731162</t>
  </si>
  <si>
    <t xml:space="preserve">Cato 1 Stop </t>
  </si>
  <si>
    <t>PM4718847</t>
  </si>
  <si>
    <t>Heritage Convenience Centre</t>
  </si>
  <si>
    <t>10 May 2021</t>
  </si>
  <si>
    <t>PM4707575</t>
  </si>
  <si>
    <t>Eyethu Convenience Centre</t>
  </si>
  <si>
    <t>PM4686419</t>
  </si>
  <si>
    <t>Tsakane</t>
  </si>
  <si>
    <t>10 Nov 2020</t>
  </si>
  <si>
    <t>PM4684067</t>
  </si>
  <si>
    <t>PM4686132</t>
  </si>
  <si>
    <t>Engen Klopperpark</t>
  </si>
  <si>
    <t>PM4695207</t>
  </si>
  <si>
    <t>Harrismith Convenience Centre</t>
  </si>
  <si>
    <t>xxx</t>
  </si>
  <si>
    <t>11 Feb 2021</t>
  </si>
  <si>
    <t>PM4726592</t>
  </si>
  <si>
    <t>11 Jun 2021</t>
  </si>
  <si>
    <t>PM4727211</t>
  </si>
  <si>
    <t>PM4729647</t>
  </si>
  <si>
    <t>Rynfield Motors</t>
  </si>
  <si>
    <t>PM4730157</t>
  </si>
  <si>
    <t>Spartan</t>
  </si>
  <si>
    <t>PM4728930</t>
  </si>
  <si>
    <t>PM4730119</t>
  </si>
  <si>
    <t>PM4729700</t>
  </si>
  <si>
    <t>Blockhouse 1 Stop South</t>
  </si>
  <si>
    <t>PM4699971</t>
  </si>
  <si>
    <t>Hippo Park</t>
  </si>
  <si>
    <t>11 Mar 2021</t>
  </si>
  <si>
    <t>PM4699982</t>
  </si>
  <si>
    <t>PM4704219</t>
  </si>
  <si>
    <t>Rudan 1 Stop</t>
  </si>
  <si>
    <t>PM4721253</t>
  </si>
  <si>
    <t>Harris Avenue</t>
  </si>
  <si>
    <t>11 May 2021</t>
  </si>
  <si>
    <t>PM4709868</t>
  </si>
  <si>
    <t>Hilltop S/s</t>
  </si>
  <si>
    <t>PM4721644</t>
  </si>
  <si>
    <t>PM4723357</t>
  </si>
  <si>
    <t>Alfa Boksburg</t>
  </si>
  <si>
    <t>PM4723349</t>
  </si>
  <si>
    <t>Skystop</t>
  </si>
  <si>
    <t>PM4724069</t>
  </si>
  <si>
    <t>PM4707702</t>
  </si>
  <si>
    <t>Bassonia Johannesburg South</t>
  </si>
  <si>
    <t>12 Apr 2021</t>
  </si>
  <si>
    <t>PM4689912</t>
  </si>
  <si>
    <t>PM4718445</t>
  </si>
  <si>
    <t>PM4704419</t>
  </si>
  <si>
    <t>12 Feb 2021</t>
  </si>
  <si>
    <t>PM4705545</t>
  </si>
  <si>
    <t>PM4736476</t>
  </si>
  <si>
    <t>12 Jul 2021</t>
  </si>
  <si>
    <t>PM4736474</t>
  </si>
  <si>
    <t>PM47339514</t>
  </si>
  <si>
    <t>Mount Currie 1 Stop</t>
  </si>
  <si>
    <t>PM4734543</t>
  </si>
  <si>
    <t>Klipdrive Ss</t>
  </si>
  <si>
    <t>PM4735480</t>
  </si>
  <si>
    <t>Glenashley</t>
  </si>
  <si>
    <t>PM4735463</t>
  </si>
  <si>
    <t>Khubonye S.s</t>
  </si>
  <si>
    <t>PM473594</t>
  </si>
  <si>
    <t>PM4736120</t>
  </si>
  <si>
    <t>Longmeadow 1 Stop</t>
  </si>
  <si>
    <t>PM4736274</t>
  </si>
  <si>
    <t>Vaal 1 Stop West</t>
  </si>
  <si>
    <t>PM4736343</t>
  </si>
  <si>
    <t>PM4736399</t>
  </si>
  <si>
    <t>PM4736412</t>
  </si>
  <si>
    <t>PM4736695</t>
  </si>
  <si>
    <t>PM4737151</t>
  </si>
  <si>
    <t>Ridderpark Motors</t>
  </si>
  <si>
    <t>PM4727209</t>
  </si>
  <si>
    <t>12 Jun 2021</t>
  </si>
  <si>
    <t>PM4727469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</si>
  <si>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</si>
  <si>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</si>
  <si>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</si>
  <si>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</si>
  <si>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</si>
  <si>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</si>
  <si>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</si>
  <si>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</si>
  <si>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</si>
  <si>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</si>
  <si>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</si>
  <si>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</si>
  <si>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PM4700272</t>
  </si>
  <si>
    <t>Mariann Star Convenience Centre</t>
  </si>
  <si>
    <t>PM4709151</t>
  </si>
  <si>
    <t>Verwoerdpark Ss</t>
  </si>
  <si>
    <t>PM4710843</t>
  </si>
  <si>
    <t>Marimba Gardens Ss</t>
  </si>
  <si>
    <t>PM4712300</t>
  </si>
  <si>
    <t>QAYUM FILLING</t>
  </si>
  <si>
    <t>PM4712388</t>
  </si>
  <si>
    <t>PM4713793</t>
  </si>
  <si>
    <t>Rosedene Conv Cen</t>
  </si>
  <si>
    <t>12 May 2021</t>
  </si>
  <si>
    <t>PM4717851</t>
  </si>
  <si>
    <t>La Lucia Convenience Centre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</si>
  <si>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</si>
  <si>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</si>
  <si>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</si>
  <si>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</si>
  <si>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</si>
  <si>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</si>
  <si>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</si>
  <si>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</si>
  <si>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</si>
  <si>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</si>
  <si>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PM4692556</t>
  </si>
  <si>
    <t>13 Apr 2021</t>
  </si>
  <si>
    <t>PM4716101</t>
  </si>
  <si>
    <t>Ezray Convenience Centre</t>
  </si>
  <si>
    <t>PM4716974</t>
  </si>
  <si>
    <t>ZAKARIYYA PARK</t>
  </si>
  <si>
    <t>PM4718718</t>
  </si>
  <si>
    <t>Brighton Beach Service Station</t>
  </si>
  <si>
    <t>PM4718997</t>
  </si>
  <si>
    <t>PM4718789</t>
  </si>
  <si>
    <t>PM4714514</t>
  </si>
  <si>
    <t>13 Jul 2021</t>
  </si>
  <si>
    <t>PM4714957</t>
  </si>
  <si>
    <t>PM4718900</t>
  </si>
  <si>
    <t>Lyndhurst</t>
  </si>
  <si>
    <t>PM4724816.</t>
  </si>
  <si>
    <t>Lenchen Convenience</t>
  </si>
  <si>
    <t>PM4727475</t>
  </si>
  <si>
    <t>Skinner Str Motors</t>
  </si>
  <si>
    <t>PM4732502</t>
  </si>
  <si>
    <t xml:space="preserve">PM4735473. </t>
  </si>
  <si>
    <t xml:space="preserve">Edenglen Motors </t>
  </si>
  <si>
    <t>PM4735432</t>
  </si>
  <si>
    <t>PM4735708.</t>
  </si>
  <si>
    <t xml:space="preserve">Armstrong 2 S/stn 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</si>
</sst>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47" TargetMode="External"/><Relationship Id="rId_hyperlink_2" Type="http://schemas.openxmlformats.org/officeDocument/2006/relationships/hyperlink" Target="http://www.seavest.co.za/inv/fpdf16/inv-preview.php?Id=40105" TargetMode="External"/><Relationship Id="rId_hyperlink_3" Type="http://schemas.openxmlformats.org/officeDocument/2006/relationships/hyperlink" Target="http://www.seavest.co.za/inv/fpdf16/inv-preview.php?Id=40353" TargetMode="External"/><Relationship Id="rId_hyperlink_4" Type="http://schemas.openxmlformats.org/officeDocument/2006/relationships/hyperlink" Target="http://www.seavest.co.za/inv/fpdf16/inv-preview.php?Id=40316" TargetMode="External"/><Relationship Id="rId_hyperlink_5" Type="http://schemas.openxmlformats.org/officeDocument/2006/relationships/hyperlink" Target="http://www.seavest.co.za/inv/fpdf16/inv-preview.php?Id=40346" TargetMode="External"/><Relationship Id="rId_hyperlink_6" Type="http://schemas.openxmlformats.org/officeDocument/2006/relationships/hyperlink" Target="http://www.seavest.co.za/inv/fpdf16/inv-preview.php?Id=40458" TargetMode="External"/><Relationship Id="rId_hyperlink_7" Type="http://schemas.openxmlformats.org/officeDocument/2006/relationships/hyperlink" Target="http://www.seavest.co.za/inv/fpdf16/inv-preview.php?Id=41703" TargetMode="External"/><Relationship Id="rId_hyperlink_8" Type="http://schemas.openxmlformats.org/officeDocument/2006/relationships/hyperlink" Target="http://www.seavest.co.za/inv/fpdf16/inv-preview.php?Id=41707" TargetMode="External"/><Relationship Id="rId_hyperlink_9" Type="http://schemas.openxmlformats.org/officeDocument/2006/relationships/hyperlink" Target="http://www.seavest.co.za/inv/fpdf16/inv-preview.php?Id=41720" TargetMode="External"/><Relationship Id="rId_hyperlink_10" Type="http://schemas.openxmlformats.org/officeDocument/2006/relationships/hyperlink" Target="http://www.seavest.co.za/inv/fpdf16/inv-preview.php?Id=41728" TargetMode="External"/><Relationship Id="rId_hyperlink_11" Type="http://schemas.openxmlformats.org/officeDocument/2006/relationships/hyperlink" Target="http://www.seavest.co.za/inv/fpdf16/inv-preview.php?Id=41726" TargetMode="External"/><Relationship Id="rId_hyperlink_12" Type="http://schemas.openxmlformats.org/officeDocument/2006/relationships/hyperlink" Target="http://www.seavest.co.za/inv/fpdf16/inv-preview.php?Id=41734" TargetMode="External"/><Relationship Id="rId_hyperlink_13" Type="http://schemas.openxmlformats.org/officeDocument/2006/relationships/hyperlink" Target="http://www.seavest.co.za/inv/fpdf16/inv-preview.php?Id=41462" TargetMode="External"/><Relationship Id="rId_hyperlink_14" Type="http://schemas.openxmlformats.org/officeDocument/2006/relationships/hyperlink" Target="http://www.seavest.co.za/inv/fpdf16/inv-preview.php?Id=40134" TargetMode="External"/><Relationship Id="rId_hyperlink_15" Type="http://schemas.openxmlformats.org/officeDocument/2006/relationships/hyperlink" Target="http://www.seavest.co.za/inv/fpdf16/inv-preview.php?Id=40729" TargetMode="External"/><Relationship Id="rId_hyperlink_16" Type="http://schemas.openxmlformats.org/officeDocument/2006/relationships/hyperlink" Target="http://www.seavest.co.za/inv/fpdf16/inv-preview.php?Id=41345" TargetMode="External"/><Relationship Id="rId_hyperlink_17" Type="http://schemas.openxmlformats.org/officeDocument/2006/relationships/hyperlink" Target="http://www.seavest.co.za/inv/fpdf16/inv-preview.php?Id=41538" TargetMode="External"/><Relationship Id="rId_hyperlink_18" Type="http://schemas.openxmlformats.org/officeDocument/2006/relationships/hyperlink" Target="http://www.seavest.co.za/inv/fpdf16/inv-preview.php?Id=41668" TargetMode="External"/><Relationship Id="rId_hyperlink_19" Type="http://schemas.openxmlformats.org/officeDocument/2006/relationships/hyperlink" Target="http://www.seavest.co.za/inv/fpdf16/inv-preview.php?Id=41686" TargetMode="External"/><Relationship Id="rId_hyperlink_20" Type="http://schemas.openxmlformats.org/officeDocument/2006/relationships/hyperlink" Target="http://www.seavest.co.za/inv/fpdf16/inv-preview.php?Id=41323" TargetMode="External"/><Relationship Id="rId_hyperlink_21" Type="http://schemas.openxmlformats.org/officeDocument/2006/relationships/hyperlink" Target="http://www.seavest.co.za/inv/fpdf16/inv-preview.php?Id=40708" TargetMode="External"/><Relationship Id="rId_hyperlink_22" Type="http://schemas.openxmlformats.org/officeDocument/2006/relationships/hyperlink" Target="http://www.seavest.co.za/inv/fpdf16/inv-preview.php?Id=40845" TargetMode="External"/><Relationship Id="rId_hyperlink_23" Type="http://schemas.openxmlformats.org/officeDocument/2006/relationships/hyperlink" Target="http://www.seavest.co.za/inv/fpdf16/inv-preview.php?Id=40915" TargetMode="External"/><Relationship Id="rId_hyperlink_24" Type="http://schemas.openxmlformats.org/officeDocument/2006/relationships/hyperlink" Target="http://www.seavest.co.za/inv/fpdf16/inv-preview.php?Id=41007" TargetMode="External"/><Relationship Id="rId_hyperlink_25" Type="http://schemas.openxmlformats.org/officeDocument/2006/relationships/hyperlink" Target="http://www.seavest.co.za/inv/fpdf16/inv-preview.php?Id=40586" TargetMode="External"/><Relationship Id="rId_hyperlink_26" Type="http://schemas.openxmlformats.org/officeDocument/2006/relationships/hyperlink" Target="http://www.seavest.co.za/inv/fpdf16/inv-preview.php?Id=40664" TargetMode="External"/><Relationship Id="rId_hyperlink_27" Type="http://schemas.openxmlformats.org/officeDocument/2006/relationships/hyperlink" Target="http://www.seavest.co.za/inv/fpdf16/inv-preview.php?Id=41478" TargetMode="External"/><Relationship Id="rId_hyperlink_28" Type="http://schemas.openxmlformats.org/officeDocument/2006/relationships/hyperlink" Target="http://www.seavest.co.za/inv/fpdf16/inv-preview.php?Id=40904" TargetMode="External"/><Relationship Id="rId_hyperlink_29" Type="http://schemas.openxmlformats.org/officeDocument/2006/relationships/hyperlink" Target="http://www.seavest.co.za/inv/fpdf16/inv-preview.php?Id=40932" TargetMode="External"/><Relationship Id="rId_hyperlink_30" Type="http://schemas.openxmlformats.org/officeDocument/2006/relationships/hyperlink" Target="http://www.seavest.co.za/inv/fpdf16/inv-preview.php?Id=40928" TargetMode="External"/><Relationship Id="rId_hyperlink_31" Type="http://schemas.openxmlformats.org/officeDocument/2006/relationships/hyperlink" Target="http://www.seavest.co.za/inv/fpdf16/inv-preview.php?Id=40501" TargetMode="External"/><Relationship Id="rId_hyperlink_32" Type="http://schemas.openxmlformats.org/officeDocument/2006/relationships/hyperlink" Target="http://www.seavest.co.za/inv/fpdf16/inv-preview.php?Id=40804" TargetMode="External"/><Relationship Id="rId_hyperlink_33" Type="http://schemas.openxmlformats.org/officeDocument/2006/relationships/hyperlink" Target="http://www.seavest.co.za/inv/fpdf16/inv-preview.php?Id=40985" TargetMode="External"/><Relationship Id="rId_hyperlink_34" Type="http://schemas.openxmlformats.org/officeDocument/2006/relationships/hyperlink" Target="http://www.seavest.co.za/inv/fpdf16/inv-preview.php?Id=40320" TargetMode="External"/><Relationship Id="rId_hyperlink_35" Type="http://schemas.openxmlformats.org/officeDocument/2006/relationships/hyperlink" Target="http://www.seavest.co.za/inv/fpdf16/inv-preview.php?Id=41477" TargetMode="External"/><Relationship Id="rId_hyperlink_36" Type="http://schemas.openxmlformats.org/officeDocument/2006/relationships/hyperlink" Target="http://www.seavest.co.za/inv/fpdf16/inv-preview.php?Id=40677" TargetMode="External"/><Relationship Id="rId_hyperlink_37" Type="http://schemas.openxmlformats.org/officeDocument/2006/relationships/hyperlink" Target="http://www.seavest.co.za/inv/fpdf16/inv-preview.php?Id=40684" TargetMode="External"/><Relationship Id="rId_hyperlink_38" Type="http://schemas.openxmlformats.org/officeDocument/2006/relationships/hyperlink" Target="http://www.seavest.co.za/inv/fpdf16/inv-preview.php?Id=41213" TargetMode="External"/><Relationship Id="rId_hyperlink_39" Type="http://schemas.openxmlformats.org/officeDocument/2006/relationships/hyperlink" Target="http://www.seavest.co.za/inv/fpdf16/inv-preview.php?Id=40957" TargetMode="External"/><Relationship Id="rId_hyperlink_40" Type="http://schemas.openxmlformats.org/officeDocument/2006/relationships/hyperlink" Target="http://www.seavest.co.za/inv/fpdf16/inv-preview.php?Id=41236" TargetMode="External"/><Relationship Id="rId_hyperlink_41" Type="http://schemas.openxmlformats.org/officeDocument/2006/relationships/hyperlink" Target="http://www.seavest.co.za/inv/fpdf16/inv-preview.php?Id=40460" TargetMode="External"/><Relationship Id="rId_hyperlink_42" Type="http://schemas.openxmlformats.org/officeDocument/2006/relationships/hyperlink" Target="http://www.seavest.co.za/inv/fpdf16/inv-preview.php?Id=41697" TargetMode="External"/><Relationship Id="rId_hyperlink_43" Type="http://schemas.openxmlformats.org/officeDocument/2006/relationships/hyperlink" Target="http://www.seavest.co.za/inv/fpdf16/inv-preview.php?Id=41736" TargetMode="External"/><Relationship Id="rId_hyperlink_44" Type="http://schemas.openxmlformats.org/officeDocument/2006/relationships/hyperlink" Target="http://www.seavest.co.za/inv/fpdf16/inv-preview.php?Id=41744" TargetMode="External"/><Relationship Id="rId_hyperlink_45" Type="http://schemas.openxmlformats.org/officeDocument/2006/relationships/hyperlink" Target="http://www.seavest.co.za/inv/fpdf16/inv-preview.php?Id=41801" TargetMode="External"/><Relationship Id="rId_hyperlink_46" Type="http://schemas.openxmlformats.org/officeDocument/2006/relationships/hyperlink" Target="http://www.seavest.co.za/inv/fpdf16/inv-preview.php?Id=41803" TargetMode="External"/><Relationship Id="rId_hyperlink_47" Type="http://schemas.openxmlformats.org/officeDocument/2006/relationships/hyperlink" Target="http://www.seavest.co.za/inv/fpdf16/inv-preview.php?Id=40918" TargetMode="External"/><Relationship Id="rId_hyperlink_48" Type="http://schemas.openxmlformats.org/officeDocument/2006/relationships/hyperlink" Target="http://www.seavest.co.za/inv/fpdf16/inv-preview.php?Id=41271" TargetMode="External"/><Relationship Id="rId_hyperlink_49" Type="http://schemas.openxmlformats.org/officeDocument/2006/relationships/hyperlink" Target="http://www.seavest.co.za/inv/fpdf16/inv-preview.php?Id=40557" TargetMode="External"/><Relationship Id="rId_hyperlink_50" Type="http://schemas.openxmlformats.org/officeDocument/2006/relationships/hyperlink" Target="http://www.seavest.co.za/inv/fpdf16/inv-preview.php?Id=40816" TargetMode="External"/><Relationship Id="rId_hyperlink_51" Type="http://schemas.openxmlformats.org/officeDocument/2006/relationships/hyperlink" Target="http://www.seavest.co.za/inv/fpdf16/inv-preview.php?Id=40981" TargetMode="External"/><Relationship Id="rId_hyperlink_52" Type="http://schemas.openxmlformats.org/officeDocument/2006/relationships/hyperlink" Target="http://www.seavest.co.za/inv/fpdf16/inv-preview.php?Id=40982" TargetMode="External"/><Relationship Id="rId_hyperlink_53" Type="http://schemas.openxmlformats.org/officeDocument/2006/relationships/hyperlink" Target="http://www.seavest.co.za/inv/fpdf16/inv-preview.php?Id=41036" TargetMode="External"/><Relationship Id="rId_hyperlink_54" Type="http://schemas.openxmlformats.org/officeDocument/2006/relationships/hyperlink" Target="http://www.seavest.co.za/inv/fpdf16/inv-preview.php?Id=41214" TargetMode="External"/><Relationship Id="rId_hyperlink_55" Type="http://schemas.openxmlformats.org/officeDocument/2006/relationships/hyperlink" Target="http://www.seavest.co.za/inv/fpdf16/inv-preview.php?Id=41540" TargetMode="External"/><Relationship Id="rId_hyperlink_56" Type="http://schemas.openxmlformats.org/officeDocument/2006/relationships/hyperlink" Target="http://www.seavest.co.za/inv/fpdf16/inv-preview.php?Id=41564" TargetMode="External"/><Relationship Id="rId_hyperlink_57" Type="http://schemas.openxmlformats.org/officeDocument/2006/relationships/hyperlink" Target="http://www.seavest.co.za/inv/fpdf16/inv-preview.php?Id=41573" TargetMode="External"/><Relationship Id="rId_hyperlink_58" Type="http://schemas.openxmlformats.org/officeDocument/2006/relationships/hyperlink" Target="http://www.seavest.co.za/inv/fpdf16/inv-preview.php?Id=41599" TargetMode="External"/><Relationship Id="rId_hyperlink_59" Type="http://schemas.openxmlformats.org/officeDocument/2006/relationships/hyperlink" Target="http://www.seavest.co.za/inv/fpdf16/inv-preview.php?Id=41623" TargetMode="External"/><Relationship Id="rId_hyperlink_60" Type="http://schemas.openxmlformats.org/officeDocument/2006/relationships/hyperlink" Target="http://www.seavest.co.za/inv/fpdf16/inv-preview.php?Id=41628" TargetMode="External"/><Relationship Id="rId_hyperlink_61" Type="http://schemas.openxmlformats.org/officeDocument/2006/relationships/hyperlink" Target="http://www.seavest.co.za/inv/fpdf16/inv-preview.php?Id=41727" TargetMode="External"/><Relationship Id="rId_hyperlink_62" Type="http://schemas.openxmlformats.org/officeDocument/2006/relationships/hyperlink" Target="http://www.seavest.co.za/inv/fpdf16/inv-preview.php?Id=41301" TargetMode="External"/><Relationship Id="rId_hyperlink_63" Type="http://schemas.openxmlformats.org/officeDocument/2006/relationships/hyperlink" Target="http://www.seavest.co.za/inv/fpdf16/inv-preview.php?Id=40841" TargetMode="External"/><Relationship Id="rId_hyperlink_64" Type="http://schemas.openxmlformats.org/officeDocument/2006/relationships/hyperlink" Target="http://www.seavest.co.za/inv/fpdf16/inv-preview.php?Id=40291" TargetMode="External"/><Relationship Id="rId_hyperlink_65" Type="http://schemas.openxmlformats.org/officeDocument/2006/relationships/hyperlink" Target="http://www.seavest.co.za/inv/fpdf16/inv-preview.php?Id=40933" TargetMode="External"/><Relationship Id="rId_hyperlink_66" Type="http://schemas.openxmlformats.org/officeDocument/2006/relationships/hyperlink" Target="http://www.seavest.co.za/inv/fpdf16/inv-preview.php?Id=41702" TargetMode="External"/><Relationship Id="rId_hyperlink_67" Type="http://schemas.openxmlformats.org/officeDocument/2006/relationships/hyperlink" Target="http://www.seavest.co.za/inv/fpdf16/inv-preview.php?Id=41733" TargetMode="External"/><Relationship Id="rId_hyperlink_68" Type="http://schemas.openxmlformats.org/officeDocument/2006/relationships/hyperlink" Target="http://www.seavest.co.za/inv/fpdf16/inv-preview.php?Id=41767" TargetMode="External"/><Relationship Id="rId_hyperlink_69" Type="http://schemas.openxmlformats.org/officeDocument/2006/relationships/hyperlink" Target="http://www.seavest.co.za/inv/fpdf16/inv-preview.php?Id=41807" TargetMode="External"/><Relationship Id="rId_hyperlink_70" Type="http://schemas.openxmlformats.org/officeDocument/2006/relationships/hyperlink" Target="http://www.seavest.co.za/inv/fpdf16/inv-preview.php?Id=41526" TargetMode="External"/><Relationship Id="rId_hyperlink_71" Type="http://schemas.openxmlformats.org/officeDocument/2006/relationships/hyperlink" Target="http://www.seavest.co.za/inv/fpdf16/inv-preview.php?Id=40936" TargetMode="External"/><Relationship Id="rId_hyperlink_72" Type="http://schemas.openxmlformats.org/officeDocument/2006/relationships/hyperlink" Target="http://www.seavest.co.za/inv/fpdf16/inv-preview.php?Id=41001" TargetMode="External"/><Relationship Id="rId_hyperlink_73" Type="http://schemas.openxmlformats.org/officeDocument/2006/relationships/hyperlink" Target="http://www.seavest.co.za/inv/fpdf16/inv-preview.php?Id=41243" TargetMode="External"/><Relationship Id="rId_hyperlink_74" Type="http://schemas.openxmlformats.org/officeDocument/2006/relationships/hyperlink" Target="http://www.seavest.co.za/inv/fpdf16/inv-preview.php?Id=41314" TargetMode="External"/><Relationship Id="rId_hyperlink_75" Type="http://schemas.openxmlformats.org/officeDocument/2006/relationships/hyperlink" Target="http://www.seavest.co.za/inv/fpdf16/inv-preview.php?Id=40393" TargetMode="External"/><Relationship Id="rId_hyperlink_76" Type="http://schemas.openxmlformats.org/officeDocument/2006/relationships/hyperlink" Target="http://www.seavest.co.za/inv/fpdf16/inv-preview.php?Id=40652" TargetMode="External"/><Relationship Id="rId_hyperlink_77" Type="http://schemas.openxmlformats.org/officeDocument/2006/relationships/hyperlink" Target="http://www.seavest.co.za/inv/fpdf16/inv-preview.php?Id=40736" TargetMode="External"/><Relationship Id="rId_hyperlink_78" Type="http://schemas.openxmlformats.org/officeDocument/2006/relationships/hyperlink" Target="http://www.seavest.co.za/inv/fpdf16/inv-preview.php?Id=41065" TargetMode="External"/><Relationship Id="rId_hyperlink_79" Type="http://schemas.openxmlformats.org/officeDocument/2006/relationships/hyperlink" Target="http://www.seavest.co.za/inv/fpdf16/inv-preview.php?Id=40253" TargetMode="External"/><Relationship Id="rId_hyperlink_80" Type="http://schemas.openxmlformats.org/officeDocument/2006/relationships/hyperlink" Target="http://www.seavest.co.za/inv/fpdf16/inv-preview.php?Id=40640" TargetMode="External"/><Relationship Id="rId_hyperlink_81" Type="http://schemas.openxmlformats.org/officeDocument/2006/relationships/hyperlink" Target="http://www.seavest.co.za/inv/fpdf16/inv-preview.php?Id=41638" TargetMode="External"/><Relationship Id="rId_hyperlink_82" Type="http://schemas.openxmlformats.org/officeDocument/2006/relationships/hyperlink" Target="http://www.seavest.co.za/inv/fpdf16/inv-preview.php?Id=41808" TargetMode="External"/><Relationship Id="rId_hyperlink_83" Type="http://schemas.openxmlformats.org/officeDocument/2006/relationships/hyperlink" Target="http://www.seavest.co.za/inv/fpdf16/inv-preview.php?Id=41838" TargetMode="External"/><Relationship Id="rId_hyperlink_84" Type="http://schemas.openxmlformats.org/officeDocument/2006/relationships/hyperlink" Target="http://www.seavest.co.za/inv/fpdf16/inv-preview.php?Id=41831" TargetMode="External"/><Relationship Id="rId_hyperlink_85" Type="http://schemas.openxmlformats.org/officeDocument/2006/relationships/hyperlink" Target="http://www.seavest.co.za/inv/fpdf16/inv-preview.php?Id=41639" TargetMode="External"/><Relationship Id="rId_hyperlink_86" Type="http://schemas.openxmlformats.org/officeDocument/2006/relationships/hyperlink" Target="http://www.seavest.co.za/inv/fpdf16/inv-preview.php?Id=41642" TargetMode="External"/><Relationship Id="rId_hyperlink_87" Type="http://schemas.openxmlformats.org/officeDocument/2006/relationships/hyperlink" Target="http://www.seavest.co.za/inv/fpdf16/inv-preview.php?Id=41695" TargetMode="External"/><Relationship Id="rId_hyperlink_88" Type="http://schemas.openxmlformats.org/officeDocument/2006/relationships/hyperlink" Target="http://www.seavest.co.za/inv/fpdf16/inv-preview.php?Id=41724" TargetMode="External"/><Relationship Id="rId_hyperlink_89" Type="http://schemas.openxmlformats.org/officeDocument/2006/relationships/hyperlink" Target="http://www.seavest.co.za/inv/fpdf16/inv-preview.php?Id=41732" TargetMode="External"/><Relationship Id="rId_hyperlink_90" Type="http://schemas.openxmlformats.org/officeDocument/2006/relationships/hyperlink" Target="http://www.seavest.co.za/inv/fpdf16/inv-preview.php?Id=41764" TargetMode="External"/><Relationship Id="rId_hyperlink_91" Type="http://schemas.openxmlformats.org/officeDocument/2006/relationships/hyperlink" Target="http://www.seavest.co.za/inv/fpdf16/inv-preview.php?Id=41773" TargetMode="External"/><Relationship Id="rId_hyperlink_92" Type="http://schemas.openxmlformats.org/officeDocument/2006/relationships/hyperlink" Target="http://www.seavest.co.za/inv/fpdf16/inv-preview.php?Id=41815" TargetMode="External"/><Relationship Id="rId_hyperlink_93" Type="http://schemas.openxmlformats.org/officeDocument/2006/relationships/hyperlink" Target="http://www.seavest.co.za/inv/fpdf16/inv-preview.php?Id=41836" TargetMode="External"/><Relationship Id="rId_hyperlink_94" Type="http://schemas.openxmlformats.org/officeDocument/2006/relationships/hyperlink" Target="http://www.seavest.co.za/inv/fpdf16/inv-preview.php?Id=41823" TargetMode="External"/><Relationship Id="rId_hyperlink_95" Type="http://schemas.openxmlformats.org/officeDocument/2006/relationships/hyperlink" Target="http://www.seavest.co.za/inv/fpdf16/inv-preview.php?Id=41826" TargetMode="External"/><Relationship Id="rId_hyperlink_96" Type="http://schemas.openxmlformats.org/officeDocument/2006/relationships/hyperlink" Target="http://www.seavest.co.za/inv/fpdf16/inv-preview.php?Id=41832" TargetMode="External"/><Relationship Id="rId_hyperlink_97" Type="http://schemas.openxmlformats.org/officeDocument/2006/relationships/hyperlink" Target="http://www.seavest.co.za/inv/fpdf16/inv-preview.php?Id=40991" TargetMode="External"/><Relationship Id="rId_hyperlink_98" Type="http://schemas.openxmlformats.org/officeDocument/2006/relationships/hyperlink" Target="http://www.seavest.co.za/inv/fpdf16/inv-preview.php?Id=41297" TargetMode="External"/><Relationship Id="rId_hyperlink_99" Type="http://schemas.openxmlformats.org/officeDocument/2006/relationships/hyperlink" Target="http://www.seavest.co.za/inv/fpdf16/inv-preview.php?Id=39683" TargetMode="External"/><Relationship Id="rId_hyperlink_100" Type="http://schemas.openxmlformats.org/officeDocument/2006/relationships/hyperlink" Target="http://www.seavest.co.za/inv/fpdf16/inv-preview.php?Id=41018" TargetMode="External"/><Relationship Id="rId_hyperlink_101" Type="http://schemas.openxmlformats.org/officeDocument/2006/relationships/hyperlink" Target="http://www.seavest.co.za/inv/fpdf16/inv-preview.php?Id=40663" TargetMode="External"/><Relationship Id="rId_hyperlink_102" Type="http://schemas.openxmlformats.org/officeDocument/2006/relationships/hyperlink" Target="http://www.seavest.co.za/inv/fpdf16/inv-preview.php?Id=41841" TargetMode="External"/><Relationship Id="rId_hyperlink_103" Type="http://schemas.openxmlformats.org/officeDocument/2006/relationships/hyperlink" Target="http://www.seavest.co.za/inv/fpdf16/inv-preview.php?Id=41419" TargetMode="External"/><Relationship Id="rId_hyperlink_104" Type="http://schemas.openxmlformats.org/officeDocument/2006/relationships/hyperlink" Target="http://www.seavest.co.za/inv/fpdf16/inv-preview.php?Id=41433" TargetMode="External"/><Relationship Id="rId_hyperlink_105" Type="http://schemas.openxmlformats.org/officeDocument/2006/relationships/hyperlink" Target="http://www.seavest.co.za/inv/fpdf16/inv-preview.php?Id=41830" TargetMode="External"/><Relationship Id="rId_hyperlink_106" Type="http://schemas.openxmlformats.org/officeDocument/2006/relationships/hyperlink" Target="http://www.seavest.co.za/inv/fpdf16/inv-preview.php?Id=41655" TargetMode="External"/><Relationship Id="rId_hyperlink_107" Type="http://schemas.openxmlformats.org/officeDocument/2006/relationships/hyperlink" Target="http://www.seavest.co.za/inv/fpdf16/inv-preview.php?Id=41706" TargetMode="External"/><Relationship Id="rId_hyperlink_108" Type="http://schemas.openxmlformats.org/officeDocument/2006/relationships/hyperlink" Target="http://www.seavest.co.za/inv/fpdf16/inv-preview.php?Id=41710" TargetMode="External"/><Relationship Id="rId_hyperlink_109" Type="http://schemas.openxmlformats.org/officeDocument/2006/relationships/hyperlink" Target="http://www.seavest.co.za/inv/fpdf16/inv-preview.php?Id=41731" TargetMode="External"/><Relationship Id="rId_hyperlink_110" Type="http://schemas.openxmlformats.org/officeDocument/2006/relationships/hyperlink" Target="http://www.seavest.co.za/inv/fpdf16/inv-preview.php?Id=41723" TargetMode="External"/><Relationship Id="rId_hyperlink_111" Type="http://schemas.openxmlformats.org/officeDocument/2006/relationships/hyperlink" Target="http://www.seavest.co.za/inv/fpdf16/inv-preview.php?Id=41740" TargetMode="External"/><Relationship Id="rId_hyperlink_112" Type="http://schemas.openxmlformats.org/officeDocument/2006/relationships/hyperlink" Target="http://www.seavest.co.za/inv/fpdf16/inv-preview.php?Id=41743" TargetMode="External"/><Relationship Id="rId_hyperlink_113" Type="http://schemas.openxmlformats.org/officeDocument/2006/relationships/hyperlink" Target="http://www.seavest.co.za/inv/fpdf16/inv-preview.php?Id=41759" TargetMode="External"/><Relationship Id="rId_hyperlink_114" Type="http://schemas.openxmlformats.org/officeDocument/2006/relationships/hyperlink" Target="http://www.seavest.co.za/inv/fpdf16/inv-preview.php?Id=41816" TargetMode="External"/><Relationship Id="rId_hyperlink_115" Type="http://schemas.openxmlformats.org/officeDocument/2006/relationships/hyperlink" Target="http://www.seavest.co.za/inv/fpdf16/inv-preview.php?Id=41820" TargetMode="External"/><Relationship Id="rId_hyperlink_116" Type="http://schemas.openxmlformats.org/officeDocument/2006/relationships/hyperlink" Target="http://www.seavest.co.za/inv/fpdf16/inv-preview.php?Id=41825" TargetMode="External"/><Relationship Id="rId_hyperlink_117" Type="http://schemas.openxmlformats.org/officeDocument/2006/relationships/hyperlink" Target="http://www.seavest.co.za/inv/fpdf16/inv-preview.php?Id=41834" TargetMode="External"/><Relationship Id="rId_hyperlink_118" Type="http://schemas.openxmlformats.org/officeDocument/2006/relationships/hyperlink" Target="http://www.seavest.co.za/inv/fpdf16/inv-preview.php?Id=41436" TargetMode="External"/><Relationship Id="rId_hyperlink_119" Type="http://schemas.openxmlformats.org/officeDocument/2006/relationships/hyperlink" Target="http://www.seavest.co.za/inv/fpdf16/inv-preview.php?Id=40439" TargetMode="External"/><Relationship Id="rId_hyperlink_120" Type="http://schemas.openxmlformats.org/officeDocument/2006/relationships/hyperlink" Target="http://www.seavest.co.za/inv/fpdf16/inv-preview.php?Id=40765" TargetMode="External"/><Relationship Id="rId_hyperlink_121" Type="http://schemas.openxmlformats.org/officeDocument/2006/relationships/hyperlink" Target="http://www.seavest.co.za/inv/fpdf16/inv-preview.php?Id=41543" TargetMode="External"/><Relationship Id="rId_hyperlink_122" Type="http://schemas.openxmlformats.org/officeDocument/2006/relationships/hyperlink" Target="http://www.seavest.co.za/inv/fpdf16/inv-preview.php?Id=41569" TargetMode="External"/><Relationship Id="rId_hyperlink_123" Type="http://schemas.openxmlformats.org/officeDocument/2006/relationships/hyperlink" Target="http://www.seavest.co.za/inv/fpdf16/inv-preview.php?Id=41128" TargetMode="External"/><Relationship Id="rId_hyperlink_124" Type="http://schemas.openxmlformats.org/officeDocument/2006/relationships/hyperlink" Target="http://www.seavest.co.za/inv/fpdf16/inv-preview.php?Id=41327" TargetMode="External"/><Relationship Id="rId_hyperlink_125" Type="http://schemas.openxmlformats.org/officeDocument/2006/relationships/hyperlink" Target="http://www.seavest.co.za/inv/fpdf16/inv-preview.php?Id=40140" TargetMode="External"/><Relationship Id="rId_hyperlink_126" Type="http://schemas.openxmlformats.org/officeDocument/2006/relationships/hyperlink" Target="http://www.seavest.co.za/inv/fpdf16/inv-preview.php?Id=40065" TargetMode="External"/><Relationship Id="rId_hyperlink_127" Type="http://schemas.openxmlformats.org/officeDocument/2006/relationships/hyperlink" Target="http://www.seavest.co.za/inv/fpdf16/inv-preview.php?Id=40129" TargetMode="External"/><Relationship Id="rId_hyperlink_128" Type="http://schemas.openxmlformats.org/officeDocument/2006/relationships/hyperlink" Target="http://www.seavest.co.za/inv/fpdf16/inv-preview.php?Id=40682" TargetMode="External"/><Relationship Id="rId_hyperlink_129" Type="http://schemas.openxmlformats.org/officeDocument/2006/relationships/hyperlink" Target="http://www.seavest.co.za/inv/fpdf16/inv-preview.php?Id=41386" TargetMode="External"/><Relationship Id="rId_hyperlink_130" Type="http://schemas.openxmlformats.org/officeDocument/2006/relationships/hyperlink" Target="http://www.seavest.co.za/inv/fpdf16/inv-preview.php?Id=41404" TargetMode="External"/><Relationship Id="rId_hyperlink_131" Type="http://schemas.openxmlformats.org/officeDocument/2006/relationships/hyperlink" Target="http://www.seavest.co.za/inv/fpdf16/inv-preview.php?Id=41502" TargetMode="External"/><Relationship Id="rId_hyperlink_132" Type="http://schemas.openxmlformats.org/officeDocument/2006/relationships/hyperlink" Target="http://www.seavest.co.za/inv/fpdf16/inv-preview.php?Id=41532" TargetMode="External"/><Relationship Id="rId_hyperlink_133" Type="http://schemas.openxmlformats.org/officeDocument/2006/relationships/hyperlink" Target="http://www.seavest.co.za/inv/fpdf16/inv-preview.php?Id=41516" TargetMode="External"/><Relationship Id="rId_hyperlink_134" Type="http://schemas.openxmlformats.org/officeDocument/2006/relationships/hyperlink" Target="http://www.seavest.co.za/inv/fpdf16/inv-preview.php?Id=41530" TargetMode="External"/><Relationship Id="rId_hyperlink_135" Type="http://schemas.openxmlformats.org/officeDocument/2006/relationships/hyperlink" Target="http://www.seavest.co.za/inv/fpdf16/inv-preview.php?Id=41557" TargetMode="External"/><Relationship Id="rId_hyperlink_136" Type="http://schemas.openxmlformats.org/officeDocument/2006/relationships/hyperlink" Target="http://www.seavest.co.za/inv/fpdf16/inv-preview.php?Id=40517" TargetMode="External"/><Relationship Id="rId_hyperlink_137" Type="http://schemas.openxmlformats.org/officeDocument/2006/relationships/hyperlink" Target="http://www.seavest.co.za/inv/fpdf16/inv-preview.php?Id=40520" TargetMode="External"/><Relationship Id="rId_hyperlink_138" Type="http://schemas.openxmlformats.org/officeDocument/2006/relationships/hyperlink" Target="http://www.seavest.co.za/inv/fpdf16/inv-preview.php?Id=40740" TargetMode="External"/><Relationship Id="rId_hyperlink_139" Type="http://schemas.openxmlformats.org/officeDocument/2006/relationships/hyperlink" Target="http://www.seavest.co.za/inv/fpdf16/inv-preview.php?Id=41207" TargetMode="External"/><Relationship Id="rId_hyperlink_140" Type="http://schemas.openxmlformats.org/officeDocument/2006/relationships/hyperlink" Target="http://www.seavest.co.za/inv/fpdf16/inv-preview.php?Id=40865" TargetMode="External"/><Relationship Id="rId_hyperlink_141" Type="http://schemas.openxmlformats.org/officeDocument/2006/relationships/hyperlink" Target="http://www.seavest.co.za/inv/fpdf16/inv-preview.php?Id=41220" TargetMode="External"/><Relationship Id="rId_hyperlink_142" Type="http://schemas.openxmlformats.org/officeDocument/2006/relationships/hyperlink" Target="http://www.seavest.co.za/inv/fpdf16/inv-preview.php?Id=41265" TargetMode="External"/><Relationship Id="rId_hyperlink_143" Type="http://schemas.openxmlformats.org/officeDocument/2006/relationships/hyperlink" Target="http://www.seavest.co.za/inv/fpdf16/inv-preview.php?Id=41267" TargetMode="External"/><Relationship Id="rId_hyperlink_144" Type="http://schemas.openxmlformats.org/officeDocument/2006/relationships/hyperlink" Target="http://www.seavest.co.za/inv/fpdf16/inv-preview.php?Id=41290" TargetMode="External"/><Relationship Id="rId_hyperlink_145" Type="http://schemas.openxmlformats.org/officeDocument/2006/relationships/hyperlink" Target="http://www.seavest.co.za/inv/fpdf16/inv-preview.php?Id=40810" TargetMode="External"/><Relationship Id="rId_hyperlink_146" Type="http://schemas.openxmlformats.org/officeDocument/2006/relationships/hyperlink" Target="http://www.seavest.co.za/inv/fpdf16/inv-preview.php?Id=40701" TargetMode="External"/><Relationship Id="rId_hyperlink_147" Type="http://schemas.openxmlformats.org/officeDocument/2006/relationships/hyperlink" Target="http://www.seavest.co.za/inv/fpdf16/inv-preview.php?Id=41101" TargetMode="External"/><Relationship Id="rId_hyperlink_148" Type="http://schemas.openxmlformats.org/officeDocument/2006/relationships/hyperlink" Target="http://www.seavest.co.za/inv/fpdf16/inv-preview.php?Id=40726" TargetMode="External"/><Relationship Id="rId_hyperlink_149" Type="http://schemas.openxmlformats.org/officeDocument/2006/relationships/hyperlink" Target="http://www.seavest.co.za/inv/fpdf16/inv-preview.php?Id=40769" TargetMode="External"/><Relationship Id="rId_hyperlink_150" Type="http://schemas.openxmlformats.org/officeDocument/2006/relationships/hyperlink" Target="http://www.seavest.co.za/inv/fpdf16/inv-preview.php?Id=41835" TargetMode="External"/><Relationship Id="rId_hyperlink_151" Type="http://schemas.openxmlformats.org/officeDocument/2006/relationships/hyperlink" Target="http://www.seavest.co.za/inv/fpdf16/inv-preview.php?Id=41833" TargetMode="External"/><Relationship Id="rId_hyperlink_152" Type="http://schemas.openxmlformats.org/officeDocument/2006/relationships/hyperlink" Target="http://www.seavest.co.za/inv/fpdf16/inv-preview.php?Id=41665" TargetMode="External"/><Relationship Id="rId_hyperlink_153" Type="http://schemas.openxmlformats.org/officeDocument/2006/relationships/hyperlink" Target="http://www.seavest.co.za/inv/fpdf16/inv-preview.php?Id=41708" TargetMode="External"/><Relationship Id="rId_hyperlink_154" Type="http://schemas.openxmlformats.org/officeDocument/2006/relationships/hyperlink" Target="http://www.seavest.co.za/inv/fpdf16/inv-preview.php?Id=41766" TargetMode="External"/><Relationship Id="rId_hyperlink_155" Type="http://schemas.openxmlformats.org/officeDocument/2006/relationships/hyperlink" Target="http://www.seavest.co.za/inv/fpdf16/inv-preview.php?Id=41784" TargetMode="External"/><Relationship Id="rId_hyperlink_156" Type="http://schemas.openxmlformats.org/officeDocument/2006/relationships/hyperlink" Target="http://www.seavest.co.za/inv/fpdf16/inv-preview.php?Id=41809" TargetMode="External"/><Relationship Id="rId_hyperlink_157" Type="http://schemas.openxmlformats.org/officeDocument/2006/relationships/hyperlink" Target="http://www.seavest.co.za/inv/fpdf16/inv-preview.php?Id=41811" TargetMode="External"/><Relationship Id="rId_hyperlink_158" Type="http://schemas.openxmlformats.org/officeDocument/2006/relationships/hyperlink" Target="http://www.seavest.co.za/inv/fpdf16/inv-preview.php?Id=41818" TargetMode="External"/><Relationship Id="rId_hyperlink_159" Type="http://schemas.openxmlformats.org/officeDocument/2006/relationships/hyperlink" Target="http://www.seavest.co.za/inv/fpdf16/inv-preview.php?Id=41824" TargetMode="External"/><Relationship Id="rId_hyperlink_160" Type="http://schemas.openxmlformats.org/officeDocument/2006/relationships/hyperlink" Target="http://www.seavest.co.za/inv/fpdf16/inv-preview.php?Id=41828" TargetMode="External"/><Relationship Id="rId_hyperlink_161" Type="http://schemas.openxmlformats.org/officeDocument/2006/relationships/hyperlink" Target="http://www.seavest.co.za/inv/fpdf16/inv-preview.php?Id=41829" TargetMode="External"/><Relationship Id="rId_hyperlink_162" Type="http://schemas.openxmlformats.org/officeDocument/2006/relationships/hyperlink" Target="http://www.seavest.co.za/inv/fpdf16/inv-preview.php?Id=41842" TargetMode="External"/><Relationship Id="rId_hyperlink_163" Type="http://schemas.openxmlformats.org/officeDocument/2006/relationships/hyperlink" Target="http://www.seavest.co.za/inv/fpdf16/inv-preview.php?Id=41849" TargetMode="External"/><Relationship Id="rId_hyperlink_164" Type="http://schemas.openxmlformats.org/officeDocument/2006/relationships/hyperlink" Target="http://www.seavest.co.za/inv/fpdf16/inv-preview.php?Id=41405" TargetMode="External"/><Relationship Id="rId_hyperlink_165" Type="http://schemas.openxmlformats.org/officeDocument/2006/relationships/hyperlink" Target="http://www.seavest.co.za/inv/fpdf16/inv-preview.php?Id=41416" TargetMode="External"/><Relationship Id="rId_hyperlink_166" Type="http://schemas.openxmlformats.org/officeDocument/2006/relationships/hyperlink" Target="http://www.seavest.co.za/inv/fpdf16/inv-preview.php?Id=41448" TargetMode="External"/><Relationship Id="rId_hyperlink_167" Type="http://schemas.openxmlformats.org/officeDocument/2006/relationships/hyperlink" Target="http://www.seavest.co.za/inv/fpdf16/inv-preview.php?Id=41464" TargetMode="External"/><Relationship Id="rId_hyperlink_168" Type="http://schemas.openxmlformats.org/officeDocument/2006/relationships/hyperlink" Target="http://www.seavest.co.za/inv/fpdf16/inv-preview.php?Id=41467" TargetMode="External"/><Relationship Id="rId_hyperlink_169" Type="http://schemas.openxmlformats.org/officeDocument/2006/relationships/hyperlink" Target="http://www.seavest.co.za/inv/fpdf16/inv-preview.php?Id=41474" TargetMode="External"/><Relationship Id="rId_hyperlink_170" Type="http://schemas.openxmlformats.org/officeDocument/2006/relationships/hyperlink" Target="http://www.seavest.co.za/inv/fpdf16/inv-preview.php?Id=41507" TargetMode="External"/><Relationship Id="rId_hyperlink_171" Type="http://schemas.openxmlformats.org/officeDocument/2006/relationships/hyperlink" Target="http://www.seavest.co.za/inv/fpdf16/inv-preview.php?Id=41535" TargetMode="External"/><Relationship Id="rId_hyperlink_172" Type="http://schemas.openxmlformats.org/officeDocument/2006/relationships/hyperlink" Target="http://www.seavest.co.za/inv/fpdf16/inv-preview.php?Id=41567" TargetMode="External"/><Relationship Id="rId_hyperlink_173" Type="http://schemas.openxmlformats.org/officeDocument/2006/relationships/hyperlink" Target="http://www.seavest.co.za/inv/fpdf16/inv-preview.php?Id=40929" TargetMode="External"/><Relationship Id="rId_hyperlink_174" Type="http://schemas.openxmlformats.org/officeDocument/2006/relationships/hyperlink" Target="http://www.seavest.co.za/inv/fpdf16/inv-preview.php?Id=40541" TargetMode="External"/><Relationship Id="rId_hyperlink_175" Type="http://schemas.openxmlformats.org/officeDocument/2006/relationships/hyperlink" Target="http://www.seavest.co.za/inv/fpdf16/inv-preview.php?Id=40852" TargetMode="External"/><Relationship Id="rId_hyperlink_176" Type="http://schemas.openxmlformats.org/officeDocument/2006/relationships/hyperlink" Target="http://www.seavest.co.za/inv/fpdf16/inv-preview.php?Id=40911" TargetMode="External"/><Relationship Id="rId_hyperlink_177" Type="http://schemas.openxmlformats.org/officeDocument/2006/relationships/hyperlink" Target="http://www.seavest.co.za/inv/fpdf16/inv-preview.php?Id=40940" TargetMode="External"/><Relationship Id="rId_hyperlink_178" Type="http://schemas.openxmlformats.org/officeDocument/2006/relationships/hyperlink" Target="http://www.seavest.co.za/inv/fpdf16/inv-preview.php?Id=40949" TargetMode="External"/><Relationship Id="rId_hyperlink_179" Type="http://schemas.openxmlformats.org/officeDocument/2006/relationships/hyperlink" Target="http://www.seavest.co.za/inv/fpdf16/inv-preview.php?Id=40977" TargetMode="External"/><Relationship Id="rId_hyperlink_180" Type="http://schemas.openxmlformats.org/officeDocument/2006/relationships/hyperlink" Target="http://www.seavest.co.za/inv/fpdf16/inv-preview.php?Id=41078" TargetMode="External"/><Relationship Id="rId_hyperlink_181" Type="http://schemas.openxmlformats.org/officeDocument/2006/relationships/hyperlink" Target="http://www.seavest.co.za/inv/fpdf16/inv-preview.php?Id=40110" TargetMode="External"/><Relationship Id="rId_hyperlink_182" Type="http://schemas.openxmlformats.org/officeDocument/2006/relationships/hyperlink" Target="http://www.seavest.co.za/inv/fpdf16/inv-preview.php?Id=40198" TargetMode="External"/><Relationship Id="rId_hyperlink_183" Type="http://schemas.openxmlformats.org/officeDocument/2006/relationships/hyperlink" Target="http://www.seavest.co.za/inv/fpdf16/inv-preview.php?Id=40199" TargetMode="External"/><Relationship Id="rId_hyperlink_184" Type="http://schemas.openxmlformats.org/officeDocument/2006/relationships/hyperlink" Target="http://www.seavest.co.za/inv/fpdf16/inv-preview.php?Id=40202" TargetMode="External"/><Relationship Id="rId_hyperlink_185" Type="http://schemas.openxmlformats.org/officeDocument/2006/relationships/hyperlink" Target="http://www.seavest.co.za/inv/fpdf16/inv-preview.php?Id=40205" TargetMode="External"/><Relationship Id="rId_hyperlink_186" Type="http://schemas.openxmlformats.org/officeDocument/2006/relationships/hyperlink" Target="http://www.seavest.co.za/inv/fpdf16/inv-preview.php?Id=40357" TargetMode="External"/><Relationship Id="rId_hyperlink_187" Type="http://schemas.openxmlformats.org/officeDocument/2006/relationships/hyperlink" Target="http://www.seavest.co.za/inv/fpdf16/inv-preview.php?Id=41039" TargetMode="External"/><Relationship Id="rId_hyperlink_188" Type="http://schemas.openxmlformats.org/officeDocument/2006/relationships/hyperlink" Target="http://www.seavest.co.za/inv/fpdf16/inv-preview.php?Id=41058" TargetMode="External"/><Relationship Id="rId_hyperlink_189" Type="http://schemas.openxmlformats.org/officeDocument/2006/relationships/hyperlink" Target="http://www.seavest.co.za/inv/fpdf16/inv-preview.php?Id=41116" TargetMode="External"/><Relationship Id="rId_hyperlink_190" Type="http://schemas.openxmlformats.org/officeDocument/2006/relationships/hyperlink" Target="http://www.seavest.co.za/inv/fpdf16/inv-preview.php?Id=41132" TargetMode="External"/><Relationship Id="rId_hyperlink_191" Type="http://schemas.openxmlformats.org/officeDocument/2006/relationships/hyperlink" Target="http://www.seavest.co.za/inv/fpdf16/inv-preview.php?Id=41166" TargetMode="External"/><Relationship Id="rId_hyperlink_192" Type="http://schemas.openxmlformats.org/officeDocument/2006/relationships/hyperlink" Target="http://www.seavest.co.za/inv/fpdf16/inv-preview.php?Id=40990" TargetMode="External"/><Relationship Id="rId_hyperlink_193" Type="http://schemas.openxmlformats.org/officeDocument/2006/relationships/hyperlink" Target="http://www.seavest.co.za/inv/fpdf16/inv-preview.php?Id=41003" TargetMode="External"/><Relationship Id="rId_hyperlink_194" Type="http://schemas.openxmlformats.org/officeDocument/2006/relationships/hyperlink" Target="http://www.seavest.co.za/inv/fpdf16/inv-preview.php?Id=41131" TargetMode="External"/><Relationship Id="rId_hyperlink_195" Type="http://schemas.openxmlformats.org/officeDocument/2006/relationships/hyperlink" Target="http://www.seavest.co.za/inv/fpdf16/inv-preview.php?Id=41373" TargetMode="External"/><Relationship Id="rId_hyperlink_196" Type="http://schemas.openxmlformats.org/officeDocument/2006/relationships/hyperlink" Target="http://www.seavest.co.za/inv/fpdf16/inv-preview.php?Id=41418" TargetMode="External"/><Relationship Id="rId_hyperlink_197" Type="http://schemas.openxmlformats.org/officeDocument/2006/relationships/hyperlink" Target="http://www.seavest.co.za/inv/fpdf16/inv-preview.php?Id=41604" TargetMode="External"/><Relationship Id="rId_hyperlink_198" Type="http://schemas.openxmlformats.org/officeDocument/2006/relationships/hyperlink" Target="http://www.seavest.co.za/inv/fpdf16/inv-preview.php?Id=41749" TargetMode="External"/><Relationship Id="rId_hyperlink_199" Type="http://schemas.openxmlformats.org/officeDocument/2006/relationships/hyperlink" Target="http://www.seavest.co.za/inv/fpdf16/inv-preview.php?Id=41780" TargetMode="External"/><Relationship Id="rId_hyperlink_200" Type="http://schemas.openxmlformats.org/officeDocument/2006/relationships/hyperlink" Target="http://www.seavest.co.za/inv/fpdf16/inv-preview.php?Id=41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20417</v>
      </c>
      <c r="E2" t="s">
        <v>12</v>
      </c>
      <c r="F2">
        <v>1700</v>
      </c>
      <c r="G2">
        <v>231</v>
      </c>
      <c r="H2" t="str">
        <f>Hyperlink("http://www.seavest.co.za/inv/fpdf16/inv-preview.php?Id=40147","Click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20555</v>
      </c>
      <c r="E3" t="s">
        <v>12</v>
      </c>
      <c r="F3">
        <v>44039.4</v>
      </c>
      <c r="G3">
        <v>231</v>
      </c>
      <c r="H3" t="str">
        <f>Hyperlink("http://www.seavest.co.za/inv/fpdf16/inv-preview.php?Id=40105","Click for Invoice PDF")</f>
        <v>Click for Invoice PDF</v>
      </c>
      <c r="I3"/>
    </row>
    <row r="4" spans="1:215">
      <c r="A4" t="s">
        <v>16</v>
      </c>
      <c r="B4" t="s">
        <v>17</v>
      </c>
      <c r="C4" t="s">
        <v>15</v>
      </c>
      <c r="D4">
        <v>20681</v>
      </c>
      <c r="E4" t="s">
        <v>12</v>
      </c>
      <c r="F4">
        <v>2507.16</v>
      </c>
      <c r="G4">
        <v>231</v>
      </c>
      <c r="H4" t="str">
        <f>Hyperlink("http://www.seavest.co.za/inv/fpdf16/inv-preview.php?Id=40353","Click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20637</v>
      </c>
      <c r="E5" t="s">
        <v>12</v>
      </c>
      <c r="F5">
        <v>4454.16</v>
      </c>
      <c r="G5">
        <v>231</v>
      </c>
      <c r="H5" t="str">
        <f>Hyperlink("http://www.seavest.co.za/inv/fpdf16/inv-preview.php?Id=40316","Click for Invoice PDF")</f>
        <v>Click for Invoice PDF</v>
      </c>
      <c r="I5"/>
    </row>
    <row r="6" spans="1:215">
      <c r="A6" t="s">
        <v>21</v>
      </c>
      <c r="B6" t="s">
        <v>17</v>
      </c>
      <c r="C6" t="s">
        <v>15</v>
      </c>
      <c r="D6">
        <v>20680</v>
      </c>
      <c r="E6" t="s">
        <v>12</v>
      </c>
      <c r="F6">
        <v>5150</v>
      </c>
      <c r="G6">
        <v>231</v>
      </c>
      <c r="H6" t="str">
        <f>Hyperlink("http://www.seavest.co.za/inv/fpdf16/inv-preview.php?Id=40346","Click for Invoice PDF")</f>
        <v>Click for Invoice PDF</v>
      </c>
      <c r="I6"/>
    </row>
    <row r="7" spans="1:215">
      <c r="A7" t="s">
        <v>22</v>
      </c>
      <c r="B7" t="s">
        <v>23</v>
      </c>
      <c r="C7" t="s">
        <v>11</v>
      </c>
      <c r="D7">
        <v>20819</v>
      </c>
      <c r="E7" t="s">
        <v>24</v>
      </c>
      <c r="F7">
        <v>17808.4</v>
      </c>
      <c r="G7">
        <v>168</v>
      </c>
      <c r="H7" t="str">
        <f>Hyperlink("http://www.seavest.co.za/inv/fpdf16/inv-preview.php?Id=40458","Click for Invoice PDF")</f>
        <v>Click for Invoice PDF</v>
      </c>
      <c r="I7"/>
    </row>
    <row r="8" spans="1:215">
      <c r="A8" t="s">
        <v>25</v>
      </c>
      <c r="B8" t="s">
        <v>26</v>
      </c>
      <c r="C8" t="s">
        <v>27</v>
      </c>
      <c r="D8">
        <v>22145</v>
      </c>
      <c r="E8" t="s">
        <v>28</v>
      </c>
      <c r="F8">
        <v>8089.2</v>
      </c>
      <c r="G8">
        <v>11</v>
      </c>
      <c r="H8" t="str">
        <f>Hyperlink("http://www.seavest.co.za/inv/fpdf16/inv-preview.php?Id=41703","Click for Invoice PDF")</f>
        <v>Click for Invoice PDF</v>
      </c>
      <c r="I8"/>
    </row>
    <row r="9" spans="1:215">
      <c r="A9" t="s">
        <v>29</v>
      </c>
      <c r="B9" t="s">
        <v>26</v>
      </c>
      <c r="C9" t="s">
        <v>27</v>
      </c>
      <c r="D9">
        <v>22132</v>
      </c>
      <c r="E9" t="s">
        <v>28</v>
      </c>
      <c r="F9">
        <v>7146.4</v>
      </c>
      <c r="G9">
        <v>11</v>
      </c>
      <c r="H9" t="str">
        <f>Hyperlink("http://www.seavest.co.za/inv/fpdf16/inv-preview.php?Id=41707","Click for Invoice PDF")</f>
        <v>Click for Invoice PDF</v>
      </c>
      <c r="I9"/>
    </row>
    <row r="10" spans="1:215">
      <c r="A10" t="s">
        <v>30</v>
      </c>
      <c r="B10" t="s">
        <v>31</v>
      </c>
      <c r="C10" t="s">
        <v>32</v>
      </c>
      <c r="D10">
        <v>22153</v>
      </c>
      <c r="E10" t="s">
        <v>28</v>
      </c>
      <c r="F10">
        <v>8074.1</v>
      </c>
      <c r="G10">
        <v>11</v>
      </c>
      <c r="H10" t="str">
        <f>Hyperlink("http://www.seavest.co.za/inv/fpdf16/inv-preview.php?Id=41720","Click for Invoice PDF")</f>
        <v>Click for Invoice PDF</v>
      </c>
      <c r="I10"/>
    </row>
    <row r="11" spans="1:215">
      <c r="A11" t="s">
        <v>33</v>
      </c>
      <c r="B11" t="s">
        <v>34</v>
      </c>
      <c r="C11" t="s">
        <v>35</v>
      </c>
      <c r="D11">
        <v>22162</v>
      </c>
      <c r="E11" t="s">
        <v>28</v>
      </c>
      <c r="F11">
        <v>3366.9</v>
      </c>
      <c r="G11">
        <v>19</v>
      </c>
      <c r="H11" t="str">
        <f>Hyperlink("http://www.seavest.co.za/inv/fpdf16/inv-preview.php?Id=41728","Click for Invoice PDF")</f>
        <v>Click for Invoice PDF</v>
      </c>
      <c r="I11"/>
    </row>
    <row r="12" spans="1:215">
      <c r="A12" t="s">
        <v>36</v>
      </c>
      <c r="B12" t="s">
        <v>37</v>
      </c>
      <c r="C12" t="s">
        <v>35</v>
      </c>
      <c r="D12">
        <v>22142</v>
      </c>
      <c r="E12" t="s">
        <v>28</v>
      </c>
      <c r="F12">
        <v>11605.33</v>
      </c>
      <c r="G12">
        <v>19</v>
      </c>
      <c r="H12" t="str">
        <f>Hyperlink("http://www.seavest.co.za/inv/fpdf16/inv-preview.php?Id=41726","Click for Invoice PDF")</f>
        <v>Click for Invoice PDF</v>
      </c>
      <c r="I12"/>
    </row>
    <row r="13" spans="1:215">
      <c r="A13" t="s">
        <v>38</v>
      </c>
      <c r="B13" t="s">
        <v>39</v>
      </c>
      <c r="C13" t="s">
        <v>40</v>
      </c>
      <c r="D13">
        <v>22151</v>
      </c>
      <c r="E13" t="s">
        <v>28</v>
      </c>
      <c r="F13">
        <v>6226.18</v>
      </c>
      <c r="G13">
        <v>11</v>
      </c>
      <c r="H13" t="str">
        <f>Hyperlink("http://www.seavest.co.za/inv/fpdf16/inv-preview.php?Id=41734","Click for Invoice PDF")</f>
        <v>Click for Invoice PDF</v>
      </c>
      <c r="I13"/>
    </row>
    <row r="14" spans="1:215">
      <c r="A14" t="s">
        <v>41</v>
      </c>
      <c r="B14" t="s">
        <v>42</v>
      </c>
      <c r="C14" t="s">
        <v>27</v>
      </c>
      <c r="D14">
        <v>21901</v>
      </c>
      <c r="E14" t="s">
        <v>43</v>
      </c>
      <c r="F14">
        <v>10814.2</v>
      </c>
      <c r="G14">
        <v>35</v>
      </c>
      <c r="H14" t="str">
        <f>Hyperlink("http://www.seavest.co.za/inv/fpdf16/inv-preview.php?Id=41462","Click for Invoice PDF")</f>
        <v>Click for Invoice PDF</v>
      </c>
      <c r="I14"/>
    </row>
    <row r="15" spans="1:215">
      <c r="A15" t="s">
        <v>44</v>
      </c>
      <c r="B15" t="s">
        <v>45</v>
      </c>
      <c r="C15" t="s">
        <v>15</v>
      </c>
      <c r="D15">
        <v>20456</v>
      </c>
      <c r="E15" t="s">
        <v>46</v>
      </c>
      <c r="F15">
        <v>19883.8</v>
      </c>
      <c r="G15">
        <v>140</v>
      </c>
      <c r="H15" t="str">
        <f>Hyperlink("http://www.seavest.co.za/inv/fpdf16/inv-preview.php?Id=40134","Click for Invoice PDF")</f>
        <v>Click for Invoice PDF</v>
      </c>
      <c r="I15"/>
    </row>
    <row r="16" spans="1:215">
      <c r="A16" t="s">
        <v>47</v>
      </c>
      <c r="B16" t="s">
        <v>26</v>
      </c>
      <c r="C16" t="s">
        <v>32</v>
      </c>
      <c r="D16">
        <v>20991</v>
      </c>
      <c r="E16" t="s">
        <v>46</v>
      </c>
      <c r="F16">
        <v>9382</v>
      </c>
      <c r="G16">
        <v>78</v>
      </c>
      <c r="H16" t="str">
        <f>Hyperlink("http://www.seavest.co.za/inv/fpdf16/inv-preview.php?Id=40729","Click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35</v>
      </c>
      <c r="D17">
        <v>21772</v>
      </c>
      <c r="E17" t="s">
        <v>50</v>
      </c>
      <c r="F17">
        <v>7091.82</v>
      </c>
      <c r="G17">
        <v>13</v>
      </c>
      <c r="H17" t="str">
        <f>Hyperlink("http://www.seavest.co.za/inv/fpdf16/inv-preview.php?Id=41345","Click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35</v>
      </c>
      <c r="D18">
        <v>21961</v>
      </c>
      <c r="E18" t="s">
        <v>50</v>
      </c>
      <c r="F18">
        <v>3705</v>
      </c>
      <c r="G18">
        <v>7</v>
      </c>
      <c r="H18" t="str">
        <f>Hyperlink("http://www.seavest.co.za/inv/fpdf16/inv-preview.php?Id=41538","Click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32</v>
      </c>
      <c r="D19">
        <v>22118</v>
      </c>
      <c r="E19" t="s">
        <v>50</v>
      </c>
      <c r="F19">
        <v>11215.5</v>
      </c>
      <c r="G19">
        <v>13</v>
      </c>
      <c r="H19" t="str">
        <f>Hyperlink("http://www.seavest.co.za/inv/fpdf16/inv-preview.php?Id=41668","Click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35</v>
      </c>
      <c r="D20">
        <v>22129</v>
      </c>
      <c r="E20" t="s">
        <v>50</v>
      </c>
      <c r="F20">
        <v>14905.8</v>
      </c>
      <c r="G20">
        <v>11</v>
      </c>
      <c r="H20" t="str">
        <f>Hyperlink("http://www.seavest.co.za/inv/fpdf16/inv-preview.php?Id=41686","Click for Invoice PDF")</f>
        <v>Click for Invoice PDF</v>
      </c>
      <c r="I20"/>
    </row>
    <row r="21" spans="1:215">
      <c r="A21" t="s">
        <v>57</v>
      </c>
      <c r="B21" t="s">
        <v>58</v>
      </c>
      <c r="C21" t="s">
        <v>59</v>
      </c>
      <c r="D21">
        <v>21904</v>
      </c>
      <c r="E21" t="s">
        <v>60</v>
      </c>
      <c r="F21">
        <v>7595.8</v>
      </c>
      <c r="G21">
        <v>25</v>
      </c>
      <c r="H21" t="str">
        <f>Hyperlink("http://www.seavest.co.za/inv/fpdf16/inv-preview.php?Id=41323","Click for Invoice PDF")</f>
        <v>Click for Invoice PDF</v>
      </c>
      <c r="I21"/>
    </row>
    <row r="22" spans="1:215">
      <c r="A22" t="s">
        <v>61</v>
      </c>
      <c r="B22" t="s">
        <v>62</v>
      </c>
      <c r="C22" t="s">
        <v>63</v>
      </c>
      <c r="D22">
        <v>21229</v>
      </c>
      <c r="E22" t="s">
        <v>64</v>
      </c>
      <c r="F22">
        <v>1226</v>
      </c>
      <c r="G22">
        <v>138</v>
      </c>
      <c r="H22" t="str">
        <f>Hyperlink("http://www.seavest.co.za/inv/fpdf16/inv-preview.php?Id=40708","Click for Invoice PDF")</f>
        <v>Click for Invoice PDF</v>
      </c>
      <c r="I22"/>
    </row>
    <row r="23" spans="1:215">
      <c r="A23" t="s">
        <v>65</v>
      </c>
      <c r="B23" t="s">
        <v>56</v>
      </c>
      <c r="C23" t="s">
        <v>11</v>
      </c>
      <c r="D23">
        <v>21200</v>
      </c>
      <c r="E23" t="s">
        <v>64</v>
      </c>
      <c r="F23">
        <v>14427.13</v>
      </c>
      <c r="G23">
        <v>105</v>
      </c>
      <c r="H23" t="str">
        <f>Hyperlink("http://www.seavest.co.za/inv/fpdf16/inv-preview.php?Id=40845","Click for Invoice PDF")</f>
        <v>Click for Invoice PDF</v>
      </c>
      <c r="I23"/>
    </row>
    <row r="24" spans="1:215">
      <c r="A24" t="s">
        <v>66</v>
      </c>
      <c r="B24" t="s">
        <v>67</v>
      </c>
      <c r="C24" t="s">
        <v>15</v>
      </c>
      <c r="D24">
        <v>21252</v>
      </c>
      <c r="E24" t="s">
        <v>64</v>
      </c>
      <c r="F24">
        <v>3277.1</v>
      </c>
      <c r="G24">
        <v>134</v>
      </c>
      <c r="H24" t="str">
        <f>Hyperlink("http://www.seavest.co.za/inv/fpdf16/inv-preview.php?Id=40915","Click for Invoice PDF")</f>
        <v>Click for Invoice PDF</v>
      </c>
      <c r="I24"/>
    </row>
    <row r="25" spans="1:215">
      <c r="A25" t="s">
        <v>68</v>
      </c>
      <c r="B25" t="s">
        <v>69</v>
      </c>
      <c r="C25" t="s">
        <v>59</v>
      </c>
      <c r="D25">
        <v>21406</v>
      </c>
      <c r="E25" t="s">
        <v>70</v>
      </c>
      <c r="F25">
        <v>741</v>
      </c>
      <c r="G25">
        <v>95</v>
      </c>
      <c r="H25" t="str">
        <f>Hyperlink("http://www.seavest.co.za/inv/fpdf16/inv-preview.php?Id=41007","Click for Invoice PDF")</f>
        <v>Click for Invoice PDF</v>
      </c>
      <c r="I25"/>
    </row>
    <row r="26" spans="1:215">
      <c r="A26" t="s">
        <v>71</v>
      </c>
      <c r="B26" t="s">
        <v>72</v>
      </c>
      <c r="C26" t="s">
        <v>73</v>
      </c>
      <c r="D26">
        <v>21391</v>
      </c>
      <c r="E26" t="s">
        <v>70</v>
      </c>
      <c r="F26">
        <v>7283.51</v>
      </c>
      <c r="G26">
        <v>108</v>
      </c>
      <c r="H26" t="str">
        <f>Hyperlink("http://www.seavest.co.za/inv/fpdf16/inv-preview.php?Id=40586","Click for Invoice PDF")</f>
        <v>Click for Invoice PDF</v>
      </c>
      <c r="I26"/>
    </row>
    <row r="27" spans="1:215">
      <c r="A27" t="s">
        <v>74</v>
      </c>
      <c r="B27" t="s">
        <v>75</v>
      </c>
      <c r="C27" t="s">
        <v>15</v>
      </c>
      <c r="D27">
        <v>20950</v>
      </c>
      <c r="E27" t="s">
        <v>76</v>
      </c>
      <c r="F27">
        <v>19205</v>
      </c>
      <c r="G27">
        <v>145</v>
      </c>
      <c r="H27" t="str">
        <f>Hyperlink("http://www.seavest.co.za/inv/fpdf16/inv-preview.php?Id=40664","Click for Invoice PDF")</f>
        <v>Click for Invoice PDF</v>
      </c>
      <c r="I27"/>
    </row>
    <row r="28" spans="1:215">
      <c r="A28" t="s">
        <v>77</v>
      </c>
      <c r="B28" t="s">
        <v>78</v>
      </c>
      <c r="C28" t="s">
        <v>27</v>
      </c>
      <c r="D28">
        <v>21908</v>
      </c>
      <c r="E28" t="s">
        <v>79</v>
      </c>
      <c r="F28">
        <v>938</v>
      </c>
      <c r="G28">
        <v>27</v>
      </c>
      <c r="H28" t="str">
        <f>Hyperlink("http://www.seavest.co.za/inv/fpdf16/inv-preview.php?Id=41478","Click for Invoice PDF")</f>
        <v>Click for Invoice PDF</v>
      </c>
      <c r="I28"/>
    </row>
    <row r="29" spans="1:215">
      <c r="A29" t="s">
        <v>80</v>
      </c>
      <c r="B29" t="s">
        <v>81</v>
      </c>
      <c r="C29"/>
      <c r="D29">
        <v>21281</v>
      </c>
      <c r="E29" t="s">
        <v>82</v>
      </c>
      <c r="F29">
        <v>5254.4</v>
      </c>
      <c r="G29">
        <v>130</v>
      </c>
      <c r="H29" t="str">
        <f>Hyperlink("http://www.seavest.co.za/inv/fpdf16/inv-preview.php?Id=40904","Click for Invoice PDF")</f>
        <v>Click for Invoice PDF</v>
      </c>
      <c r="I29"/>
    </row>
    <row r="30" spans="1:215">
      <c r="A30" t="s">
        <v>83</v>
      </c>
      <c r="B30" t="s">
        <v>34</v>
      </c>
      <c r="C30" t="s">
        <v>15</v>
      </c>
      <c r="D30">
        <v>21266</v>
      </c>
      <c r="E30" t="s">
        <v>82</v>
      </c>
      <c r="F30">
        <v>4065.6</v>
      </c>
      <c r="G30">
        <v>132</v>
      </c>
      <c r="H30" t="str">
        <f>Hyperlink("http://www.seavest.co.za/inv/fpdf16/inv-preview.php?Id=40932","Click for Invoice PDF")</f>
        <v>Click for Invoice PDF</v>
      </c>
      <c r="I30"/>
    </row>
    <row r="31" spans="1:215">
      <c r="A31" t="s">
        <v>84</v>
      </c>
      <c r="B31" t="s">
        <v>39</v>
      </c>
      <c r="C31" t="s">
        <v>40</v>
      </c>
      <c r="D31">
        <v>21271</v>
      </c>
      <c r="E31" t="s">
        <v>82</v>
      </c>
      <c r="F31">
        <v>3789.9</v>
      </c>
      <c r="G31">
        <v>76</v>
      </c>
      <c r="H31" t="str">
        <f>Hyperlink("http://www.seavest.co.za/inv/fpdf16/inv-preview.php?Id=40928","Click for Invoice PDF")</f>
        <v>Click for Invoice PDF</v>
      </c>
      <c r="I31"/>
    </row>
    <row r="32" spans="1:215">
      <c r="A32" t="s">
        <v>85</v>
      </c>
      <c r="B32" t="s">
        <v>86</v>
      </c>
      <c r="C32" t="s">
        <v>63</v>
      </c>
      <c r="D32">
        <v>21240</v>
      </c>
      <c r="E32" t="s">
        <v>82</v>
      </c>
      <c r="F32">
        <v>935</v>
      </c>
      <c r="G32">
        <v>138</v>
      </c>
      <c r="H32" t="str">
        <f>Hyperlink("http://www.seavest.co.za/inv/fpdf16/inv-preview.php?Id=40501","Click for Invoice PDF")</f>
        <v>Click for Invoice PDF</v>
      </c>
      <c r="I32"/>
    </row>
    <row r="33" spans="1:215">
      <c r="A33" t="s">
        <v>87</v>
      </c>
      <c r="B33" t="s">
        <v>88</v>
      </c>
      <c r="C33" t="s">
        <v>15</v>
      </c>
      <c r="D33">
        <v>21206</v>
      </c>
      <c r="E33" t="s">
        <v>82</v>
      </c>
      <c r="F33">
        <v>11890.4</v>
      </c>
      <c r="G33">
        <v>139</v>
      </c>
      <c r="H33" t="str">
        <f>Hyperlink("http://www.seavest.co.za/inv/fpdf16/inv-preview.php?Id=40804","Click for Invoice PDF")</f>
        <v>Click for Invoice PDF</v>
      </c>
      <c r="I33"/>
    </row>
    <row r="34" spans="1:215">
      <c r="A34" t="s">
        <v>89</v>
      </c>
      <c r="B34" t="s">
        <v>90</v>
      </c>
      <c r="C34" t="s">
        <v>20</v>
      </c>
      <c r="D34">
        <v>21340</v>
      </c>
      <c r="E34" t="s">
        <v>91</v>
      </c>
      <c r="F34">
        <v>5437.3</v>
      </c>
      <c r="G34">
        <v>67</v>
      </c>
      <c r="H34" t="str">
        <f>Hyperlink("http://www.seavest.co.za/inv/fpdf16/inv-preview.php?Id=40985","Click for Invoice PDF")</f>
        <v>Click for Invoice PDF</v>
      </c>
      <c r="I34"/>
    </row>
    <row r="35" spans="1:215">
      <c r="A35" t="s">
        <v>92</v>
      </c>
      <c r="B35" t="s">
        <v>93</v>
      </c>
      <c r="C35" t="s">
        <v>63</v>
      </c>
      <c r="D35">
        <v>20633</v>
      </c>
      <c r="E35" t="s">
        <v>94</v>
      </c>
      <c r="F35">
        <v>49936</v>
      </c>
      <c r="G35">
        <v>42</v>
      </c>
      <c r="H35" t="str">
        <f>Hyperlink("http://www.seavest.co.za/inv/fpdf16/inv-preview.php?Id=40320","Click for Invoice PDF")</f>
        <v>Click for Invoice PDF</v>
      </c>
      <c r="I35"/>
    </row>
    <row r="36" spans="1:215">
      <c r="A36" t="s">
        <v>95</v>
      </c>
      <c r="B36" t="s">
        <v>96</v>
      </c>
      <c r="C36" t="s">
        <v>35</v>
      </c>
      <c r="D36">
        <v>21907</v>
      </c>
      <c r="E36" t="s">
        <v>97</v>
      </c>
      <c r="F36">
        <v>6630.2</v>
      </c>
      <c r="G36">
        <v>27</v>
      </c>
      <c r="H36" t="str">
        <f>Hyperlink("http://www.seavest.co.za/inv/fpdf16/inv-preview.php?Id=41477","Click for Invoice PDF")</f>
        <v>Click for Invoice PDF</v>
      </c>
      <c r="I36"/>
    </row>
    <row r="37" spans="1:215">
      <c r="A37" t="s">
        <v>98</v>
      </c>
      <c r="B37" t="s">
        <v>99</v>
      </c>
      <c r="C37" t="s">
        <v>32</v>
      </c>
      <c r="D37">
        <v>21049</v>
      </c>
      <c r="E37" t="s">
        <v>100</v>
      </c>
      <c r="F37">
        <v>4094</v>
      </c>
      <c r="G37">
        <v>83</v>
      </c>
      <c r="H37" t="str">
        <f>Hyperlink("http://www.seavest.co.za/inv/fpdf16/inv-preview.php?Id=40677","Click for Invoice PDF")</f>
        <v>Click for Invoice PDF</v>
      </c>
      <c r="I37"/>
    </row>
    <row r="38" spans="1:215">
      <c r="A38" t="s">
        <v>101</v>
      </c>
      <c r="B38" t="s">
        <v>102</v>
      </c>
      <c r="C38" t="s">
        <v>73</v>
      </c>
      <c r="D38">
        <v>21113</v>
      </c>
      <c r="E38" t="s">
        <v>100</v>
      </c>
      <c r="F38">
        <v>8643.799999999999</v>
      </c>
      <c r="G38">
        <v>77</v>
      </c>
      <c r="H38" t="str">
        <f>Hyperlink("http://www.seavest.co.za/inv/fpdf16/inv-preview.php?Id=40684","Click for Invoice PDF")</f>
        <v>Click for Invoice PDF</v>
      </c>
      <c r="I38"/>
    </row>
    <row r="39" spans="1:215">
      <c r="A39" t="s">
        <v>103</v>
      </c>
      <c r="B39" t="s">
        <v>104</v>
      </c>
      <c r="C39" t="s">
        <v>63</v>
      </c>
      <c r="D39">
        <v>21587</v>
      </c>
      <c r="E39" t="s">
        <v>105</v>
      </c>
      <c r="F39">
        <v>12390.8</v>
      </c>
      <c r="G39">
        <v>63</v>
      </c>
      <c r="H39" t="str">
        <f>Hyperlink("http://www.seavest.co.za/inv/fpdf16/inv-preview.php?Id=41213","Click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35</v>
      </c>
      <c r="D40">
        <v>21452</v>
      </c>
      <c r="E40" t="s">
        <v>105</v>
      </c>
      <c r="F40">
        <v>10098.2</v>
      </c>
      <c r="G40">
        <v>77</v>
      </c>
      <c r="H40" t="str">
        <f>Hyperlink("http://www.seavest.co.za/inv/fpdf16/inv-preview.php?Id=40957","Click for Invoice PDF")</f>
        <v>Click for Invoice PDF</v>
      </c>
      <c r="I40"/>
    </row>
    <row r="41" spans="1:215">
      <c r="A41" t="s">
        <v>108</v>
      </c>
      <c r="B41" t="s">
        <v>109</v>
      </c>
      <c r="C41" t="s">
        <v>63</v>
      </c>
      <c r="D41">
        <v>21622</v>
      </c>
      <c r="E41" t="s">
        <v>105</v>
      </c>
      <c r="F41">
        <v>1442.4</v>
      </c>
      <c r="G41">
        <v>57</v>
      </c>
      <c r="H41" t="str">
        <f>Hyperlink("http://www.seavest.co.za/inv/fpdf16/inv-preview.php?Id=41236","Click for Invoice PDF")</f>
        <v>Click for Invoice PDF</v>
      </c>
      <c r="I41"/>
    </row>
    <row r="42" spans="1:215">
      <c r="A42" t="s">
        <v>110</v>
      </c>
      <c r="B42" t="s">
        <v>111</v>
      </c>
      <c r="C42" t="s">
        <v>15</v>
      </c>
      <c r="D42">
        <v>20954</v>
      </c>
      <c r="E42" t="s">
        <v>112</v>
      </c>
      <c r="F42">
        <v>10439.4</v>
      </c>
      <c r="G42">
        <v>148</v>
      </c>
      <c r="H42" t="str">
        <f>Hyperlink("http://www.seavest.co.za/inv/fpdf16/inv-preview.php?Id=40460","Click for Invoice PDF")</f>
        <v>Click for Invoice PDF</v>
      </c>
      <c r="I42"/>
    </row>
    <row r="43" spans="1:215">
      <c r="A43" t="s">
        <v>113</v>
      </c>
      <c r="B43" t="s">
        <v>114</v>
      </c>
      <c r="C43" t="s">
        <v>63</v>
      </c>
      <c r="D43">
        <v>22138</v>
      </c>
      <c r="E43" t="s">
        <v>115</v>
      </c>
      <c r="F43">
        <v>8279</v>
      </c>
      <c r="G43">
        <v>15</v>
      </c>
      <c r="H43" t="str">
        <f>Hyperlink("http://www.seavest.co.za/inv/fpdf16/inv-preview.php?Id=41697","Click for Invoice PDF")</f>
        <v>Click for Invoice PDF</v>
      </c>
      <c r="I43"/>
    </row>
    <row r="44" spans="1:215">
      <c r="A44" t="s">
        <v>116</v>
      </c>
      <c r="B44" t="s">
        <v>117</v>
      </c>
      <c r="C44" t="s">
        <v>35</v>
      </c>
      <c r="D44">
        <v>22170</v>
      </c>
      <c r="E44" t="s">
        <v>115</v>
      </c>
      <c r="F44">
        <v>6413.2</v>
      </c>
      <c r="G44">
        <v>11</v>
      </c>
      <c r="H44" t="str">
        <f>Hyperlink("http://www.seavest.co.za/inv/fpdf16/inv-preview.php?Id=41736","Click for Invoice PDF")</f>
        <v>Click for Invoice PDF</v>
      </c>
      <c r="I44"/>
    </row>
    <row r="45" spans="1:215">
      <c r="A45" t="s">
        <v>118</v>
      </c>
      <c r="B45" t="s">
        <v>119</v>
      </c>
      <c r="C45" t="s">
        <v>35</v>
      </c>
      <c r="D45">
        <v>22171</v>
      </c>
      <c r="E45" t="s">
        <v>115</v>
      </c>
      <c r="F45">
        <v>9422.700000000001</v>
      </c>
      <c r="G45">
        <v>7</v>
      </c>
      <c r="H45" t="str">
        <f>Hyperlink("http://www.seavest.co.za/inv/fpdf16/inv-preview.php?Id=41744","Click for Invoice PDF")</f>
        <v>Click for Invoice PDF</v>
      </c>
      <c r="I45"/>
    </row>
    <row r="46" spans="1:215">
      <c r="A46" t="s">
        <v>120</v>
      </c>
      <c r="B46" t="s">
        <v>121</v>
      </c>
      <c r="C46" t="s">
        <v>63</v>
      </c>
      <c r="D46">
        <v>22177</v>
      </c>
      <c r="E46" t="s">
        <v>115</v>
      </c>
      <c r="F46">
        <v>1323</v>
      </c>
      <c r="G46">
        <v>11</v>
      </c>
      <c r="H46" t="str">
        <f>Hyperlink("http://www.seavest.co.za/inv/fpdf16/inv-preview.php?Id=41801","Click for Invoice PDF")</f>
        <v>Click for Invoice PDF</v>
      </c>
      <c r="I46"/>
    </row>
    <row r="47" spans="1:215">
      <c r="A47" t="s">
        <v>122</v>
      </c>
      <c r="B47" t="s">
        <v>121</v>
      </c>
      <c r="C47" t="s">
        <v>63</v>
      </c>
      <c r="D47">
        <v>22180</v>
      </c>
      <c r="E47" t="s">
        <v>115</v>
      </c>
      <c r="F47">
        <v>5202.9</v>
      </c>
      <c r="G47">
        <v>11</v>
      </c>
      <c r="H47" t="str">
        <f>Hyperlink("http://www.seavest.co.za/inv/fpdf16/inv-preview.php?Id=41803","Click for Invoice PDF")</f>
        <v>Click for Invoice PDF</v>
      </c>
      <c r="I47"/>
    </row>
    <row r="48" spans="1:215">
      <c r="A48" t="s">
        <v>123</v>
      </c>
      <c r="B48" t="s">
        <v>124</v>
      </c>
      <c r="C48" t="s">
        <v>63</v>
      </c>
      <c r="D48">
        <v>21280</v>
      </c>
      <c r="E48" t="s">
        <v>125</v>
      </c>
      <c r="F48">
        <v>12919.1</v>
      </c>
      <c r="G48">
        <v>76</v>
      </c>
      <c r="H48" t="str">
        <f>Hyperlink("http://www.seavest.co.za/inv/fpdf16/inv-preview.php?Id=40918","Click for Invoice PDF")</f>
        <v>Click for Invoice PDF</v>
      </c>
      <c r="I48"/>
    </row>
    <row r="49" spans="1:215">
      <c r="A49" t="s">
        <v>126</v>
      </c>
      <c r="B49" t="s">
        <v>127</v>
      </c>
      <c r="C49" t="s">
        <v>63</v>
      </c>
      <c r="D49">
        <v>21673</v>
      </c>
      <c r="E49" t="s">
        <v>128</v>
      </c>
      <c r="F49">
        <v>8916.120000000001</v>
      </c>
      <c r="G49">
        <v>27</v>
      </c>
      <c r="H49" t="str">
        <f>Hyperlink("http://www.seavest.co.za/inv/fpdf16/inv-preview.php?Id=41271","Click for Invoice PDF")</f>
        <v>Click for Invoice PDF</v>
      </c>
      <c r="I49"/>
    </row>
    <row r="50" spans="1:215">
      <c r="A50" t="s">
        <v>129</v>
      </c>
      <c r="B50" t="s">
        <v>130</v>
      </c>
      <c r="C50" t="s">
        <v>20</v>
      </c>
      <c r="D50">
        <v>21456</v>
      </c>
      <c r="E50" t="s">
        <v>131</v>
      </c>
      <c r="F50">
        <v>8430.26</v>
      </c>
      <c r="G50">
        <v>105</v>
      </c>
      <c r="H50" t="str">
        <f>Hyperlink("http://www.seavest.co.za/inv/fpdf16/inv-preview.php?Id=40557","Click for Invoice PDF")</f>
        <v>Click for Invoice PDF</v>
      </c>
      <c r="I50"/>
    </row>
    <row r="51" spans="1:215">
      <c r="A51" t="s">
        <v>132</v>
      </c>
      <c r="B51" t="s">
        <v>133</v>
      </c>
      <c r="C51" t="s">
        <v>63</v>
      </c>
      <c r="D51">
        <v>21248</v>
      </c>
      <c r="E51" t="s">
        <v>131</v>
      </c>
      <c r="F51">
        <v>8622.299999999999</v>
      </c>
      <c r="G51">
        <v>88</v>
      </c>
      <c r="H51" t="str">
        <f>Hyperlink("http://www.seavest.co.za/inv/fpdf16/inv-preview.php?Id=40816","Click for Invoice PDF")</f>
        <v>Click for Invoice PDF</v>
      </c>
      <c r="I51"/>
    </row>
    <row r="52" spans="1:215">
      <c r="A52" t="s">
        <v>134</v>
      </c>
      <c r="B52" t="s">
        <v>135</v>
      </c>
      <c r="C52" t="s">
        <v>32</v>
      </c>
      <c r="D52">
        <v>21466</v>
      </c>
      <c r="E52" t="s">
        <v>131</v>
      </c>
      <c r="F52">
        <v>13477.2</v>
      </c>
      <c r="G52">
        <v>88</v>
      </c>
      <c r="H52" t="str">
        <f>Hyperlink("http://www.seavest.co.za/inv/fpdf16/inv-preview.php?Id=40981","Click for Invoice PDF")</f>
        <v>Click for Invoice PDF</v>
      </c>
      <c r="I52"/>
    </row>
    <row r="53" spans="1:215">
      <c r="A53" t="s">
        <v>136</v>
      </c>
      <c r="B53" t="s">
        <v>135</v>
      </c>
      <c r="C53" t="s">
        <v>32</v>
      </c>
      <c r="D53">
        <v>21420</v>
      </c>
      <c r="E53" t="s">
        <v>131</v>
      </c>
      <c r="F53">
        <v>8077.4</v>
      </c>
      <c r="G53">
        <v>88</v>
      </c>
      <c r="H53" t="str">
        <f>Hyperlink("http://www.seavest.co.za/inv/fpdf16/inv-preview.php?Id=40982","Click for Invoice PDF")</f>
        <v>Click for Invoice PDF</v>
      </c>
      <c r="I53"/>
    </row>
    <row r="54" spans="1:215">
      <c r="A54" t="s">
        <v>137</v>
      </c>
      <c r="B54" t="s">
        <v>99</v>
      </c>
      <c r="C54" t="s">
        <v>32</v>
      </c>
      <c r="D54">
        <v>21401</v>
      </c>
      <c r="E54" t="s">
        <v>131</v>
      </c>
      <c r="F54">
        <v>94170.8</v>
      </c>
      <c r="G54">
        <v>105</v>
      </c>
      <c r="H54" t="str">
        <f>Hyperlink("http://www.seavest.co.za/inv/fpdf16/inv-preview.php?Id=41036","Click for Invoice PDF")</f>
        <v>Click for Invoice PDF</v>
      </c>
      <c r="I54"/>
    </row>
    <row r="55" spans="1:215">
      <c r="A55" t="s">
        <v>138</v>
      </c>
      <c r="B55" t="s">
        <v>139</v>
      </c>
      <c r="C55" t="s">
        <v>59</v>
      </c>
      <c r="D55">
        <v>22072</v>
      </c>
      <c r="E55" t="s">
        <v>140</v>
      </c>
      <c r="F55">
        <v>13958.2</v>
      </c>
      <c r="G55">
        <v>11</v>
      </c>
      <c r="H55" t="str">
        <f>Hyperlink("http://www.seavest.co.za/inv/fpdf16/inv-preview.php?Id=41214","Click for Invoice PDF")</f>
        <v>Click for Invoice PDF</v>
      </c>
      <c r="I55"/>
    </row>
    <row r="56" spans="1:215">
      <c r="A56" t="s">
        <v>141</v>
      </c>
      <c r="B56" t="s">
        <v>142</v>
      </c>
      <c r="C56" t="s">
        <v>63</v>
      </c>
      <c r="D56">
        <v>21987</v>
      </c>
      <c r="E56" t="s">
        <v>140</v>
      </c>
      <c r="F56">
        <v>13783.2</v>
      </c>
      <c r="G56">
        <v>13</v>
      </c>
      <c r="H56" t="str">
        <f>Hyperlink("http://www.seavest.co.za/inv/fpdf16/inv-preview.php?Id=41540","Click for Invoice PDF")</f>
        <v>Click for Invoice PDF</v>
      </c>
      <c r="I56"/>
    </row>
    <row r="57" spans="1:215">
      <c r="A57" t="s">
        <v>143</v>
      </c>
      <c r="B57" t="s">
        <v>42</v>
      </c>
      <c r="C57" t="s">
        <v>27</v>
      </c>
      <c r="D57">
        <v>22013</v>
      </c>
      <c r="E57" t="s">
        <v>140</v>
      </c>
      <c r="F57">
        <v>4726.4</v>
      </c>
      <c r="G57">
        <v>13</v>
      </c>
      <c r="H57" t="str">
        <f>Hyperlink("http://www.seavest.co.za/inv/fpdf16/inv-preview.php?Id=41564","Click for Invoice PDF")</f>
        <v>Click for Invoice PDF</v>
      </c>
      <c r="I57"/>
    </row>
    <row r="58" spans="1:215">
      <c r="A58" t="s">
        <v>144</v>
      </c>
      <c r="B58" t="s">
        <v>78</v>
      </c>
      <c r="C58" t="s">
        <v>27</v>
      </c>
      <c r="D58">
        <v>22011</v>
      </c>
      <c r="E58" t="s">
        <v>140</v>
      </c>
      <c r="F58">
        <v>7132.67</v>
      </c>
      <c r="G58">
        <v>14</v>
      </c>
      <c r="H58" t="str">
        <f>Hyperlink("http://www.seavest.co.za/inv/fpdf16/inv-preview.php?Id=41573","Click for Invoice PDF")</f>
        <v>Click for Invoice PDF</v>
      </c>
      <c r="I58"/>
    </row>
    <row r="59" spans="1:215">
      <c r="A59" t="s">
        <v>145</v>
      </c>
      <c r="B59" t="s">
        <v>93</v>
      </c>
      <c r="C59" t="s">
        <v>63</v>
      </c>
      <c r="D59">
        <v>22028</v>
      </c>
      <c r="E59" t="s">
        <v>140</v>
      </c>
      <c r="F59">
        <v>15065.6</v>
      </c>
      <c r="G59">
        <v>13</v>
      </c>
      <c r="H59" t="str">
        <f>Hyperlink("http://www.seavest.co.za/inv/fpdf16/inv-preview.php?Id=41599","Click for Invoice PDF")</f>
        <v>Click for Invoice PDF</v>
      </c>
      <c r="I59"/>
    </row>
    <row r="60" spans="1:215">
      <c r="A60" t="s">
        <v>146</v>
      </c>
      <c r="B60" t="s">
        <v>147</v>
      </c>
      <c r="C60" t="s">
        <v>35</v>
      </c>
      <c r="D60">
        <v>22060</v>
      </c>
      <c r="E60" t="s">
        <v>140</v>
      </c>
      <c r="F60">
        <v>14289.81</v>
      </c>
      <c r="G60">
        <v>11</v>
      </c>
      <c r="H60" t="str">
        <f>Hyperlink("http://www.seavest.co.za/inv/fpdf16/inv-preview.php?Id=41623","Click for Invoice PDF")</f>
        <v>Click for Invoice PDF</v>
      </c>
      <c r="I60"/>
    </row>
    <row r="61" spans="1:215">
      <c r="A61" t="s">
        <v>148</v>
      </c>
      <c r="B61" t="s">
        <v>149</v>
      </c>
      <c r="C61" t="s">
        <v>32</v>
      </c>
      <c r="D61">
        <v>22068</v>
      </c>
      <c r="E61" t="s">
        <v>140</v>
      </c>
      <c r="F61">
        <v>2490.8</v>
      </c>
      <c r="G61">
        <v>13</v>
      </c>
      <c r="H61" t="str">
        <f>Hyperlink("http://www.seavest.co.za/inv/fpdf16/inv-preview.php?Id=41628","Click for Invoice PDF")</f>
        <v>Click for Invoice PDF</v>
      </c>
      <c r="I61"/>
    </row>
    <row r="62" spans="1:215">
      <c r="A62" t="s">
        <v>150</v>
      </c>
      <c r="B62" t="s">
        <v>151</v>
      </c>
      <c r="C62" t="s">
        <v>35</v>
      </c>
      <c r="D62">
        <v>22187</v>
      </c>
      <c r="E62" t="s">
        <v>140</v>
      </c>
      <c r="F62">
        <v>6776.4</v>
      </c>
      <c r="G62">
        <v>11</v>
      </c>
      <c r="H62" t="str">
        <f>Hyperlink("http://www.seavest.co.za/inv/fpdf16/inv-preview.php?Id=41727","Click for Invoice PDF")</f>
        <v>Click for Invoice PDF</v>
      </c>
      <c r="I62"/>
    </row>
    <row r="63" spans="1:215">
      <c r="A63" t="s">
        <v>152</v>
      </c>
      <c r="B63" t="s">
        <v>153</v>
      </c>
      <c r="C63" t="s">
        <v>11</v>
      </c>
      <c r="D63">
        <v>21697</v>
      </c>
      <c r="E63" t="s">
        <v>154</v>
      </c>
      <c r="F63">
        <v>3129.5</v>
      </c>
      <c r="G63">
        <v>75</v>
      </c>
      <c r="H63" t="str">
        <f>Hyperlink("http://www.seavest.co.za/inv/fpdf16/inv-preview.php?Id=41301","Click for Invoice PDF")</f>
        <v>Click for Invoice PDF</v>
      </c>
      <c r="I63"/>
    </row>
    <row r="64" spans="1:215">
      <c r="A64" t="s">
        <v>155</v>
      </c>
      <c r="B64" t="s">
        <v>156</v>
      </c>
      <c r="C64" t="s">
        <v>15</v>
      </c>
      <c r="D64">
        <v>21519</v>
      </c>
      <c r="E64" t="s">
        <v>157</v>
      </c>
      <c r="F64">
        <v>34831.53999999999</v>
      </c>
      <c r="G64">
        <v>85</v>
      </c>
      <c r="H64" t="str">
        <f>Hyperlink("http://www.seavest.co.za/inv/fpdf16/inv-preview.php?Id=40841","Click for Invoice PDF")</f>
        <v>Click for Invoice PDF</v>
      </c>
      <c r="I64"/>
    </row>
    <row r="65" spans="1:215">
      <c r="A65" t="s">
        <v>158</v>
      </c>
      <c r="B65" t="s">
        <v>159</v>
      </c>
      <c r="C65" t="s">
        <v>15</v>
      </c>
      <c r="D65">
        <v>20630</v>
      </c>
      <c r="E65" t="s">
        <v>157</v>
      </c>
      <c r="F65">
        <v>5527.5</v>
      </c>
      <c r="G65">
        <v>103</v>
      </c>
      <c r="H65" t="str">
        <f>Hyperlink("http://www.seavest.co.za/inv/fpdf16/inv-preview.php?Id=40291","Click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20</v>
      </c>
      <c r="D66">
        <v>21302</v>
      </c>
      <c r="E66" t="s">
        <v>157</v>
      </c>
      <c r="F66">
        <v>6865.9</v>
      </c>
      <c r="G66">
        <v>83</v>
      </c>
      <c r="H66" t="str">
        <f>Hyperlink("http://www.seavest.co.za/inv/fpdf16/inv-preview.php?Id=40933","Click for Invoice PDF")</f>
        <v>Click for Invoice PDF</v>
      </c>
      <c r="I66"/>
    </row>
    <row r="67" spans="1:215">
      <c r="A67" t="s">
        <v>162</v>
      </c>
      <c r="B67" t="s">
        <v>159</v>
      </c>
      <c r="C67"/>
      <c r="D67">
        <v>22139</v>
      </c>
      <c r="E67" t="s">
        <v>163</v>
      </c>
      <c r="F67">
        <v>7182.4</v>
      </c>
      <c r="G67">
        <v>13</v>
      </c>
      <c r="H67" t="str">
        <f>Hyperlink("http://www.seavest.co.za/inv/fpdf16/inv-preview.php?Id=41702","Click for Invoice PDF")</f>
        <v>Click for Invoice PDF</v>
      </c>
      <c r="I67"/>
    </row>
    <row r="68" spans="1:215">
      <c r="A68" t="s">
        <v>164</v>
      </c>
      <c r="B68" t="s">
        <v>153</v>
      </c>
      <c r="C68"/>
      <c r="D68">
        <v>22174</v>
      </c>
      <c r="E68" t="s">
        <v>163</v>
      </c>
      <c r="F68">
        <v>4509.82</v>
      </c>
      <c r="G68">
        <v>13</v>
      </c>
      <c r="H68" t="str">
        <f>Hyperlink("http://www.seavest.co.za/inv/fpdf16/inv-preview.php?Id=41733","Click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27</v>
      </c>
      <c r="D69">
        <v>22194</v>
      </c>
      <c r="E69" t="s">
        <v>163</v>
      </c>
      <c r="F69">
        <v>6235.76</v>
      </c>
      <c r="G69">
        <v>13</v>
      </c>
      <c r="H69" t="str">
        <f>Hyperlink("http://www.seavest.co.za/inv/fpdf16/inv-preview.php?Id=41767","Click for Invoice PDF")</f>
        <v>Click for Invoice PDF</v>
      </c>
      <c r="I69"/>
    </row>
    <row r="70" spans="1:215">
      <c r="A70" t="s">
        <v>167</v>
      </c>
      <c r="B70" t="s">
        <v>121</v>
      </c>
      <c r="C70" t="s">
        <v>63</v>
      </c>
      <c r="D70">
        <v>22189</v>
      </c>
      <c r="E70" t="s">
        <v>163</v>
      </c>
      <c r="F70">
        <v>10722.02</v>
      </c>
      <c r="G70">
        <v>11</v>
      </c>
      <c r="H70" t="str">
        <f>Hyperlink("http://www.seavest.co.za/inv/fpdf16/inv-preview.php?Id=41807","Click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59</v>
      </c>
      <c r="D71">
        <v>21953</v>
      </c>
      <c r="E71" t="s">
        <v>170</v>
      </c>
      <c r="F71">
        <v>11615.2</v>
      </c>
      <c r="G71">
        <v>43</v>
      </c>
      <c r="H71" t="str">
        <f>Hyperlink("http://www.seavest.co.za/inv/fpdf16/inv-preview.php?Id=41526","Click for Invoice PDF")</f>
        <v>Click for Invoice PDF</v>
      </c>
      <c r="I71"/>
    </row>
    <row r="72" spans="1:215">
      <c r="A72" t="s">
        <v>171</v>
      </c>
      <c r="B72" t="s">
        <v>172</v>
      </c>
      <c r="C72" t="s">
        <v>32</v>
      </c>
      <c r="D72">
        <v>21276</v>
      </c>
      <c r="E72" t="s">
        <v>173</v>
      </c>
      <c r="F72">
        <v>4792</v>
      </c>
      <c r="G72">
        <v>57</v>
      </c>
      <c r="H72" t="str">
        <f>Hyperlink("http://www.seavest.co.za/inv/fpdf16/inv-preview.php?Id=40936","Click for Invoice PDF")</f>
        <v>Click for Invoice PDF</v>
      </c>
      <c r="I72"/>
    </row>
    <row r="73" spans="1:215">
      <c r="A73" t="s">
        <v>174</v>
      </c>
      <c r="B73" t="s">
        <v>175</v>
      </c>
      <c r="C73" t="s">
        <v>63</v>
      </c>
      <c r="D73">
        <v>21674</v>
      </c>
      <c r="E73" t="s">
        <v>173</v>
      </c>
      <c r="F73">
        <v>7035.8</v>
      </c>
      <c r="G73">
        <v>25</v>
      </c>
      <c r="H73" t="str">
        <f>Hyperlink("http://www.seavest.co.za/inv/fpdf16/inv-preview.php?Id=41001","Click for Invoice PDF")</f>
        <v>Click for Invoice PDF</v>
      </c>
      <c r="I73"/>
    </row>
    <row r="74" spans="1:215">
      <c r="A74" t="s">
        <v>176</v>
      </c>
      <c r="B74" t="s">
        <v>177</v>
      </c>
      <c r="C74" t="s">
        <v>63</v>
      </c>
      <c r="D74">
        <v>21652</v>
      </c>
      <c r="E74" t="s">
        <v>173</v>
      </c>
      <c r="F74">
        <v>15087.5</v>
      </c>
      <c r="G74">
        <v>25</v>
      </c>
      <c r="H74" t="str">
        <f>Hyperlink("http://www.seavest.co.za/inv/fpdf16/inv-preview.php?Id=41243","Click for Invoice PDF")</f>
        <v>Click for Invoice PDF</v>
      </c>
      <c r="I74"/>
    </row>
    <row r="75" spans="1:215">
      <c r="A75" t="s">
        <v>178</v>
      </c>
      <c r="B75" t="s">
        <v>179</v>
      </c>
      <c r="C75" t="s">
        <v>35</v>
      </c>
      <c r="D75">
        <v>21703</v>
      </c>
      <c r="E75" t="s">
        <v>173</v>
      </c>
      <c r="F75">
        <v>7728.299999999999</v>
      </c>
      <c r="G75">
        <v>25</v>
      </c>
      <c r="H75" t="str">
        <f>Hyperlink("http://www.seavest.co.za/inv/fpdf16/inv-preview.php?Id=41314","Click for Invoice PDF")</f>
        <v>Click for Invoice PDF</v>
      </c>
      <c r="I75"/>
    </row>
    <row r="76" spans="1:215">
      <c r="A76" t="s">
        <v>180</v>
      </c>
      <c r="B76" t="s">
        <v>156</v>
      </c>
      <c r="C76" t="s">
        <v>11</v>
      </c>
      <c r="D76">
        <v>20867</v>
      </c>
      <c r="E76" t="s">
        <v>181</v>
      </c>
      <c r="F76">
        <v>5332.32</v>
      </c>
      <c r="G76">
        <v>103</v>
      </c>
      <c r="H76" t="str">
        <f>Hyperlink("http://www.seavest.co.za/inv/fpdf16/inv-preview.php?Id=40393","Click for Invoice PDF")</f>
        <v>Click for Invoice PDF</v>
      </c>
      <c r="I76"/>
    </row>
    <row r="77" spans="1:215">
      <c r="A77" t="s">
        <v>182</v>
      </c>
      <c r="B77" t="s">
        <v>183</v>
      </c>
      <c r="C77" t="s">
        <v>32</v>
      </c>
      <c r="D77">
        <v>20940</v>
      </c>
      <c r="E77" t="s">
        <v>181</v>
      </c>
      <c r="F77">
        <v>15930.8</v>
      </c>
      <c r="G77">
        <v>96</v>
      </c>
      <c r="H77" t="str">
        <f>Hyperlink("http://www.seavest.co.za/inv/fpdf16/inv-preview.php?Id=40652","Click for Invoice PDF")</f>
        <v>Click for Invoice PDF</v>
      </c>
      <c r="I77"/>
    </row>
    <row r="78" spans="1:215">
      <c r="A78" t="s">
        <v>184</v>
      </c>
      <c r="B78" t="s">
        <v>185</v>
      </c>
      <c r="C78" t="s">
        <v>63</v>
      </c>
      <c r="D78">
        <v>21247</v>
      </c>
      <c r="E78" t="s">
        <v>181</v>
      </c>
      <c r="F78">
        <v>17196.16</v>
      </c>
      <c r="G78">
        <v>95</v>
      </c>
      <c r="H78" t="str">
        <f>Hyperlink("http://www.seavest.co.za/inv/fpdf16/inv-preview.php?Id=40736","Click for Invoice PDF")</f>
        <v>Click for Invoice PDF</v>
      </c>
      <c r="I78"/>
    </row>
    <row r="79" spans="1:215">
      <c r="A79" t="s">
        <v>186</v>
      </c>
      <c r="B79" t="s">
        <v>187</v>
      </c>
      <c r="C79" t="s">
        <v>15</v>
      </c>
      <c r="D79">
        <v>21443</v>
      </c>
      <c r="E79" t="s">
        <v>181</v>
      </c>
      <c r="F79">
        <v>7488.36</v>
      </c>
      <c r="G79">
        <v>90</v>
      </c>
      <c r="H79" t="str">
        <f>Hyperlink("http://www.seavest.co.za/inv/fpdf16/inv-preview.php?Id=41065","Click for Invoice PDF")</f>
        <v>Click for Invoice PDF</v>
      </c>
      <c r="I79"/>
    </row>
    <row r="80" spans="1:215">
      <c r="A80" t="s">
        <v>188</v>
      </c>
      <c r="B80" t="s">
        <v>189</v>
      </c>
      <c r="C80" t="s">
        <v>63</v>
      </c>
      <c r="D80">
        <v>20552</v>
      </c>
      <c r="E80" t="s">
        <v>190</v>
      </c>
      <c r="F80">
        <v>7592.32</v>
      </c>
      <c r="G80">
        <v>18</v>
      </c>
      <c r="H80" t="str">
        <f>Hyperlink("http://www.seavest.co.za/inv/fpdf16/inv-preview.php?Id=40253","Click for Invoice PDF")</f>
        <v>Click for Invoice PDF</v>
      </c>
      <c r="I80"/>
    </row>
    <row r="81" spans="1:215">
      <c r="A81" t="s">
        <v>191</v>
      </c>
      <c r="B81" t="s">
        <v>192</v>
      </c>
      <c r="C81" t="s">
        <v>63</v>
      </c>
      <c r="D81">
        <v>20975</v>
      </c>
      <c r="E81" t="s">
        <v>193</v>
      </c>
      <c r="F81">
        <v>7225.3</v>
      </c>
      <c r="G81">
        <v>147</v>
      </c>
      <c r="H81" t="str">
        <f>Hyperlink("http://www.seavest.co.za/inv/fpdf16/inv-preview.php?Id=40640","Click for Invoice PDF")</f>
        <v>Click for Invoice PDF</v>
      </c>
      <c r="I81"/>
    </row>
    <row r="82" spans="1:215">
      <c r="A82" t="s">
        <v>194</v>
      </c>
      <c r="B82" t="s">
        <v>195</v>
      </c>
      <c r="C82" t="s">
        <v>35</v>
      </c>
      <c r="D82">
        <v>22210</v>
      </c>
      <c r="E82" t="s">
        <v>196</v>
      </c>
      <c r="F82">
        <v>5217.4</v>
      </c>
      <c r="G82">
        <v>8</v>
      </c>
      <c r="H82" t="str">
        <f>Hyperlink("http://www.seavest.co.za/inv/fpdf16/inv-preview.php?Id=41638","Click for Invoice PDF")</f>
        <v>Click for Invoice PDF</v>
      </c>
      <c r="I82"/>
    </row>
    <row r="83" spans="1:215">
      <c r="A83" t="s">
        <v>197</v>
      </c>
      <c r="B83" t="s">
        <v>198</v>
      </c>
      <c r="C83" t="s">
        <v>63</v>
      </c>
      <c r="D83">
        <v>0</v>
      </c>
      <c r="E83" t="s">
        <v>196</v>
      </c>
      <c r="F83">
        <v>9272</v>
      </c>
      <c r="G83">
        <v>11</v>
      </c>
      <c r="H83" t="str">
        <f>Hyperlink("http://www.seavest.co.za/inv/fpdf16/inv-preview.php?Id=41808","Click for Invoice PDF")</f>
        <v>Click for Invoice PDF</v>
      </c>
      <c r="I83"/>
    </row>
    <row r="84" spans="1:215">
      <c r="A84" t="s">
        <v>199</v>
      </c>
      <c r="B84" t="s">
        <v>200</v>
      </c>
      <c r="C84" t="s">
        <v>35</v>
      </c>
      <c r="D84">
        <v>22231</v>
      </c>
      <c r="E84" t="s">
        <v>196</v>
      </c>
      <c r="F84">
        <v>6373.7</v>
      </c>
      <c r="G84">
        <v>11</v>
      </c>
      <c r="H84" t="str">
        <f>Hyperlink("http://www.seavest.co.za/inv/fpdf16/inv-preview.php?Id=41838","Click for Invoice PDF")</f>
        <v>Click for Invoice PDF</v>
      </c>
      <c r="I84"/>
    </row>
    <row r="85" spans="1:215">
      <c r="A85" t="s">
        <v>201</v>
      </c>
      <c r="B85" t="s">
        <v>202</v>
      </c>
      <c r="C85" t="s">
        <v>27</v>
      </c>
      <c r="D85">
        <v>22221</v>
      </c>
      <c r="E85" t="s">
        <v>196</v>
      </c>
      <c r="F85">
        <v>7459.62</v>
      </c>
      <c r="G85">
        <v>11</v>
      </c>
      <c r="H85" t="str">
        <f>Hyperlink("http://www.seavest.co.za/inv/fpdf16/inv-preview.php?Id=41831","Click for Invoice PDF")</f>
        <v>Click for Invoice PDF</v>
      </c>
      <c r="I85"/>
    </row>
    <row r="86" spans="1:215">
      <c r="A86" t="s">
        <v>203</v>
      </c>
      <c r="B86" t="s">
        <v>204</v>
      </c>
      <c r="C86" t="s">
        <v>35</v>
      </c>
      <c r="D86">
        <v>22124</v>
      </c>
      <c r="E86" t="s">
        <v>196</v>
      </c>
      <c r="F86">
        <v>9904</v>
      </c>
      <c r="G86">
        <v>8</v>
      </c>
      <c r="H86" t="str">
        <f>Hyperlink("http://www.seavest.co.za/inv/fpdf16/inv-preview.php?Id=41639","Click for Invoice PDF")</f>
        <v>Click for Invoice PDF</v>
      </c>
      <c r="I86"/>
    </row>
    <row r="87" spans="1:215">
      <c r="A87" t="s">
        <v>205</v>
      </c>
      <c r="B87" t="s">
        <v>204</v>
      </c>
      <c r="C87" t="s">
        <v>35</v>
      </c>
      <c r="D87">
        <v>22125</v>
      </c>
      <c r="E87" t="s">
        <v>196</v>
      </c>
      <c r="F87">
        <v>9793.92</v>
      </c>
      <c r="G87">
        <v>11</v>
      </c>
      <c r="H87" t="str">
        <f>Hyperlink("http://www.seavest.co.za/inv/fpdf16/inv-preview.php?Id=41642","Click for Invoice PDF")</f>
        <v>Click for Invoice PDF</v>
      </c>
      <c r="I87"/>
    </row>
    <row r="88" spans="1:215">
      <c r="A88" t="s">
        <v>206</v>
      </c>
      <c r="B88" t="s">
        <v>207</v>
      </c>
      <c r="C88" t="s">
        <v>35</v>
      </c>
      <c r="D88">
        <v>22126</v>
      </c>
      <c r="E88" t="s">
        <v>196</v>
      </c>
      <c r="F88">
        <v>8409.700000000001</v>
      </c>
      <c r="G88">
        <v>11</v>
      </c>
      <c r="H88" t="str">
        <f>Hyperlink("http://www.seavest.co.za/inv/fpdf16/inv-preview.php?Id=41695","Click for Invoice PDF")</f>
        <v>Click for Invoice PDF</v>
      </c>
      <c r="I88"/>
    </row>
    <row r="89" spans="1:215">
      <c r="A89" t="s">
        <v>208</v>
      </c>
      <c r="B89" t="s">
        <v>42</v>
      </c>
      <c r="C89" t="s">
        <v>27</v>
      </c>
      <c r="D89">
        <v>22167</v>
      </c>
      <c r="E89" t="s">
        <v>196</v>
      </c>
      <c r="F89">
        <v>7136.4</v>
      </c>
      <c r="G89">
        <v>10</v>
      </c>
      <c r="H89" t="str">
        <f>Hyperlink("http://www.seavest.co.za/inv/fpdf16/inv-preview.php?Id=41724","Click for Invoice PDF")</f>
        <v>Click for Invoice PDF</v>
      </c>
      <c r="I89"/>
    </row>
    <row r="90" spans="1:215">
      <c r="A90" t="s">
        <v>209</v>
      </c>
      <c r="B90" t="s">
        <v>210</v>
      </c>
      <c r="C90" t="s">
        <v>35</v>
      </c>
      <c r="D90">
        <v>22147</v>
      </c>
      <c r="E90" t="s">
        <v>196</v>
      </c>
      <c r="F90">
        <v>3568.2</v>
      </c>
      <c r="G90">
        <v>11</v>
      </c>
      <c r="H90" t="str">
        <f>Hyperlink("http://www.seavest.co.za/inv/fpdf16/inv-preview.php?Id=41732","Click for Invoice PDF")</f>
        <v>Click for Invoice PDF</v>
      </c>
      <c r="I90"/>
    </row>
    <row r="91" spans="1:215">
      <c r="A91" t="s">
        <v>211</v>
      </c>
      <c r="B91" t="s">
        <v>212</v>
      </c>
      <c r="C91" t="s">
        <v>63</v>
      </c>
      <c r="D91">
        <v>22217</v>
      </c>
      <c r="E91" t="s">
        <v>196</v>
      </c>
      <c r="F91">
        <v>6945.85</v>
      </c>
      <c r="G91">
        <v>12</v>
      </c>
      <c r="H91" t="str">
        <f>Hyperlink("http://www.seavest.co.za/inv/fpdf16/inv-preview.php?Id=41764","Click for Invoice PDF")</f>
        <v>Click for Invoice PDF</v>
      </c>
      <c r="I91"/>
    </row>
    <row r="92" spans="1:215">
      <c r="A92" t="s">
        <v>213</v>
      </c>
      <c r="B92" t="s">
        <v>214</v>
      </c>
      <c r="C92" t="s">
        <v>63</v>
      </c>
      <c r="D92">
        <v>22202</v>
      </c>
      <c r="E92" t="s">
        <v>196</v>
      </c>
      <c r="F92">
        <v>6433.35</v>
      </c>
      <c r="G92">
        <v>7</v>
      </c>
      <c r="H92" t="str">
        <f>Hyperlink("http://www.seavest.co.za/inv/fpdf16/inv-preview.php?Id=41773","Click for Invoice PDF")</f>
        <v>Click for Invoice PDF</v>
      </c>
      <c r="I92"/>
    </row>
    <row r="93" spans="1:215">
      <c r="A93" t="s">
        <v>215</v>
      </c>
      <c r="B93" t="s">
        <v>216</v>
      </c>
      <c r="C93" t="s">
        <v>27</v>
      </c>
      <c r="D93">
        <v>22207</v>
      </c>
      <c r="E93" t="s">
        <v>196</v>
      </c>
      <c r="F93">
        <v>11086.2</v>
      </c>
      <c r="G93">
        <v>11</v>
      </c>
      <c r="H93" t="str">
        <f>Hyperlink("http://www.seavest.co.za/inv/fpdf16/inv-preview.php?Id=41815","Click for Invoice PDF")</f>
        <v>Click for Invoice PDF</v>
      </c>
      <c r="I93"/>
    </row>
    <row r="94" spans="1:215">
      <c r="A94" t="s">
        <v>217</v>
      </c>
      <c r="B94" t="s">
        <v>42</v>
      </c>
      <c r="C94" t="s">
        <v>27</v>
      </c>
      <c r="D94">
        <v>22223</v>
      </c>
      <c r="E94" t="s">
        <v>196</v>
      </c>
      <c r="F94">
        <v>3166.4</v>
      </c>
      <c r="G94">
        <v>10</v>
      </c>
      <c r="H94" t="str">
        <f>Hyperlink("http://www.seavest.co.za/inv/fpdf16/inv-preview.php?Id=41836","Click for Invoice PDF")</f>
        <v>Click for Invoice PDF</v>
      </c>
      <c r="I94"/>
    </row>
    <row r="95" spans="1:215">
      <c r="A95" t="s">
        <v>218</v>
      </c>
      <c r="B95" t="s">
        <v>121</v>
      </c>
      <c r="C95" t="s">
        <v>63</v>
      </c>
      <c r="D95">
        <v>22220</v>
      </c>
      <c r="E95" t="s">
        <v>196</v>
      </c>
      <c r="F95">
        <v>13440.1</v>
      </c>
      <c r="G95">
        <v>11</v>
      </c>
      <c r="H95" t="str">
        <f>Hyperlink("http://www.seavest.co.za/inv/fpdf16/inv-preview.php?Id=41823","Click for Invoice PDF")</f>
        <v>Click for Invoice PDF</v>
      </c>
      <c r="I95"/>
    </row>
    <row r="96" spans="1:215">
      <c r="A96" t="s">
        <v>219</v>
      </c>
      <c r="B96" t="s">
        <v>220</v>
      </c>
      <c r="C96" t="s">
        <v>40</v>
      </c>
      <c r="D96">
        <v>22225</v>
      </c>
      <c r="E96" t="s">
        <v>196</v>
      </c>
      <c r="F96">
        <v>15515.05</v>
      </c>
      <c r="G96">
        <v>10</v>
      </c>
      <c r="H96" t="str">
        <f>Hyperlink("http://www.seavest.co.za/inv/fpdf16/inv-preview.php?Id=41826","Click for Invoice PDF")</f>
        <v>Click for Invoice PDF</v>
      </c>
      <c r="I96"/>
    </row>
    <row r="97" spans="1:215">
      <c r="A97" t="s">
        <v>221</v>
      </c>
      <c r="B97" t="s">
        <v>202</v>
      </c>
      <c r="C97" t="s">
        <v>27</v>
      </c>
      <c r="D97">
        <v>22222</v>
      </c>
      <c r="E97" t="s">
        <v>196</v>
      </c>
      <c r="F97">
        <v>6449.4</v>
      </c>
      <c r="G97">
        <v>11</v>
      </c>
      <c r="H97" t="str">
        <f>Hyperlink("http://www.seavest.co.za/inv/fpdf16/inv-preview.php?Id=41832","Click for Invoice PDF")</f>
        <v>Click for Invoice PDF</v>
      </c>
      <c r="I97"/>
    </row>
    <row r="98" spans="1:215">
      <c r="A98" t="s">
        <v>222</v>
      </c>
      <c r="B98" t="s">
        <v>223</v>
      </c>
      <c r="C98" t="s">
        <v>63</v>
      </c>
      <c r="D98">
        <v>21492</v>
      </c>
      <c r="E98" t="s">
        <v>224</v>
      </c>
      <c r="F98">
        <v>43897.4</v>
      </c>
      <c r="G98">
        <v>12</v>
      </c>
      <c r="H98" t="str">
        <f>Hyperlink("http://www.seavest.co.za/inv/fpdf16/inv-preview.php?Id=40991","Click for Invoice PDF")</f>
        <v>Click for Invoice PDF</v>
      </c>
      <c r="I98"/>
    </row>
    <row r="99" spans="1:215">
      <c r="A99" t="s">
        <v>225</v>
      </c>
      <c r="B99" t="s">
        <v>226</v>
      </c>
      <c r="C99" t="s">
        <v>15</v>
      </c>
      <c r="D99">
        <v>21744</v>
      </c>
      <c r="E99" t="s">
        <v>224</v>
      </c>
      <c r="F99">
        <v>10652.14</v>
      </c>
      <c r="G99">
        <v>13</v>
      </c>
      <c r="H99" t="str">
        <f>Hyperlink("http://www.seavest.co.za/inv/fpdf16/inv-preview.php?Id=41297","Click for Invoice PDF")</f>
        <v>Click for Invoice PDF</v>
      </c>
      <c r="I99"/>
    </row>
    <row r="100" spans="1:215">
      <c r="A100" t="s">
        <v>227</v>
      </c>
      <c r="B100" t="s">
        <v>187</v>
      </c>
      <c r="C100" t="s">
        <v>15</v>
      </c>
      <c r="D100">
        <v>20587</v>
      </c>
      <c r="E100" t="s">
        <v>228</v>
      </c>
      <c r="F100">
        <v>30312.53</v>
      </c>
      <c r="G100">
        <v>102</v>
      </c>
      <c r="H100" t="str">
        <f>Hyperlink("http://www.seavest.co.za/inv/fpdf16/inv-preview.php?Id=39683","Click for Invoice PDF")</f>
        <v>Click for Invoice PDF</v>
      </c>
      <c r="I100"/>
    </row>
    <row r="101" spans="1:215">
      <c r="A101" t="s">
        <v>229</v>
      </c>
      <c r="B101" t="s">
        <v>207</v>
      </c>
      <c r="C101" t="s">
        <v>15</v>
      </c>
      <c r="D101">
        <v>21462</v>
      </c>
      <c r="E101" t="s">
        <v>228</v>
      </c>
      <c r="F101">
        <v>46986.28</v>
      </c>
      <c r="G101">
        <v>102</v>
      </c>
      <c r="H101" t="str">
        <f>Hyperlink("http://www.seavest.co.za/inv/fpdf16/inv-preview.php?Id=41018","Click for Invoice PDF")</f>
        <v>Click for Invoice PDF</v>
      </c>
      <c r="I101"/>
    </row>
    <row r="102" spans="1:215">
      <c r="A102" t="s">
        <v>230</v>
      </c>
      <c r="B102" t="s">
        <v>212</v>
      </c>
      <c r="C102" t="s">
        <v>63</v>
      </c>
      <c r="D102">
        <v>20933</v>
      </c>
      <c r="E102" t="s">
        <v>231</v>
      </c>
      <c r="F102">
        <v>5788.8</v>
      </c>
      <c r="G102">
        <v>123</v>
      </c>
      <c r="H102" t="str">
        <f>Hyperlink("http://www.seavest.co.za/inv/fpdf16/inv-preview.php?Id=40663","Click for Invoice PDF")</f>
        <v>Click for Invoice PDF</v>
      </c>
      <c r="I102"/>
    </row>
    <row r="103" spans="1:215">
      <c r="A103" t="s">
        <v>232</v>
      </c>
      <c r="B103" t="s">
        <v>233</v>
      </c>
      <c r="C103" t="s">
        <v>35</v>
      </c>
      <c r="D103">
        <v>22229</v>
      </c>
      <c r="E103" t="s">
        <v>234</v>
      </c>
      <c r="F103">
        <v>6332.4</v>
      </c>
      <c r="G103">
        <v>11</v>
      </c>
      <c r="H103" t="str">
        <f>Hyperlink("http://www.seavest.co.za/inv/fpdf16/inv-preview.php?Id=41841","Click for Invoice PDF")</f>
        <v>Click for Invoice PDF</v>
      </c>
      <c r="I103"/>
    </row>
    <row r="104" spans="1:215">
      <c r="A104" t="s">
        <v>235</v>
      </c>
      <c r="B104" t="s">
        <v>233</v>
      </c>
      <c r="C104" t="s">
        <v>35</v>
      </c>
      <c r="D104">
        <v>21841</v>
      </c>
      <c r="E104" t="s">
        <v>234</v>
      </c>
      <c r="F104">
        <v>7596.9</v>
      </c>
      <c r="G104">
        <v>7</v>
      </c>
      <c r="H104" t="str">
        <f>Hyperlink("http://www.seavest.co.za/inv/fpdf16/inv-preview.php?Id=41419","Click for Invoice PDF")</f>
        <v>Click for Invoice PDF</v>
      </c>
      <c r="I104"/>
    </row>
    <row r="105" spans="1:215">
      <c r="A105" t="s">
        <v>236</v>
      </c>
      <c r="B105" t="s">
        <v>233</v>
      </c>
      <c r="C105" t="s">
        <v>35</v>
      </c>
      <c r="D105">
        <v>22161</v>
      </c>
      <c r="E105" t="s">
        <v>234</v>
      </c>
      <c r="F105">
        <v>6095</v>
      </c>
      <c r="G105">
        <v>5</v>
      </c>
      <c r="H105" t="str">
        <f>Hyperlink("http://www.seavest.co.za/inv/fpdf16/inv-preview.php?Id=41433","Click for Invoice PDF")</f>
        <v>Click for Invoice PDF</v>
      </c>
      <c r="I105"/>
    </row>
    <row r="106" spans="1:215">
      <c r="A106" t="s">
        <v>237</v>
      </c>
      <c r="B106" t="s">
        <v>147</v>
      </c>
      <c r="C106" t="s">
        <v>35</v>
      </c>
      <c r="D106">
        <v>22248</v>
      </c>
      <c r="E106" t="s">
        <v>234</v>
      </c>
      <c r="F106">
        <v>4777.75</v>
      </c>
      <c r="G106">
        <v>11</v>
      </c>
      <c r="H106" t="str">
        <f>Hyperlink("http://www.seavest.co.za/inv/fpdf16/inv-preview.php?Id=41830","Click for Invoice PDF")</f>
        <v>Click for Invoice PDF</v>
      </c>
      <c r="I106"/>
    </row>
    <row r="107" spans="1:215">
      <c r="A107" t="s">
        <v>238</v>
      </c>
      <c r="B107" t="s">
        <v>239</v>
      </c>
      <c r="C107" t="s">
        <v>32</v>
      </c>
      <c r="D107">
        <v>22082</v>
      </c>
      <c r="E107" t="s">
        <v>234</v>
      </c>
      <c r="F107">
        <v>8874.200000000001</v>
      </c>
      <c r="G107">
        <v>11</v>
      </c>
      <c r="H107" t="str">
        <f>Hyperlink("http://www.seavest.co.za/inv/fpdf16/inv-preview.php?Id=41655","Click for Invoice PDF")</f>
        <v>Click for Invoice PDF</v>
      </c>
      <c r="I107"/>
    </row>
    <row r="108" spans="1:215">
      <c r="A108" t="s">
        <v>240</v>
      </c>
      <c r="B108" t="s">
        <v>26</v>
      </c>
      <c r="C108" t="s">
        <v>27</v>
      </c>
      <c r="D108">
        <v>22146</v>
      </c>
      <c r="E108" t="s">
        <v>234</v>
      </c>
      <c r="F108">
        <v>5154</v>
      </c>
      <c r="G108">
        <v>11</v>
      </c>
      <c r="H108" t="str">
        <f>Hyperlink("http://www.seavest.co.za/inv/fpdf16/inv-preview.php?Id=41706","Click for Invoice PDF")</f>
        <v>Click for Invoice PDF</v>
      </c>
      <c r="I108"/>
    </row>
    <row r="109" spans="1:215">
      <c r="A109" t="s">
        <v>241</v>
      </c>
      <c r="B109" t="s">
        <v>242</v>
      </c>
      <c r="C109" t="s">
        <v>27</v>
      </c>
      <c r="D109">
        <v>22199</v>
      </c>
      <c r="E109" t="s">
        <v>234</v>
      </c>
      <c r="F109">
        <v>9250.799999999999</v>
      </c>
      <c r="G109">
        <v>10</v>
      </c>
      <c r="H109" t="str">
        <f>Hyperlink("http://www.seavest.co.za/inv/fpdf16/inv-preview.php?Id=41710","Click for Invoice PDF")</f>
        <v>Click for Invoice PDF</v>
      </c>
      <c r="I109"/>
    </row>
    <row r="110" spans="1:215">
      <c r="A110" t="s">
        <v>243</v>
      </c>
      <c r="B110" t="s">
        <v>210</v>
      </c>
      <c r="C110" t="s">
        <v>35</v>
      </c>
      <c r="D110">
        <v>22195</v>
      </c>
      <c r="E110" t="s">
        <v>234</v>
      </c>
      <c r="F110">
        <v>7989.9</v>
      </c>
      <c r="G110">
        <v>7</v>
      </c>
      <c r="H110" t="str">
        <f>Hyperlink("http://www.seavest.co.za/inv/fpdf16/inv-preview.php?Id=41731","Click for Invoice PDF")</f>
        <v>Click for Invoice PDF</v>
      </c>
      <c r="I110"/>
    </row>
    <row r="111" spans="1:215">
      <c r="A111" t="s">
        <v>244</v>
      </c>
      <c r="B111" t="s">
        <v>42</v>
      </c>
      <c r="C111" t="s">
        <v>27</v>
      </c>
      <c r="D111">
        <v>22191</v>
      </c>
      <c r="E111" t="s">
        <v>234</v>
      </c>
      <c r="F111">
        <v>7646.4</v>
      </c>
      <c r="G111">
        <v>10</v>
      </c>
      <c r="H111" t="str">
        <f>Hyperlink("http://www.seavest.co.za/inv/fpdf16/inv-preview.php?Id=41723","Click for Invoice PDF")</f>
        <v>Click for Invoice PDF</v>
      </c>
      <c r="I111"/>
    </row>
    <row r="112" spans="1:215">
      <c r="A112" t="s">
        <v>245</v>
      </c>
      <c r="B112" t="s">
        <v>246</v>
      </c>
      <c r="C112" t="s">
        <v>32</v>
      </c>
      <c r="D112">
        <v>22249</v>
      </c>
      <c r="E112" t="s">
        <v>234</v>
      </c>
      <c r="F112">
        <v>2024.6</v>
      </c>
      <c r="G112">
        <v>10</v>
      </c>
      <c r="H112" t="str">
        <f>Hyperlink("http://www.seavest.co.za/inv/fpdf16/inv-preview.php?Id=41740","Click for Invoice PDF")</f>
        <v>Click for Invoice PDF</v>
      </c>
      <c r="I112"/>
    </row>
    <row r="113" spans="1:215">
      <c r="A113" t="s">
        <v>247</v>
      </c>
      <c r="B113" t="s">
        <v>210</v>
      </c>
      <c r="C113" t="s">
        <v>35</v>
      </c>
      <c r="D113">
        <v>22196</v>
      </c>
      <c r="E113" t="s">
        <v>234</v>
      </c>
      <c r="F113">
        <v>13326.78</v>
      </c>
      <c r="G113">
        <v>11</v>
      </c>
      <c r="H113" t="str">
        <f>Hyperlink("http://www.seavest.co.za/inv/fpdf16/inv-preview.php?Id=41743","Click for Invoice PDF")</f>
        <v>Click for Invoice PDF</v>
      </c>
      <c r="I113"/>
    </row>
    <row r="114" spans="1:215">
      <c r="A114" t="s">
        <v>248</v>
      </c>
      <c r="B114" t="s">
        <v>249</v>
      </c>
      <c r="C114" t="s">
        <v>59</v>
      </c>
      <c r="D114">
        <v>22230</v>
      </c>
      <c r="E114" t="s">
        <v>234</v>
      </c>
      <c r="F114">
        <v>6689.1</v>
      </c>
      <c r="G114">
        <v>11</v>
      </c>
      <c r="H114" t="str">
        <f>Hyperlink("http://www.seavest.co.za/inv/fpdf16/inv-preview.php?Id=41759","Click for Invoice PDF")</f>
        <v>Click for Invoice PDF</v>
      </c>
      <c r="I114"/>
    </row>
    <row r="115" spans="1:215">
      <c r="A115" t="s">
        <v>250</v>
      </c>
      <c r="B115" t="s">
        <v>251</v>
      </c>
      <c r="C115" t="s">
        <v>32</v>
      </c>
      <c r="D115">
        <v>22203</v>
      </c>
      <c r="E115" t="s">
        <v>234</v>
      </c>
      <c r="F115">
        <v>5246.4</v>
      </c>
      <c r="G115">
        <v>10</v>
      </c>
      <c r="H115" t="str">
        <f>Hyperlink("http://www.seavest.co.za/inv/fpdf16/inv-preview.php?Id=41816","Click for Invoice PDF")</f>
        <v>Click for Invoice PDF</v>
      </c>
      <c r="I115"/>
    </row>
    <row r="116" spans="1:215">
      <c r="A116" t="s">
        <v>252</v>
      </c>
      <c r="B116" t="s">
        <v>253</v>
      </c>
      <c r="C116" t="s">
        <v>32</v>
      </c>
      <c r="D116">
        <v>22218</v>
      </c>
      <c r="E116" t="s">
        <v>234</v>
      </c>
      <c r="F116">
        <v>8780.700000000001</v>
      </c>
      <c r="G116">
        <v>7</v>
      </c>
      <c r="H116" t="str">
        <f>Hyperlink("http://www.seavest.co.za/inv/fpdf16/inv-preview.php?Id=41820","Click for Invoice PDF")</f>
        <v>Click for Invoice PDF</v>
      </c>
      <c r="I116"/>
    </row>
    <row r="117" spans="1:215">
      <c r="A117" t="s">
        <v>254</v>
      </c>
      <c r="B117" t="s">
        <v>39</v>
      </c>
      <c r="C117" t="s">
        <v>40</v>
      </c>
      <c r="D117">
        <v>22232</v>
      </c>
      <c r="E117" t="s">
        <v>234</v>
      </c>
      <c r="F117">
        <v>7272.3</v>
      </c>
      <c r="G117">
        <v>11</v>
      </c>
      <c r="H117" t="str">
        <f>Hyperlink("http://www.seavest.co.za/inv/fpdf16/inv-preview.php?Id=41825","Click for Invoice PDF")</f>
        <v>Click for Invoice PDF</v>
      </c>
      <c r="I117"/>
    </row>
    <row r="118" spans="1:215">
      <c r="A118" t="s">
        <v>255</v>
      </c>
      <c r="B118" t="s">
        <v>256</v>
      </c>
      <c r="C118" t="s">
        <v>27</v>
      </c>
      <c r="D118">
        <v>22235</v>
      </c>
      <c r="E118" t="s">
        <v>234</v>
      </c>
      <c r="F118">
        <v>12191.3</v>
      </c>
      <c r="G118">
        <v>11</v>
      </c>
      <c r="H118" t="str">
        <f>Hyperlink("http://www.seavest.co.za/inv/fpdf16/inv-preview.php?Id=41834","Click for Invoice PDF")</f>
        <v>Click for Invoice PDF</v>
      </c>
      <c r="I118"/>
    </row>
    <row r="119" spans="1:215">
      <c r="A119" t="s">
        <v>257</v>
      </c>
      <c r="B119" t="s">
        <v>258</v>
      </c>
      <c r="C119" t="s">
        <v>27</v>
      </c>
      <c r="D119">
        <v>21870</v>
      </c>
      <c r="E119" t="s">
        <v>259</v>
      </c>
      <c r="F119">
        <v>37616.94</v>
      </c>
      <c r="G119">
        <v>41</v>
      </c>
      <c r="H119" t="str">
        <f>Hyperlink("http://www.seavest.co.za/inv/fpdf16/inv-preview.php?Id=41436","Click for Invoice PDF")</f>
        <v>Click for Invoice PDF</v>
      </c>
      <c r="I119"/>
    </row>
    <row r="120" spans="1:215">
      <c r="A120" t="s">
        <v>260</v>
      </c>
      <c r="B120" t="s">
        <v>261</v>
      </c>
      <c r="C120" t="s">
        <v>73</v>
      </c>
      <c r="D120">
        <v>20775</v>
      </c>
      <c r="E120" t="s">
        <v>262</v>
      </c>
      <c r="F120">
        <v>105071</v>
      </c>
      <c r="G120">
        <v>222</v>
      </c>
      <c r="H120" t="str">
        <f>Hyperlink("http://www.seavest.co.za/inv/fpdf16/inv-preview.php?Id=40439","Click for Invoice PDF")</f>
        <v>Click for Invoice PDF</v>
      </c>
      <c r="I120"/>
    </row>
    <row r="121" spans="1:215">
      <c r="A121" t="s">
        <v>263</v>
      </c>
      <c r="B121" t="s">
        <v>264</v>
      </c>
      <c r="C121" t="s">
        <v>11</v>
      </c>
      <c r="D121">
        <v>21048</v>
      </c>
      <c r="E121" t="s">
        <v>265</v>
      </c>
      <c r="F121">
        <v>3361.3</v>
      </c>
      <c r="G121">
        <v>160</v>
      </c>
      <c r="H121" t="str">
        <f>Hyperlink("http://www.seavest.co.za/inv/fpdf16/inv-preview.php?Id=40765","Click for Invoice PDF")</f>
        <v>Click for Invoice PDF</v>
      </c>
      <c r="I121"/>
    </row>
    <row r="122" spans="1:215">
      <c r="A122" t="s">
        <v>266</v>
      </c>
      <c r="B122" t="s">
        <v>159</v>
      </c>
      <c r="C122" t="s">
        <v>35</v>
      </c>
      <c r="D122">
        <v>21974</v>
      </c>
      <c r="E122" t="s">
        <v>267</v>
      </c>
      <c r="F122">
        <v>2302.4</v>
      </c>
      <c r="G122">
        <v>40</v>
      </c>
      <c r="H122" t="str">
        <f>Hyperlink("http://www.seavest.co.za/inv/fpdf16/inv-preview.php?Id=41543","Click for Invoice PDF")</f>
        <v>Click for Invoice PDF</v>
      </c>
      <c r="I122"/>
    </row>
    <row r="123" spans="1:215">
      <c r="A123" t="s">
        <v>268</v>
      </c>
      <c r="B123" t="s">
        <v>269</v>
      </c>
      <c r="C123" t="s">
        <v>35</v>
      </c>
      <c r="D123">
        <v>21984</v>
      </c>
      <c r="E123" t="s">
        <v>267</v>
      </c>
      <c r="F123">
        <v>3159.98</v>
      </c>
      <c r="G123">
        <v>40</v>
      </c>
      <c r="H123" t="str">
        <f>Hyperlink("http://www.seavest.co.za/inv/fpdf16/inv-preview.php?Id=41569","Click for Invoice PDF")</f>
        <v>Click for Invoice PDF</v>
      </c>
      <c r="I123"/>
    </row>
    <row r="124" spans="1:215">
      <c r="A124" t="s">
        <v>270</v>
      </c>
      <c r="B124" t="s">
        <v>271</v>
      </c>
      <c r="C124" t="s">
        <v>15</v>
      </c>
      <c r="D124">
        <v>21536</v>
      </c>
      <c r="E124" t="s">
        <v>272</v>
      </c>
      <c r="F124">
        <v>8299.85</v>
      </c>
      <c r="G124">
        <v>21</v>
      </c>
      <c r="H124" t="str">
        <f>Hyperlink("http://www.seavest.co.za/inv/fpdf16/inv-preview.php?Id=41128","Click for Invoice PDF")</f>
        <v>Click for Invoice PDF</v>
      </c>
      <c r="I124"/>
    </row>
    <row r="125" spans="1:215">
      <c r="A125" t="s">
        <v>273</v>
      </c>
      <c r="B125" t="s">
        <v>274</v>
      </c>
      <c r="C125" t="s">
        <v>11</v>
      </c>
      <c r="D125">
        <v>21720</v>
      </c>
      <c r="E125" t="s">
        <v>272</v>
      </c>
      <c r="F125">
        <v>1002.9</v>
      </c>
      <c r="G125">
        <v>70</v>
      </c>
      <c r="H125" t="str">
        <f>Hyperlink("http://www.seavest.co.za/inv/fpdf16/inv-preview.php?Id=41327","Click for Invoice PDF")</f>
        <v>Click for Invoice PDF</v>
      </c>
      <c r="I125"/>
    </row>
    <row r="126" spans="1:215">
      <c r="A126" t="s">
        <v>275</v>
      </c>
      <c r="B126" t="s">
        <v>276</v>
      </c>
      <c r="C126" t="s">
        <v>73</v>
      </c>
      <c r="D126">
        <v>20403</v>
      </c>
      <c r="E126" t="s">
        <v>277</v>
      </c>
      <c r="F126">
        <v>1822.3</v>
      </c>
      <c r="G126">
        <v>124</v>
      </c>
      <c r="H126" t="str">
        <f>Hyperlink("http://www.seavest.co.za/inv/fpdf16/inv-preview.php?Id=40140","Click for Invoice PDF")</f>
        <v>Click for Invoice PDF</v>
      </c>
      <c r="I126"/>
    </row>
    <row r="127" spans="1:215">
      <c r="A127" t="s">
        <v>278</v>
      </c>
      <c r="B127" t="s">
        <v>200</v>
      </c>
      <c r="C127" t="s">
        <v>11</v>
      </c>
      <c r="D127">
        <v>20340</v>
      </c>
      <c r="E127" t="s">
        <v>277</v>
      </c>
      <c r="F127">
        <v>6466.76</v>
      </c>
      <c r="G127">
        <v>70</v>
      </c>
      <c r="H127" t="str">
        <f>Hyperlink("http://www.seavest.co.za/inv/fpdf16/inv-preview.php?Id=40065","Click for Invoice PDF")</f>
        <v>Click for Invoice PDF</v>
      </c>
      <c r="I127"/>
    </row>
    <row r="128" spans="1:215">
      <c r="A128" t="s">
        <v>279</v>
      </c>
      <c r="B128" t="s">
        <v>280</v>
      </c>
      <c r="C128" t="s">
        <v>63</v>
      </c>
      <c r="D128">
        <v>20416</v>
      </c>
      <c r="E128" t="s">
        <v>277</v>
      </c>
      <c r="F128">
        <v>11657.76</v>
      </c>
      <c r="G128">
        <v>152</v>
      </c>
      <c r="H128" t="str">
        <f>Hyperlink("http://www.seavest.co.za/inv/fpdf16/inv-preview.php?Id=40129","Click for Invoice PDF")</f>
        <v>Click for Invoice PDF</v>
      </c>
      <c r="I128"/>
    </row>
    <row r="129" spans="1:215">
      <c r="A129" t="s">
        <v>281</v>
      </c>
      <c r="B129" t="s">
        <v>282</v>
      </c>
      <c r="C129" t="s">
        <v>283</v>
      </c>
      <c r="D129">
        <v>20960</v>
      </c>
      <c r="E129" t="s">
        <v>284</v>
      </c>
      <c r="F129">
        <v>35635.6</v>
      </c>
      <c r="G129">
        <v>158</v>
      </c>
      <c r="H129" t="str">
        <f>Hyperlink("http://www.seavest.co.za/inv/fpdf16/inv-preview.php?Id=40682","Click for Invoice PDF")</f>
        <v>Click for Invoice PDF</v>
      </c>
      <c r="I129"/>
    </row>
    <row r="130" spans="1:215">
      <c r="A130" t="s">
        <v>285</v>
      </c>
      <c r="B130" t="s">
        <v>179</v>
      </c>
      <c r="C130" t="s">
        <v>35</v>
      </c>
      <c r="D130">
        <v>21802</v>
      </c>
      <c r="E130" t="s">
        <v>286</v>
      </c>
      <c r="F130">
        <v>5342</v>
      </c>
      <c r="G130">
        <v>37</v>
      </c>
      <c r="H130" t="str">
        <f>Hyperlink("http://www.seavest.co.za/inv/fpdf16/inv-preview.php?Id=41386","Click for Invoice PDF")</f>
        <v>Click for Invoice PDF</v>
      </c>
      <c r="I130"/>
    </row>
    <row r="131" spans="1:215">
      <c r="A131" t="s">
        <v>287</v>
      </c>
      <c r="B131" t="s">
        <v>42</v>
      </c>
      <c r="C131" t="s">
        <v>27</v>
      </c>
      <c r="D131">
        <v>21823</v>
      </c>
      <c r="E131" t="s">
        <v>286</v>
      </c>
      <c r="F131">
        <v>9839.4</v>
      </c>
      <c r="G131">
        <v>37</v>
      </c>
      <c r="H131" t="str">
        <f>Hyperlink("http://www.seavest.co.za/inv/fpdf16/inv-preview.php?Id=41404","Click for Invoice PDF")</f>
        <v>Click for Invoice PDF</v>
      </c>
      <c r="I131"/>
    </row>
    <row r="132" spans="1:215">
      <c r="A132" t="s">
        <v>288</v>
      </c>
      <c r="B132" t="s">
        <v>289</v>
      </c>
      <c r="C132" t="s">
        <v>63</v>
      </c>
      <c r="D132">
        <v>21922</v>
      </c>
      <c r="E132" t="s">
        <v>286</v>
      </c>
      <c r="F132">
        <v>8116</v>
      </c>
      <c r="G132">
        <v>37</v>
      </c>
      <c r="H132" t="str">
        <f>Hyperlink("http://www.seavest.co.za/inv/fpdf16/inv-preview.php?Id=41502","Click for Invoice PDF")</f>
        <v>Click for Invoice PDF</v>
      </c>
      <c r="I132"/>
    </row>
    <row r="133" spans="1:215">
      <c r="A133" t="s">
        <v>290</v>
      </c>
      <c r="B133" t="s">
        <v>291</v>
      </c>
      <c r="C133" t="s">
        <v>63</v>
      </c>
      <c r="D133">
        <v>21955</v>
      </c>
      <c r="E133" t="s">
        <v>286</v>
      </c>
      <c r="F133">
        <v>3504.4</v>
      </c>
      <c r="G133">
        <v>37</v>
      </c>
      <c r="H133" t="str">
        <f>Hyperlink("http://www.seavest.co.za/inv/fpdf16/inv-preview.php?Id=41532","Click for Invoice PDF")</f>
        <v>Click for Invoice PDF</v>
      </c>
      <c r="I133"/>
    </row>
    <row r="134" spans="1:215">
      <c r="A134" t="s">
        <v>292</v>
      </c>
      <c r="B134" t="s">
        <v>291</v>
      </c>
      <c r="C134" t="s">
        <v>63</v>
      </c>
      <c r="D134">
        <v>21954</v>
      </c>
      <c r="E134" t="s">
        <v>286</v>
      </c>
      <c r="F134">
        <v>13735.13</v>
      </c>
      <c r="G134">
        <v>37</v>
      </c>
      <c r="H134" t="str">
        <f>Hyperlink("http://www.seavest.co.za/inv/fpdf16/inv-preview.php?Id=41516","Click for Invoice PDF")</f>
        <v>Click for Invoice PDF</v>
      </c>
      <c r="I134"/>
    </row>
    <row r="135" spans="1:215">
      <c r="A135" t="s">
        <v>293</v>
      </c>
      <c r="B135" t="s">
        <v>52</v>
      </c>
      <c r="C135" t="s">
        <v>35</v>
      </c>
      <c r="D135">
        <v>21950</v>
      </c>
      <c r="E135" t="s">
        <v>286</v>
      </c>
      <c r="F135">
        <v>19817.52</v>
      </c>
      <c r="G135">
        <v>11</v>
      </c>
      <c r="H135" t="str">
        <f>Hyperlink("http://www.seavest.co.za/inv/fpdf16/inv-preview.php?Id=41530","Click for Invoice PDF")</f>
        <v>Click for Invoice PDF</v>
      </c>
      <c r="I135"/>
    </row>
    <row r="136" spans="1:215">
      <c r="A136" t="s">
        <v>294</v>
      </c>
      <c r="B136" t="s">
        <v>295</v>
      </c>
      <c r="C136" t="s">
        <v>32</v>
      </c>
      <c r="D136">
        <v>21979</v>
      </c>
      <c r="E136" t="s">
        <v>286</v>
      </c>
      <c r="F136">
        <v>7983.7</v>
      </c>
      <c r="G136">
        <v>35</v>
      </c>
      <c r="H136" t="str">
        <f>Hyperlink("http://www.seavest.co.za/inv/fpdf16/inv-preview.php?Id=41557","Click for Invoice PDF")</f>
        <v>Click for Invoice PDF</v>
      </c>
      <c r="I136"/>
    </row>
    <row r="137" spans="1:215">
      <c r="A137" t="s">
        <v>296</v>
      </c>
      <c r="B137" t="s">
        <v>297</v>
      </c>
      <c r="C137" t="s">
        <v>11</v>
      </c>
      <c r="D137">
        <v>21106</v>
      </c>
      <c r="E137" t="s">
        <v>298</v>
      </c>
      <c r="F137">
        <v>5838.76</v>
      </c>
      <c r="G137">
        <v>112</v>
      </c>
      <c r="H137" t="str">
        <f>Hyperlink("http://www.seavest.co.za/inv/fpdf16/inv-preview.php?Id=40517","Click for Invoice PDF")</f>
        <v>Click for Invoice PDF</v>
      </c>
      <c r="I137"/>
    </row>
    <row r="138" spans="1:215">
      <c r="A138" t="s">
        <v>299</v>
      </c>
      <c r="B138" t="s">
        <v>45</v>
      </c>
      <c r="C138" t="s">
        <v>15</v>
      </c>
      <c r="D138">
        <v>21059</v>
      </c>
      <c r="E138" t="s">
        <v>298</v>
      </c>
      <c r="F138">
        <v>5955.26</v>
      </c>
      <c r="G138">
        <v>131</v>
      </c>
      <c r="H138" t="str">
        <f>Hyperlink("http://www.seavest.co.za/inv/fpdf16/inv-preview.php?Id=40520","Click for Invoice PDF")</f>
        <v>Click for Invoice PDF</v>
      </c>
      <c r="I138"/>
    </row>
    <row r="139" spans="1:215">
      <c r="A139" t="s">
        <v>300</v>
      </c>
      <c r="B139" t="s">
        <v>301</v>
      </c>
      <c r="C139" t="s">
        <v>32</v>
      </c>
      <c r="D139">
        <v>21037</v>
      </c>
      <c r="E139" t="s">
        <v>298</v>
      </c>
      <c r="F139">
        <v>4443.6</v>
      </c>
      <c r="G139">
        <v>64</v>
      </c>
      <c r="H139" t="str">
        <f>Hyperlink("http://www.seavest.co.za/inv/fpdf16/inv-preview.php?Id=40740","Click for Invoice PDF")</f>
        <v>Click for Invoice PDF</v>
      </c>
      <c r="I139"/>
    </row>
    <row r="140" spans="1:215">
      <c r="A140" t="s">
        <v>302</v>
      </c>
      <c r="B140" t="s">
        <v>303</v>
      </c>
      <c r="C140" t="s">
        <v>27</v>
      </c>
      <c r="D140">
        <v>21577</v>
      </c>
      <c r="E140" t="s">
        <v>304</v>
      </c>
      <c r="F140">
        <v>10538.8</v>
      </c>
      <c r="G140">
        <v>37</v>
      </c>
      <c r="H140" t="str">
        <f>Hyperlink("http://www.seavest.co.za/inv/fpdf16/inv-preview.php?Id=41207","Click for Invoice PDF")</f>
        <v>Click for Invoice PDF</v>
      </c>
      <c r="I140"/>
    </row>
    <row r="141" spans="1:215">
      <c r="A141" t="s">
        <v>305</v>
      </c>
      <c r="B141" t="s">
        <v>306</v>
      </c>
      <c r="C141" t="s">
        <v>73</v>
      </c>
      <c r="D141">
        <v>21472</v>
      </c>
      <c r="E141" t="s">
        <v>304</v>
      </c>
      <c r="F141">
        <v>8898.200000000001</v>
      </c>
      <c r="G141">
        <v>5</v>
      </c>
      <c r="H141" t="str">
        <f>Hyperlink("http://www.seavest.co.za/inv/fpdf16/inv-preview.php?Id=40865","Click for Invoice PDF")</f>
        <v>Click for Invoice PDF</v>
      </c>
      <c r="I141"/>
    </row>
    <row r="142" spans="1:215">
      <c r="A142" t="s">
        <v>307</v>
      </c>
      <c r="B142" t="s">
        <v>159</v>
      </c>
      <c r="C142" t="s">
        <v>15</v>
      </c>
      <c r="D142">
        <v>21600</v>
      </c>
      <c r="E142" t="s">
        <v>304</v>
      </c>
      <c r="F142">
        <v>1870.4</v>
      </c>
      <c r="G142">
        <v>70</v>
      </c>
      <c r="H142" t="str">
        <f>Hyperlink("http://www.seavest.co.za/inv/fpdf16/inv-preview.php?Id=41220","Click for Invoice PDF")</f>
        <v>Click for Invoice PDF</v>
      </c>
      <c r="I142"/>
    </row>
    <row r="143" spans="1:215">
      <c r="A143" t="s">
        <v>308</v>
      </c>
      <c r="B143" t="s">
        <v>309</v>
      </c>
      <c r="C143" t="s">
        <v>63</v>
      </c>
      <c r="D143">
        <v>21665</v>
      </c>
      <c r="E143" t="s">
        <v>304</v>
      </c>
      <c r="F143">
        <v>6593.2</v>
      </c>
      <c r="G143">
        <v>69</v>
      </c>
      <c r="H143" t="str">
        <f>Hyperlink("http://www.seavest.co.za/inv/fpdf16/inv-preview.php?Id=41265","Click for Invoice PDF")</f>
        <v>Click for Invoice PDF</v>
      </c>
      <c r="I143"/>
    </row>
    <row r="144" spans="1:215">
      <c r="A144" t="s">
        <v>310</v>
      </c>
      <c r="B144" t="s">
        <v>311</v>
      </c>
      <c r="C144" t="s">
        <v>63</v>
      </c>
      <c r="D144">
        <v>21659</v>
      </c>
      <c r="E144" t="s">
        <v>304</v>
      </c>
      <c r="F144">
        <v>1701.4</v>
      </c>
      <c r="G144">
        <v>57</v>
      </c>
      <c r="H144" t="str">
        <f>Hyperlink("http://www.seavest.co.za/inv/fpdf16/inv-preview.php?Id=41267","Click for Invoice PDF")</f>
        <v>Click for Invoice PDF</v>
      </c>
      <c r="I144"/>
    </row>
    <row r="145" spans="1:215">
      <c r="A145" t="s">
        <v>312</v>
      </c>
      <c r="B145" t="s">
        <v>306</v>
      </c>
      <c r="C145" t="s">
        <v>59</v>
      </c>
      <c r="D145">
        <v>21717</v>
      </c>
      <c r="E145" t="s">
        <v>304</v>
      </c>
      <c r="F145">
        <v>15698</v>
      </c>
      <c r="G145">
        <v>22</v>
      </c>
      <c r="H145" t="str">
        <f>Hyperlink("http://www.seavest.co.za/inv/fpdf16/inv-preview.php?Id=41290","Click for Invoice PDF")</f>
        <v>Click for Invoice PDF</v>
      </c>
      <c r="I145"/>
    </row>
    <row r="146" spans="1:215">
      <c r="A146" t="s">
        <v>313</v>
      </c>
      <c r="B146" t="s">
        <v>314</v>
      </c>
      <c r="C146"/>
      <c r="D146">
        <v>21193</v>
      </c>
      <c r="E146" t="s">
        <v>315</v>
      </c>
      <c r="F146">
        <v>8138.7</v>
      </c>
      <c r="G146">
        <v>90</v>
      </c>
      <c r="H146" t="str">
        <f>Hyperlink("http://www.seavest.co.za/inv/fpdf16/inv-preview.php?Id=40810","Click for Invoice PDF")</f>
        <v>Click for Invoice PDF</v>
      </c>
      <c r="I146"/>
    </row>
    <row r="147" spans="1:215">
      <c r="A147" t="s">
        <v>316</v>
      </c>
      <c r="B147" t="s">
        <v>185</v>
      </c>
      <c r="C147" t="s">
        <v>63</v>
      </c>
      <c r="D147">
        <v>20981</v>
      </c>
      <c r="E147" t="s">
        <v>315</v>
      </c>
      <c r="F147">
        <v>6212.6</v>
      </c>
      <c r="G147">
        <v>99</v>
      </c>
      <c r="H147" t="str">
        <f>Hyperlink("http://www.seavest.co.za/inv/fpdf16/inv-preview.php?Id=40701","Click for Invoice PDF")</f>
        <v>Click for Invoice PDF</v>
      </c>
      <c r="I147"/>
    </row>
    <row r="148" spans="1:215">
      <c r="A148" t="s">
        <v>317</v>
      </c>
      <c r="B148" t="s">
        <v>156</v>
      </c>
      <c r="C148" t="s">
        <v>15</v>
      </c>
      <c r="D148">
        <v>21477</v>
      </c>
      <c r="E148" t="s">
        <v>315</v>
      </c>
      <c r="F148">
        <v>38311.4</v>
      </c>
      <c r="G148">
        <v>99</v>
      </c>
      <c r="H148" t="str">
        <f>Hyperlink("http://www.seavest.co.za/inv/fpdf16/inv-preview.php?Id=41101","Click for Invoice PDF")</f>
        <v>Click for Invoice PDF</v>
      </c>
      <c r="I148"/>
    </row>
    <row r="149" spans="1:215">
      <c r="A149" t="s">
        <v>318</v>
      </c>
      <c r="B149" t="s">
        <v>156</v>
      </c>
      <c r="C149" t="s">
        <v>11</v>
      </c>
      <c r="D149">
        <v>20986</v>
      </c>
      <c r="E149" t="s">
        <v>319</v>
      </c>
      <c r="F149">
        <v>12299.6</v>
      </c>
      <c r="G149">
        <v>154</v>
      </c>
      <c r="H149" t="str">
        <f>Hyperlink("http://www.seavest.co.za/inv/fpdf16/inv-preview.php?Id=40726","Click for Invoice PDF")</f>
        <v>Click for Invoice PDF</v>
      </c>
      <c r="I149"/>
    </row>
    <row r="150" spans="1:215">
      <c r="A150" t="s">
        <v>320</v>
      </c>
      <c r="B150" t="s">
        <v>156</v>
      </c>
      <c r="C150" t="s">
        <v>11</v>
      </c>
      <c r="D150">
        <v>21003</v>
      </c>
      <c r="E150" t="s">
        <v>319</v>
      </c>
      <c r="F150">
        <v>15507.6</v>
      </c>
      <c r="G150">
        <v>154</v>
      </c>
      <c r="H150" t="str">
        <f>Hyperlink("http://www.seavest.co.za/inv/fpdf16/inv-preview.php?Id=40769","Click for Invoice PDF")</f>
        <v>Click for Invoice PDF</v>
      </c>
      <c r="I150"/>
    </row>
    <row r="151" spans="1:215">
      <c r="A151" t="s">
        <v>321</v>
      </c>
      <c r="B151" t="s">
        <v>256</v>
      </c>
      <c r="C151" t="s">
        <v>27</v>
      </c>
      <c r="D151">
        <v>22236</v>
      </c>
      <c r="E151" t="s">
        <v>322</v>
      </c>
      <c r="F151">
        <v>6877.85</v>
      </c>
      <c r="G151">
        <v>7</v>
      </c>
      <c r="H151" t="str">
        <f>Hyperlink("http://www.seavest.co.za/inv/fpdf16/inv-preview.php?Id=41835","Click for Invoice PDF")</f>
        <v>Click for Invoice PDF</v>
      </c>
      <c r="I151"/>
    </row>
    <row r="152" spans="1:215">
      <c r="A152" t="s">
        <v>323</v>
      </c>
      <c r="B152" t="s">
        <v>202</v>
      </c>
      <c r="C152" t="s">
        <v>27</v>
      </c>
      <c r="D152">
        <v>22242</v>
      </c>
      <c r="E152" t="s">
        <v>322</v>
      </c>
      <c r="F152">
        <v>8457</v>
      </c>
      <c r="G152">
        <v>7</v>
      </c>
      <c r="H152" t="str">
        <f>Hyperlink("http://www.seavest.co.za/inv/fpdf16/inv-preview.php?Id=41833","Click for Invoice PDF")</f>
        <v>Click for Invoice PDF</v>
      </c>
      <c r="I152"/>
    </row>
    <row r="153" spans="1:215">
      <c r="A153" t="s">
        <v>324</v>
      </c>
      <c r="B153" t="s">
        <v>325</v>
      </c>
      <c r="C153" t="s">
        <v>35</v>
      </c>
      <c r="D153">
        <v>22245</v>
      </c>
      <c r="E153" t="s">
        <v>322</v>
      </c>
      <c r="F153">
        <v>8695.5</v>
      </c>
      <c r="G153">
        <v>5</v>
      </c>
      <c r="H153" t="str">
        <f>Hyperlink("http://www.seavest.co.za/inv/fpdf16/inv-preview.php?Id=41665","Click for Invoice PDF")</f>
        <v>Click for Invoice PDF</v>
      </c>
      <c r="I153"/>
    </row>
    <row r="154" spans="1:215">
      <c r="A154" t="s">
        <v>326</v>
      </c>
      <c r="B154" t="s">
        <v>327</v>
      </c>
      <c r="C154" t="s">
        <v>27</v>
      </c>
      <c r="D154">
        <v>22197</v>
      </c>
      <c r="E154" t="s">
        <v>322</v>
      </c>
      <c r="F154">
        <v>6532.8</v>
      </c>
      <c r="G154">
        <v>6</v>
      </c>
      <c r="H154" t="str">
        <f>Hyperlink("http://www.seavest.co.za/inv/fpdf16/inv-preview.php?Id=41708","Click for Invoice PDF")</f>
        <v>Click for Invoice PDF</v>
      </c>
      <c r="I154"/>
    </row>
    <row r="155" spans="1:215">
      <c r="A155" t="s">
        <v>328</v>
      </c>
      <c r="B155" t="s">
        <v>329</v>
      </c>
      <c r="C155" t="s">
        <v>27</v>
      </c>
      <c r="D155">
        <v>22251</v>
      </c>
      <c r="E155" t="s">
        <v>322</v>
      </c>
      <c r="F155">
        <v>5872.76</v>
      </c>
      <c r="G155">
        <v>8</v>
      </c>
      <c r="H155" t="str">
        <f>Hyperlink("http://www.seavest.co.za/inv/fpdf16/inv-preview.php?Id=41766","Click for Invoice PDF")</f>
        <v>Click for Invoice PDF</v>
      </c>
      <c r="I155"/>
    </row>
    <row r="156" spans="1:215">
      <c r="A156" t="s">
        <v>330</v>
      </c>
      <c r="B156" t="s">
        <v>331</v>
      </c>
      <c r="C156" t="s">
        <v>20</v>
      </c>
      <c r="D156">
        <v>22252</v>
      </c>
      <c r="E156" t="s">
        <v>322</v>
      </c>
      <c r="F156">
        <v>6144.01</v>
      </c>
      <c r="G156">
        <v>8</v>
      </c>
      <c r="H156" t="str">
        <f>Hyperlink("http://www.seavest.co.za/inv/fpdf16/inv-preview.php?Id=41784","Click for Invoice PDF")</f>
        <v>Click for Invoice PDF</v>
      </c>
      <c r="I156"/>
    </row>
    <row r="157" spans="1:215">
      <c r="A157" t="s">
        <v>332</v>
      </c>
      <c r="B157" t="s">
        <v>251</v>
      </c>
      <c r="C157" t="s">
        <v>32</v>
      </c>
      <c r="D157">
        <v>22200</v>
      </c>
      <c r="E157" t="s">
        <v>322</v>
      </c>
      <c r="F157">
        <v>9024.9</v>
      </c>
      <c r="G157">
        <v>7</v>
      </c>
      <c r="H157" t="str">
        <f>Hyperlink("http://www.seavest.co.za/inv/fpdf16/inv-preview.php?Id=41809","Click for Invoice PDF")</f>
        <v>Click for Invoice PDF</v>
      </c>
      <c r="I157"/>
    </row>
    <row r="158" spans="1:215">
      <c r="A158" t="s">
        <v>333</v>
      </c>
      <c r="B158" t="s">
        <v>334</v>
      </c>
      <c r="C158" t="s">
        <v>27</v>
      </c>
      <c r="D158">
        <v>22254</v>
      </c>
      <c r="E158" t="s">
        <v>322</v>
      </c>
      <c r="F158">
        <v>7493.6</v>
      </c>
      <c r="G158">
        <v>7</v>
      </c>
      <c r="H158" t="str">
        <f>Hyperlink("http://www.seavest.co.za/inv/fpdf16/inv-preview.php?Id=41811","Click for Invoice PDF")</f>
        <v>Click for Invoice PDF</v>
      </c>
      <c r="I158"/>
    </row>
    <row r="159" spans="1:215">
      <c r="A159" t="s">
        <v>335</v>
      </c>
      <c r="B159" t="s">
        <v>336</v>
      </c>
      <c r="C159" t="s">
        <v>20</v>
      </c>
      <c r="D159">
        <v>22211</v>
      </c>
      <c r="E159" t="s">
        <v>322</v>
      </c>
      <c r="F159">
        <v>9936.5</v>
      </c>
      <c r="G159">
        <v>7</v>
      </c>
      <c r="H159" t="str">
        <f>Hyperlink("http://www.seavest.co.za/inv/fpdf16/inv-preview.php?Id=41818","Click for Invoice PDF")</f>
        <v>Click for Invoice PDF</v>
      </c>
      <c r="I159"/>
    </row>
    <row r="160" spans="1:215">
      <c r="A160" t="s">
        <v>337</v>
      </c>
      <c r="B160" t="s">
        <v>39</v>
      </c>
      <c r="C160" t="s">
        <v>40</v>
      </c>
      <c r="D160">
        <v>22224</v>
      </c>
      <c r="E160" t="s">
        <v>322</v>
      </c>
      <c r="F160">
        <v>2551.4</v>
      </c>
      <c r="G160">
        <v>6</v>
      </c>
      <c r="H160" t="str">
        <f>Hyperlink("http://www.seavest.co.za/inv/fpdf16/inv-preview.php?Id=41824","Click for Invoice PDF")</f>
        <v>Click for Invoice PDF</v>
      </c>
      <c r="I160"/>
    </row>
    <row r="161" spans="1:215">
      <c r="A161" t="s">
        <v>338</v>
      </c>
      <c r="B161" t="s">
        <v>269</v>
      </c>
      <c r="C161" t="s">
        <v>35</v>
      </c>
      <c r="D161">
        <v>22239</v>
      </c>
      <c r="E161" t="s">
        <v>322</v>
      </c>
      <c r="F161">
        <v>3926.56</v>
      </c>
      <c r="G161">
        <v>8</v>
      </c>
      <c r="H161" t="str">
        <f>Hyperlink("http://www.seavest.co.za/inv/fpdf16/inv-preview.php?Id=41828","Click for Invoice PDF")</f>
        <v>Click for Invoice PDF</v>
      </c>
      <c r="I161"/>
    </row>
    <row r="162" spans="1:215">
      <c r="A162" t="s">
        <v>339</v>
      </c>
      <c r="B162" t="s">
        <v>153</v>
      </c>
      <c r="C162" t="s">
        <v>35</v>
      </c>
      <c r="D162">
        <v>22240</v>
      </c>
      <c r="E162" t="s">
        <v>322</v>
      </c>
      <c r="F162">
        <v>3363.12</v>
      </c>
      <c r="G162">
        <v>8</v>
      </c>
      <c r="H162" t="str">
        <f>Hyperlink("http://www.seavest.co.za/inv/fpdf16/inv-preview.php?Id=41829","Click for Invoice PDF")</f>
        <v>Click for Invoice PDF</v>
      </c>
      <c r="I162"/>
    </row>
    <row r="163" spans="1:215">
      <c r="A163" t="s">
        <v>340</v>
      </c>
      <c r="B163" t="s">
        <v>253</v>
      </c>
      <c r="C163" t="s">
        <v>32</v>
      </c>
      <c r="D163">
        <v>22244</v>
      </c>
      <c r="E163" t="s">
        <v>322</v>
      </c>
      <c r="F163">
        <v>9330.1</v>
      </c>
      <c r="G163">
        <v>5</v>
      </c>
      <c r="H163" t="str">
        <f>Hyperlink("http://www.seavest.co.za/inv/fpdf16/inv-preview.php?Id=41842","Click for Invoice PDF")</f>
        <v>Click for Invoice PDF</v>
      </c>
      <c r="I163"/>
    </row>
    <row r="164" spans="1:215">
      <c r="A164" t="s">
        <v>341</v>
      </c>
      <c r="B164" t="s">
        <v>342</v>
      </c>
      <c r="C164" t="s">
        <v>59</v>
      </c>
      <c r="D164">
        <v>22255</v>
      </c>
      <c r="E164" t="s">
        <v>322</v>
      </c>
      <c r="F164">
        <v>11306.2</v>
      </c>
      <c r="G164">
        <v>7</v>
      </c>
      <c r="H164" t="str">
        <f>Hyperlink("http://www.seavest.co.za/inv/fpdf16/inv-preview.php?Id=41849","Click for Invoice PDF")</f>
        <v>Click for Invoice PDF</v>
      </c>
      <c r="I164"/>
    </row>
    <row r="165" spans="1:215">
      <c r="A165" t="s">
        <v>343</v>
      </c>
      <c r="B165" t="s">
        <v>42</v>
      </c>
      <c r="C165" t="s">
        <v>27</v>
      </c>
      <c r="D165">
        <v>21824</v>
      </c>
      <c r="E165" t="s">
        <v>344</v>
      </c>
      <c r="F165">
        <v>13467.9</v>
      </c>
      <c r="G165">
        <v>37</v>
      </c>
      <c r="H165" t="str">
        <f>Hyperlink("http://www.seavest.co.za/inv/fpdf16/inv-preview.php?Id=41405","Click for Invoice PDF")</f>
        <v>Click for Invoice PDF</v>
      </c>
      <c r="I165"/>
    </row>
    <row r="166" spans="1:215">
      <c r="A166" t="s">
        <v>345</v>
      </c>
      <c r="B166" t="s">
        <v>26</v>
      </c>
      <c r="C166" t="s">
        <v>27</v>
      </c>
      <c r="D166">
        <v>21866</v>
      </c>
      <c r="E166" t="s">
        <v>344</v>
      </c>
      <c r="F166">
        <v>4044</v>
      </c>
      <c r="G166">
        <v>37</v>
      </c>
      <c r="H166" t="str">
        <f>Hyperlink("http://www.seavest.co.za/inv/fpdf16/inv-preview.php?Id=41416","Click for Invoice PDF")</f>
        <v>Click for Invoice PDF</v>
      </c>
      <c r="I166"/>
    </row>
    <row r="167" spans="1:215">
      <c r="A167" t="s">
        <v>346</v>
      </c>
      <c r="B167" t="s">
        <v>347</v>
      </c>
      <c r="C167" t="s">
        <v>27</v>
      </c>
      <c r="D167">
        <v>21871</v>
      </c>
      <c r="E167" t="s">
        <v>344</v>
      </c>
      <c r="F167">
        <v>14581.2</v>
      </c>
      <c r="G167">
        <v>37</v>
      </c>
      <c r="H167" t="str">
        <f>Hyperlink("http://www.seavest.co.za/inv/fpdf16/inv-preview.php?Id=41448","Click for Invoice PDF")</f>
        <v>Click for Invoice PDF</v>
      </c>
      <c r="I167"/>
    </row>
    <row r="168" spans="1:215">
      <c r="A168" t="s">
        <v>348</v>
      </c>
      <c r="B168" t="s">
        <v>349</v>
      </c>
      <c r="C168" t="s">
        <v>27</v>
      </c>
      <c r="D168">
        <v>21894</v>
      </c>
      <c r="E168" t="s">
        <v>344</v>
      </c>
      <c r="F168">
        <v>8245.4</v>
      </c>
      <c r="G168">
        <v>37</v>
      </c>
      <c r="H168" t="str">
        <f>Hyperlink("http://www.seavest.co.za/inv/fpdf16/inv-preview.php?Id=41464","Click for Invoice PDF")</f>
        <v>Click for Invoice PDF</v>
      </c>
      <c r="I168"/>
    </row>
    <row r="169" spans="1:215">
      <c r="A169" t="s">
        <v>350</v>
      </c>
      <c r="B169" t="s">
        <v>349</v>
      </c>
      <c r="C169" t="s">
        <v>27</v>
      </c>
      <c r="D169">
        <v>21924</v>
      </c>
      <c r="E169" t="s">
        <v>344</v>
      </c>
      <c r="F169">
        <v>6758.200000000001</v>
      </c>
      <c r="G169">
        <v>37</v>
      </c>
      <c r="H169" t="str">
        <f>Hyperlink("http://www.seavest.co.za/inv/fpdf16/inv-preview.php?Id=41467","Click for Invoice PDF")</f>
        <v>Click for Invoice PDF</v>
      </c>
      <c r="I169"/>
    </row>
    <row r="170" spans="1:215">
      <c r="A170" t="s">
        <v>351</v>
      </c>
      <c r="B170" t="s">
        <v>349</v>
      </c>
      <c r="C170" t="s">
        <v>27</v>
      </c>
      <c r="D170">
        <v>21917</v>
      </c>
      <c r="E170" t="s">
        <v>344</v>
      </c>
      <c r="F170">
        <v>8104.2</v>
      </c>
      <c r="G170">
        <v>37</v>
      </c>
      <c r="H170" t="str">
        <f>Hyperlink("http://www.seavest.co.za/inv/fpdf16/inv-preview.php?Id=41474","Click for Invoice PDF")</f>
        <v>Click for Invoice PDF</v>
      </c>
      <c r="I170"/>
    </row>
    <row r="171" spans="1:215">
      <c r="A171" t="s">
        <v>352</v>
      </c>
      <c r="B171" t="s">
        <v>289</v>
      </c>
      <c r="C171" t="s">
        <v>63</v>
      </c>
      <c r="D171">
        <v>21925</v>
      </c>
      <c r="E171" t="s">
        <v>344</v>
      </c>
      <c r="F171">
        <v>4476</v>
      </c>
      <c r="G171">
        <v>37</v>
      </c>
      <c r="H171" t="str">
        <f>Hyperlink("http://www.seavest.co.za/inv/fpdf16/inv-preview.php?Id=41507","Click for Invoice PDF")</f>
        <v>Click for Invoice PDF</v>
      </c>
      <c r="I171"/>
    </row>
    <row r="172" spans="1:215">
      <c r="A172" t="s">
        <v>353</v>
      </c>
      <c r="B172" t="s">
        <v>291</v>
      </c>
      <c r="C172" t="s">
        <v>63</v>
      </c>
      <c r="D172">
        <v>21957</v>
      </c>
      <c r="E172" t="s">
        <v>344</v>
      </c>
      <c r="F172">
        <v>7108</v>
      </c>
      <c r="G172">
        <v>38</v>
      </c>
      <c r="H172" t="str">
        <f>Hyperlink("http://www.seavest.co.za/inv/fpdf16/inv-preview.php?Id=41535","Click for Invoice PDF")</f>
        <v>Click for Invoice PDF</v>
      </c>
      <c r="I172"/>
    </row>
    <row r="173" spans="1:215">
      <c r="A173" t="s">
        <v>354</v>
      </c>
      <c r="B173" t="s">
        <v>291</v>
      </c>
      <c r="C173" t="s">
        <v>63</v>
      </c>
      <c r="D173">
        <v>21989</v>
      </c>
      <c r="E173" t="s">
        <v>344</v>
      </c>
      <c r="F173">
        <v>4824.8</v>
      </c>
      <c r="G173">
        <v>37</v>
      </c>
      <c r="H173" t="str">
        <f>Hyperlink("http://www.seavest.co.za/inv/fpdf16/inv-preview.php?Id=41567","Click for Invoice PDF")</f>
        <v>Click for Invoice PDF</v>
      </c>
      <c r="I173"/>
    </row>
    <row r="174" spans="1:215">
      <c r="A174" t="s">
        <v>355</v>
      </c>
      <c r="B174" t="s">
        <v>356</v>
      </c>
      <c r="C174" t="s">
        <v>63</v>
      </c>
      <c r="D174">
        <v>21269</v>
      </c>
      <c r="E174" t="s">
        <v>357</v>
      </c>
      <c r="F174">
        <v>8791.6</v>
      </c>
      <c r="G174">
        <v>130</v>
      </c>
      <c r="H174" t="str">
        <f>Hyperlink("http://www.seavest.co.za/inv/fpdf16/inv-preview.php?Id=40929","Click for Invoice PDF")</f>
        <v>Click for Invoice PDF</v>
      </c>
      <c r="I174"/>
    </row>
    <row r="175" spans="1:215">
      <c r="A175" t="s">
        <v>358</v>
      </c>
      <c r="B175" t="s">
        <v>359</v>
      </c>
      <c r="C175" t="s">
        <v>15</v>
      </c>
      <c r="D175">
        <v>21131</v>
      </c>
      <c r="E175" t="s">
        <v>357</v>
      </c>
      <c r="F175">
        <v>6664.76</v>
      </c>
      <c r="G175">
        <v>130</v>
      </c>
      <c r="H175" t="str">
        <f>Hyperlink("http://www.seavest.co.za/inv/fpdf16/inv-preview.php?Id=40541","Click for Invoice PDF")</f>
        <v>Click for Invoice PDF</v>
      </c>
      <c r="I175"/>
    </row>
    <row r="176" spans="1:215">
      <c r="A176" t="s">
        <v>360</v>
      </c>
      <c r="B176" t="s">
        <v>361</v>
      </c>
      <c r="C176" t="s">
        <v>32</v>
      </c>
      <c r="D176">
        <v>21199</v>
      </c>
      <c r="E176" t="s">
        <v>357</v>
      </c>
      <c r="F176">
        <v>3105.2</v>
      </c>
      <c r="G176">
        <v>130</v>
      </c>
      <c r="H176" t="str">
        <f>Hyperlink("http://www.seavest.co.za/inv/fpdf16/inv-preview.php?Id=40852","Click for Invoice PDF")</f>
        <v>Click for Invoice PDF</v>
      </c>
      <c r="I176"/>
    </row>
    <row r="177" spans="1:215">
      <c r="A177" t="s">
        <v>362</v>
      </c>
      <c r="B177" t="s">
        <v>363</v>
      </c>
      <c r="C177" t="s">
        <v>20</v>
      </c>
      <c r="D177">
        <v>21317</v>
      </c>
      <c r="E177" t="s">
        <v>357</v>
      </c>
      <c r="F177">
        <v>818.6</v>
      </c>
      <c r="G177">
        <v>130</v>
      </c>
      <c r="H177" t="str">
        <f>Hyperlink("http://www.seavest.co.za/inv/fpdf16/inv-preview.php?Id=40911","Click for Invoice PDF")</f>
        <v>Click for Invoice PDF</v>
      </c>
      <c r="I177"/>
    </row>
    <row r="178" spans="1:215">
      <c r="A178" t="s">
        <v>364</v>
      </c>
      <c r="B178" t="s">
        <v>365</v>
      </c>
      <c r="C178" t="s">
        <v>73</v>
      </c>
      <c r="D178">
        <v>21318</v>
      </c>
      <c r="E178" t="s">
        <v>357</v>
      </c>
      <c r="F178">
        <v>2056.6</v>
      </c>
      <c r="G178">
        <v>83</v>
      </c>
      <c r="H178" t="str">
        <f>Hyperlink("http://www.seavest.co.za/inv/fpdf16/inv-preview.php?Id=40940","Click for Invoice PDF")</f>
        <v>Click for Invoice PDF</v>
      </c>
      <c r="I178"/>
    </row>
    <row r="179" spans="1:215">
      <c r="A179" t="s">
        <v>366</v>
      </c>
      <c r="B179" t="s">
        <v>69</v>
      </c>
      <c r="C179" t="s">
        <v>59</v>
      </c>
      <c r="D179">
        <v>21303</v>
      </c>
      <c r="E179" t="s">
        <v>357</v>
      </c>
      <c r="F179">
        <v>663.4</v>
      </c>
      <c r="G179">
        <v>130</v>
      </c>
      <c r="H179" t="str">
        <f>Hyperlink("http://www.seavest.co.za/inv/fpdf16/inv-preview.php?Id=40949","Click for Invoice PDF")</f>
        <v>Click for Invoice PDF</v>
      </c>
      <c r="I179"/>
    </row>
    <row r="180" spans="1:215">
      <c r="A180" t="s">
        <v>367</v>
      </c>
      <c r="B180" t="s">
        <v>368</v>
      </c>
      <c r="C180" t="s">
        <v>63</v>
      </c>
      <c r="D180">
        <v>21338</v>
      </c>
      <c r="E180" t="s">
        <v>369</v>
      </c>
      <c r="F180">
        <v>18858.42</v>
      </c>
      <c r="G180">
        <v>5</v>
      </c>
      <c r="H180" t="str">
        <f>Hyperlink("http://www.seavest.co.za/inv/fpdf16/inv-preview.php?Id=40977","Click for Invoice PDF")</f>
        <v>Click for Invoice PDF</v>
      </c>
      <c r="I180"/>
    </row>
    <row r="181" spans="1:215">
      <c r="A181" t="s">
        <v>370</v>
      </c>
      <c r="B181" t="s">
        <v>371</v>
      </c>
      <c r="C181" t="s">
        <v>15</v>
      </c>
      <c r="D181">
        <v>21454</v>
      </c>
      <c r="E181" t="s">
        <v>369</v>
      </c>
      <c r="F181">
        <v>32409.2</v>
      </c>
      <c r="G181">
        <v>69</v>
      </c>
      <c r="H181" t="str">
        <f>Hyperlink("http://www.seavest.co.za/inv/fpdf16/inv-preview.php?Id=41078","Click for Invoice PDF")</f>
        <v>Click for Invoice PDF</v>
      </c>
      <c r="I181"/>
    </row>
    <row r="182" spans="1:215">
      <c r="A182" t="s">
        <v>372</v>
      </c>
      <c r="B182" t="s">
        <v>373</v>
      </c>
      <c r="C182" t="s">
        <v>20</v>
      </c>
      <c r="D182">
        <v>20490</v>
      </c>
      <c r="E182" t="s">
        <v>374</v>
      </c>
      <c r="F182">
        <v>7885.76</v>
      </c>
      <c r="G182">
        <v>123</v>
      </c>
      <c r="H182" t="str">
        <f>Hyperlink("http://www.seavest.co.za/inv/fpdf16/inv-preview.php?Id=40110","Click for Invoice PDF")</f>
        <v>Click for Invoice PDF</v>
      </c>
      <c r="I182"/>
    </row>
    <row r="183" spans="1:215">
      <c r="A183" t="s">
        <v>375</v>
      </c>
      <c r="B183" t="s">
        <v>376</v>
      </c>
      <c r="C183" t="s">
        <v>73</v>
      </c>
      <c r="D183">
        <v>20468</v>
      </c>
      <c r="E183" t="s">
        <v>374</v>
      </c>
      <c r="F183">
        <v>8359.799999999999</v>
      </c>
      <c r="G183">
        <v>132</v>
      </c>
      <c r="H183" t="str">
        <f>Hyperlink("http://www.seavest.co.za/inv/fpdf16/inv-preview.php?Id=40198","Click for Invoice PDF")</f>
        <v>Click for Invoice PDF</v>
      </c>
      <c r="I183"/>
    </row>
    <row r="184" spans="1:215">
      <c r="A184" t="s">
        <v>377</v>
      </c>
      <c r="B184" t="s">
        <v>376</v>
      </c>
      <c r="C184" t="s">
        <v>73</v>
      </c>
      <c r="D184">
        <v>20469</v>
      </c>
      <c r="E184" t="s">
        <v>374</v>
      </c>
      <c r="F184">
        <v>5930</v>
      </c>
      <c r="G184">
        <v>132</v>
      </c>
      <c r="H184" t="str">
        <f>Hyperlink("http://www.seavest.co.za/inv/fpdf16/inv-preview.php?Id=40199","Click for Invoice PDF")</f>
        <v>Click for Invoice PDF</v>
      </c>
      <c r="I184"/>
    </row>
    <row r="185" spans="1:215">
      <c r="A185" t="s">
        <v>378</v>
      </c>
      <c r="B185" t="s">
        <v>379</v>
      </c>
      <c r="C185" t="s">
        <v>63</v>
      </c>
      <c r="D185">
        <v>20492</v>
      </c>
      <c r="E185" t="s">
        <v>374</v>
      </c>
      <c r="F185">
        <v>6388.48</v>
      </c>
      <c r="G185">
        <v>245</v>
      </c>
      <c r="H185" t="str">
        <f>Hyperlink("http://www.seavest.co.za/inv/fpdf16/inv-preview.php?Id=40202","Click for Invoice PDF")</f>
        <v>Click for Invoice PDF</v>
      </c>
      <c r="I185"/>
    </row>
    <row r="186" spans="1:215">
      <c r="A186" t="s">
        <v>380</v>
      </c>
      <c r="B186" t="s">
        <v>381</v>
      </c>
      <c r="C186" t="s">
        <v>63</v>
      </c>
      <c r="D186">
        <v>20493</v>
      </c>
      <c r="E186" t="s">
        <v>374</v>
      </c>
      <c r="F186">
        <v>13816</v>
      </c>
      <c r="G186">
        <v>132</v>
      </c>
      <c r="H186" t="str">
        <f>Hyperlink("http://www.seavest.co.za/inv/fpdf16/inv-preview.php?Id=40205","Click for Invoice PDF")</f>
        <v>Click for Invoice PDF</v>
      </c>
      <c r="I186"/>
    </row>
    <row r="187" spans="1:215">
      <c r="A187" t="s">
        <v>382</v>
      </c>
      <c r="B187" t="s">
        <v>306</v>
      </c>
      <c r="C187" t="s">
        <v>73</v>
      </c>
      <c r="D187">
        <v>21470</v>
      </c>
      <c r="E187" t="s">
        <v>383</v>
      </c>
      <c r="F187">
        <v>5535.2</v>
      </c>
      <c r="G187">
        <v>95</v>
      </c>
      <c r="H187" t="str">
        <f>Hyperlink("http://www.seavest.co.za/inv/fpdf16/inv-preview.php?Id=40357","Click for Invoice PDF")</f>
        <v>Click for Invoice PDF</v>
      </c>
      <c r="I187"/>
    </row>
    <row r="188" spans="1:215">
      <c r="A188" t="s">
        <v>384</v>
      </c>
      <c r="B188" t="s">
        <v>385</v>
      </c>
      <c r="C188" t="s">
        <v>15</v>
      </c>
      <c r="D188">
        <v>21530</v>
      </c>
      <c r="E188" t="s">
        <v>383</v>
      </c>
      <c r="F188">
        <v>5178.59</v>
      </c>
      <c r="G188">
        <v>98</v>
      </c>
      <c r="H188" t="str">
        <f>Hyperlink("http://www.seavest.co.za/inv/fpdf16/inv-preview.php?Id=41039","Click for Invoice PDF")</f>
        <v>Click for Invoice PDF</v>
      </c>
      <c r="I188"/>
    </row>
    <row r="189" spans="1:215">
      <c r="A189" t="s">
        <v>386</v>
      </c>
      <c r="B189" t="s">
        <v>387</v>
      </c>
      <c r="C189" t="s">
        <v>32</v>
      </c>
      <c r="D189">
        <v>21520</v>
      </c>
      <c r="E189" t="s">
        <v>383</v>
      </c>
      <c r="F189">
        <v>6002</v>
      </c>
      <c r="G189">
        <v>81</v>
      </c>
      <c r="H189" t="str">
        <f>Hyperlink("http://www.seavest.co.za/inv/fpdf16/inv-preview.php?Id=41058","Click for Invoice PDF")</f>
        <v>Click for Invoice PDF</v>
      </c>
      <c r="I189"/>
    </row>
    <row r="190" spans="1:215">
      <c r="A190" t="s">
        <v>388</v>
      </c>
      <c r="B190" t="s">
        <v>389</v>
      </c>
      <c r="C190" t="s">
        <v>15</v>
      </c>
      <c r="D190">
        <v>21529</v>
      </c>
      <c r="E190" t="s">
        <v>383</v>
      </c>
      <c r="F190">
        <v>2593.8</v>
      </c>
      <c r="G190">
        <v>98</v>
      </c>
      <c r="H190" t="str">
        <f>Hyperlink("http://www.seavest.co.za/inv/fpdf16/inv-preview.php?Id=41116","Click for Invoice PDF")</f>
        <v>Click for Invoice PDF</v>
      </c>
      <c r="I190"/>
    </row>
    <row r="191" spans="1:215">
      <c r="A191" t="s">
        <v>390</v>
      </c>
      <c r="B191" t="s">
        <v>233</v>
      </c>
      <c r="C191" t="s">
        <v>15</v>
      </c>
      <c r="D191">
        <v>21532</v>
      </c>
      <c r="E191" t="s">
        <v>383</v>
      </c>
      <c r="F191">
        <v>8025.96</v>
      </c>
      <c r="G191">
        <v>98</v>
      </c>
      <c r="H191" t="str">
        <f>Hyperlink("http://www.seavest.co.za/inv/fpdf16/inv-preview.php?Id=41132","Click for Invoice PDF")</f>
        <v>Click for Invoice PDF</v>
      </c>
      <c r="I191"/>
    </row>
    <row r="192" spans="1:215">
      <c r="A192" t="s">
        <v>391</v>
      </c>
      <c r="B192" t="s">
        <v>207</v>
      </c>
      <c r="C192" t="s">
        <v>15</v>
      </c>
      <c r="D192">
        <v>21507</v>
      </c>
      <c r="E192" t="s">
        <v>383</v>
      </c>
      <c r="F192">
        <v>7324.76</v>
      </c>
      <c r="G192">
        <v>98</v>
      </c>
      <c r="H192" t="str">
        <f>Hyperlink("http://www.seavest.co.za/inv/fpdf16/inv-preview.php?Id=41166","Click for Invoice PDF")</f>
        <v>Click for Invoice PDF</v>
      </c>
      <c r="I192"/>
    </row>
    <row r="193" spans="1:215">
      <c r="A193" t="s">
        <v>392</v>
      </c>
      <c r="B193" t="s">
        <v>223</v>
      </c>
      <c r="C193" t="s">
        <v>63</v>
      </c>
      <c r="D193">
        <v>21490</v>
      </c>
      <c r="E193" t="s">
        <v>393</v>
      </c>
      <c r="F193">
        <v>0</v>
      </c>
      <c r="G193">
        <v>7</v>
      </c>
      <c r="H193" t="str">
        <f>Hyperlink("http://www.seavest.co.za/inv/fpdf16/inv-preview.php?Id=40990","Click for Invoice PDF")</f>
        <v>Click for Invoice PDF</v>
      </c>
      <c r="I193"/>
    </row>
    <row r="194" spans="1:215">
      <c r="A194" t="s">
        <v>394</v>
      </c>
      <c r="B194" t="s">
        <v>54</v>
      </c>
      <c r="C194" t="s">
        <v>32</v>
      </c>
      <c r="D194">
        <v>21747</v>
      </c>
      <c r="E194" t="s">
        <v>393</v>
      </c>
      <c r="F194">
        <v>18968.38</v>
      </c>
      <c r="G194">
        <v>5</v>
      </c>
      <c r="H194" t="str">
        <f>Hyperlink("http://www.seavest.co.za/inv/fpdf16/inv-preview.php?Id=41003","Click for Invoice PDF")</f>
        <v>Click for Invoice PDF</v>
      </c>
      <c r="I194"/>
    </row>
    <row r="195" spans="1:215">
      <c r="A195" t="s">
        <v>395</v>
      </c>
      <c r="B195" t="s">
        <v>396</v>
      </c>
      <c r="C195" t="s">
        <v>27</v>
      </c>
      <c r="D195">
        <v>21514</v>
      </c>
      <c r="E195" t="s">
        <v>393</v>
      </c>
      <c r="F195">
        <v>13443.7</v>
      </c>
      <c r="G195">
        <v>4</v>
      </c>
      <c r="H195" t="str">
        <f>Hyperlink("http://www.seavest.co.za/inv/fpdf16/inv-preview.php?Id=41131","Click for Invoice PDF")</f>
        <v>Click for Invoice PDF</v>
      </c>
      <c r="I195"/>
    </row>
    <row r="196" spans="1:215">
      <c r="A196" t="s">
        <v>397</v>
      </c>
      <c r="B196" t="s">
        <v>398</v>
      </c>
      <c r="C196" t="s">
        <v>59</v>
      </c>
      <c r="D196">
        <v>21783</v>
      </c>
      <c r="E196" t="s">
        <v>393</v>
      </c>
      <c r="F196">
        <v>24945.03</v>
      </c>
      <c r="G196">
        <v>5</v>
      </c>
      <c r="H196" t="str">
        <f>Hyperlink("http://www.seavest.co.za/inv/fpdf16/inv-preview.php?Id=41373","Click for Invoice PDF")</f>
        <v>Click for Invoice PDF</v>
      </c>
      <c r="I196"/>
    </row>
    <row r="197" spans="1:215">
      <c r="A197" t="s">
        <v>399</v>
      </c>
      <c r="B197" t="s">
        <v>400</v>
      </c>
      <c r="C197" t="s">
        <v>59</v>
      </c>
      <c r="D197">
        <v>21857</v>
      </c>
      <c r="E197" t="s">
        <v>393</v>
      </c>
      <c r="F197">
        <v>0</v>
      </c>
      <c r="G197">
        <v>7</v>
      </c>
      <c r="H197" t="str">
        <f>Hyperlink("http://www.seavest.co.za/inv/fpdf16/inv-preview.php?Id=41418","Click for Invoice PDF")</f>
        <v>Click for Invoice PDF</v>
      </c>
      <c r="I197"/>
    </row>
    <row r="198" spans="1:215">
      <c r="A198" t="s">
        <v>401</v>
      </c>
      <c r="B198" t="s">
        <v>334</v>
      </c>
      <c r="C198" t="s">
        <v>27</v>
      </c>
      <c r="D198">
        <v>22078</v>
      </c>
      <c r="E198" t="s">
        <v>393</v>
      </c>
      <c r="F198">
        <v>6970.2</v>
      </c>
      <c r="G198">
        <v>5</v>
      </c>
      <c r="H198" t="str">
        <f>Hyperlink("http://www.seavest.co.za/inv/fpdf16/inv-preview.php?Id=41604","Click for Invoice PDF")</f>
        <v>Click for Invoice PDF</v>
      </c>
      <c r="I198"/>
    </row>
    <row r="199" spans="1:215">
      <c r="A199" t="s">
        <v>402</v>
      </c>
      <c r="B199" t="s">
        <v>403</v>
      </c>
      <c r="C199" t="s">
        <v>63</v>
      </c>
      <c r="D199">
        <v>22258</v>
      </c>
      <c r="E199" t="s">
        <v>393</v>
      </c>
      <c r="F199">
        <v>6499.76</v>
      </c>
      <c r="G199">
        <v>7</v>
      </c>
      <c r="H199" t="str">
        <f>Hyperlink("http://www.seavest.co.za/inv/fpdf16/inv-preview.php?Id=41749","Click for Invoice PDF")</f>
        <v>Click for Invoice PDF</v>
      </c>
      <c r="I199"/>
    </row>
    <row r="200" spans="1:215">
      <c r="A200" t="s">
        <v>404</v>
      </c>
      <c r="B200" t="s">
        <v>291</v>
      </c>
      <c r="C200" t="s">
        <v>63</v>
      </c>
      <c r="D200">
        <v>22253</v>
      </c>
      <c r="E200" t="s">
        <v>393</v>
      </c>
      <c r="F200">
        <v>6574.01</v>
      </c>
      <c r="G200">
        <v>7</v>
      </c>
      <c r="H200" t="str">
        <f>Hyperlink("http://www.seavest.co.za/inv/fpdf16/inv-preview.php?Id=41780","Click for Invoice PDF")</f>
        <v>Click for Invoice PDF</v>
      </c>
      <c r="I200"/>
    </row>
    <row r="201" spans="1:215">
      <c r="A201" t="s">
        <v>405</v>
      </c>
      <c r="B201" t="s">
        <v>406</v>
      </c>
      <c r="C201" t="s">
        <v>32</v>
      </c>
      <c r="D201">
        <v>22190</v>
      </c>
      <c r="E201" t="s">
        <v>393</v>
      </c>
      <c r="F201">
        <v>1226</v>
      </c>
      <c r="G201">
        <v>7</v>
      </c>
      <c r="H201" t="str">
        <f>Hyperlink("http://www.seavest.co.za/inv/fpdf16/inv-preview.php?Id=41797","Click for Invoice PDF")</f>
        <v>Click for Invoice PDF</v>
      </c>
      <c r="I2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2021-07-19T14:04:37+02:00</dcterms:created>
  <dcterms:modified xsi:type="dcterms:W3CDTF">2021-07-19T14:04:37+02:00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