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<sst xmlns="http://schemas.openxmlformats.org/spreadsheetml/2006/main" uniqueCount="384">
  <si>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</si>
  <si>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</si>
  <si>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</si>
  <si>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</si>
  <si>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</si>
  <si>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</si>
  <si>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</si>
  <si>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</si>
  <si>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</si>
  <si>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PM4728804</t>
  </si>
  <si>
    <t>New Market Ss</t>
  </si>
  <si>
    <t>Siphiwe Masango</t>
  </si>
  <si>
    <t>01 Jun 2021</t>
  </si>
  <si>
    <t>PM4744718</t>
  </si>
  <si>
    <t>Bonamanzi Service Station</t>
  </si>
  <si>
    <t>Simphiwe Gift Kunene</t>
  </si>
  <si>
    <t>01 Oct 2021</t>
  </si>
  <si>
    <t>PM4744711</t>
  </si>
  <si>
    <t>PM4747299</t>
  </si>
  <si>
    <t>Old Mill Convenience Centre</t>
  </si>
  <si>
    <t>PM4751328</t>
  </si>
  <si>
    <t>Market Gateway</t>
  </si>
  <si>
    <t>Katlego Semango</t>
  </si>
  <si>
    <t>PM4751490</t>
  </si>
  <si>
    <t>Rynfield Motors</t>
  </si>
  <si>
    <t>Nompiliso Chauke</t>
  </si>
  <si>
    <t>PM4744860</t>
  </si>
  <si>
    <t>Zenex Jeanlaan</t>
  </si>
  <si>
    <t>01 Sep 2021</t>
  </si>
  <si>
    <t>PM4746136</t>
  </si>
  <si>
    <t>Kempgen</t>
  </si>
  <si>
    <t>PM4739556</t>
  </si>
  <si>
    <t>Umfula 1 Stop</t>
  </si>
  <si>
    <t>Lunga Mvelase</t>
  </si>
  <si>
    <t>02 Aug 2021</t>
  </si>
  <si>
    <t>PM4744921.</t>
  </si>
  <si>
    <t>Fairyville Holdings Conv Centre</t>
  </si>
  <si>
    <t>02 Sep 2021</t>
  </si>
  <si>
    <t>PM4715057</t>
  </si>
  <si>
    <t>City Deep Quick Stop</t>
  </si>
  <si>
    <t>03 Apr 2021</t>
  </si>
  <si>
    <t>PM4740639</t>
  </si>
  <si>
    <t>Mackenzie Park Motors</t>
  </si>
  <si>
    <t>03 Aug 2021</t>
  </si>
  <si>
    <t>PM4729626</t>
  </si>
  <si>
    <t>Columbine S/stn</t>
  </si>
  <si>
    <t>03 Jun 2021</t>
  </si>
  <si>
    <t>PM4710711</t>
  </si>
  <si>
    <t>Duneden S.s</t>
  </si>
  <si>
    <t>03 Mar 2021</t>
  </si>
  <si>
    <t>PM4711672</t>
  </si>
  <si>
    <t>Basil Bure Convenience Centre</t>
  </si>
  <si>
    <t>Sbusiso Ngcobo</t>
  </si>
  <si>
    <t>PM4711653</t>
  </si>
  <si>
    <t xml:space="preserve">Bryanston Cc </t>
  </si>
  <si>
    <t>Thivhonali Nelwamondo</t>
  </si>
  <si>
    <t>PM4699649</t>
  </si>
  <si>
    <t>Linksfield</t>
  </si>
  <si>
    <t>PM4714087</t>
  </si>
  <si>
    <t>Tekane Motors</t>
  </si>
  <si>
    <t>Mandla Jama</t>
  </si>
  <si>
    <t>03 May 2021</t>
  </si>
  <si>
    <t>PM4746469</t>
  </si>
  <si>
    <t>Longmeadow 1 Stop</t>
  </si>
  <si>
    <t>03 Sep 2021</t>
  </si>
  <si>
    <t>PM4746641</t>
  </si>
  <si>
    <t>PM4729838</t>
  </si>
  <si>
    <t>Hilltop Ser Stn</t>
  </si>
  <si>
    <t>Mandla Mdlalose</t>
  </si>
  <si>
    <t>04 Aug 2021</t>
  </si>
  <si>
    <t>PM4691431</t>
  </si>
  <si>
    <t>Jack Street Cc</t>
  </si>
  <si>
    <t>04 Dec 2020</t>
  </si>
  <si>
    <t>PM4709867</t>
  </si>
  <si>
    <t>Hilltop S/s</t>
  </si>
  <si>
    <t>04 Feb 2022</t>
  </si>
  <si>
    <t>PM4696493</t>
  </si>
  <si>
    <t>George Storrar Mts</t>
  </si>
  <si>
    <t>04 Mar 2021</t>
  </si>
  <si>
    <t>PM4746147</t>
  </si>
  <si>
    <t>Hadaf West</t>
  </si>
  <si>
    <t>04 Mar 2022</t>
  </si>
  <si>
    <t>PM4721521</t>
  </si>
  <si>
    <t>Van Dyk S/stn</t>
  </si>
  <si>
    <t>04 May 2021</t>
  </si>
  <si>
    <t>PM4746850</t>
  </si>
  <si>
    <t>04 Sep 2021</t>
  </si>
  <si>
    <t>PM4738848</t>
  </si>
  <si>
    <t>Nirvana F Stn</t>
  </si>
  <si>
    <t>05 Aug 2021</t>
  </si>
  <si>
    <t>PM4739339</t>
  </si>
  <si>
    <t>Selcourt S/stn</t>
  </si>
  <si>
    <t>PM4735647.</t>
  </si>
  <si>
    <t>Sherwood Ret Cen</t>
  </si>
  <si>
    <t>05 Jul 2021</t>
  </si>
  <si>
    <t>PM4710973</t>
  </si>
  <si>
    <t>Brentel Motors</t>
  </si>
  <si>
    <t>05 Mar 2021</t>
  </si>
  <si>
    <t>PMPM 4699979</t>
  </si>
  <si>
    <t>Ferrobank Motors</t>
  </si>
  <si>
    <t>06 Apr 2021</t>
  </si>
  <si>
    <t>PM4707955</t>
  </si>
  <si>
    <t>Monresa Conv Cen</t>
  </si>
  <si>
    <t>PM4713921</t>
  </si>
  <si>
    <t>Grasmere 1 Stop South</t>
  </si>
  <si>
    <t>PM4713923</t>
  </si>
  <si>
    <t>PM4741457</t>
  </si>
  <si>
    <t>Fomiss Auto</t>
  </si>
  <si>
    <t>06 Aug 2021</t>
  </si>
  <si>
    <t>PM4733582</t>
  </si>
  <si>
    <t>Bates Convenience Centre</t>
  </si>
  <si>
    <t>PM4740959</t>
  </si>
  <si>
    <t>PM4711775</t>
  </si>
  <si>
    <t>Rensburg Motors</t>
  </si>
  <si>
    <t>07 Apr 2021</t>
  </si>
  <si>
    <t>PM4735745</t>
  </si>
  <si>
    <t>07 Jul 2021</t>
  </si>
  <si>
    <t>PM4729393.</t>
  </si>
  <si>
    <t>Highveld Filling</t>
  </si>
  <si>
    <t>07 Jun 2021</t>
  </si>
  <si>
    <t>PM4714983</t>
  </si>
  <si>
    <t>Hughes Park</t>
  </si>
  <si>
    <t>07 May 2021</t>
  </si>
  <si>
    <t>PM4747107</t>
  </si>
  <si>
    <t>Nu-south S/stn</t>
  </si>
  <si>
    <t>07 Sep 2021</t>
  </si>
  <si>
    <t>PM4702374</t>
  </si>
  <si>
    <t xml:space="preserve">Devland Conv. Cen </t>
  </si>
  <si>
    <t>08 Apr 2021</t>
  </si>
  <si>
    <t>PM4704902</t>
  </si>
  <si>
    <t>Glendower Convenience Centre</t>
  </si>
  <si>
    <t>PM4702073</t>
  </si>
  <si>
    <t>Belaphil</t>
  </si>
  <si>
    <t>08 Feb 2021</t>
  </si>
  <si>
    <t>PM4736171</t>
  </si>
  <si>
    <t>Kempton Park</t>
  </si>
  <si>
    <t>08 Jul 2021</t>
  </si>
  <si>
    <t>PM4746300</t>
  </si>
  <si>
    <t>Mayberry Park Ss</t>
  </si>
  <si>
    <t>09 Sep 2021</t>
  </si>
  <si>
    <t>PM468656-INV</t>
  </si>
  <si>
    <t>Queenswood Ser Stn</t>
  </si>
  <si>
    <t>10 Dec 2020</t>
  </si>
  <si>
    <t>PM4686132</t>
  </si>
  <si>
    <t>Engen Klopperpark</t>
  </si>
  <si>
    <t>10 Nov 2020</t>
  </si>
  <si>
    <t>PM4742013</t>
  </si>
  <si>
    <t>Tsakane Main</t>
  </si>
  <si>
    <t>11 Aug 2021</t>
  </si>
  <si>
    <t>PM4729647</t>
  </si>
  <si>
    <t>11 Jun 2021</t>
  </si>
  <si>
    <t>PM4728930</t>
  </si>
  <si>
    <t>Spartan</t>
  </si>
  <si>
    <t>PM4729700</t>
  </si>
  <si>
    <t>Blockhouse 1 Stop South</t>
  </si>
  <si>
    <t>PM4704219</t>
  </si>
  <si>
    <t>Rudan 1 Stop</t>
  </si>
  <si>
    <t>11 Mar 2021</t>
  </si>
  <si>
    <t>PM4721253</t>
  </si>
  <si>
    <t>Harris Avenue</t>
  </si>
  <si>
    <t>11 May 2021</t>
  </si>
  <si>
    <t>PM4723357</t>
  </si>
  <si>
    <t>Alfa Boksburg</t>
  </si>
  <si>
    <t>PM4723349</t>
  </si>
  <si>
    <t>Skystop</t>
  </si>
  <si>
    <t>PM4724069</t>
  </si>
  <si>
    <t>PM4750930</t>
  </si>
  <si>
    <t>11 Oct 2021</t>
  </si>
  <si>
    <t>PM4707702</t>
  </si>
  <si>
    <t>Bassonia Johannesburg South</t>
  </si>
  <si>
    <t>12 Apr 2021</t>
  </si>
  <si>
    <t>PM4689912</t>
  </si>
  <si>
    <t>PM473594</t>
  </si>
  <si>
    <t>Caroline Conv. Cen</t>
  </si>
  <si>
    <t>12 Jul 2021</t>
  </si>
  <si>
    <t>PM4736274</t>
  </si>
  <si>
    <t>Vaal 1 Stop West</t>
  </si>
  <si>
    <t>PM4728866</t>
  </si>
  <si>
    <t>Brackenten S/s</t>
  </si>
  <si>
    <t>12 Jun 2021</t>
  </si>
  <si>
    <t>PM4729095</t>
  </si>
  <si>
    <t>PM4730155</t>
  </si>
  <si>
    <t>PM4731211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</si>
  <si>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</si>
  <si>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</si>
  <si>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</si>
  <si>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</si>
  <si>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</si>
  <si>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</si>
  <si>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</si>
  <si>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PM4713793</t>
  </si>
  <si>
    <t>Rosedene Conv Cen</t>
  </si>
  <si>
    <t>12 May 2021</t>
  </si>
  <si>
    <t>PM4687874</t>
  </si>
  <si>
    <t>Flamingo</t>
  </si>
  <si>
    <t>12 Nov 2020</t>
  </si>
  <si>
    <t>PM4692556</t>
  </si>
  <si>
    <t>13 Apr 2021</t>
  </si>
  <si>
    <t>PM4716974</t>
  </si>
  <si>
    <t>ZAKARIYYA PARK</t>
  </si>
  <si>
    <t>PM4735337</t>
  </si>
  <si>
    <t>Trade Route Cc (new)</t>
  </si>
  <si>
    <t>13 Jul 2021</t>
  </si>
  <si>
    <t>PM4748019</t>
  </si>
  <si>
    <t>Restonvale</t>
  </si>
  <si>
    <t>13 Sep 2021</t>
  </si>
  <si>
    <t>PM4705838</t>
  </si>
  <si>
    <t>Faranani S/stn</t>
  </si>
  <si>
    <t>14 Apr 2021</t>
  </si>
  <si>
    <t>PM4705629</t>
  </si>
  <si>
    <t>14 May 2021</t>
  </si>
  <si>
    <t>PM4704482</t>
  </si>
  <si>
    <t>Engen Standerton</t>
  </si>
  <si>
    <t>16 Feb 2021</t>
  </si>
  <si>
    <t>PM4705943</t>
  </si>
  <si>
    <t>Khubonye S.s</t>
  </si>
  <si>
    <t>PM4693468</t>
  </si>
  <si>
    <t>Boshoek Garage</t>
  </si>
  <si>
    <t>16 Jan 2021</t>
  </si>
  <si>
    <t>PM4695272</t>
  </si>
  <si>
    <t>PM4686864</t>
  </si>
  <si>
    <t>16 Nov 2020</t>
  </si>
  <si>
    <t>PM4747791</t>
  </si>
  <si>
    <t>Moilux</t>
  </si>
  <si>
    <t>16 Sep 2021</t>
  </si>
  <si>
    <t>PM4748296</t>
  </si>
  <si>
    <t>Parkland</t>
  </si>
  <si>
    <t>PM4748382</t>
  </si>
  <si>
    <t>DE Wiekus Service Station</t>
  </si>
  <si>
    <t>PM4713184</t>
  </si>
  <si>
    <t>17 Apr 2021</t>
  </si>
  <si>
    <t>PM4713062</t>
  </si>
  <si>
    <t xml:space="preserve">Osizweni Motors </t>
  </si>
  <si>
    <t>PM4742909</t>
  </si>
  <si>
    <t>17 Aug 2021</t>
  </si>
  <si>
    <t>PM4699194</t>
  </si>
  <si>
    <t>Tugela 1 Stop North</t>
  </si>
  <si>
    <t>17 Jan 2021</t>
  </si>
  <si>
    <t>PMPM 4694219</t>
  </si>
  <si>
    <t>PM4683506</t>
  </si>
  <si>
    <t>Harrismith Convenience Centre</t>
  </si>
  <si>
    <t>17 Nov 2020</t>
  </si>
  <si>
    <t>PM4748975</t>
  </si>
  <si>
    <t>17 Sep 2021</t>
  </si>
  <si>
    <t>PM4743330</t>
  </si>
  <si>
    <t>18 Aug 2021</t>
  </si>
  <si>
    <t>PM4694622</t>
  </si>
  <si>
    <t>18 Dec 2020</t>
  </si>
  <si>
    <t>PM 4744551</t>
  </si>
  <si>
    <t>Marikana Motor Dienste</t>
  </si>
  <si>
    <t>18 Nov 2021</t>
  </si>
  <si>
    <t>PM4753412</t>
  </si>
  <si>
    <t>Birchleigh Cc</t>
  </si>
  <si>
    <t>18 Oct 2021</t>
  </si>
  <si>
    <t>PM4748385</t>
  </si>
  <si>
    <t>18 Sep 2021</t>
  </si>
  <si>
    <t>PM4748388</t>
  </si>
  <si>
    <t>PM4748905</t>
  </si>
  <si>
    <t>Detroit Ss</t>
  </si>
  <si>
    <t>PM4748818</t>
  </si>
  <si>
    <t>Nimrodpark</t>
  </si>
  <si>
    <t>PM4700888</t>
  </si>
  <si>
    <t>Roodekop Ret Cen</t>
  </si>
  <si>
    <t>19 Feb 2021</t>
  </si>
  <si>
    <t>PM4710452</t>
  </si>
  <si>
    <t>Belfast 1 Stop</t>
  </si>
  <si>
    <t>20 Apr 2021</t>
  </si>
  <si>
    <t>PM4743740</t>
  </si>
  <si>
    <t>20 Aug 2021</t>
  </si>
  <si>
    <t>PM4742899</t>
  </si>
  <si>
    <t>Bongo`s Convenience</t>
  </si>
  <si>
    <t>PM4743943</t>
  </si>
  <si>
    <t>PM4703020</t>
  </si>
  <si>
    <t>20 Feb 2021</t>
  </si>
  <si>
    <t>PM4696504</t>
  </si>
  <si>
    <t>PM4714968</t>
  </si>
  <si>
    <t>N3 Truck Stop</t>
  </si>
  <si>
    <t>20 May 2021</t>
  </si>
  <si>
    <t>PM4749076</t>
  </si>
  <si>
    <t>20 Sep 2021</t>
  </si>
  <si>
    <t>PM4693954</t>
  </si>
  <si>
    <t>Malvern Convenience Centre</t>
  </si>
  <si>
    <t>21 Jan 2021</t>
  </si>
  <si>
    <t>PM4746782</t>
  </si>
  <si>
    <t>21 Sep 2021</t>
  </si>
  <si>
    <t>PM4709027</t>
  </si>
  <si>
    <t>Casseldale Ret Cen</t>
  </si>
  <si>
    <t>22 Feb 2021</t>
  </si>
  <si>
    <t>PM4687353</t>
  </si>
  <si>
    <t>GORAS CONVENIENCE</t>
  </si>
  <si>
    <t>Barry Sitharam</t>
  </si>
  <si>
    <t>PM4705553</t>
  </si>
  <si>
    <t>PM4714078</t>
  </si>
  <si>
    <t>22 Jun 2021</t>
  </si>
  <si>
    <t>PM4750117</t>
  </si>
  <si>
    <t>Sun City S Stn (zenex)</t>
  </si>
  <si>
    <t>22 Nov 2021</t>
  </si>
  <si>
    <t>PM4685987</t>
  </si>
  <si>
    <t>Island Park Convenience Centre</t>
  </si>
  <si>
    <t>23 Feb 2021</t>
  </si>
  <si>
    <t>PM4692174</t>
  </si>
  <si>
    <t>Parkrand</t>
  </si>
  <si>
    <t>PM4739101</t>
  </si>
  <si>
    <t>Steeledale Ss</t>
  </si>
  <si>
    <t>23 Jul 2021</t>
  </si>
  <si>
    <t>PM4731458</t>
  </si>
  <si>
    <t>23 Jun 2021</t>
  </si>
  <si>
    <t>PM4716562</t>
  </si>
  <si>
    <t>PM4729362</t>
  </si>
  <si>
    <t>Ngwenya Convenience</t>
  </si>
  <si>
    <t>PM4684330</t>
  </si>
  <si>
    <t>NEWLANDS CONVENIENCE</t>
  </si>
  <si>
    <t>23 Nov 2020</t>
  </si>
  <si>
    <t>PM4744236</t>
  </si>
  <si>
    <t>24 Aug 2021</t>
  </si>
  <si>
    <t>PM4744309</t>
  </si>
  <si>
    <t>Mayfield S/stn</t>
  </si>
  <si>
    <t>PM4744551</t>
  </si>
  <si>
    <t xml:space="preserve">PM 4742843	</t>
  </si>
  <si>
    <t>Othandweni Ss</t>
  </si>
  <si>
    <t>25 Aug 2021</t>
  </si>
  <si>
    <t>PM4744752</t>
  </si>
  <si>
    <t>26 Aug 2021</t>
  </si>
  <si>
    <t>PM4744748</t>
  </si>
  <si>
    <t>PM4683988</t>
  </si>
  <si>
    <t>Glendower S.s</t>
  </si>
  <si>
    <t>26 Feb 2021</t>
  </si>
  <si>
    <t>PM4697607</t>
  </si>
  <si>
    <t>Wright Park Mtrs</t>
  </si>
  <si>
    <t>26 Jan 2021</t>
  </si>
  <si>
    <t>PM4741896</t>
  </si>
  <si>
    <t>27 Aug 2021</t>
  </si>
  <si>
    <t>PM4708046</t>
  </si>
  <si>
    <t>27 Feb 2021</t>
  </si>
  <si>
    <t>PM4732935</t>
  </si>
  <si>
    <t>27 Jun 2021</t>
  </si>
  <si>
    <t>PM4733121</t>
  </si>
  <si>
    <t>PM4750457</t>
  </si>
  <si>
    <t>Engen Spartan</t>
  </si>
  <si>
    <t>27 Sep 2021</t>
  </si>
  <si>
    <t>PM4745095</t>
  </si>
  <si>
    <t>28 Aug 2021</t>
  </si>
  <si>
    <t>PM4726265</t>
  </si>
  <si>
    <t>New South Conv Cen</t>
  </si>
  <si>
    <t>28 May 2021</t>
  </si>
  <si>
    <t>PM4728754</t>
  </si>
  <si>
    <t>Summerfileds</t>
  </si>
  <si>
    <t>PM4680371</t>
  </si>
  <si>
    <t>Blancheville Ret Cen</t>
  </si>
  <si>
    <t>28 Nov 2020</t>
  </si>
  <si>
    <t>PM4749324</t>
  </si>
  <si>
    <t>28 Sep 2021</t>
  </si>
  <si>
    <t>PM4707068</t>
  </si>
  <si>
    <t>Shereena Motors</t>
  </si>
  <si>
    <t>29 Jun 2021</t>
  </si>
  <si>
    <t>PM4733842</t>
  </si>
  <si>
    <t>Jimmys Ser Stn</t>
  </si>
  <si>
    <t>PM4747189</t>
  </si>
  <si>
    <t>29 Sep 2021</t>
  </si>
  <si>
    <t>PM4750447</t>
  </si>
  <si>
    <t>PM4705583</t>
  </si>
  <si>
    <t>Brentwood Park Service Station</t>
  </si>
  <si>
    <t>30 Apr 2021</t>
  </si>
  <si>
    <t>PM4739294</t>
  </si>
  <si>
    <t>Meadowpoint Ss</t>
  </si>
  <si>
    <t>30 Jul 2021</t>
  </si>
  <si>
    <t>PM4740097</t>
  </si>
  <si>
    <t>PM4733906</t>
  </si>
  <si>
    <t>M &amp; M S/stn</t>
  </si>
  <si>
    <t>30 Jun 2021</t>
  </si>
  <si>
    <t>PM4733880</t>
  </si>
  <si>
    <t>PM4733914</t>
  </si>
  <si>
    <t>PM4734202</t>
  </si>
  <si>
    <t xml:space="preserve">Jabavu </t>
  </si>
  <si>
    <t>PM4734203</t>
  </si>
  <si>
    <t>PM4734204</t>
  </si>
  <si>
    <t>PM4749322</t>
  </si>
  <si>
    <t>30 Sep 2021</t>
  </si>
  <si>
    <t>PM4733246</t>
  </si>
  <si>
    <t>Mabulalambiza Ss</t>
  </si>
  <si>
    <t>31 Aug 2021</t>
  </si>
  <si>
    <t>PM4745713</t>
  </si>
  <si>
    <t>PM4728807</t>
  </si>
  <si>
    <t>31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</si>
</sst>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462" TargetMode="External"/><Relationship Id="rId_hyperlink_2" Type="http://schemas.openxmlformats.org/officeDocument/2006/relationships/hyperlink" Target="http://www.seavest.co.za/inv/fpdf16/inv-preview.php?Id=42221" TargetMode="External"/><Relationship Id="rId_hyperlink_3" Type="http://schemas.openxmlformats.org/officeDocument/2006/relationships/hyperlink" Target="http://www.seavest.co.za/inv/fpdf16/inv-preview.php?Id=42222" TargetMode="External"/><Relationship Id="rId_hyperlink_4" Type="http://schemas.openxmlformats.org/officeDocument/2006/relationships/hyperlink" Target="http://www.seavest.co.za/inv/fpdf16/inv-preview.php?Id=42393" TargetMode="External"/><Relationship Id="rId_hyperlink_5" Type="http://schemas.openxmlformats.org/officeDocument/2006/relationships/hyperlink" Target="http://www.seavest.co.za/inv/fpdf16/inv-preview.php?Id=42628" TargetMode="External"/><Relationship Id="rId_hyperlink_6" Type="http://schemas.openxmlformats.org/officeDocument/2006/relationships/hyperlink" Target="http://www.seavest.co.za/inv/fpdf16/inv-preview.php?Id=42655" TargetMode="External"/><Relationship Id="rId_hyperlink_7" Type="http://schemas.openxmlformats.org/officeDocument/2006/relationships/hyperlink" Target="http://www.seavest.co.za/inv/fpdf16/inv-preview.php?Id=42214" TargetMode="External"/><Relationship Id="rId_hyperlink_8" Type="http://schemas.openxmlformats.org/officeDocument/2006/relationships/hyperlink" Target="http://www.seavest.co.za/inv/fpdf16/inv-preview.php?Id=42316" TargetMode="External"/><Relationship Id="rId_hyperlink_9" Type="http://schemas.openxmlformats.org/officeDocument/2006/relationships/hyperlink" Target="http://www.seavest.co.za/inv/fpdf16/inv-preview.php?Id=41951" TargetMode="External"/><Relationship Id="rId_hyperlink_10" Type="http://schemas.openxmlformats.org/officeDocument/2006/relationships/hyperlink" Target="http://www.seavest.co.za/inv/fpdf16/inv-preview.php?Id=42361" TargetMode="External"/><Relationship Id="rId_hyperlink_11" Type="http://schemas.openxmlformats.org/officeDocument/2006/relationships/hyperlink" Target="http://www.seavest.co.za/inv/fpdf16/inv-preview.php?Id=41007" TargetMode="External"/><Relationship Id="rId_hyperlink_12" Type="http://schemas.openxmlformats.org/officeDocument/2006/relationships/hyperlink" Target="http://www.seavest.co.za/inv/fpdf16/inv-preview.php?Id=41989" TargetMode="External"/><Relationship Id="rId_hyperlink_13" Type="http://schemas.openxmlformats.org/officeDocument/2006/relationships/hyperlink" Target="http://www.seavest.co.za/inv/fpdf16/inv-preview.php?Id=41478" TargetMode="External"/><Relationship Id="rId_hyperlink_14" Type="http://schemas.openxmlformats.org/officeDocument/2006/relationships/hyperlink" Target="http://www.seavest.co.za/inv/fpdf16/inv-preview.php?Id=40904" TargetMode="External"/><Relationship Id="rId_hyperlink_15" Type="http://schemas.openxmlformats.org/officeDocument/2006/relationships/hyperlink" Target="http://www.seavest.co.za/inv/fpdf16/inv-preview.php?Id=40932" TargetMode="External"/><Relationship Id="rId_hyperlink_16" Type="http://schemas.openxmlformats.org/officeDocument/2006/relationships/hyperlink" Target="http://www.seavest.co.za/inv/fpdf16/inv-preview.php?Id=40928" TargetMode="External"/><Relationship Id="rId_hyperlink_17" Type="http://schemas.openxmlformats.org/officeDocument/2006/relationships/hyperlink" Target="http://www.seavest.co.za/inv/fpdf16/inv-preview.php?Id=40501" TargetMode="External"/><Relationship Id="rId_hyperlink_18" Type="http://schemas.openxmlformats.org/officeDocument/2006/relationships/hyperlink" Target="http://www.seavest.co.za/inv/fpdf16/inv-preview.php?Id=40985" TargetMode="External"/><Relationship Id="rId_hyperlink_19" Type="http://schemas.openxmlformats.org/officeDocument/2006/relationships/hyperlink" Target="http://www.seavest.co.za/inv/fpdf16/inv-preview.php?Id=42340" TargetMode="External"/><Relationship Id="rId_hyperlink_20" Type="http://schemas.openxmlformats.org/officeDocument/2006/relationships/hyperlink" Target="http://www.seavest.co.za/inv/fpdf16/inv-preview.php?Id=42353" TargetMode="External"/><Relationship Id="rId_hyperlink_21" Type="http://schemas.openxmlformats.org/officeDocument/2006/relationships/hyperlink" Target="http://www.seavest.co.za/inv/fpdf16/inv-preview.php?Id=41992" TargetMode="External"/><Relationship Id="rId_hyperlink_22" Type="http://schemas.openxmlformats.org/officeDocument/2006/relationships/hyperlink" Target="http://www.seavest.co.za/inv/fpdf16/inv-preview.php?Id=40320" TargetMode="External"/><Relationship Id="rId_hyperlink_23" Type="http://schemas.openxmlformats.org/officeDocument/2006/relationships/hyperlink" Target="http://www.seavest.co.za/inv/fpdf16/inv-preview.php?Id=40864" TargetMode="External"/><Relationship Id="rId_hyperlink_24" Type="http://schemas.openxmlformats.org/officeDocument/2006/relationships/hyperlink" Target="http://www.seavest.co.za/inv/fpdf16/inv-preview.php?Id=40684" TargetMode="External"/><Relationship Id="rId_hyperlink_25" Type="http://schemas.openxmlformats.org/officeDocument/2006/relationships/hyperlink" Target="http://www.seavest.co.za/inv/fpdf16/inv-preview.php?Id=42338" TargetMode="External"/><Relationship Id="rId_hyperlink_26" Type="http://schemas.openxmlformats.org/officeDocument/2006/relationships/hyperlink" Target="http://www.seavest.co.za/inv/fpdf16/inv-preview.php?Id=41213" TargetMode="External"/><Relationship Id="rId_hyperlink_27" Type="http://schemas.openxmlformats.org/officeDocument/2006/relationships/hyperlink" Target="http://www.seavest.co.za/inv/fpdf16/inv-preview.php?Id=42373" TargetMode="External"/><Relationship Id="rId_hyperlink_28" Type="http://schemas.openxmlformats.org/officeDocument/2006/relationships/hyperlink" Target="http://www.seavest.co.za/inv/fpdf16/inv-preview.php?Id=41911" TargetMode="External"/><Relationship Id="rId_hyperlink_29" Type="http://schemas.openxmlformats.org/officeDocument/2006/relationships/hyperlink" Target="http://www.seavest.co.za/inv/fpdf16/inv-preview.php?Id=41997" TargetMode="External"/><Relationship Id="rId_hyperlink_30" Type="http://schemas.openxmlformats.org/officeDocument/2006/relationships/hyperlink" Target="http://www.seavest.co.za/inv/fpdf16/inv-preview.php?Id=41801" TargetMode="External"/><Relationship Id="rId_hyperlink_31" Type="http://schemas.openxmlformats.org/officeDocument/2006/relationships/hyperlink" Target="http://www.seavest.co.za/inv/fpdf16/inv-preview.php?Id=40918" TargetMode="External"/><Relationship Id="rId_hyperlink_32" Type="http://schemas.openxmlformats.org/officeDocument/2006/relationships/hyperlink" Target="http://www.seavest.co.za/inv/fpdf16/inv-preview.php?Id=40557" TargetMode="External"/><Relationship Id="rId_hyperlink_33" Type="http://schemas.openxmlformats.org/officeDocument/2006/relationships/hyperlink" Target="http://www.seavest.co.za/inv/fpdf16/inv-preview.php?Id=40816" TargetMode="External"/><Relationship Id="rId_hyperlink_34" Type="http://schemas.openxmlformats.org/officeDocument/2006/relationships/hyperlink" Target="http://www.seavest.co.za/inv/fpdf16/inv-preview.php?Id=40981" TargetMode="External"/><Relationship Id="rId_hyperlink_35" Type="http://schemas.openxmlformats.org/officeDocument/2006/relationships/hyperlink" Target="http://www.seavest.co.za/inv/fpdf16/inv-preview.php?Id=40982" TargetMode="External"/><Relationship Id="rId_hyperlink_36" Type="http://schemas.openxmlformats.org/officeDocument/2006/relationships/hyperlink" Target="http://www.seavest.co.za/inv/fpdf16/inv-preview.php?Id=42021" TargetMode="External"/><Relationship Id="rId_hyperlink_37" Type="http://schemas.openxmlformats.org/officeDocument/2006/relationships/hyperlink" Target="http://www.seavest.co.za/inv/fpdf16/inv-preview.php?Id=41634" TargetMode="External"/><Relationship Id="rId_hyperlink_38" Type="http://schemas.openxmlformats.org/officeDocument/2006/relationships/hyperlink" Target="http://www.seavest.co.za/inv/fpdf16/inv-preview.php?Id=41996" TargetMode="External"/><Relationship Id="rId_hyperlink_39" Type="http://schemas.openxmlformats.org/officeDocument/2006/relationships/hyperlink" Target="http://www.seavest.co.za/inv/fpdf16/inv-preview.php?Id=40933" TargetMode="External"/><Relationship Id="rId_hyperlink_40" Type="http://schemas.openxmlformats.org/officeDocument/2006/relationships/hyperlink" Target="http://www.seavest.co.za/inv/fpdf16/inv-preview.php?Id=41807" TargetMode="External"/><Relationship Id="rId_hyperlink_41" Type="http://schemas.openxmlformats.org/officeDocument/2006/relationships/hyperlink" Target="http://www.seavest.co.za/inv/fpdf16/inv-preview.php?Id=41526" TargetMode="External"/><Relationship Id="rId_hyperlink_42" Type="http://schemas.openxmlformats.org/officeDocument/2006/relationships/hyperlink" Target="http://www.seavest.co.za/inv/fpdf16/inv-preview.php?Id=41001" TargetMode="External"/><Relationship Id="rId_hyperlink_43" Type="http://schemas.openxmlformats.org/officeDocument/2006/relationships/hyperlink" Target="http://www.seavest.co.za/inv/fpdf16/inv-preview.php?Id=42383" TargetMode="External"/><Relationship Id="rId_hyperlink_44" Type="http://schemas.openxmlformats.org/officeDocument/2006/relationships/hyperlink" Target="http://www.seavest.co.za/inv/fpdf16/inv-preview.php?Id=40652" TargetMode="External"/><Relationship Id="rId_hyperlink_45" Type="http://schemas.openxmlformats.org/officeDocument/2006/relationships/hyperlink" Target="http://www.seavest.co.za/inv/fpdf16/inv-preview.php?Id=40736" TargetMode="External"/><Relationship Id="rId_hyperlink_46" Type="http://schemas.openxmlformats.org/officeDocument/2006/relationships/hyperlink" Target="http://www.seavest.co.za/inv/fpdf16/inv-preview.php?Id=40640" TargetMode="External"/><Relationship Id="rId_hyperlink_47" Type="http://schemas.openxmlformats.org/officeDocument/2006/relationships/hyperlink" Target="http://www.seavest.co.za/inv/fpdf16/inv-preview.php?Id=41808" TargetMode="External"/><Relationship Id="rId_hyperlink_48" Type="http://schemas.openxmlformats.org/officeDocument/2006/relationships/hyperlink" Target="http://www.seavest.co.za/inv/fpdf16/inv-preview.php?Id=42326" TargetMode="External"/><Relationship Id="rId_hyperlink_49" Type="http://schemas.openxmlformats.org/officeDocument/2006/relationships/hyperlink" Target="http://www.seavest.co.za/inv/fpdf16/inv-preview.php?Id=40439" TargetMode="External"/><Relationship Id="rId_hyperlink_50" Type="http://schemas.openxmlformats.org/officeDocument/2006/relationships/hyperlink" Target="http://www.seavest.co.za/inv/fpdf16/inv-preview.php?Id=40129" TargetMode="External"/><Relationship Id="rId_hyperlink_51" Type="http://schemas.openxmlformats.org/officeDocument/2006/relationships/hyperlink" Target="http://www.seavest.co.za/inv/fpdf16/inv-preview.php?Id=42048" TargetMode="External"/><Relationship Id="rId_hyperlink_52" Type="http://schemas.openxmlformats.org/officeDocument/2006/relationships/hyperlink" Target="http://www.seavest.co.za/inv/fpdf16/inv-preview.php?Id=41502" TargetMode="External"/><Relationship Id="rId_hyperlink_53" Type="http://schemas.openxmlformats.org/officeDocument/2006/relationships/hyperlink" Target="http://www.seavest.co.za/inv/fpdf16/inv-preview.php?Id=41516" TargetMode="External"/><Relationship Id="rId_hyperlink_54" Type="http://schemas.openxmlformats.org/officeDocument/2006/relationships/hyperlink" Target="http://www.seavest.co.za/inv/fpdf16/inv-preview.php?Id=41557" TargetMode="External"/><Relationship Id="rId_hyperlink_55" Type="http://schemas.openxmlformats.org/officeDocument/2006/relationships/hyperlink" Target="http://www.seavest.co.za/inv/fpdf16/inv-preview.php?Id=40740" TargetMode="External"/><Relationship Id="rId_hyperlink_56" Type="http://schemas.openxmlformats.org/officeDocument/2006/relationships/hyperlink" Target="http://www.seavest.co.za/inv/fpdf16/inv-preview.php?Id=41207" TargetMode="External"/><Relationship Id="rId_hyperlink_57" Type="http://schemas.openxmlformats.org/officeDocument/2006/relationships/hyperlink" Target="http://www.seavest.co.za/inv/fpdf16/inv-preview.php?Id=41265" TargetMode="External"/><Relationship Id="rId_hyperlink_58" Type="http://schemas.openxmlformats.org/officeDocument/2006/relationships/hyperlink" Target="http://www.seavest.co.za/inv/fpdf16/inv-preview.php?Id=41267" TargetMode="External"/><Relationship Id="rId_hyperlink_59" Type="http://schemas.openxmlformats.org/officeDocument/2006/relationships/hyperlink" Target="http://www.seavest.co.za/inv/fpdf16/inv-preview.php?Id=41290" TargetMode="External"/><Relationship Id="rId_hyperlink_60" Type="http://schemas.openxmlformats.org/officeDocument/2006/relationships/hyperlink" Target="http://www.seavest.co.za/inv/fpdf16/inv-preview.php?Id=42616" TargetMode="External"/><Relationship Id="rId_hyperlink_61" Type="http://schemas.openxmlformats.org/officeDocument/2006/relationships/hyperlink" Target="http://www.seavest.co.za/inv/fpdf16/inv-preview.php?Id=40810" TargetMode="External"/><Relationship Id="rId_hyperlink_62" Type="http://schemas.openxmlformats.org/officeDocument/2006/relationships/hyperlink" Target="http://www.seavest.co.za/inv/fpdf16/inv-preview.php?Id=40701" TargetMode="External"/><Relationship Id="rId_hyperlink_63" Type="http://schemas.openxmlformats.org/officeDocument/2006/relationships/hyperlink" Target="http://www.seavest.co.za/inv/fpdf16/inv-preview.php?Id=41809" TargetMode="External"/><Relationship Id="rId_hyperlink_64" Type="http://schemas.openxmlformats.org/officeDocument/2006/relationships/hyperlink" Target="http://www.seavest.co.za/inv/fpdf16/inv-preview.php?Id=41818" TargetMode="External"/><Relationship Id="rId_hyperlink_65" Type="http://schemas.openxmlformats.org/officeDocument/2006/relationships/hyperlink" Target="http://www.seavest.co.za/inv/fpdf16/inv-preview.php?Id=41464" TargetMode="External"/><Relationship Id="rId_hyperlink_66" Type="http://schemas.openxmlformats.org/officeDocument/2006/relationships/hyperlink" Target="http://www.seavest.co.za/inv/fpdf16/inv-preview.php?Id=41507" TargetMode="External"/><Relationship Id="rId_hyperlink_67" Type="http://schemas.openxmlformats.org/officeDocument/2006/relationships/hyperlink" Target="http://www.seavest.co.za/inv/fpdf16/inv-preview.php?Id=41535" TargetMode="External"/><Relationship Id="rId_hyperlink_68" Type="http://schemas.openxmlformats.org/officeDocument/2006/relationships/hyperlink" Target="http://www.seavest.co.za/inv/fpdf16/inv-preview.php?Id=41567" TargetMode="External"/><Relationship Id="rId_hyperlink_69" Type="http://schemas.openxmlformats.org/officeDocument/2006/relationships/hyperlink" Target="http://www.seavest.co.za/inv/fpdf16/inv-preview.php?Id=40929" TargetMode="External"/><Relationship Id="rId_hyperlink_70" Type="http://schemas.openxmlformats.org/officeDocument/2006/relationships/hyperlink" Target="http://www.seavest.co.za/inv/fpdf16/inv-preview.php?Id=40911" TargetMode="External"/><Relationship Id="rId_hyperlink_71" Type="http://schemas.openxmlformats.org/officeDocument/2006/relationships/hyperlink" Target="http://www.seavest.co.za/inv/fpdf16/inv-preview.php?Id=40940" TargetMode="External"/><Relationship Id="rId_hyperlink_72" Type="http://schemas.openxmlformats.org/officeDocument/2006/relationships/hyperlink" Target="http://www.seavest.co.za/inv/fpdf16/inv-preview.php?Id=40977" TargetMode="External"/><Relationship Id="rId_hyperlink_73" Type="http://schemas.openxmlformats.org/officeDocument/2006/relationships/hyperlink" Target="http://www.seavest.co.za/inv/fpdf16/inv-preview.php?Id=40202" TargetMode="External"/><Relationship Id="rId_hyperlink_74" Type="http://schemas.openxmlformats.org/officeDocument/2006/relationships/hyperlink" Target="http://www.seavest.co.za/inv/fpdf16/inv-preview.php?Id=40357" TargetMode="External"/><Relationship Id="rId_hyperlink_75" Type="http://schemas.openxmlformats.org/officeDocument/2006/relationships/hyperlink" Target="http://www.seavest.co.za/inv/fpdf16/inv-preview.php?Id=41058" TargetMode="External"/><Relationship Id="rId_hyperlink_76" Type="http://schemas.openxmlformats.org/officeDocument/2006/relationships/hyperlink" Target="http://www.seavest.co.za/inv/fpdf16/inv-preview.php?Id=41746" TargetMode="External"/><Relationship Id="rId_hyperlink_77" Type="http://schemas.openxmlformats.org/officeDocument/2006/relationships/hyperlink" Target="http://www.seavest.co.za/inv/fpdf16/inv-preview.php?Id=42453" TargetMode="External"/><Relationship Id="rId_hyperlink_78" Type="http://schemas.openxmlformats.org/officeDocument/2006/relationships/hyperlink" Target="http://www.seavest.co.za/inv/fpdf16/inv-preview.php?Id=40781" TargetMode="External"/><Relationship Id="rId_hyperlink_79" Type="http://schemas.openxmlformats.org/officeDocument/2006/relationships/hyperlink" Target="http://www.seavest.co.za/inv/fpdf16/inv-preview.php?Id=40773" TargetMode="External"/><Relationship Id="rId_hyperlink_80" Type="http://schemas.openxmlformats.org/officeDocument/2006/relationships/hyperlink" Target="http://www.seavest.co.za/inv/fpdf16/inv-preview.php?Id=40745" TargetMode="External"/><Relationship Id="rId_hyperlink_81" Type="http://schemas.openxmlformats.org/officeDocument/2006/relationships/hyperlink" Target="http://www.seavest.co.za/inv/fpdf16/inv-preview.php?Id=40782" TargetMode="External"/><Relationship Id="rId_hyperlink_82" Type="http://schemas.openxmlformats.org/officeDocument/2006/relationships/hyperlink" Target="http://www.seavest.co.za/inv/fpdf16/inv-preview.php?Id=40386" TargetMode="External"/><Relationship Id="rId_hyperlink_83" Type="http://schemas.openxmlformats.org/officeDocument/2006/relationships/hyperlink" Target="http://www.seavest.co.za/inv/fpdf16/inv-preview.php?Id=40454" TargetMode="External"/><Relationship Id="rId_hyperlink_84" Type="http://schemas.openxmlformats.org/officeDocument/2006/relationships/hyperlink" Target="http://www.seavest.co.za/inv/fpdf16/inv-preview.php?Id=40184" TargetMode="External"/><Relationship Id="rId_hyperlink_85" Type="http://schemas.openxmlformats.org/officeDocument/2006/relationships/hyperlink" Target="http://www.seavest.co.za/inv/fpdf16/inv-preview.php?Id=42436" TargetMode="External"/><Relationship Id="rId_hyperlink_86" Type="http://schemas.openxmlformats.org/officeDocument/2006/relationships/hyperlink" Target="http://www.seavest.co.za/inv/fpdf16/inv-preview.php?Id=42484" TargetMode="External"/><Relationship Id="rId_hyperlink_87" Type="http://schemas.openxmlformats.org/officeDocument/2006/relationships/hyperlink" Target="http://www.seavest.co.za/inv/fpdf16/inv-preview.php?Id=42489" TargetMode="External"/><Relationship Id="rId_hyperlink_88" Type="http://schemas.openxmlformats.org/officeDocument/2006/relationships/hyperlink" Target="http://www.seavest.co.za/inv/fpdf16/inv-preview.php?Id=40966" TargetMode="External"/><Relationship Id="rId_hyperlink_89" Type="http://schemas.openxmlformats.org/officeDocument/2006/relationships/hyperlink" Target="http://www.seavest.co.za/inv/fpdf16/inv-preview.php?Id=40968" TargetMode="External"/><Relationship Id="rId_hyperlink_90" Type="http://schemas.openxmlformats.org/officeDocument/2006/relationships/hyperlink" Target="http://www.seavest.co.za/inv/fpdf16/inv-preview.php?Id=42104" TargetMode="External"/><Relationship Id="rId_hyperlink_91" Type="http://schemas.openxmlformats.org/officeDocument/2006/relationships/hyperlink" Target="http://www.seavest.co.za/inv/fpdf16/inv-preview.php?Id=40472" TargetMode="External"/><Relationship Id="rId_hyperlink_92" Type="http://schemas.openxmlformats.org/officeDocument/2006/relationships/hyperlink" Target="http://www.seavest.co.za/inv/fpdf16/inv-preview.php?Id=40531" TargetMode="External"/><Relationship Id="rId_hyperlink_93" Type="http://schemas.openxmlformats.org/officeDocument/2006/relationships/hyperlink" Target="http://www.seavest.co.za/inv/fpdf16/inv-preview.php?Id=40151" TargetMode="External"/><Relationship Id="rId_hyperlink_94" Type="http://schemas.openxmlformats.org/officeDocument/2006/relationships/hyperlink" Target="http://www.seavest.co.za/inv/fpdf16/inv-preview.php?Id=42524" TargetMode="External"/><Relationship Id="rId_hyperlink_95" Type="http://schemas.openxmlformats.org/officeDocument/2006/relationships/hyperlink" Target="http://www.seavest.co.za/inv/fpdf16/inv-preview.php?Id=42126" TargetMode="External"/><Relationship Id="rId_hyperlink_96" Type="http://schemas.openxmlformats.org/officeDocument/2006/relationships/hyperlink" Target="http://www.seavest.co.za/inv/fpdf16/inv-preview.php?Id=40412" TargetMode="External"/><Relationship Id="rId_hyperlink_97" Type="http://schemas.openxmlformats.org/officeDocument/2006/relationships/hyperlink" Target="http://www.seavest.co.za/inv/fpdf16/inv-preview.php?Id=42194" TargetMode="External"/><Relationship Id="rId_hyperlink_98" Type="http://schemas.openxmlformats.org/officeDocument/2006/relationships/hyperlink" Target="http://www.seavest.co.za/inv/fpdf16/inv-preview.php?Id=42764" TargetMode="External"/><Relationship Id="rId_hyperlink_99" Type="http://schemas.openxmlformats.org/officeDocument/2006/relationships/hyperlink" Target="http://www.seavest.co.za/inv/fpdf16/inv-preview.php?Id=42492" TargetMode="External"/><Relationship Id="rId_hyperlink_100" Type="http://schemas.openxmlformats.org/officeDocument/2006/relationships/hyperlink" Target="http://www.seavest.co.za/inv/fpdf16/inv-preview.php?Id=42493" TargetMode="External"/><Relationship Id="rId_hyperlink_101" Type="http://schemas.openxmlformats.org/officeDocument/2006/relationships/hyperlink" Target="http://www.seavest.co.za/inv/fpdf16/inv-preview.php?Id=42517" TargetMode="External"/><Relationship Id="rId_hyperlink_102" Type="http://schemas.openxmlformats.org/officeDocument/2006/relationships/hyperlink" Target="http://www.seavest.co.za/inv/fpdf16/inv-preview.php?Id=42539" TargetMode="External"/><Relationship Id="rId_hyperlink_103" Type="http://schemas.openxmlformats.org/officeDocument/2006/relationships/hyperlink" Target="http://www.seavest.co.za/inv/fpdf16/inv-preview.php?Id=40606" TargetMode="External"/><Relationship Id="rId_hyperlink_104" Type="http://schemas.openxmlformats.org/officeDocument/2006/relationships/hyperlink" Target="http://www.seavest.co.za/inv/fpdf16/inv-preview.php?Id=40882" TargetMode="External"/><Relationship Id="rId_hyperlink_105" Type="http://schemas.openxmlformats.org/officeDocument/2006/relationships/hyperlink" Target="http://www.seavest.co.za/inv/fpdf16/inv-preview.php?Id=42140" TargetMode="External"/><Relationship Id="rId_hyperlink_106" Type="http://schemas.openxmlformats.org/officeDocument/2006/relationships/hyperlink" Target="http://www.seavest.co.za/inv/fpdf16/inv-preview.php?Id=42151" TargetMode="External"/><Relationship Id="rId_hyperlink_107" Type="http://schemas.openxmlformats.org/officeDocument/2006/relationships/hyperlink" Target="http://www.seavest.co.za/inv/fpdf16/inv-preview.php?Id=42155" TargetMode="External"/><Relationship Id="rId_hyperlink_108" Type="http://schemas.openxmlformats.org/officeDocument/2006/relationships/hyperlink" Target="http://www.seavest.co.za/inv/fpdf16/inv-preview.php?Id=40671" TargetMode="External"/><Relationship Id="rId_hyperlink_109" Type="http://schemas.openxmlformats.org/officeDocument/2006/relationships/hyperlink" Target="http://www.seavest.co.za/inv/fpdf16/inv-preview.php?Id=40706" TargetMode="External"/><Relationship Id="rId_hyperlink_110" Type="http://schemas.openxmlformats.org/officeDocument/2006/relationships/hyperlink" Target="http://www.seavest.co.za/inv/fpdf16/inv-preview.php?Id=41002" TargetMode="External"/><Relationship Id="rId_hyperlink_111" Type="http://schemas.openxmlformats.org/officeDocument/2006/relationships/hyperlink" Target="http://www.seavest.co.za/inv/fpdf16/inv-preview.php?Id=42533" TargetMode="External"/><Relationship Id="rId_hyperlink_112" Type="http://schemas.openxmlformats.org/officeDocument/2006/relationships/hyperlink" Target="http://www.seavest.co.za/inv/fpdf16/inv-preview.php?Id=40399" TargetMode="External"/><Relationship Id="rId_hyperlink_113" Type="http://schemas.openxmlformats.org/officeDocument/2006/relationships/hyperlink" Target="http://www.seavest.co.za/inv/fpdf16/inv-preview.php?Id=42364" TargetMode="External"/><Relationship Id="rId_hyperlink_114" Type="http://schemas.openxmlformats.org/officeDocument/2006/relationships/hyperlink" Target="http://www.seavest.co.za/inv/fpdf16/inv-preview.php?Id=40839" TargetMode="External"/><Relationship Id="rId_hyperlink_115" Type="http://schemas.openxmlformats.org/officeDocument/2006/relationships/hyperlink" Target="http://www.seavest.co.za/inv/fpdf16/inv-preview.php?Id=40688" TargetMode="External"/><Relationship Id="rId_hyperlink_116" Type="http://schemas.openxmlformats.org/officeDocument/2006/relationships/hyperlink" Target="http://www.seavest.co.za/inv/fpdf16/inv-preview.php?Id=40771" TargetMode="External"/><Relationship Id="rId_hyperlink_117" Type="http://schemas.openxmlformats.org/officeDocument/2006/relationships/hyperlink" Target="http://www.seavest.co.za/inv/fpdf16/inv-preview.php?Id=40984" TargetMode="External"/><Relationship Id="rId_hyperlink_118" Type="http://schemas.openxmlformats.org/officeDocument/2006/relationships/hyperlink" Target="http://www.seavest.co.za/inv/fpdf16/inv-preview.php?Id=42602" TargetMode="External"/><Relationship Id="rId_hyperlink_119" Type="http://schemas.openxmlformats.org/officeDocument/2006/relationships/hyperlink" Target="http://www.seavest.co.za/inv/fpdf16/inv-preview.php?Id=40122" TargetMode="External"/><Relationship Id="rId_hyperlink_120" Type="http://schemas.openxmlformats.org/officeDocument/2006/relationships/hyperlink" Target="http://www.seavest.co.za/inv/fpdf16/inv-preview.php?Id=40343" TargetMode="External"/><Relationship Id="rId_hyperlink_121" Type="http://schemas.openxmlformats.org/officeDocument/2006/relationships/hyperlink" Target="http://www.seavest.co.za/inv/fpdf16/inv-preview.php?Id=41914" TargetMode="External"/><Relationship Id="rId_hyperlink_122" Type="http://schemas.openxmlformats.org/officeDocument/2006/relationships/hyperlink" Target="http://www.seavest.co.za/inv/fpdf16/inv-preview.php?Id=41586" TargetMode="External"/><Relationship Id="rId_hyperlink_123" Type="http://schemas.openxmlformats.org/officeDocument/2006/relationships/hyperlink" Target="http://www.seavest.co.za/inv/fpdf16/inv-preview.php?Id=41047" TargetMode="External"/><Relationship Id="rId_hyperlink_124" Type="http://schemas.openxmlformats.org/officeDocument/2006/relationships/hyperlink" Target="http://www.seavest.co.za/inv/fpdf16/inv-preview.php?Id=41509" TargetMode="External"/><Relationship Id="rId_hyperlink_125" Type="http://schemas.openxmlformats.org/officeDocument/2006/relationships/hyperlink" Target="http://www.seavest.co.za/inv/fpdf16/inv-preview.php?Id=40053" TargetMode="External"/><Relationship Id="rId_hyperlink_126" Type="http://schemas.openxmlformats.org/officeDocument/2006/relationships/hyperlink" Target="http://www.seavest.co.za/inv/fpdf16/inv-preview.php?Id=42170" TargetMode="External"/><Relationship Id="rId_hyperlink_127" Type="http://schemas.openxmlformats.org/officeDocument/2006/relationships/hyperlink" Target="http://www.seavest.co.za/inv/fpdf16/inv-preview.php?Id=42176" TargetMode="External"/><Relationship Id="rId_hyperlink_128" Type="http://schemas.openxmlformats.org/officeDocument/2006/relationships/hyperlink" Target="http://www.seavest.co.za/inv/fpdf16/inv-preview.php?Id=42195" TargetMode="External"/><Relationship Id="rId_hyperlink_129" Type="http://schemas.openxmlformats.org/officeDocument/2006/relationships/hyperlink" Target="http://www.seavest.co.za/inv/fpdf16/inv-preview.php?Id=42220" TargetMode="External"/><Relationship Id="rId_hyperlink_130" Type="http://schemas.openxmlformats.org/officeDocument/2006/relationships/hyperlink" Target="http://www.seavest.co.za/inv/fpdf16/inv-preview.php?Id=42212" TargetMode="External"/><Relationship Id="rId_hyperlink_131" Type="http://schemas.openxmlformats.org/officeDocument/2006/relationships/hyperlink" Target="http://www.seavest.co.za/inv/fpdf16/inv-preview.php?Id=42215" TargetMode="External"/><Relationship Id="rId_hyperlink_132" Type="http://schemas.openxmlformats.org/officeDocument/2006/relationships/hyperlink" Target="http://www.seavest.co.za/inv/fpdf16/inv-preview.php?Id=40051" TargetMode="External"/><Relationship Id="rId_hyperlink_133" Type="http://schemas.openxmlformats.org/officeDocument/2006/relationships/hyperlink" Target="http://www.seavest.co.za/inv/fpdf16/inv-preview.php?Id=40462" TargetMode="External"/><Relationship Id="rId_hyperlink_134" Type="http://schemas.openxmlformats.org/officeDocument/2006/relationships/hyperlink" Target="http://www.seavest.co.za/inv/fpdf16/inv-preview.php?Id=42066" TargetMode="External"/><Relationship Id="rId_hyperlink_135" Type="http://schemas.openxmlformats.org/officeDocument/2006/relationships/hyperlink" Target="http://www.seavest.co.za/inv/fpdf16/inv-preview.php?Id=40815" TargetMode="External"/><Relationship Id="rId_hyperlink_136" Type="http://schemas.openxmlformats.org/officeDocument/2006/relationships/hyperlink" Target="http://www.seavest.co.za/inv/fpdf16/inv-preview.php?Id=41620" TargetMode="External"/><Relationship Id="rId_hyperlink_137" Type="http://schemas.openxmlformats.org/officeDocument/2006/relationships/hyperlink" Target="http://www.seavest.co.za/inv/fpdf16/inv-preview.php?Id=41627" TargetMode="External"/><Relationship Id="rId_hyperlink_138" Type="http://schemas.openxmlformats.org/officeDocument/2006/relationships/hyperlink" Target="http://www.seavest.co.za/inv/fpdf16/inv-preview.php?Id=42596" TargetMode="External"/><Relationship Id="rId_hyperlink_139" Type="http://schemas.openxmlformats.org/officeDocument/2006/relationships/hyperlink" Target="http://www.seavest.co.za/inv/fpdf16/inv-preview.php?Id=42241" TargetMode="External"/><Relationship Id="rId_hyperlink_140" Type="http://schemas.openxmlformats.org/officeDocument/2006/relationships/hyperlink" Target="http://www.seavest.co.za/inv/fpdf16/inv-preview.php?Id=41381" TargetMode="External"/><Relationship Id="rId_hyperlink_141" Type="http://schemas.openxmlformats.org/officeDocument/2006/relationships/hyperlink" Target="http://www.seavest.co.za/inv/fpdf16/inv-preview.php?Id=41455" TargetMode="External"/><Relationship Id="rId_hyperlink_142" Type="http://schemas.openxmlformats.org/officeDocument/2006/relationships/hyperlink" Target="http://www.seavest.co.za/inv/fpdf16/inv-preview.php?Id=39951" TargetMode="External"/><Relationship Id="rId_hyperlink_143" Type="http://schemas.openxmlformats.org/officeDocument/2006/relationships/hyperlink" Target="http://www.seavest.co.za/inv/fpdf16/inv-preview.php?Id=42551" TargetMode="External"/><Relationship Id="rId_hyperlink_144" Type="http://schemas.openxmlformats.org/officeDocument/2006/relationships/hyperlink" Target="http://www.seavest.co.za/inv/fpdf16/inv-preview.php?Id=40796" TargetMode="External"/><Relationship Id="rId_hyperlink_145" Type="http://schemas.openxmlformats.org/officeDocument/2006/relationships/hyperlink" Target="http://www.seavest.co.za/inv/fpdf16/inv-preview.php?Id=41661" TargetMode="External"/><Relationship Id="rId_hyperlink_146" Type="http://schemas.openxmlformats.org/officeDocument/2006/relationships/hyperlink" Target="http://www.seavest.co.za/inv/fpdf16/inv-preview.php?Id=42414" TargetMode="External"/><Relationship Id="rId_hyperlink_147" Type="http://schemas.openxmlformats.org/officeDocument/2006/relationships/hyperlink" Target="http://www.seavest.co.za/inv/fpdf16/inv-preview.php?Id=42594" TargetMode="External"/><Relationship Id="rId_hyperlink_148" Type="http://schemas.openxmlformats.org/officeDocument/2006/relationships/hyperlink" Target="http://www.seavest.co.za/inv/fpdf16/inv-preview.php?Id=40776" TargetMode="External"/><Relationship Id="rId_hyperlink_149" Type="http://schemas.openxmlformats.org/officeDocument/2006/relationships/hyperlink" Target="http://www.seavest.co.za/inv/fpdf16/inv-preview.php?Id=41935" TargetMode="External"/><Relationship Id="rId_hyperlink_150" Type="http://schemas.openxmlformats.org/officeDocument/2006/relationships/hyperlink" Target="http://www.seavest.co.za/inv/fpdf16/inv-preview.php?Id=41973" TargetMode="External"/><Relationship Id="rId_hyperlink_151" Type="http://schemas.openxmlformats.org/officeDocument/2006/relationships/hyperlink" Target="http://www.seavest.co.za/inv/fpdf16/inv-preview.php?Id=41669" TargetMode="External"/><Relationship Id="rId_hyperlink_152" Type="http://schemas.openxmlformats.org/officeDocument/2006/relationships/hyperlink" Target="http://www.seavest.co.za/inv/fpdf16/inv-preview.php?Id=41671" TargetMode="External"/><Relationship Id="rId_hyperlink_153" Type="http://schemas.openxmlformats.org/officeDocument/2006/relationships/hyperlink" Target="http://www.seavest.co.za/inv/fpdf16/inv-preview.php?Id=41679" TargetMode="External"/><Relationship Id="rId_hyperlink_154" Type="http://schemas.openxmlformats.org/officeDocument/2006/relationships/hyperlink" Target="http://www.seavest.co.za/inv/fpdf16/inv-preview.php?Id=41689" TargetMode="External"/><Relationship Id="rId_hyperlink_155" Type="http://schemas.openxmlformats.org/officeDocument/2006/relationships/hyperlink" Target="http://www.seavest.co.za/inv/fpdf16/inv-preview.php?Id=41690" TargetMode="External"/><Relationship Id="rId_hyperlink_156" Type="http://schemas.openxmlformats.org/officeDocument/2006/relationships/hyperlink" Target="http://www.seavest.co.za/inv/fpdf16/inv-preview.php?Id=41691" TargetMode="External"/><Relationship Id="rId_hyperlink_157" Type="http://schemas.openxmlformats.org/officeDocument/2006/relationships/hyperlink" Target="http://www.seavest.co.za/inv/fpdf16/inv-preview.php?Id=42549" TargetMode="External"/><Relationship Id="rId_hyperlink_158" Type="http://schemas.openxmlformats.org/officeDocument/2006/relationships/hyperlink" Target="http://www.seavest.co.za/inv/fpdf16/inv-preview.php?Id=41630" TargetMode="External"/><Relationship Id="rId_hyperlink_159" Type="http://schemas.openxmlformats.org/officeDocument/2006/relationships/hyperlink" Target="http://www.seavest.co.za/inv/fpdf16/inv-preview.php?Id=42308" TargetMode="External"/><Relationship Id="rId_hyperlink_160" Type="http://schemas.openxmlformats.org/officeDocument/2006/relationships/hyperlink" Target="http://www.seavest.co.za/inv/fpdf16/inv-preview.php?Id=41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6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21901</v>
      </c>
      <c r="E2" t="s">
        <v>12</v>
      </c>
      <c r="F2">
        <v>10814.2</v>
      </c>
      <c r="G2">
        <v>14</v>
      </c>
      <c r="H2" t="str">
        <f>Hyperlink("http://www.seavest.co.za/inv/fpdf16/inv-preview.php?Id=41462","Click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22817</v>
      </c>
      <c r="E3" t="s">
        <v>16</v>
      </c>
      <c r="F3">
        <v>4051.35</v>
      </c>
      <c r="G3">
        <v>86</v>
      </c>
      <c r="H3" t="str">
        <f>Hyperlink("http://www.seavest.co.za/inv/fpdf16/inv-preview.php?Id=42221","Click for Invoice PDF")</f>
        <v>Click for Invoice PDF</v>
      </c>
      <c r="I3"/>
    </row>
    <row r="4" spans="1:215">
      <c r="A4" t="s">
        <v>17</v>
      </c>
      <c r="B4" t="s">
        <v>14</v>
      </c>
      <c r="C4" t="s">
        <v>15</v>
      </c>
      <c r="D4">
        <v>22816</v>
      </c>
      <c r="E4" t="s">
        <v>16</v>
      </c>
      <c r="F4">
        <v>6335</v>
      </c>
      <c r="G4">
        <v>86</v>
      </c>
      <c r="H4" t="str">
        <f>Hyperlink("http://www.seavest.co.za/inv/fpdf16/inv-preview.php?Id=42222","Click for Invoice PDF")</f>
        <v>Click for Invoice PDF</v>
      </c>
      <c r="I4"/>
    </row>
    <row r="5" spans="1:215">
      <c r="A5" t="s">
        <v>18</v>
      </c>
      <c r="B5" t="s">
        <v>19</v>
      </c>
      <c r="C5" t="s">
        <v>15</v>
      </c>
      <c r="D5">
        <v>22900</v>
      </c>
      <c r="E5" t="s">
        <v>16</v>
      </c>
      <c r="F5">
        <v>9202.200000000001</v>
      </c>
      <c r="G5">
        <v>86</v>
      </c>
      <c r="H5" t="str">
        <f>Hyperlink("http://www.seavest.co.za/inv/fpdf16/inv-preview.php?Id=42393","Click for Invoice PDF")</f>
        <v>Click for Invoice PDF</v>
      </c>
      <c r="I5"/>
    </row>
    <row r="6" spans="1:215">
      <c r="A6" t="s">
        <v>20</v>
      </c>
      <c r="B6" t="s">
        <v>21</v>
      </c>
      <c r="C6" t="s">
        <v>22</v>
      </c>
      <c r="D6">
        <v>23074</v>
      </c>
      <c r="E6" t="s">
        <v>16</v>
      </c>
      <c r="F6">
        <v>10760.08</v>
      </c>
      <c r="G6">
        <v>106</v>
      </c>
      <c r="H6" t="str">
        <f>Hyperlink("http://www.seavest.co.za/inv/fpdf16/inv-preview.php?Id=42628","Click for Invoice PDF")</f>
        <v>Click for Invoice PDF</v>
      </c>
      <c r="I6"/>
    </row>
    <row r="7" spans="1:215">
      <c r="A7" t="s">
        <v>23</v>
      </c>
      <c r="B7" t="s">
        <v>24</v>
      </c>
      <c r="C7" t="s">
        <v>25</v>
      </c>
      <c r="D7">
        <v>23068</v>
      </c>
      <c r="E7" t="s">
        <v>16</v>
      </c>
      <c r="F7">
        <v>9705.85</v>
      </c>
      <c r="G7">
        <v>119</v>
      </c>
      <c r="H7" t="str">
        <f>Hyperlink("http://www.seavest.co.za/inv/fpdf16/inv-preview.php?Id=42655","Click for Invoice PDF")</f>
        <v>Click for Invoice PDF</v>
      </c>
      <c r="I7"/>
    </row>
    <row r="8" spans="1:215">
      <c r="A8" t="s">
        <v>26</v>
      </c>
      <c r="B8" t="s">
        <v>27</v>
      </c>
      <c r="C8" t="s">
        <v>22</v>
      </c>
      <c r="D8">
        <v>22669</v>
      </c>
      <c r="E8" t="s">
        <v>28</v>
      </c>
      <c r="F8">
        <v>3512.1</v>
      </c>
      <c r="G8">
        <v>85</v>
      </c>
      <c r="H8" t="str">
        <f>Hyperlink("http://www.seavest.co.za/inv/fpdf16/inv-preview.php?Id=42214","Click for Invoice PDF")</f>
        <v>Click for Invoice PDF</v>
      </c>
      <c r="I8"/>
    </row>
    <row r="9" spans="1:215">
      <c r="A9" t="s">
        <v>29</v>
      </c>
      <c r="B9" t="s">
        <v>30</v>
      </c>
      <c r="C9" t="s">
        <v>25</v>
      </c>
      <c r="D9">
        <v>22781</v>
      </c>
      <c r="E9" t="s">
        <v>28</v>
      </c>
      <c r="F9">
        <v>6904.85</v>
      </c>
      <c r="G9">
        <v>139</v>
      </c>
      <c r="H9" t="str">
        <f>Hyperlink("http://www.seavest.co.za/inv/fpdf16/inv-preview.php?Id=42316","Click for Invoice PDF")</f>
        <v>Click for Invoice PDF</v>
      </c>
      <c r="I9"/>
    </row>
    <row r="10" spans="1:215">
      <c r="A10" t="s">
        <v>31</v>
      </c>
      <c r="B10" t="s">
        <v>32</v>
      </c>
      <c r="C10" t="s">
        <v>33</v>
      </c>
      <c r="D10">
        <v>22428</v>
      </c>
      <c r="E10" t="s">
        <v>34</v>
      </c>
      <c r="F10">
        <v>5188.02</v>
      </c>
      <c r="G10">
        <v>181</v>
      </c>
      <c r="H10" t="str">
        <f>Hyperlink("http://www.seavest.co.za/inv/fpdf16/inv-preview.php?Id=41951","Click for Invoice PDF")</f>
        <v>Click for Invoice PDF</v>
      </c>
      <c r="I10"/>
    </row>
    <row r="11" spans="1:215">
      <c r="A11" t="s">
        <v>35</v>
      </c>
      <c r="B11" t="s">
        <v>36</v>
      </c>
      <c r="C11" t="s">
        <v>15</v>
      </c>
      <c r="D11">
        <v>22807</v>
      </c>
      <c r="E11" t="s">
        <v>37</v>
      </c>
      <c r="F11">
        <v>5547.84</v>
      </c>
      <c r="G11">
        <v>24</v>
      </c>
      <c r="H11" t="str">
        <f>Hyperlink("http://www.seavest.co.za/inv/fpdf16/inv-preview.php?Id=42361","Click for Invoice PDF")</f>
        <v>Click for Invoice PDF</v>
      </c>
      <c r="I11"/>
    </row>
    <row r="12" spans="1:215">
      <c r="A12" t="s">
        <v>38</v>
      </c>
      <c r="B12" t="s">
        <v>39</v>
      </c>
      <c r="C12" t="s">
        <v>22</v>
      </c>
      <c r="D12">
        <v>21406</v>
      </c>
      <c r="E12" t="s">
        <v>40</v>
      </c>
      <c r="F12">
        <v>741</v>
      </c>
      <c r="G12">
        <v>328</v>
      </c>
      <c r="H12" t="str">
        <f>Hyperlink("http://www.seavest.co.za/inv/fpdf16/inv-preview.php?Id=41007","Click for Invoice PDF")</f>
        <v>Click for Invoice PDF</v>
      </c>
      <c r="I12"/>
    </row>
    <row r="13" spans="1:215">
      <c r="A13" t="s">
        <v>41</v>
      </c>
      <c r="B13" t="s">
        <v>42</v>
      </c>
      <c r="C13" t="s">
        <v>25</v>
      </c>
      <c r="D13">
        <v>22436</v>
      </c>
      <c r="E13" t="s">
        <v>43</v>
      </c>
      <c r="F13">
        <v>5154.5</v>
      </c>
      <c r="G13">
        <v>54</v>
      </c>
      <c r="H13" t="str">
        <f>Hyperlink("http://www.seavest.co.za/inv/fpdf16/inv-preview.php?Id=41989","Click for Invoice PDF")</f>
        <v>Click for Invoice PDF</v>
      </c>
      <c r="I13"/>
    </row>
    <row r="14" spans="1:215">
      <c r="A14" t="s">
        <v>44</v>
      </c>
      <c r="B14" t="s">
        <v>45</v>
      </c>
      <c r="C14" t="s">
        <v>11</v>
      </c>
      <c r="D14">
        <v>21908</v>
      </c>
      <c r="E14" t="s">
        <v>46</v>
      </c>
      <c r="F14">
        <v>938</v>
      </c>
      <c r="G14">
        <v>260</v>
      </c>
      <c r="H14" t="str">
        <f>Hyperlink("http://www.seavest.co.za/inv/fpdf16/inv-preview.php?Id=41478","Click for Invoice PDF")</f>
        <v>Click for Invoice PDF</v>
      </c>
      <c r="I14"/>
    </row>
    <row r="15" spans="1:215">
      <c r="A15" t="s">
        <v>47</v>
      </c>
      <c r="B15" t="s">
        <v>48</v>
      </c>
      <c r="C15"/>
      <c r="D15">
        <v>21281</v>
      </c>
      <c r="E15" t="s">
        <v>49</v>
      </c>
      <c r="F15">
        <v>5254.400000000001</v>
      </c>
      <c r="G15">
        <v>14</v>
      </c>
      <c r="H15" t="str">
        <f>Hyperlink("http://www.seavest.co.za/inv/fpdf16/inv-preview.php?Id=40904","Click for Invoice PDF")</f>
        <v>Click for Invoice PDF</v>
      </c>
      <c r="I15"/>
    </row>
    <row r="16" spans="1:215">
      <c r="A16" t="s">
        <v>50</v>
      </c>
      <c r="B16" t="s">
        <v>51</v>
      </c>
      <c r="C16" t="s">
        <v>52</v>
      </c>
      <c r="D16">
        <v>21266</v>
      </c>
      <c r="E16" t="s">
        <v>49</v>
      </c>
      <c r="F16">
        <v>4065.6</v>
      </c>
      <c r="G16">
        <v>365</v>
      </c>
      <c r="H16" t="str">
        <f>Hyperlink("http://www.seavest.co.za/inv/fpdf16/inv-preview.php?Id=40932","Click for Invoice PDF")</f>
        <v>Click for Invoice PDF</v>
      </c>
      <c r="I16"/>
    </row>
    <row r="17" spans="1:215">
      <c r="A17" t="s">
        <v>53</v>
      </c>
      <c r="B17" t="s">
        <v>54</v>
      </c>
      <c r="C17" t="s">
        <v>55</v>
      </c>
      <c r="D17">
        <v>21271</v>
      </c>
      <c r="E17" t="s">
        <v>49</v>
      </c>
      <c r="F17">
        <v>3789.9</v>
      </c>
      <c r="G17">
        <v>309</v>
      </c>
      <c r="H17" t="str">
        <f>Hyperlink("http://www.seavest.co.za/inv/fpdf16/inv-preview.php?Id=40928","Click for Invoice PDF")</f>
        <v>Click for Invoice PDF</v>
      </c>
      <c r="I17"/>
    </row>
    <row r="18" spans="1:215">
      <c r="A18" t="s">
        <v>56</v>
      </c>
      <c r="B18" t="s">
        <v>57</v>
      </c>
      <c r="C18" t="s">
        <v>25</v>
      </c>
      <c r="D18">
        <v>21240</v>
      </c>
      <c r="E18" t="s">
        <v>49</v>
      </c>
      <c r="F18">
        <v>935.0000000000001</v>
      </c>
      <c r="G18">
        <v>14</v>
      </c>
      <c r="H18" t="str">
        <f>Hyperlink("http://www.seavest.co.za/inv/fpdf16/inv-preview.php?Id=40501","Click for Invoice PDF")</f>
        <v>Click for Invoice PDF</v>
      </c>
      <c r="I18"/>
    </row>
    <row r="19" spans="1:215">
      <c r="A19" t="s">
        <v>58</v>
      </c>
      <c r="B19" t="s">
        <v>59</v>
      </c>
      <c r="C19" t="s">
        <v>60</v>
      </c>
      <c r="D19">
        <v>21340</v>
      </c>
      <c r="E19" t="s">
        <v>61</v>
      </c>
      <c r="F19">
        <v>5437.3</v>
      </c>
      <c r="G19">
        <v>300</v>
      </c>
      <c r="H19" t="str">
        <f>Hyperlink("http://www.seavest.co.za/inv/fpdf16/inv-preview.php?Id=40985","Click for Invoice PDF")</f>
        <v>Click for Invoice PDF</v>
      </c>
      <c r="I19"/>
    </row>
    <row r="20" spans="1:215">
      <c r="A20" t="s">
        <v>62</v>
      </c>
      <c r="B20" t="s">
        <v>63</v>
      </c>
      <c r="C20" t="s">
        <v>25</v>
      </c>
      <c r="D20">
        <v>22798</v>
      </c>
      <c r="E20" t="s">
        <v>64</v>
      </c>
      <c r="F20">
        <v>14531.22</v>
      </c>
      <c r="G20">
        <v>54</v>
      </c>
      <c r="H20" t="str">
        <f>Hyperlink("http://www.seavest.co.za/inv/fpdf16/inv-preview.php?Id=42340","Click for Invoice PDF")</f>
        <v>Click for Invoice PDF</v>
      </c>
      <c r="I20"/>
    </row>
    <row r="21" spans="1:215">
      <c r="A21" t="s">
        <v>65</v>
      </c>
      <c r="B21" t="s">
        <v>10</v>
      </c>
      <c r="C21" t="s">
        <v>33</v>
      </c>
      <c r="D21">
        <v>22802</v>
      </c>
      <c r="E21" t="s">
        <v>64</v>
      </c>
      <c r="F21">
        <v>4885.68</v>
      </c>
      <c r="G21">
        <v>85</v>
      </c>
      <c r="H21" t="str">
        <f>Hyperlink("http://www.seavest.co.za/inv/fpdf16/inv-preview.php?Id=42353","Click for Invoice PDF")</f>
        <v>Click for Invoice PDF</v>
      </c>
      <c r="I21"/>
    </row>
    <row r="22" spans="1:215">
      <c r="A22" t="s">
        <v>66</v>
      </c>
      <c r="B22" t="s">
        <v>67</v>
      </c>
      <c r="C22" t="s">
        <v>68</v>
      </c>
      <c r="D22">
        <v>22444</v>
      </c>
      <c r="E22" t="s">
        <v>69</v>
      </c>
      <c r="F22">
        <v>14495.5</v>
      </c>
      <c r="G22">
        <v>208</v>
      </c>
      <c r="H22" t="str">
        <f>Hyperlink("http://www.seavest.co.za/inv/fpdf16/inv-preview.php?Id=41992","Click for Invoice PDF")</f>
        <v>Click for Invoice PDF</v>
      </c>
      <c r="I22"/>
    </row>
    <row r="23" spans="1:215">
      <c r="A23" t="s">
        <v>70</v>
      </c>
      <c r="B23" t="s">
        <v>71</v>
      </c>
      <c r="C23" t="s">
        <v>25</v>
      </c>
      <c r="D23">
        <v>20633</v>
      </c>
      <c r="E23" t="s">
        <v>72</v>
      </c>
      <c r="F23">
        <v>49936</v>
      </c>
      <c r="G23">
        <v>275</v>
      </c>
      <c r="H23" t="str">
        <f>Hyperlink("http://www.seavest.co.za/inv/fpdf16/inv-preview.php?Id=40320","Click for Invoice PDF")</f>
        <v>Click for Invoice PDF</v>
      </c>
      <c r="I23"/>
    </row>
    <row r="24" spans="1:215">
      <c r="A24" t="s">
        <v>73</v>
      </c>
      <c r="B24" t="s">
        <v>74</v>
      </c>
      <c r="C24" t="s">
        <v>68</v>
      </c>
      <c r="D24">
        <v>21471</v>
      </c>
      <c r="E24" t="s">
        <v>75</v>
      </c>
      <c r="F24">
        <v>0</v>
      </c>
      <c r="G24">
        <v>34</v>
      </c>
      <c r="H24" t="str">
        <f>Hyperlink("http://www.seavest.co.za/inv/fpdf16/inv-preview.php?Id=40864","Click for Invoice PDF")</f>
        <v>Click for Invoice PDF</v>
      </c>
      <c r="I24"/>
    </row>
    <row r="25" spans="1:215">
      <c r="A25" t="s">
        <v>76</v>
      </c>
      <c r="B25" t="s">
        <v>77</v>
      </c>
      <c r="C25" t="s">
        <v>68</v>
      </c>
      <c r="D25">
        <v>21113</v>
      </c>
      <c r="E25" t="s">
        <v>78</v>
      </c>
      <c r="F25">
        <v>8643.800000000001</v>
      </c>
      <c r="G25">
        <v>310</v>
      </c>
      <c r="H25" t="str">
        <f>Hyperlink("http://www.seavest.co.za/inv/fpdf16/inv-preview.php?Id=40684","Click for Invoice PDF")</f>
        <v>Click for Invoice PDF</v>
      </c>
      <c r="I25"/>
    </row>
    <row r="26" spans="1:215">
      <c r="A26" t="s">
        <v>79</v>
      </c>
      <c r="B26" t="s">
        <v>80</v>
      </c>
      <c r="C26" t="s">
        <v>68</v>
      </c>
      <c r="D26">
        <v>24083</v>
      </c>
      <c r="E26" t="s">
        <v>81</v>
      </c>
      <c r="F26">
        <v>2164.6</v>
      </c>
      <c r="G26">
        <v>6</v>
      </c>
      <c r="H26" t="str">
        <f>Hyperlink("http://www.seavest.co.za/inv/fpdf16/inv-preview.php?Id=42338","Click for Invoice PDF")</f>
        <v>Click for Invoice PDF</v>
      </c>
      <c r="I26"/>
    </row>
    <row r="27" spans="1:215">
      <c r="A27" t="s">
        <v>82</v>
      </c>
      <c r="B27" t="s">
        <v>83</v>
      </c>
      <c r="C27" t="s">
        <v>25</v>
      </c>
      <c r="D27">
        <v>21587</v>
      </c>
      <c r="E27" t="s">
        <v>84</v>
      </c>
      <c r="F27">
        <v>12390.8</v>
      </c>
      <c r="G27">
        <v>296</v>
      </c>
      <c r="H27" t="str">
        <f>Hyperlink("http://www.seavest.co.za/inv/fpdf16/inv-preview.php?Id=41213","Click for Invoice PDF")</f>
        <v>Click for Invoice PDF</v>
      </c>
      <c r="I27"/>
    </row>
    <row r="28" spans="1:215">
      <c r="A28" t="s">
        <v>85</v>
      </c>
      <c r="B28" t="s">
        <v>10</v>
      </c>
      <c r="C28" t="s">
        <v>33</v>
      </c>
      <c r="D28">
        <v>22825</v>
      </c>
      <c r="E28" t="s">
        <v>86</v>
      </c>
      <c r="F28">
        <v>3300</v>
      </c>
      <c r="G28">
        <v>85</v>
      </c>
      <c r="H28" t="str">
        <f>Hyperlink("http://www.seavest.co.za/inv/fpdf16/inv-preview.php?Id=42373","Click for Invoice PDF")</f>
        <v>Click for Invoice PDF</v>
      </c>
      <c r="I28"/>
    </row>
    <row r="29" spans="1:215">
      <c r="A29" t="s">
        <v>87</v>
      </c>
      <c r="B29" t="s">
        <v>88</v>
      </c>
      <c r="C29" t="s">
        <v>55</v>
      </c>
      <c r="D29">
        <v>22341</v>
      </c>
      <c r="E29" t="s">
        <v>89</v>
      </c>
      <c r="F29">
        <v>7285.3</v>
      </c>
      <c r="G29">
        <v>85</v>
      </c>
      <c r="H29" t="str">
        <f>Hyperlink("http://www.seavest.co.za/inv/fpdf16/inv-preview.php?Id=41911","Click for Invoice PDF")</f>
        <v>Click for Invoice PDF</v>
      </c>
      <c r="I29"/>
    </row>
    <row r="30" spans="1:215">
      <c r="A30" t="s">
        <v>90</v>
      </c>
      <c r="B30" t="s">
        <v>91</v>
      </c>
      <c r="C30" t="s">
        <v>25</v>
      </c>
      <c r="D30">
        <v>22454</v>
      </c>
      <c r="E30" t="s">
        <v>89</v>
      </c>
      <c r="F30">
        <v>8246.92</v>
      </c>
      <c r="G30">
        <v>114</v>
      </c>
      <c r="H30" t="str">
        <f>Hyperlink("http://www.seavest.co.za/inv/fpdf16/inv-preview.php?Id=41997","Click for Invoice PDF")</f>
        <v>Click for Invoice PDF</v>
      </c>
      <c r="I30"/>
    </row>
    <row r="31" spans="1:215">
      <c r="A31" t="s">
        <v>92</v>
      </c>
      <c r="B31" t="s">
        <v>93</v>
      </c>
      <c r="C31" t="s">
        <v>25</v>
      </c>
      <c r="D31">
        <v>22177</v>
      </c>
      <c r="E31" t="s">
        <v>94</v>
      </c>
      <c r="F31">
        <v>1323</v>
      </c>
      <c r="G31">
        <v>244</v>
      </c>
      <c r="H31" t="str">
        <f>Hyperlink("http://www.seavest.co.za/inv/fpdf16/inv-preview.php?Id=41801","Click for Invoice PDF")</f>
        <v>Click for Invoice PDF</v>
      </c>
      <c r="I31"/>
    </row>
    <row r="32" spans="1:215">
      <c r="A32" t="s">
        <v>95</v>
      </c>
      <c r="B32" t="s">
        <v>96</v>
      </c>
      <c r="C32" t="s">
        <v>25</v>
      </c>
      <c r="D32">
        <v>21280</v>
      </c>
      <c r="E32" t="s">
        <v>97</v>
      </c>
      <c r="F32">
        <v>12919.1</v>
      </c>
      <c r="G32">
        <v>309</v>
      </c>
      <c r="H32" t="str">
        <f>Hyperlink("http://www.seavest.co.za/inv/fpdf16/inv-preview.php?Id=40918","Click for Invoice PDF")</f>
        <v>Click for Invoice PDF</v>
      </c>
      <c r="I32"/>
    </row>
    <row r="33" spans="1:215">
      <c r="A33" t="s">
        <v>98</v>
      </c>
      <c r="B33" t="s">
        <v>99</v>
      </c>
      <c r="C33" t="s">
        <v>60</v>
      </c>
      <c r="D33">
        <v>21456</v>
      </c>
      <c r="E33" t="s">
        <v>100</v>
      </c>
      <c r="F33">
        <v>8430.26</v>
      </c>
      <c r="G33">
        <v>338</v>
      </c>
      <c r="H33" t="str">
        <f>Hyperlink("http://www.seavest.co.za/inv/fpdf16/inv-preview.php?Id=40557","Click for Invoice PDF")</f>
        <v>Click for Invoice PDF</v>
      </c>
      <c r="I33"/>
    </row>
    <row r="34" spans="1:215">
      <c r="A34" t="s">
        <v>101</v>
      </c>
      <c r="B34" t="s">
        <v>102</v>
      </c>
      <c r="C34" t="s">
        <v>25</v>
      </c>
      <c r="D34">
        <v>21248</v>
      </c>
      <c r="E34" t="s">
        <v>100</v>
      </c>
      <c r="F34">
        <v>8622.299999999999</v>
      </c>
      <c r="G34">
        <v>321</v>
      </c>
      <c r="H34" t="str">
        <f>Hyperlink("http://www.seavest.co.za/inv/fpdf16/inv-preview.php?Id=40816","Click for Invoice PDF")</f>
        <v>Click for Invoice PDF</v>
      </c>
      <c r="I34"/>
    </row>
    <row r="35" spans="1:215">
      <c r="A35" t="s">
        <v>103</v>
      </c>
      <c r="B35" t="s">
        <v>104</v>
      </c>
      <c r="C35" t="s">
        <v>33</v>
      </c>
      <c r="D35">
        <v>21466</v>
      </c>
      <c r="E35" t="s">
        <v>100</v>
      </c>
      <c r="F35">
        <v>13477.2</v>
      </c>
      <c r="G35">
        <v>321</v>
      </c>
      <c r="H35" t="str">
        <f>Hyperlink("http://www.seavest.co.za/inv/fpdf16/inv-preview.php?Id=40981","Click for Invoice PDF")</f>
        <v>Click for Invoice PDF</v>
      </c>
      <c r="I35"/>
    </row>
    <row r="36" spans="1:215">
      <c r="A36" t="s">
        <v>105</v>
      </c>
      <c r="B36" t="s">
        <v>104</v>
      </c>
      <c r="C36" t="s">
        <v>33</v>
      </c>
      <c r="D36">
        <v>21420</v>
      </c>
      <c r="E36" t="s">
        <v>100</v>
      </c>
      <c r="F36">
        <v>8077.4</v>
      </c>
      <c r="G36">
        <v>321</v>
      </c>
      <c r="H36" t="str">
        <f>Hyperlink("http://www.seavest.co.za/inv/fpdf16/inv-preview.php?Id=40982","Click for Invoice PDF")</f>
        <v>Click for Invoice PDF</v>
      </c>
      <c r="I36"/>
    </row>
    <row r="37" spans="1:215">
      <c r="A37" t="s">
        <v>106</v>
      </c>
      <c r="B37" t="s">
        <v>107</v>
      </c>
      <c r="C37" t="s">
        <v>33</v>
      </c>
      <c r="D37">
        <v>22490</v>
      </c>
      <c r="E37" t="s">
        <v>108</v>
      </c>
      <c r="F37">
        <v>6173.9</v>
      </c>
      <c r="G37">
        <v>117</v>
      </c>
      <c r="H37" t="str">
        <f>Hyperlink("http://www.seavest.co.za/inv/fpdf16/inv-preview.php?Id=42021","Click for Invoice PDF")</f>
        <v>Click for Invoice PDF</v>
      </c>
      <c r="I37"/>
    </row>
    <row r="38" spans="1:215">
      <c r="A38" t="s">
        <v>109</v>
      </c>
      <c r="B38" t="s">
        <v>110</v>
      </c>
      <c r="C38" t="s">
        <v>15</v>
      </c>
      <c r="D38">
        <v>22465</v>
      </c>
      <c r="E38" t="s">
        <v>108</v>
      </c>
      <c r="F38">
        <v>1889.03</v>
      </c>
      <c r="G38">
        <v>85</v>
      </c>
      <c r="H38" t="str">
        <f>Hyperlink("http://www.seavest.co.za/inv/fpdf16/inv-preview.php?Id=41634","Click for Invoice PDF")</f>
        <v>Click for Invoice PDF</v>
      </c>
      <c r="I38"/>
    </row>
    <row r="39" spans="1:215">
      <c r="A39" t="s">
        <v>111</v>
      </c>
      <c r="B39" t="s">
        <v>110</v>
      </c>
      <c r="C39" t="s">
        <v>15</v>
      </c>
      <c r="D39">
        <v>22460</v>
      </c>
      <c r="E39" t="s">
        <v>108</v>
      </c>
      <c r="F39">
        <v>8839.09</v>
      </c>
      <c r="G39">
        <v>85</v>
      </c>
      <c r="H39" t="str">
        <f>Hyperlink("http://www.seavest.co.za/inv/fpdf16/inv-preview.php?Id=41996","Click for Invoice PDF")</f>
        <v>Click for Invoice PDF</v>
      </c>
      <c r="I39"/>
    </row>
    <row r="40" spans="1:215">
      <c r="A40" t="s">
        <v>112</v>
      </c>
      <c r="B40" t="s">
        <v>113</v>
      </c>
      <c r="C40" t="s">
        <v>60</v>
      </c>
      <c r="D40">
        <v>21302</v>
      </c>
      <c r="E40" t="s">
        <v>114</v>
      </c>
      <c r="F40">
        <v>5765.9</v>
      </c>
      <c r="G40">
        <v>24</v>
      </c>
      <c r="H40" t="str">
        <f>Hyperlink("http://www.seavest.co.za/inv/fpdf16/inv-preview.php?Id=40933","Click for Invoice PDF")</f>
        <v>Click for Invoice PDF</v>
      </c>
      <c r="I40"/>
    </row>
    <row r="41" spans="1:215">
      <c r="A41" t="s">
        <v>115</v>
      </c>
      <c r="B41" t="s">
        <v>93</v>
      </c>
      <c r="C41" t="s">
        <v>25</v>
      </c>
      <c r="D41">
        <v>22189</v>
      </c>
      <c r="E41" t="s">
        <v>116</v>
      </c>
      <c r="F41">
        <v>10722.02</v>
      </c>
      <c r="G41">
        <v>244</v>
      </c>
      <c r="H41" t="str">
        <f>Hyperlink("http://www.seavest.co.za/inv/fpdf16/inv-preview.php?Id=41807","Click for Invoice PDF")</f>
        <v>Click for Invoice PDF</v>
      </c>
      <c r="I41"/>
    </row>
    <row r="42" spans="1:215">
      <c r="A42" t="s">
        <v>117</v>
      </c>
      <c r="B42" t="s">
        <v>118</v>
      </c>
      <c r="C42" t="s">
        <v>22</v>
      </c>
      <c r="D42">
        <v>21953</v>
      </c>
      <c r="E42" t="s">
        <v>119</v>
      </c>
      <c r="F42">
        <v>11615.2</v>
      </c>
      <c r="G42">
        <v>276</v>
      </c>
      <c r="H42" t="str">
        <f>Hyperlink("http://www.seavest.co.za/inv/fpdf16/inv-preview.php?Id=41526","Click for Invoice PDF")</f>
        <v>Click for Invoice PDF</v>
      </c>
      <c r="I42"/>
    </row>
    <row r="43" spans="1:215">
      <c r="A43" t="s">
        <v>120</v>
      </c>
      <c r="B43" t="s">
        <v>121</v>
      </c>
      <c r="C43" t="s">
        <v>25</v>
      </c>
      <c r="D43">
        <v>21674</v>
      </c>
      <c r="E43" t="s">
        <v>122</v>
      </c>
      <c r="F43">
        <v>7035.8</v>
      </c>
      <c r="G43">
        <v>258</v>
      </c>
      <c r="H43" t="str">
        <f>Hyperlink("http://www.seavest.co.za/inv/fpdf16/inv-preview.php?Id=41001","Click for Invoice PDF")</f>
        <v>Click for Invoice PDF</v>
      </c>
      <c r="I43"/>
    </row>
    <row r="44" spans="1:215">
      <c r="A44" t="s">
        <v>123</v>
      </c>
      <c r="B44" t="s">
        <v>124</v>
      </c>
      <c r="C44" t="s">
        <v>68</v>
      </c>
      <c r="D44">
        <v>22853</v>
      </c>
      <c r="E44" t="s">
        <v>125</v>
      </c>
      <c r="F44">
        <v>4818.05</v>
      </c>
      <c r="G44">
        <v>84</v>
      </c>
      <c r="H44" t="str">
        <f>Hyperlink("http://www.seavest.co.za/inv/fpdf16/inv-preview.php?Id=42383","Click for Invoice PDF")</f>
        <v>Click for Invoice PDF</v>
      </c>
      <c r="I44"/>
    </row>
    <row r="45" spans="1:215">
      <c r="A45" t="s">
        <v>126</v>
      </c>
      <c r="B45" t="s">
        <v>127</v>
      </c>
      <c r="C45" t="s">
        <v>33</v>
      </c>
      <c r="D45">
        <v>20940</v>
      </c>
      <c r="E45" t="s">
        <v>128</v>
      </c>
      <c r="F45">
        <v>14151.72</v>
      </c>
      <c r="G45">
        <v>44</v>
      </c>
      <c r="H45" t="str">
        <f>Hyperlink("http://www.seavest.co.za/inv/fpdf16/inv-preview.php?Id=40652","Click for Invoice PDF")</f>
        <v>Click for Invoice PDF</v>
      </c>
      <c r="I45"/>
    </row>
    <row r="46" spans="1:215">
      <c r="A46" t="s">
        <v>129</v>
      </c>
      <c r="B46" t="s">
        <v>130</v>
      </c>
      <c r="C46" t="s">
        <v>25</v>
      </c>
      <c r="D46">
        <v>21247</v>
      </c>
      <c r="E46" t="s">
        <v>128</v>
      </c>
      <c r="F46">
        <v>15696.16</v>
      </c>
      <c r="G46">
        <v>54</v>
      </c>
      <c r="H46" t="str">
        <f>Hyperlink("http://www.seavest.co.za/inv/fpdf16/inv-preview.php?Id=40736","Click for Invoice PDF")</f>
        <v>Click for Invoice PDF</v>
      </c>
      <c r="I46"/>
    </row>
    <row r="47" spans="1:215">
      <c r="A47" t="s">
        <v>131</v>
      </c>
      <c r="B47" t="s">
        <v>132</v>
      </c>
      <c r="C47" t="s">
        <v>25</v>
      </c>
      <c r="D47">
        <v>20975</v>
      </c>
      <c r="E47" t="s">
        <v>133</v>
      </c>
      <c r="F47">
        <v>7225.3</v>
      </c>
      <c r="G47">
        <v>380</v>
      </c>
      <c r="H47" t="str">
        <f>Hyperlink("http://www.seavest.co.za/inv/fpdf16/inv-preview.php?Id=40640","Click for Invoice PDF")</f>
        <v>Click for Invoice PDF</v>
      </c>
      <c r="I47"/>
    </row>
    <row r="48" spans="1:215">
      <c r="A48" t="s">
        <v>134</v>
      </c>
      <c r="B48" t="s">
        <v>135</v>
      </c>
      <c r="C48" t="s">
        <v>25</v>
      </c>
      <c r="D48">
        <v>0</v>
      </c>
      <c r="E48" t="s">
        <v>136</v>
      </c>
      <c r="F48">
        <v>9272</v>
      </c>
      <c r="G48">
        <v>244</v>
      </c>
      <c r="H48" t="str">
        <f>Hyperlink("http://www.seavest.co.za/inv/fpdf16/inv-preview.php?Id=41808","Click for Invoice PDF")</f>
        <v>Click for Invoice PDF</v>
      </c>
      <c r="I48"/>
    </row>
    <row r="49" spans="1:215">
      <c r="A49" t="s">
        <v>137</v>
      </c>
      <c r="B49" t="s">
        <v>138</v>
      </c>
      <c r="C49" t="s">
        <v>33</v>
      </c>
      <c r="D49">
        <v>22782</v>
      </c>
      <c r="E49" t="s">
        <v>139</v>
      </c>
      <c r="F49">
        <v>5354.88</v>
      </c>
      <c r="G49">
        <v>135</v>
      </c>
      <c r="H49" t="str">
        <f>Hyperlink("http://www.seavest.co.za/inv/fpdf16/inv-preview.php?Id=42326","Click for Invoice PDF")</f>
        <v>Click for Invoice PDF</v>
      </c>
      <c r="I49"/>
    </row>
    <row r="50" spans="1:215">
      <c r="A50" t="s">
        <v>140</v>
      </c>
      <c r="B50" t="s">
        <v>141</v>
      </c>
      <c r="C50" t="s">
        <v>68</v>
      </c>
      <c r="D50">
        <v>20775</v>
      </c>
      <c r="E50" t="s">
        <v>142</v>
      </c>
      <c r="F50">
        <v>105071</v>
      </c>
      <c r="G50">
        <v>455</v>
      </c>
      <c r="H50" t="str">
        <f>Hyperlink("http://www.seavest.co.za/inv/fpdf16/inv-preview.php?Id=40439","Click for Invoice PDF")</f>
        <v>Click for Invoice PDF</v>
      </c>
      <c r="I50"/>
    </row>
    <row r="51" spans="1:215">
      <c r="A51" t="s">
        <v>143</v>
      </c>
      <c r="B51" t="s">
        <v>144</v>
      </c>
      <c r="C51" t="s">
        <v>25</v>
      </c>
      <c r="D51">
        <v>20416</v>
      </c>
      <c r="E51" t="s">
        <v>145</v>
      </c>
      <c r="F51">
        <v>11657.76</v>
      </c>
      <c r="G51">
        <v>385</v>
      </c>
      <c r="H51" t="str">
        <f>Hyperlink("http://www.seavest.co.za/inv/fpdf16/inv-preview.php?Id=40129","Click for Invoice PDF")</f>
        <v>Click for Invoice PDF</v>
      </c>
      <c r="I51"/>
    </row>
    <row r="52" spans="1:215">
      <c r="A52" t="s">
        <v>146</v>
      </c>
      <c r="B52" t="s">
        <v>147</v>
      </c>
      <c r="C52" t="s">
        <v>25</v>
      </c>
      <c r="D52">
        <v>22512</v>
      </c>
      <c r="E52" t="s">
        <v>148</v>
      </c>
      <c r="F52">
        <v>5339.99</v>
      </c>
      <c r="G52">
        <v>205</v>
      </c>
      <c r="H52" t="str">
        <f>Hyperlink("http://www.seavest.co.za/inv/fpdf16/inv-preview.php?Id=42048","Click for Invoice PDF")</f>
        <v>Click for Invoice PDF</v>
      </c>
      <c r="I52"/>
    </row>
    <row r="53" spans="1:215">
      <c r="A53" t="s">
        <v>149</v>
      </c>
      <c r="B53" t="s">
        <v>24</v>
      </c>
      <c r="C53" t="s">
        <v>25</v>
      </c>
      <c r="D53">
        <v>21922</v>
      </c>
      <c r="E53" t="s">
        <v>150</v>
      </c>
      <c r="F53">
        <v>8116</v>
      </c>
      <c r="G53">
        <v>270</v>
      </c>
      <c r="H53" t="str">
        <f>Hyperlink("http://www.seavest.co.za/inv/fpdf16/inv-preview.php?Id=41502","Click for Invoice PDF")</f>
        <v>Click for Invoice PDF</v>
      </c>
      <c r="I53"/>
    </row>
    <row r="54" spans="1:215">
      <c r="A54" t="s">
        <v>151</v>
      </c>
      <c r="B54" t="s">
        <v>152</v>
      </c>
      <c r="C54" t="s">
        <v>25</v>
      </c>
      <c r="D54">
        <v>21954</v>
      </c>
      <c r="E54" t="s">
        <v>150</v>
      </c>
      <c r="F54">
        <v>13735.13</v>
      </c>
      <c r="G54">
        <v>270</v>
      </c>
      <c r="H54" t="str">
        <f>Hyperlink("http://www.seavest.co.za/inv/fpdf16/inv-preview.php?Id=41516","Click for Invoice PDF")</f>
        <v>Click for Invoice PDF</v>
      </c>
      <c r="I54"/>
    </row>
    <row r="55" spans="1:215">
      <c r="A55" t="s">
        <v>153</v>
      </c>
      <c r="B55" t="s">
        <v>154</v>
      </c>
      <c r="C55" t="s">
        <v>33</v>
      </c>
      <c r="D55">
        <v>21979</v>
      </c>
      <c r="E55" t="s">
        <v>150</v>
      </c>
      <c r="F55">
        <v>7983.7</v>
      </c>
      <c r="G55">
        <v>268</v>
      </c>
      <c r="H55" t="str">
        <f>Hyperlink("http://www.seavest.co.za/inv/fpdf16/inv-preview.php?Id=41557","Click for Invoice PDF")</f>
        <v>Click for Invoice PDF</v>
      </c>
      <c r="I55"/>
    </row>
    <row r="56" spans="1:215">
      <c r="A56" t="s">
        <v>155</v>
      </c>
      <c r="B56" t="s">
        <v>156</v>
      </c>
      <c r="C56" t="s">
        <v>33</v>
      </c>
      <c r="D56">
        <v>21037</v>
      </c>
      <c r="E56" t="s">
        <v>157</v>
      </c>
      <c r="F56">
        <v>4443.6</v>
      </c>
      <c r="G56">
        <v>297</v>
      </c>
      <c r="H56" t="str">
        <f>Hyperlink("http://www.seavest.co.za/inv/fpdf16/inv-preview.php?Id=40740","Click for Invoice PDF")</f>
        <v>Click for Invoice PDF</v>
      </c>
      <c r="I56"/>
    </row>
    <row r="57" spans="1:215">
      <c r="A57" t="s">
        <v>158</v>
      </c>
      <c r="B57" t="s">
        <v>159</v>
      </c>
      <c r="C57" t="s">
        <v>11</v>
      </c>
      <c r="D57">
        <v>21577</v>
      </c>
      <c r="E57" t="s">
        <v>160</v>
      </c>
      <c r="F57">
        <v>10538.8</v>
      </c>
      <c r="G57">
        <v>270</v>
      </c>
      <c r="H57" t="str">
        <f>Hyperlink("http://www.seavest.co.za/inv/fpdf16/inv-preview.php?Id=41207","Click for Invoice PDF")</f>
        <v>Click for Invoice PDF</v>
      </c>
      <c r="I57"/>
    </row>
    <row r="58" spans="1:215">
      <c r="A58" t="s">
        <v>161</v>
      </c>
      <c r="B58" t="s">
        <v>162</v>
      </c>
      <c r="C58" t="s">
        <v>25</v>
      </c>
      <c r="D58">
        <v>21665</v>
      </c>
      <c r="E58" t="s">
        <v>160</v>
      </c>
      <c r="F58">
        <v>6593.2</v>
      </c>
      <c r="G58">
        <v>302</v>
      </c>
      <c r="H58" t="str">
        <f>Hyperlink("http://www.seavest.co.za/inv/fpdf16/inv-preview.php?Id=41265","Click for Invoice PDF")</f>
        <v>Click for Invoice PDF</v>
      </c>
      <c r="I58"/>
    </row>
    <row r="59" spans="1:215">
      <c r="A59" t="s">
        <v>163</v>
      </c>
      <c r="B59" t="s">
        <v>164</v>
      </c>
      <c r="C59" t="s">
        <v>25</v>
      </c>
      <c r="D59">
        <v>21659</v>
      </c>
      <c r="E59" t="s">
        <v>160</v>
      </c>
      <c r="F59">
        <v>1701.4</v>
      </c>
      <c r="G59">
        <v>290</v>
      </c>
      <c r="H59" t="str">
        <f>Hyperlink("http://www.seavest.co.za/inv/fpdf16/inv-preview.php?Id=41267","Click for Invoice PDF")</f>
        <v>Click for Invoice PDF</v>
      </c>
      <c r="I59"/>
    </row>
    <row r="60" spans="1:215">
      <c r="A60" t="s">
        <v>165</v>
      </c>
      <c r="B60" t="s">
        <v>74</v>
      </c>
      <c r="C60" t="s">
        <v>22</v>
      </c>
      <c r="D60">
        <v>21717</v>
      </c>
      <c r="E60" t="s">
        <v>160</v>
      </c>
      <c r="F60">
        <v>15698</v>
      </c>
      <c r="G60">
        <v>255</v>
      </c>
      <c r="H60" t="str">
        <f>Hyperlink("http://www.seavest.co.za/inv/fpdf16/inv-preview.php?Id=41290","Click for Invoice PDF")</f>
        <v>Click for Invoice PDF</v>
      </c>
      <c r="I60"/>
    </row>
    <row r="61" spans="1:215">
      <c r="A61" t="s">
        <v>166</v>
      </c>
      <c r="B61" t="s">
        <v>152</v>
      </c>
      <c r="C61" t="s">
        <v>25</v>
      </c>
      <c r="D61">
        <v>23078</v>
      </c>
      <c r="E61" t="s">
        <v>167</v>
      </c>
      <c r="F61">
        <v>15775.75</v>
      </c>
      <c r="G61">
        <v>119</v>
      </c>
      <c r="H61" t="str">
        <f>Hyperlink("http://www.seavest.co.za/inv/fpdf16/inv-preview.php?Id=42616","Click for Invoice PDF")</f>
        <v>Click for Invoice PDF</v>
      </c>
      <c r="I61"/>
    </row>
    <row r="62" spans="1:215">
      <c r="A62" t="s">
        <v>168</v>
      </c>
      <c r="B62" t="s">
        <v>169</v>
      </c>
      <c r="C62"/>
      <c r="D62">
        <v>21193</v>
      </c>
      <c r="E62" t="s">
        <v>170</v>
      </c>
      <c r="F62">
        <v>8138.7</v>
      </c>
      <c r="G62">
        <v>323</v>
      </c>
      <c r="H62" t="str">
        <f>Hyperlink("http://www.seavest.co.za/inv/fpdf16/inv-preview.php?Id=40810","Click for Invoice PDF")</f>
        <v>Click for Invoice PDF</v>
      </c>
      <c r="I62"/>
    </row>
    <row r="63" spans="1:215">
      <c r="A63" t="s">
        <v>171</v>
      </c>
      <c r="B63" t="s">
        <v>130</v>
      </c>
      <c r="C63" t="s">
        <v>25</v>
      </c>
      <c r="D63">
        <v>20981</v>
      </c>
      <c r="E63" t="s">
        <v>170</v>
      </c>
      <c r="F63">
        <v>6212.6</v>
      </c>
      <c r="G63">
        <v>332</v>
      </c>
      <c r="H63" t="str">
        <f>Hyperlink("http://www.seavest.co.za/inv/fpdf16/inv-preview.php?Id=40701","Click for Invoice PDF")</f>
        <v>Click for Invoice PDF</v>
      </c>
      <c r="I63"/>
    </row>
    <row r="64" spans="1:215">
      <c r="A64" t="s">
        <v>172</v>
      </c>
      <c r="B64" t="s">
        <v>173</v>
      </c>
      <c r="C64" t="s">
        <v>33</v>
      </c>
      <c r="D64">
        <v>22200</v>
      </c>
      <c r="E64" t="s">
        <v>174</v>
      </c>
      <c r="F64">
        <v>9024.9</v>
      </c>
      <c r="G64">
        <v>240</v>
      </c>
      <c r="H64" t="str">
        <f>Hyperlink("http://www.seavest.co.za/inv/fpdf16/inv-preview.php?Id=41809","Click for Invoice PDF")</f>
        <v>Click for Invoice PDF</v>
      </c>
      <c r="I64"/>
    </row>
    <row r="65" spans="1:215">
      <c r="A65" t="s">
        <v>175</v>
      </c>
      <c r="B65" t="s">
        <v>176</v>
      </c>
      <c r="C65" t="s">
        <v>60</v>
      </c>
      <c r="D65">
        <v>22211</v>
      </c>
      <c r="E65" t="s">
        <v>174</v>
      </c>
      <c r="F65">
        <v>9936.5</v>
      </c>
      <c r="G65">
        <v>240</v>
      </c>
      <c r="H65" t="str">
        <f>Hyperlink("http://www.seavest.co.za/inv/fpdf16/inv-preview.php?Id=41818","Click for Invoice PDF")</f>
        <v>Click for Invoice PDF</v>
      </c>
      <c r="I65"/>
    </row>
    <row r="66" spans="1:215">
      <c r="A66" t="s">
        <v>177</v>
      </c>
      <c r="B66" t="s">
        <v>178</v>
      </c>
      <c r="C66" t="s">
        <v>11</v>
      </c>
      <c r="D66">
        <v>21894</v>
      </c>
      <c r="E66" t="s">
        <v>179</v>
      </c>
      <c r="F66">
        <v>8245.4</v>
      </c>
      <c r="G66">
        <v>270</v>
      </c>
      <c r="H66" t="str">
        <f>Hyperlink("http://www.seavest.co.za/inv/fpdf16/inv-preview.php?Id=41464","Click for Invoice PDF")</f>
        <v>Click for Invoice PDF</v>
      </c>
      <c r="I66"/>
    </row>
    <row r="67" spans="1:215">
      <c r="A67" t="s">
        <v>180</v>
      </c>
      <c r="B67" t="s">
        <v>24</v>
      </c>
      <c r="C67" t="s">
        <v>25</v>
      </c>
      <c r="D67">
        <v>21925</v>
      </c>
      <c r="E67" t="s">
        <v>179</v>
      </c>
      <c r="F67">
        <v>4476</v>
      </c>
      <c r="G67">
        <v>270</v>
      </c>
      <c r="H67" t="str">
        <f>Hyperlink("http://www.seavest.co.za/inv/fpdf16/inv-preview.php?Id=41507","Click for Invoice PDF")</f>
        <v>Click for Invoice PDF</v>
      </c>
      <c r="I67"/>
    </row>
    <row r="68" spans="1:215">
      <c r="A68" t="s">
        <v>181</v>
      </c>
      <c r="B68" t="s">
        <v>152</v>
      </c>
      <c r="C68" t="s">
        <v>25</v>
      </c>
      <c r="D68">
        <v>21957</v>
      </c>
      <c r="E68" t="s">
        <v>179</v>
      </c>
      <c r="F68">
        <v>7108</v>
      </c>
      <c r="G68">
        <v>271</v>
      </c>
      <c r="H68" t="str">
        <f>Hyperlink("http://www.seavest.co.za/inv/fpdf16/inv-preview.php?Id=41535","Click for Invoice PDF")</f>
        <v>Click for Invoice PDF</v>
      </c>
      <c r="I68"/>
    </row>
    <row r="69" spans="1:215">
      <c r="A69" t="s">
        <v>182</v>
      </c>
      <c r="B69" t="s">
        <v>152</v>
      </c>
      <c r="C69" t="s">
        <v>25</v>
      </c>
      <c r="D69">
        <v>21989</v>
      </c>
      <c r="E69" t="s">
        <v>179</v>
      </c>
      <c r="F69">
        <v>4824.8</v>
      </c>
      <c r="G69">
        <v>270</v>
      </c>
      <c r="H69" t="str">
        <f>Hyperlink("http://www.seavest.co.za/inv/fpdf16/inv-preview.php?Id=41567","Click for Invoice PDF")</f>
        <v>Click for Invoice PDF</v>
      </c>
      <c r="I69"/>
    </row>
    <row r="70" spans="1:215">
      <c r="A70" t="s">
        <v>183</v>
      </c>
      <c r="B70" t="s">
        <v>184</v>
      </c>
      <c r="C70" t="s">
        <v>25</v>
      </c>
      <c r="D70">
        <v>21269</v>
      </c>
      <c r="E70" t="s">
        <v>185</v>
      </c>
      <c r="F70">
        <v>8791.6</v>
      </c>
      <c r="G70">
        <v>363</v>
      </c>
      <c r="H70" t="str">
        <f>Hyperlink("http://www.seavest.co.za/inv/fpdf16/inv-preview.php?Id=40929","Click for Invoice PDF")</f>
        <v>Click for Invoice PDF</v>
      </c>
      <c r="I70"/>
    </row>
    <row r="71" spans="1:215">
      <c r="A71" t="s">
        <v>186</v>
      </c>
      <c r="B71" t="s">
        <v>187</v>
      </c>
      <c r="C71" t="s">
        <v>60</v>
      </c>
      <c r="D71">
        <v>21317</v>
      </c>
      <c r="E71" t="s">
        <v>185</v>
      </c>
      <c r="F71">
        <v>818.6</v>
      </c>
      <c r="G71">
        <v>363</v>
      </c>
      <c r="H71" t="str">
        <f>Hyperlink("http://www.seavest.co.za/inv/fpdf16/inv-preview.php?Id=40911","Click for Invoice PDF")</f>
        <v>Click for Invoice PDF</v>
      </c>
      <c r="I71"/>
    </row>
    <row r="72" spans="1:215">
      <c r="A72" t="s">
        <v>188</v>
      </c>
      <c r="B72" t="s">
        <v>189</v>
      </c>
      <c r="C72" t="s">
        <v>68</v>
      </c>
      <c r="D72">
        <v>21318</v>
      </c>
      <c r="E72" t="s">
        <v>185</v>
      </c>
      <c r="F72">
        <v>2056.6</v>
      </c>
      <c r="G72">
        <v>316</v>
      </c>
      <c r="H72" t="str">
        <f>Hyperlink("http://www.seavest.co.za/inv/fpdf16/inv-preview.php?Id=40940","Click for Invoice PDF")</f>
        <v>Click for Invoice PDF</v>
      </c>
      <c r="I72"/>
    </row>
    <row r="73" spans="1:215">
      <c r="A73" t="s">
        <v>190</v>
      </c>
      <c r="B73" t="s">
        <v>191</v>
      </c>
      <c r="C73" t="s">
        <v>25</v>
      </c>
      <c r="D73">
        <v>21338</v>
      </c>
      <c r="E73" t="s">
        <v>192</v>
      </c>
      <c r="F73">
        <v>18858.42</v>
      </c>
      <c r="G73">
        <v>238</v>
      </c>
      <c r="H73" t="str">
        <f>Hyperlink("http://www.seavest.co.za/inv/fpdf16/inv-preview.php?Id=40977","Click for Invoice PDF")</f>
        <v>Click for Invoice PDF</v>
      </c>
      <c r="I73"/>
    </row>
    <row r="74" spans="1:215">
      <c r="A74" t="s">
        <v>193</v>
      </c>
      <c r="B74" t="s">
        <v>194</v>
      </c>
      <c r="C74" t="s">
        <v>25</v>
      </c>
      <c r="D74">
        <v>20492</v>
      </c>
      <c r="E74" t="s">
        <v>195</v>
      </c>
      <c r="F74">
        <v>6388.48</v>
      </c>
      <c r="G74">
        <v>478</v>
      </c>
      <c r="H74" t="str">
        <f>Hyperlink("http://www.seavest.co.za/inv/fpdf16/inv-preview.php?Id=40202","Click for Invoice PDF")</f>
        <v>Click for Invoice PDF</v>
      </c>
      <c r="I74"/>
    </row>
    <row r="75" spans="1:215">
      <c r="A75" t="s">
        <v>196</v>
      </c>
      <c r="B75" t="s">
        <v>74</v>
      </c>
      <c r="C75" t="s">
        <v>68</v>
      </c>
      <c r="D75">
        <v>21470</v>
      </c>
      <c r="E75" t="s">
        <v>197</v>
      </c>
      <c r="F75">
        <v>5535.2</v>
      </c>
      <c r="G75">
        <v>328</v>
      </c>
      <c r="H75" t="str">
        <f>Hyperlink("http://www.seavest.co.za/inv/fpdf16/inv-preview.php?Id=40357","Click for Invoice PDF")</f>
        <v>Click for Invoice PDF</v>
      </c>
      <c r="I75"/>
    </row>
    <row r="76" spans="1:215">
      <c r="A76" t="s">
        <v>198</v>
      </c>
      <c r="B76" t="s">
        <v>199</v>
      </c>
      <c r="C76" t="s">
        <v>33</v>
      </c>
      <c r="D76">
        <v>21520</v>
      </c>
      <c r="E76" t="s">
        <v>197</v>
      </c>
      <c r="F76">
        <v>6002</v>
      </c>
      <c r="G76">
        <v>314</v>
      </c>
      <c r="H76" t="str">
        <f>Hyperlink("http://www.seavest.co.za/inv/fpdf16/inv-preview.php?Id=41058","Click for Invoice PDF")</f>
        <v>Click for Invoice PDF</v>
      </c>
      <c r="I76"/>
    </row>
    <row r="77" spans="1:215">
      <c r="A77" t="s">
        <v>200</v>
      </c>
      <c r="B77" t="s">
        <v>201</v>
      </c>
      <c r="C77" t="s">
        <v>33</v>
      </c>
      <c r="D77">
        <v>22169</v>
      </c>
      <c r="E77" t="s">
        <v>202</v>
      </c>
      <c r="F77">
        <v>9970</v>
      </c>
      <c r="G77">
        <v>239</v>
      </c>
      <c r="H77" t="str">
        <f>Hyperlink("http://www.seavest.co.za/inv/fpdf16/inv-preview.php?Id=41746","Click for Invoice PDF")</f>
        <v>Click for Invoice PDF</v>
      </c>
      <c r="I77"/>
    </row>
    <row r="78" spans="1:215">
      <c r="A78" t="s">
        <v>203</v>
      </c>
      <c r="B78" t="s">
        <v>204</v>
      </c>
      <c r="C78" t="s">
        <v>25</v>
      </c>
      <c r="D78">
        <v>22906</v>
      </c>
      <c r="E78" t="s">
        <v>205</v>
      </c>
      <c r="F78">
        <v>8106.92</v>
      </c>
      <c r="G78">
        <v>119</v>
      </c>
      <c r="H78" t="str">
        <f>Hyperlink("http://www.seavest.co.za/inv/fpdf16/inv-preview.php?Id=42453","Click for Invoice PDF")</f>
        <v>Click for Invoice PDF</v>
      </c>
      <c r="I78"/>
    </row>
    <row r="79" spans="1:215">
      <c r="A79" t="s">
        <v>206</v>
      </c>
      <c r="B79" t="s">
        <v>207</v>
      </c>
      <c r="C79" t="s">
        <v>33</v>
      </c>
      <c r="D79">
        <v>21404</v>
      </c>
      <c r="E79" t="s">
        <v>208</v>
      </c>
      <c r="F79">
        <v>4920.8</v>
      </c>
      <c r="G79">
        <v>329</v>
      </c>
      <c r="H79" t="str">
        <f>Hyperlink("http://www.seavest.co.za/inv/fpdf16/inv-preview.php?Id=40781","Click for Invoice PDF")</f>
        <v>Click for Invoice PDF</v>
      </c>
      <c r="I79"/>
    </row>
    <row r="80" spans="1:215">
      <c r="A80" t="s">
        <v>209</v>
      </c>
      <c r="B80" t="s">
        <v>184</v>
      </c>
      <c r="C80" t="s">
        <v>25</v>
      </c>
      <c r="D80">
        <v>21207</v>
      </c>
      <c r="E80" t="s">
        <v>210</v>
      </c>
      <c r="F80">
        <v>14043.5</v>
      </c>
      <c r="G80">
        <v>254</v>
      </c>
      <c r="H80" t="str">
        <f>Hyperlink("http://www.seavest.co.za/inv/fpdf16/inv-preview.php?Id=40773","Click for Invoice PDF")</f>
        <v>Click for Invoice PDF</v>
      </c>
      <c r="I80"/>
    </row>
    <row r="81" spans="1:215">
      <c r="A81" t="s">
        <v>211</v>
      </c>
      <c r="B81" t="s">
        <v>212</v>
      </c>
      <c r="C81" t="s">
        <v>60</v>
      </c>
      <c r="D81">
        <v>21171</v>
      </c>
      <c r="E81" t="s">
        <v>213</v>
      </c>
      <c r="F81">
        <v>10473.4</v>
      </c>
      <c r="G81">
        <v>387</v>
      </c>
      <c r="H81" t="str">
        <f>Hyperlink("http://www.seavest.co.za/inv/fpdf16/inv-preview.php?Id=40745","Click for Invoice PDF")</f>
        <v>Click for Invoice PDF</v>
      </c>
      <c r="I81"/>
    </row>
    <row r="82" spans="1:215">
      <c r="A82" t="s">
        <v>214</v>
      </c>
      <c r="B82" t="s">
        <v>215</v>
      </c>
      <c r="C82" t="s">
        <v>60</v>
      </c>
      <c r="D82">
        <v>21053</v>
      </c>
      <c r="E82" t="s">
        <v>213</v>
      </c>
      <c r="F82">
        <v>15490.8</v>
      </c>
      <c r="G82">
        <v>387</v>
      </c>
      <c r="H82" t="str">
        <f>Hyperlink("http://www.seavest.co.za/inv/fpdf16/inv-preview.php?Id=40782","Click for Invoice PDF")</f>
        <v>Click for Invoice PDF</v>
      </c>
      <c r="I82"/>
    </row>
    <row r="83" spans="1:215">
      <c r="A83" t="s">
        <v>216</v>
      </c>
      <c r="B83" t="s">
        <v>217</v>
      </c>
      <c r="C83" t="s">
        <v>68</v>
      </c>
      <c r="D83">
        <v>20737</v>
      </c>
      <c r="E83" t="s">
        <v>218</v>
      </c>
      <c r="F83">
        <v>5361.4</v>
      </c>
      <c r="G83">
        <v>409</v>
      </c>
      <c r="H83" t="str">
        <f>Hyperlink("http://www.seavest.co.za/inv/fpdf16/inv-preview.php?Id=40386","Click for Invoice PDF")</f>
        <v>Click for Invoice PDF</v>
      </c>
      <c r="I83"/>
    </row>
    <row r="84" spans="1:215">
      <c r="A84" t="s">
        <v>219</v>
      </c>
      <c r="B84" t="s">
        <v>217</v>
      </c>
      <c r="C84" t="s">
        <v>68</v>
      </c>
      <c r="D84">
        <v>20841</v>
      </c>
      <c r="E84" t="s">
        <v>218</v>
      </c>
      <c r="F84">
        <v>9177</v>
      </c>
      <c r="G84">
        <v>409</v>
      </c>
      <c r="H84" t="str">
        <f>Hyperlink("http://www.seavest.co.za/inv/fpdf16/inv-preview.php?Id=40454","Click for Invoice PDF")</f>
        <v>Click for Invoice PDF</v>
      </c>
      <c r="I84"/>
    </row>
    <row r="85" spans="1:215">
      <c r="A85" t="s">
        <v>220</v>
      </c>
      <c r="B85" t="s">
        <v>42</v>
      </c>
      <c r="C85" t="s">
        <v>68</v>
      </c>
      <c r="D85">
        <v>20431</v>
      </c>
      <c r="E85" t="s">
        <v>221</v>
      </c>
      <c r="F85">
        <v>2584.4</v>
      </c>
      <c r="G85">
        <v>365</v>
      </c>
      <c r="H85" t="str">
        <f>Hyperlink("http://www.seavest.co.za/inv/fpdf16/inv-preview.php?Id=40184","Click for Invoice PDF")</f>
        <v>Click for Invoice PDF</v>
      </c>
      <c r="I85"/>
    </row>
    <row r="86" spans="1:215">
      <c r="A86" t="s">
        <v>222</v>
      </c>
      <c r="B86" t="s">
        <v>223</v>
      </c>
      <c r="C86" t="s">
        <v>25</v>
      </c>
      <c r="D86">
        <v>22886</v>
      </c>
      <c r="E86" t="s">
        <v>224</v>
      </c>
      <c r="F86">
        <v>6054.35</v>
      </c>
      <c r="G86">
        <v>119</v>
      </c>
      <c r="H86" t="str">
        <f>Hyperlink("http://www.seavest.co.za/inv/fpdf16/inv-preview.php?Id=42436","Click for Invoice PDF")</f>
        <v>Click for Invoice PDF</v>
      </c>
      <c r="I86"/>
    </row>
    <row r="87" spans="1:215">
      <c r="A87" t="s">
        <v>225</v>
      </c>
      <c r="B87" t="s">
        <v>226</v>
      </c>
      <c r="C87" t="s">
        <v>25</v>
      </c>
      <c r="D87">
        <v>22950</v>
      </c>
      <c r="E87" t="s">
        <v>224</v>
      </c>
      <c r="F87">
        <v>6981.35</v>
      </c>
      <c r="G87">
        <v>119</v>
      </c>
      <c r="H87" t="str">
        <f>Hyperlink("http://www.seavest.co.za/inv/fpdf16/inv-preview.php?Id=42484","Click for Invoice PDF")</f>
        <v>Click for Invoice PDF</v>
      </c>
      <c r="I87"/>
    </row>
    <row r="88" spans="1:215">
      <c r="A88" t="s">
        <v>227</v>
      </c>
      <c r="B88" t="s">
        <v>228</v>
      </c>
      <c r="C88" t="s">
        <v>25</v>
      </c>
      <c r="D88">
        <v>22947</v>
      </c>
      <c r="E88" t="s">
        <v>224</v>
      </c>
      <c r="F88">
        <v>6318.25</v>
      </c>
      <c r="G88">
        <v>119</v>
      </c>
      <c r="H88" t="str">
        <f>Hyperlink("http://www.seavest.co.za/inv/fpdf16/inv-preview.php?Id=42489","Click for Invoice PDF")</f>
        <v>Click for Invoice PDF</v>
      </c>
      <c r="I88"/>
    </row>
    <row r="89" spans="1:215">
      <c r="A89" t="s">
        <v>229</v>
      </c>
      <c r="B89" t="s">
        <v>187</v>
      </c>
      <c r="C89" t="s">
        <v>60</v>
      </c>
      <c r="D89">
        <v>21327</v>
      </c>
      <c r="E89" t="s">
        <v>230</v>
      </c>
      <c r="F89">
        <v>10326</v>
      </c>
      <c r="G89">
        <v>324</v>
      </c>
      <c r="H89" t="str">
        <f>Hyperlink("http://www.seavest.co.za/inv/fpdf16/inv-preview.php?Id=40966","Click for Invoice PDF")</f>
        <v>Click for Invoice PDF</v>
      </c>
      <c r="I89"/>
    </row>
    <row r="90" spans="1:215">
      <c r="A90" t="s">
        <v>231</v>
      </c>
      <c r="B90" t="s">
        <v>232</v>
      </c>
      <c r="C90" t="s">
        <v>33</v>
      </c>
      <c r="D90">
        <v>21329</v>
      </c>
      <c r="E90" t="s">
        <v>230</v>
      </c>
      <c r="F90">
        <v>10714</v>
      </c>
      <c r="G90">
        <v>324</v>
      </c>
      <c r="H90" t="str">
        <f>Hyperlink("http://www.seavest.co.za/inv/fpdf16/inv-preview.php?Id=40968","Click for Invoice PDF")</f>
        <v>Click for Invoice PDF</v>
      </c>
      <c r="I90"/>
    </row>
    <row r="91" spans="1:215">
      <c r="A91" t="s">
        <v>233</v>
      </c>
      <c r="B91" t="s">
        <v>187</v>
      </c>
      <c r="C91" t="s">
        <v>60</v>
      </c>
      <c r="D91">
        <v>22569</v>
      </c>
      <c r="E91" t="s">
        <v>234</v>
      </c>
      <c r="F91">
        <v>5387.65</v>
      </c>
      <c r="G91">
        <v>117</v>
      </c>
      <c r="H91" t="str">
        <f>Hyperlink("http://www.seavest.co.za/inv/fpdf16/inv-preview.php?Id=42104","Click for Invoice PDF")</f>
        <v>Click for Invoice PDF</v>
      </c>
      <c r="I91"/>
    </row>
    <row r="92" spans="1:215">
      <c r="A92" t="s">
        <v>235</v>
      </c>
      <c r="B92" t="s">
        <v>236</v>
      </c>
      <c r="C92" t="s">
        <v>52</v>
      </c>
      <c r="D92">
        <v>20820</v>
      </c>
      <c r="E92" t="s">
        <v>237</v>
      </c>
      <c r="F92">
        <v>5203</v>
      </c>
      <c r="G92">
        <v>409</v>
      </c>
      <c r="H92" t="str">
        <f>Hyperlink("http://www.seavest.co.za/inv/fpdf16/inv-preview.php?Id=40472","Click for Invoice PDF")</f>
        <v>Click for Invoice PDF</v>
      </c>
      <c r="I92"/>
    </row>
    <row r="93" spans="1:215">
      <c r="A93" t="s">
        <v>238</v>
      </c>
      <c r="B93" t="s">
        <v>74</v>
      </c>
      <c r="C93" t="s">
        <v>60</v>
      </c>
      <c r="D93">
        <v>20829</v>
      </c>
      <c r="E93" t="s">
        <v>237</v>
      </c>
      <c r="F93">
        <v>5081</v>
      </c>
      <c r="G93">
        <v>409</v>
      </c>
      <c r="H93" t="str">
        <f>Hyperlink("http://www.seavest.co.za/inv/fpdf16/inv-preview.php?Id=40531","Click for Invoice PDF")</f>
        <v>Click for Invoice PDF</v>
      </c>
      <c r="I93"/>
    </row>
    <row r="94" spans="1:215">
      <c r="A94" t="s">
        <v>239</v>
      </c>
      <c r="B94" t="s">
        <v>240</v>
      </c>
      <c r="C94" t="s">
        <v>52</v>
      </c>
      <c r="D94">
        <v>20422</v>
      </c>
      <c r="E94" t="s">
        <v>241</v>
      </c>
      <c r="F94">
        <v>13437.44</v>
      </c>
      <c r="G94">
        <v>478</v>
      </c>
      <c r="H94" t="str">
        <f>Hyperlink("http://www.seavest.co.za/inv/fpdf16/inv-preview.php?Id=40151","Click for Invoice PDF")</f>
        <v>Click for Invoice PDF</v>
      </c>
      <c r="I94"/>
    </row>
    <row r="95" spans="1:215">
      <c r="A95" t="s">
        <v>242</v>
      </c>
      <c r="B95" t="s">
        <v>226</v>
      </c>
      <c r="C95" t="s">
        <v>25</v>
      </c>
      <c r="D95">
        <v>22960</v>
      </c>
      <c r="E95" t="s">
        <v>243</v>
      </c>
      <c r="F95">
        <v>8228.450000000001</v>
      </c>
      <c r="G95">
        <v>119</v>
      </c>
      <c r="H95" t="str">
        <f>Hyperlink("http://www.seavest.co.za/inv/fpdf16/inv-preview.php?Id=42524","Click for Invoice PDF")</f>
        <v>Click for Invoice PDF</v>
      </c>
      <c r="I95"/>
    </row>
    <row r="96" spans="1:215">
      <c r="A96" t="s">
        <v>244</v>
      </c>
      <c r="B96" t="s">
        <v>59</v>
      </c>
      <c r="C96" t="s">
        <v>60</v>
      </c>
      <c r="D96">
        <v>22582</v>
      </c>
      <c r="E96" t="s">
        <v>245</v>
      </c>
      <c r="F96">
        <v>10774.3</v>
      </c>
      <c r="G96">
        <v>117</v>
      </c>
      <c r="H96" t="str">
        <f>Hyperlink("http://www.seavest.co.za/inv/fpdf16/inv-preview.php?Id=42126","Click for Invoice PDF")</f>
        <v>Click for Invoice PDF</v>
      </c>
      <c r="I96"/>
    </row>
    <row r="97" spans="1:215">
      <c r="A97" t="s">
        <v>246</v>
      </c>
      <c r="B97" t="s">
        <v>77</v>
      </c>
      <c r="C97" t="s">
        <v>68</v>
      </c>
      <c r="D97">
        <v>20744</v>
      </c>
      <c r="E97" t="s">
        <v>247</v>
      </c>
      <c r="F97">
        <v>49885</v>
      </c>
      <c r="G97">
        <v>105</v>
      </c>
      <c r="H97" t="str">
        <f>Hyperlink("http://www.seavest.co.za/inv/fpdf16/inv-preview.php?Id=40412","Click for Invoice PDF")</f>
        <v>Click for Invoice PDF</v>
      </c>
      <c r="I97"/>
    </row>
    <row r="98" spans="1:215">
      <c r="A98" t="s">
        <v>248</v>
      </c>
      <c r="B98" t="s">
        <v>249</v>
      </c>
      <c r="C98" t="s">
        <v>60</v>
      </c>
      <c r="D98">
        <v>22673</v>
      </c>
      <c r="E98" t="s">
        <v>250</v>
      </c>
      <c r="F98">
        <v>0</v>
      </c>
      <c r="G98">
        <v>112</v>
      </c>
      <c r="H98" t="str">
        <f>Hyperlink("http://www.seavest.co.za/inv/fpdf16/inv-preview.php?Id=42194","Click for Invoice PDF")</f>
        <v>Click for Invoice PDF</v>
      </c>
      <c r="I98"/>
    </row>
    <row r="99" spans="1:215">
      <c r="A99" t="s">
        <v>251</v>
      </c>
      <c r="B99" t="s">
        <v>252</v>
      </c>
      <c r="C99" t="s">
        <v>25</v>
      </c>
      <c r="D99">
        <v>23194</v>
      </c>
      <c r="E99" t="s">
        <v>253</v>
      </c>
      <c r="F99">
        <v>7198.35</v>
      </c>
      <c r="G99">
        <v>106</v>
      </c>
      <c r="H99" t="str">
        <f>Hyperlink("http://www.seavest.co.za/inv/fpdf16/inv-preview.php?Id=42764","Click for Invoice PDF")</f>
        <v>Click for Invoice PDF</v>
      </c>
      <c r="I99"/>
    </row>
    <row r="100" spans="1:215">
      <c r="A100" t="s">
        <v>254</v>
      </c>
      <c r="B100" t="s">
        <v>228</v>
      </c>
      <c r="C100" t="s">
        <v>25</v>
      </c>
      <c r="D100">
        <v>22973</v>
      </c>
      <c r="E100" t="s">
        <v>255</v>
      </c>
      <c r="F100">
        <v>4147.75</v>
      </c>
      <c r="G100">
        <v>156</v>
      </c>
      <c r="H100" t="str">
        <f>Hyperlink("http://www.seavest.co.za/inv/fpdf16/inv-preview.php?Id=42492","Click for Invoice PDF")</f>
        <v>Click for Invoice PDF</v>
      </c>
      <c r="I100"/>
    </row>
    <row r="101" spans="1:215">
      <c r="A101" t="s">
        <v>256</v>
      </c>
      <c r="B101" t="s">
        <v>228</v>
      </c>
      <c r="C101" t="s">
        <v>25</v>
      </c>
      <c r="D101">
        <v>22957</v>
      </c>
      <c r="E101" t="s">
        <v>255</v>
      </c>
      <c r="F101">
        <v>6247.75</v>
      </c>
      <c r="G101">
        <v>119</v>
      </c>
      <c r="H101" t="str">
        <f>Hyperlink("http://www.seavest.co.za/inv/fpdf16/inv-preview.php?Id=42493","Click for Invoice PDF")</f>
        <v>Click for Invoice PDF</v>
      </c>
      <c r="I101"/>
    </row>
    <row r="102" spans="1:215">
      <c r="A102" t="s">
        <v>257</v>
      </c>
      <c r="B102" t="s">
        <v>258</v>
      </c>
      <c r="C102" t="s">
        <v>25</v>
      </c>
      <c r="D102">
        <v>22980</v>
      </c>
      <c r="E102" t="s">
        <v>255</v>
      </c>
      <c r="F102">
        <v>6662.25</v>
      </c>
      <c r="G102">
        <v>156</v>
      </c>
      <c r="H102" t="str">
        <f>Hyperlink("http://www.seavest.co.za/inv/fpdf16/inv-preview.php?Id=42517","Click for Invoice PDF")</f>
        <v>Click for Invoice PDF</v>
      </c>
      <c r="I102"/>
    </row>
    <row r="103" spans="1:215">
      <c r="A103" t="s">
        <v>259</v>
      </c>
      <c r="B103" t="s">
        <v>260</v>
      </c>
      <c r="C103" t="s">
        <v>25</v>
      </c>
      <c r="D103">
        <v>22978</v>
      </c>
      <c r="E103" t="s">
        <v>255</v>
      </c>
      <c r="F103">
        <v>8643.049999999999</v>
      </c>
      <c r="G103">
        <v>135</v>
      </c>
      <c r="H103" t="str">
        <f>Hyperlink("http://www.seavest.co.za/inv/fpdf16/inv-preview.php?Id=42539","Click for Invoice PDF")</f>
        <v>Click for Invoice PDF</v>
      </c>
      <c r="I103"/>
    </row>
    <row r="104" spans="1:215">
      <c r="A104" t="s">
        <v>261</v>
      </c>
      <c r="B104" t="s">
        <v>262</v>
      </c>
      <c r="C104" t="s">
        <v>68</v>
      </c>
      <c r="D104">
        <v>20920</v>
      </c>
      <c r="E104" t="s">
        <v>263</v>
      </c>
      <c r="F104">
        <v>143528</v>
      </c>
      <c r="G104">
        <v>384</v>
      </c>
      <c r="H104" t="str">
        <f>Hyperlink("http://www.seavest.co.za/inv/fpdf16/inv-preview.php?Id=40606","Click for Invoice PDF")</f>
        <v>Click for Invoice PDF</v>
      </c>
      <c r="I104"/>
    </row>
    <row r="105" spans="1:215">
      <c r="A105" t="s">
        <v>264</v>
      </c>
      <c r="B105" t="s">
        <v>265</v>
      </c>
      <c r="C105" t="s">
        <v>60</v>
      </c>
      <c r="D105">
        <v>21435</v>
      </c>
      <c r="E105" t="s">
        <v>266</v>
      </c>
      <c r="F105">
        <v>9772.1</v>
      </c>
      <c r="G105">
        <v>322</v>
      </c>
      <c r="H105" t="str">
        <f>Hyperlink("http://www.seavest.co.za/inv/fpdf16/inv-preview.php?Id=40882","Click for Invoice PDF")</f>
        <v>Click for Invoice PDF</v>
      </c>
      <c r="I105"/>
    </row>
    <row r="106" spans="1:215">
      <c r="A106" t="s">
        <v>267</v>
      </c>
      <c r="B106" t="s">
        <v>164</v>
      </c>
      <c r="C106" t="s">
        <v>25</v>
      </c>
      <c r="D106">
        <v>22609</v>
      </c>
      <c r="E106" t="s">
        <v>268</v>
      </c>
      <c r="F106">
        <v>9380.93</v>
      </c>
      <c r="G106">
        <v>117</v>
      </c>
      <c r="H106" t="str">
        <f>Hyperlink("http://www.seavest.co.za/inv/fpdf16/inv-preview.php?Id=42140","Click for Invoice PDF")</f>
        <v>Click for Invoice PDF</v>
      </c>
      <c r="I106"/>
    </row>
    <row r="107" spans="1:215">
      <c r="A107" t="s">
        <v>269</v>
      </c>
      <c r="B107" t="s">
        <v>270</v>
      </c>
      <c r="C107" t="s">
        <v>33</v>
      </c>
      <c r="D107">
        <v>22596</v>
      </c>
      <c r="E107" t="s">
        <v>268</v>
      </c>
      <c r="F107">
        <v>5380.08</v>
      </c>
      <c r="G107">
        <v>181</v>
      </c>
      <c r="H107" t="str">
        <f>Hyperlink("http://www.seavest.co.za/inv/fpdf16/inv-preview.php?Id=42151","Click for Invoice PDF")</f>
        <v>Click for Invoice PDF</v>
      </c>
      <c r="I107"/>
    </row>
    <row r="108" spans="1:215">
      <c r="A108" t="s">
        <v>271</v>
      </c>
      <c r="B108" t="s">
        <v>201</v>
      </c>
      <c r="C108" t="s">
        <v>33</v>
      </c>
      <c r="D108">
        <v>22603</v>
      </c>
      <c r="E108" t="s">
        <v>268</v>
      </c>
      <c r="F108">
        <v>14171.8</v>
      </c>
      <c r="G108">
        <v>117</v>
      </c>
      <c r="H108" t="str">
        <f>Hyperlink("http://www.seavest.co.za/inv/fpdf16/inv-preview.php?Id=42155","Click for Invoice PDF")</f>
        <v>Click for Invoice PDF</v>
      </c>
      <c r="I108"/>
    </row>
    <row r="109" spans="1:215">
      <c r="A109" t="s">
        <v>272</v>
      </c>
      <c r="B109" t="s">
        <v>96</v>
      </c>
      <c r="C109" t="s">
        <v>25</v>
      </c>
      <c r="D109">
        <v>21020</v>
      </c>
      <c r="E109" t="s">
        <v>273</v>
      </c>
      <c r="F109">
        <v>6496.8</v>
      </c>
      <c r="G109">
        <v>321</v>
      </c>
      <c r="H109" t="str">
        <f>Hyperlink("http://www.seavest.co.za/inv/fpdf16/inv-preview.php?Id=40671","Click for Invoice PDF")</f>
        <v>Click for Invoice PDF</v>
      </c>
      <c r="I109"/>
    </row>
    <row r="110" spans="1:215">
      <c r="A110" t="s">
        <v>274</v>
      </c>
      <c r="B110" t="s">
        <v>59</v>
      </c>
      <c r="C110" t="s">
        <v>60</v>
      </c>
      <c r="D110">
        <v>21031</v>
      </c>
      <c r="E110" t="s">
        <v>273</v>
      </c>
      <c r="F110">
        <v>6176</v>
      </c>
      <c r="G110">
        <v>328</v>
      </c>
      <c r="H110" t="str">
        <f>Hyperlink("http://www.seavest.co.za/inv/fpdf16/inv-preview.php?Id=40706","Click for Invoice PDF")</f>
        <v>Click for Invoice PDF</v>
      </c>
      <c r="I110"/>
    </row>
    <row r="111" spans="1:215">
      <c r="A111" t="s">
        <v>275</v>
      </c>
      <c r="B111" t="s">
        <v>276</v>
      </c>
      <c r="C111" t="s">
        <v>60</v>
      </c>
      <c r="D111">
        <v>21359</v>
      </c>
      <c r="E111" t="s">
        <v>277</v>
      </c>
      <c r="F111">
        <v>15908.8</v>
      </c>
      <c r="G111">
        <v>238</v>
      </c>
      <c r="H111" t="str">
        <f>Hyperlink("http://www.seavest.co.za/inv/fpdf16/inv-preview.php?Id=41002","Click for Invoice PDF")</f>
        <v>Click for Invoice PDF</v>
      </c>
      <c r="I111"/>
    </row>
    <row r="112" spans="1:215">
      <c r="A112" t="s">
        <v>278</v>
      </c>
      <c r="B112" t="s">
        <v>260</v>
      </c>
      <c r="C112" t="s">
        <v>25</v>
      </c>
      <c r="D112">
        <v>22983</v>
      </c>
      <c r="E112" t="s">
        <v>279</v>
      </c>
      <c r="F112">
        <v>6029.35</v>
      </c>
      <c r="G112">
        <v>156</v>
      </c>
      <c r="H112" t="str">
        <f>Hyperlink("http://www.seavest.co.za/inv/fpdf16/inv-preview.php?Id=42533","Click for Invoice PDF")</f>
        <v>Click for Invoice PDF</v>
      </c>
      <c r="I112"/>
    </row>
    <row r="113" spans="1:215">
      <c r="A113" t="s">
        <v>280</v>
      </c>
      <c r="B113" t="s">
        <v>281</v>
      </c>
      <c r="C113" t="s">
        <v>52</v>
      </c>
      <c r="D113">
        <v>20911</v>
      </c>
      <c r="E113" t="s">
        <v>282</v>
      </c>
      <c r="F113">
        <v>2096.2</v>
      </c>
      <c r="G113">
        <v>409</v>
      </c>
      <c r="H113" t="str">
        <f>Hyperlink("http://www.seavest.co.za/inv/fpdf16/inv-preview.php?Id=40399","Click for Invoice PDF")</f>
        <v>Click for Invoice PDF</v>
      </c>
      <c r="I113"/>
    </row>
    <row r="114" spans="1:215">
      <c r="A114" t="s">
        <v>283</v>
      </c>
      <c r="B114" t="s">
        <v>223</v>
      </c>
      <c r="C114" t="s">
        <v>25</v>
      </c>
      <c r="D114">
        <v>22987</v>
      </c>
      <c r="E114" t="s">
        <v>284</v>
      </c>
      <c r="F114">
        <v>11476.35</v>
      </c>
      <c r="G114">
        <v>156</v>
      </c>
      <c r="H114" t="str">
        <f>Hyperlink("http://www.seavest.co.za/inv/fpdf16/inv-preview.php?Id=42364","Click for Invoice PDF")</f>
        <v>Click for Invoice PDF</v>
      </c>
      <c r="I114"/>
    </row>
    <row r="115" spans="1:215">
      <c r="A115" t="s">
        <v>285</v>
      </c>
      <c r="B115" t="s">
        <v>286</v>
      </c>
      <c r="C115" t="s">
        <v>60</v>
      </c>
      <c r="D115">
        <v>21169</v>
      </c>
      <c r="E115" t="s">
        <v>287</v>
      </c>
      <c r="F115">
        <v>4060</v>
      </c>
      <c r="G115">
        <v>377</v>
      </c>
      <c r="H115" t="str">
        <f>Hyperlink("http://www.seavest.co.za/inv/fpdf16/inv-preview.php?Id=40839","Click for Invoice PDF")</f>
        <v>Click for Invoice PDF</v>
      </c>
      <c r="I115"/>
    </row>
    <row r="116" spans="1:215">
      <c r="A116" t="s">
        <v>288</v>
      </c>
      <c r="B116" t="s">
        <v>289</v>
      </c>
      <c r="C116" t="s">
        <v>290</v>
      </c>
      <c r="D116">
        <v>21096</v>
      </c>
      <c r="E116" t="s">
        <v>287</v>
      </c>
      <c r="F116">
        <v>91722.25</v>
      </c>
      <c r="G116">
        <v>378</v>
      </c>
      <c r="H116" t="str">
        <f>Hyperlink("http://www.seavest.co.za/inv/fpdf16/inv-preview.php?Id=40688","Click for Invoice PDF")</f>
        <v>Click for Invoice PDF</v>
      </c>
      <c r="I116"/>
    </row>
    <row r="117" spans="1:215">
      <c r="A117" t="s">
        <v>291</v>
      </c>
      <c r="B117" t="s">
        <v>265</v>
      </c>
      <c r="C117" t="s">
        <v>60</v>
      </c>
      <c r="D117">
        <v>21022</v>
      </c>
      <c r="E117" t="s">
        <v>287</v>
      </c>
      <c r="F117">
        <v>8262</v>
      </c>
      <c r="G117">
        <v>378</v>
      </c>
      <c r="H117" t="str">
        <f>Hyperlink("http://www.seavest.co.za/inv/fpdf16/inv-preview.php?Id=40771","Click for Invoice PDF")</f>
        <v>Click for Invoice PDF</v>
      </c>
      <c r="I117"/>
    </row>
    <row r="118" spans="1:215">
      <c r="A118" t="s">
        <v>292</v>
      </c>
      <c r="B118" t="s">
        <v>187</v>
      </c>
      <c r="C118" t="s">
        <v>60</v>
      </c>
      <c r="D118">
        <v>21341</v>
      </c>
      <c r="E118" t="s">
        <v>293</v>
      </c>
      <c r="F118">
        <v>43556.44</v>
      </c>
      <c r="G118">
        <v>258</v>
      </c>
      <c r="H118" t="str">
        <f>Hyperlink("http://www.seavest.co.za/inv/fpdf16/inv-preview.php?Id=40984","Click for Invoice PDF")</f>
        <v>Click for Invoice PDF</v>
      </c>
      <c r="I118"/>
    </row>
    <row r="119" spans="1:215">
      <c r="A119" t="s">
        <v>294</v>
      </c>
      <c r="B119" t="s">
        <v>295</v>
      </c>
      <c r="C119" t="s">
        <v>25</v>
      </c>
      <c r="D119">
        <v>23382</v>
      </c>
      <c r="E119" t="s">
        <v>296</v>
      </c>
      <c r="F119">
        <v>0</v>
      </c>
      <c r="G119">
        <v>108</v>
      </c>
      <c r="H119" t="str">
        <f>Hyperlink("http://www.seavest.co.za/inv/fpdf16/inv-preview.php?Id=42602","Click for Invoice PDF")</f>
        <v>Click for Invoice PDF</v>
      </c>
      <c r="I119"/>
    </row>
    <row r="120" spans="1:215">
      <c r="A120" t="s">
        <v>297</v>
      </c>
      <c r="B120" t="s">
        <v>298</v>
      </c>
      <c r="C120" t="s">
        <v>290</v>
      </c>
      <c r="D120">
        <v>20510</v>
      </c>
      <c r="E120" t="s">
        <v>299</v>
      </c>
      <c r="F120">
        <v>135524.97</v>
      </c>
      <c r="G120">
        <v>301</v>
      </c>
      <c r="H120" t="str">
        <f>Hyperlink("http://www.seavest.co.za/inv/fpdf16/inv-preview.php?Id=40122","Click for Invoice PDF")</f>
        <v>Click for Invoice PDF</v>
      </c>
      <c r="I120"/>
    </row>
    <row r="121" spans="1:215">
      <c r="A121" t="s">
        <v>300</v>
      </c>
      <c r="B121" t="s">
        <v>301</v>
      </c>
      <c r="C121" t="s">
        <v>25</v>
      </c>
      <c r="D121">
        <v>20945</v>
      </c>
      <c r="E121" t="s">
        <v>299</v>
      </c>
      <c r="F121">
        <v>2830.4</v>
      </c>
      <c r="G121">
        <v>380</v>
      </c>
      <c r="H121" t="str">
        <f>Hyperlink("http://www.seavest.co.za/inv/fpdf16/inv-preview.php?Id=40343","Click for Invoice PDF")</f>
        <v>Click for Invoice PDF</v>
      </c>
      <c r="I121"/>
    </row>
    <row r="122" spans="1:215">
      <c r="A122" t="s">
        <v>302</v>
      </c>
      <c r="B122" t="s">
        <v>303</v>
      </c>
      <c r="C122" t="s">
        <v>22</v>
      </c>
      <c r="D122">
        <v>22347</v>
      </c>
      <c r="E122" t="s">
        <v>304</v>
      </c>
      <c r="F122">
        <v>5798</v>
      </c>
      <c r="G122">
        <v>225</v>
      </c>
      <c r="H122" t="str">
        <f>Hyperlink("http://www.seavest.co.za/inv/fpdf16/inv-preview.php?Id=41914","Click for Invoice PDF")</f>
        <v>Click for Invoice PDF</v>
      </c>
      <c r="I122"/>
    </row>
    <row r="123" spans="1:215">
      <c r="A123" t="s">
        <v>305</v>
      </c>
      <c r="B123" t="s">
        <v>281</v>
      </c>
      <c r="C123"/>
      <c r="D123">
        <v>22014</v>
      </c>
      <c r="E123" t="s">
        <v>306</v>
      </c>
      <c r="F123">
        <v>5579.1</v>
      </c>
      <c r="G123">
        <v>254</v>
      </c>
      <c r="H123" t="str">
        <f>Hyperlink("http://www.seavest.co.za/inv/fpdf16/inv-preview.php?Id=41586","Click for Invoice PDF")</f>
        <v>Click for Invoice PDF</v>
      </c>
      <c r="I123"/>
    </row>
    <row r="124" spans="1:215">
      <c r="A124" t="s">
        <v>307</v>
      </c>
      <c r="B124" t="s">
        <v>187</v>
      </c>
      <c r="C124" t="s">
        <v>60</v>
      </c>
      <c r="D124">
        <v>21421</v>
      </c>
      <c r="E124" t="s">
        <v>306</v>
      </c>
      <c r="F124">
        <v>36437.17</v>
      </c>
      <c r="G124">
        <v>258</v>
      </c>
      <c r="H124" t="str">
        <f>Hyperlink("http://www.seavest.co.za/inv/fpdf16/inv-preview.php?Id=41047","Click for Invoice PDF")</f>
        <v>Click for Invoice PDF</v>
      </c>
      <c r="I124"/>
    </row>
    <row r="125" spans="1:215">
      <c r="A125" t="s">
        <v>308</v>
      </c>
      <c r="B125" t="s">
        <v>309</v>
      </c>
      <c r="C125" t="s">
        <v>15</v>
      </c>
      <c r="D125">
        <v>21963</v>
      </c>
      <c r="E125" t="s">
        <v>306</v>
      </c>
      <c r="F125">
        <v>9473.200000000001</v>
      </c>
      <c r="G125">
        <v>254</v>
      </c>
      <c r="H125" t="str">
        <f>Hyperlink("http://www.seavest.co.za/inv/fpdf16/inv-preview.php?Id=41509","Click for Invoice PDF")</f>
        <v>Click for Invoice PDF</v>
      </c>
      <c r="I125"/>
    </row>
    <row r="126" spans="1:215">
      <c r="A126" t="s">
        <v>310</v>
      </c>
      <c r="B126" t="s">
        <v>311</v>
      </c>
      <c r="C126" t="s">
        <v>290</v>
      </c>
      <c r="D126">
        <v>20320</v>
      </c>
      <c r="E126" t="s">
        <v>312</v>
      </c>
      <c r="F126">
        <v>63258.2</v>
      </c>
      <c r="G126">
        <v>448</v>
      </c>
      <c r="H126" t="str">
        <f>Hyperlink("http://www.seavest.co.za/inv/fpdf16/inv-preview.php?Id=40053","Click for Invoice PDF")</f>
        <v>Click for Invoice PDF</v>
      </c>
      <c r="I126"/>
    </row>
    <row r="127" spans="1:215">
      <c r="A127" t="s">
        <v>313</v>
      </c>
      <c r="B127" t="s">
        <v>187</v>
      </c>
      <c r="C127" t="s">
        <v>60</v>
      </c>
      <c r="D127">
        <v>22649</v>
      </c>
      <c r="E127" t="s">
        <v>314</v>
      </c>
      <c r="F127">
        <v>7983.72</v>
      </c>
      <c r="G127">
        <v>17</v>
      </c>
      <c r="H127" t="str">
        <f>Hyperlink("http://www.seavest.co.za/inv/fpdf16/inv-preview.php?Id=42170","Click for Invoice PDF")</f>
        <v>Click for Invoice PDF</v>
      </c>
      <c r="I127"/>
    </row>
    <row r="128" spans="1:215">
      <c r="A128" t="s">
        <v>315</v>
      </c>
      <c r="B128" t="s">
        <v>316</v>
      </c>
      <c r="C128" t="s">
        <v>33</v>
      </c>
      <c r="D128">
        <v>22645</v>
      </c>
      <c r="E128" t="s">
        <v>314</v>
      </c>
      <c r="F128">
        <v>7393.25</v>
      </c>
      <c r="G128">
        <v>181</v>
      </c>
      <c r="H128" t="str">
        <f>Hyperlink("http://www.seavest.co.za/inv/fpdf16/inv-preview.php?Id=42176","Click for Invoice PDF")</f>
        <v>Click for Invoice PDF</v>
      </c>
      <c r="I128"/>
    </row>
    <row r="129" spans="1:215">
      <c r="A129" t="s">
        <v>317</v>
      </c>
      <c r="B129" t="s">
        <v>187</v>
      </c>
      <c r="C129" t="s">
        <v>60</v>
      </c>
      <c r="D129">
        <v>22658</v>
      </c>
      <c r="E129" t="s">
        <v>314</v>
      </c>
      <c r="F129">
        <v>6964.95</v>
      </c>
      <c r="G129">
        <v>112</v>
      </c>
      <c r="H129" t="str">
        <f>Hyperlink("http://www.seavest.co.za/inv/fpdf16/inv-preview.php?Id=42195","Click for Invoice PDF")</f>
        <v>Click for Invoice PDF</v>
      </c>
      <c r="I129"/>
    </row>
    <row r="130" spans="1:215">
      <c r="A130" t="s">
        <v>318</v>
      </c>
      <c r="B130" t="s">
        <v>319</v>
      </c>
      <c r="C130" t="s">
        <v>33</v>
      </c>
      <c r="D130">
        <v>22670</v>
      </c>
      <c r="E130" t="s">
        <v>320</v>
      </c>
      <c r="F130">
        <v>7600.2</v>
      </c>
      <c r="G130">
        <v>117</v>
      </c>
      <c r="H130" t="str">
        <f>Hyperlink("http://www.seavest.co.za/inv/fpdf16/inv-preview.php?Id=42220","Click for Invoice PDF")</f>
        <v>Click for Invoice PDF</v>
      </c>
      <c r="I130"/>
    </row>
    <row r="131" spans="1:215">
      <c r="A131" t="s">
        <v>321</v>
      </c>
      <c r="B131" t="s">
        <v>316</v>
      </c>
      <c r="C131" t="s">
        <v>33</v>
      </c>
      <c r="D131">
        <v>22683</v>
      </c>
      <c r="E131" t="s">
        <v>322</v>
      </c>
      <c r="F131">
        <v>10144.9</v>
      </c>
      <c r="G131">
        <v>117</v>
      </c>
      <c r="H131" t="str">
        <f>Hyperlink("http://www.seavest.co.za/inv/fpdf16/inv-preview.php?Id=42212","Click for Invoice PDF")</f>
        <v>Click for Invoice PDF</v>
      </c>
      <c r="I131"/>
    </row>
    <row r="132" spans="1:215">
      <c r="A132" t="s">
        <v>323</v>
      </c>
      <c r="B132" t="s">
        <v>316</v>
      </c>
      <c r="C132" t="s">
        <v>33</v>
      </c>
      <c r="D132">
        <v>22679</v>
      </c>
      <c r="E132" t="s">
        <v>322</v>
      </c>
      <c r="F132">
        <v>7809.7</v>
      </c>
      <c r="G132">
        <v>117</v>
      </c>
      <c r="H132" t="str">
        <f>Hyperlink("http://www.seavest.co.za/inv/fpdf16/inv-preview.php?Id=42215","Click for Invoice PDF")</f>
        <v>Click for Invoice PDF</v>
      </c>
      <c r="I132"/>
    </row>
    <row r="133" spans="1:215">
      <c r="A133" t="s">
        <v>324</v>
      </c>
      <c r="B133" t="s">
        <v>325</v>
      </c>
      <c r="C133" t="s">
        <v>25</v>
      </c>
      <c r="D133">
        <v>20315</v>
      </c>
      <c r="E133" t="s">
        <v>326</v>
      </c>
      <c r="F133">
        <v>8191.6</v>
      </c>
      <c r="G133">
        <v>373</v>
      </c>
      <c r="H133" t="str">
        <f>Hyperlink("http://www.seavest.co.za/inv/fpdf16/inv-preview.php?Id=40051","Click for Invoice PDF")</f>
        <v>Click for Invoice PDF</v>
      </c>
      <c r="I133"/>
    </row>
    <row r="134" spans="1:215">
      <c r="A134" t="s">
        <v>327</v>
      </c>
      <c r="B134" t="s">
        <v>328</v>
      </c>
      <c r="C134" t="s">
        <v>60</v>
      </c>
      <c r="D134">
        <v>20880</v>
      </c>
      <c r="E134" t="s">
        <v>329</v>
      </c>
      <c r="F134">
        <v>45400</v>
      </c>
      <c r="G134">
        <v>408</v>
      </c>
      <c r="H134" t="str">
        <f>Hyperlink("http://www.seavest.co.za/inv/fpdf16/inv-preview.php?Id=40462","Click for Invoice PDF")</f>
        <v>Click for Invoice PDF</v>
      </c>
      <c r="I134"/>
    </row>
    <row r="135" spans="1:215">
      <c r="A135" t="s">
        <v>330</v>
      </c>
      <c r="B135" t="s">
        <v>21</v>
      </c>
      <c r="C135" t="s">
        <v>11</v>
      </c>
      <c r="D135">
        <v>22659</v>
      </c>
      <c r="E135" t="s">
        <v>331</v>
      </c>
      <c r="F135">
        <v>6927.1</v>
      </c>
      <c r="G135">
        <v>117</v>
      </c>
      <c r="H135" t="str">
        <f>Hyperlink("http://www.seavest.co.za/inv/fpdf16/inv-preview.php?Id=42066","Click for Invoice PDF")</f>
        <v>Click for Invoice PDF</v>
      </c>
      <c r="I135"/>
    </row>
    <row r="136" spans="1:215">
      <c r="A136" t="s">
        <v>332</v>
      </c>
      <c r="B136" t="s">
        <v>45</v>
      </c>
      <c r="C136" t="s">
        <v>33</v>
      </c>
      <c r="D136">
        <v>21109</v>
      </c>
      <c r="E136" t="s">
        <v>333</v>
      </c>
      <c r="F136">
        <v>4041.3</v>
      </c>
      <c r="G136">
        <v>376</v>
      </c>
      <c r="H136" t="str">
        <f>Hyperlink("http://www.seavest.co.za/inv/fpdf16/inv-preview.php?Id=40815","Click for Invoice PDF")</f>
        <v>Click for Invoice PDF</v>
      </c>
      <c r="I136"/>
    </row>
    <row r="137" spans="1:215">
      <c r="A137" t="s">
        <v>334</v>
      </c>
      <c r="B137" t="s">
        <v>152</v>
      </c>
      <c r="C137" t="s">
        <v>25</v>
      </c>
      <c r="D137">
        <v>22064</v>
      </c>
      <c r="E137" t="s">
        <v>335</v>
      </c>
      <c r="F137">
        <v>11507</v>
      </c>
      <c r="G137">
        <v>256</v>
      </c>
      <c r="H137" t="str">
        <f>Hyperlink("http://www.seavest.co.za/inv/fpdf16/inv-preview.php?Id=41620","Click for Invoice PDF")</f>
        <v>Click for Invoice PDF</v>
      </c>
      <c r="I137"/>
    </row>
    <row r="138" spans="1:215">
      <c r="A138" t="s">
        <v>336</v>
      </c>
      <c r="B138" t="s">
        <v>152</v>
      </c>
      <c r="C138" t="s">
        <v>25</v>
      </c>
      <c r="D138">
        <v>22057</v>
      </c>
      <c r="E138" t="s">
        <v>335</v>
      </c>
      <c r="F138">
        <v>8922.959999999999</v>
      </c>
      <c r="G138">
        <v>256</v>
      </c>
      <c r="H138" t="str">
        <f>Hyperlink("http://www.seavest.co.za/inv/fpdf16/inv-preview.php?Id=41627","Click for Invoice PDF")</f>
        <v>Click for Invoice PDF</v>
      </c>
      <c r="I138"/>
    </row>
    <row r="139" spans="1:215">
      <c r="A139" t="s">
        <v>337</v>
      </c>
      <c r="B139" t="s">
        <v>338</v>
      </c>
      <c r="C139" t="s">
        <v>25</v>
      </c>
      <c r="D139">
        <v>23029</v>
      </c>
      <c r="E139" t="s">
        <v>339</v>
      </c>
      <c r="F139">
        <v>8653.65</v>
      </c>
      <c r="G139">
        <v>154</v>
      </c>
      <c r="H139" t="str">
        <f>Hyperlink("http://www.seavest.co.za/inv/fpdf16/inv-preview.php?Id=42596","Click for Invoice PDF")</f>
        <v>Click for Invoice PDF</v>
      </c>
      <c r="I139"/>
    </row>
    <row r="140" spans="1:215">
      <c r="A140" t="s">
        <v>340</v>
      </c>
      <c r="B140" t="s">
        <v>240</v>
      </c>
      <c r="C140" t="s">
        <v>15</v>
      </c>
      <c r="D140">
        <v>22688</v>
      </c>
      <c r="E140" t="s">
        <v>341</v>
      </c>
      <c r="F140">
        <v>17553.57</v>
      </c>
      <c r="G140">
        <v>194</v>
      </c>
      <c r="H140" t="str">
        <f>Hyperlink("http://www.seavest.co.za/inv/fpdf16/inv-preview.php?Id=42241","Click for Invoice PDF")</f>
        <v>Click for Invoice PDF</v>
      </c>
      <c r="I140"/>
    </row>
    <row r="141" spans="1:215">
      <c r="A141" t="s">
        <v>342</v>
      </c>
      <c r="B141" t="s">
        <v>343</v>
      </c>
      <c r="C141" t="s">
        <v>60</v>
      </c>
      <c r="D141">
        <v>21793</v>
      </c>
      <c r="E141" t="s">
        <v>344</v>
      </c>
      <c r="F141">
        <v>42626.4</v>
      </c>
      <c r="G141">
        <v>254</v>
      </c>
      <c r="H141" t="str">
        <f>Hyperlink("http://www.seavest.co.za/inv/fpdf16/inv-preview.php?Id=41381","Click for Invoice PDF")</f>
        <v>Click for Invoice PDF</v>
      </c>
      <c r="I141"/>
    </row>
    <row r="142" spans="1:215">
      <c r="A142" t="s">
        <v>345</v>
      </c>
      <c r="B142" t="s">
        <v>346</v>
      </c>
      <c r="C142" t="s">
        <v>25</v>
      </c>
      <c r="D142">
        <v>21877</v>
      </c>
      <c r="E142" t="s">
        <v>344</v>
      </c>
      <c r="F142">
        <v>15287.9</v>
      </c>
      <c r="G142">
        <v>254</v>
      </c>
      <c r="H142" t="str">
        <f>Hyperlink("http://www.seavest.co.za/inv/fpdf16/inv-preview.php?Id=41455","Click for Invoice PDF")</f>
        <v>Click for Invoice PDF</v>
      </c>
      <c r="I142"/>
    </row>
    <row r="143" spans="1:215">
      <c r="A143" t="s">
        <v>347</v>
      </c>
      <c r="B143" t="s">
        <v>348</v>
      </c>
      <c r="C143" t="s">
        <v>60</v>
      </c>
      <c r="D143">
        <v>20260</v>
      </c>
      <c r="E143" t="s">
        <v>349</v>
      </c>
      <c r="F143">
        <v>42418.15</v>
      </c>
      <c r="G143">
        <v>364</v>
      </c>
      <c r="H143" t="str">
        <f>Hyperlink("http://www.seavest.co.za/inv/fpdf16/inv-preview.php?Id=39951","Click for Invoice PDF")</f>
        <v>Click for Invoice PDF</v>
      </c>
      <c r="I143"/>
    </row>
    <row r="144" spans="1:215">
      <c r="A144" t="s">
        <v>350</v>
      </c>
      <c r="B144" t="s">
        <v>338</v>
      </c>
      <c r="C144" t="s">
        <v>25</v>
      </c>
      <c r="D144">
        <v>23046</v>
      </c>
      <c r="E144" t="s">
        <v>351</v>
      </c>
      <c r="F144">
        <v>6926.08</v>
      </c>
      <c r="G144">
        <v>154</v>
      </c>
      <c r="H144" t="str">
        <f>Hyperlink("http://www.seavest.co.za/inv/fpdf16/inv-preview.php?Id=42551","Click for Invoice PDF")</f>
        <v>Click for Invoice PDF</v>
      </c>
      <c r="I144"/>
    </row>
    <row r="145" spans="1:215">
      <c r="A145" t="s">
        <v>352</v>
      </c>
      <c r="B145" t="s">
        <v>353</v>
      </c>
      <c r="C145" t="s">
        <v>25</v>
      </c>
      <c r="D145">
        <v>21489</v>
      </c>
      <c r="E145" t="s">
        <v>354</v>
      </c>
      <c r="F145">
        <v>94745.52</v>
      </c>
      <c r="G145">
        <v>254</v>
      </c>
      <c r="H145" t="str">
        <f>Hyperlink("http://www.seavest.co.za/inv/fpdf16/inv-preview.php?Id=40796","Click for Invoice PDF")</f>
        <v>Click for Invoice PDF</v>
      </c>
      <c r="I145"/>
    </row>
    <row r="146" spans="1:215">
      <c r="A146" t="s">
        <v>355</v>
      </c>
      <c r="B146" t="s">
        <v>356</v>
      </c>
      <c r="C146" t="s">
        <v>22</v>
      </c>
      <c r="D146">
        <v>22123</v>
      </c>
      <c r="E146" t="s">
        <v>354</v>
      </c>
      <c r="F146">
        <v>7618.17</v>
      </c>
      <c r="G146">
        <v>233</v>
      </c>
      <c r="H146" t="str">
        <f>Hyperlink("http://www.seavest.co.za/inv/fpdf16/inv-preview.php?Id=41661","Click for Invoice PDF")</f>
        <v>Click for Invoice PDF</v>
      </c>
      <c r="I146"/>
    </row>
    <row r="147" spans="1:215">
      <c r="A147" t="s">
        <v>357</v>
      </c>
      <c r="B147" t="s">
        <v>189</v>
      </c>
      <c r="C147" t="s">
        <v>33</v>
      </c>
      <c r="D147">
        <v>23063</v>
      </c>
      <c r="E147" t="s">
        <v>358</v>
      </c>
      <c r="F147">
        <v>17074.3</v>
      </c>
      <c r="G147">
        <v>110</v>
      </c>
      <c r="H147" t="str">
        <f>Hyperlink("http://www.seavest.co.za/inv/fpdf16/inv-preview.php?Id=42414","Click for Invoice PDF")</f>
        <v>Click for Invoice PDF</v>
      </c>
      <c r="I147"/>
    </row>
    <row r="148" spans="1:215">
      <c r="A148" t="s">
        <v>359</v>
      </c>
      <c r="B148" t="s">
        <v>144</v>
      </c>
      <c r="C148" t="s">
        <v>25</v>
      </c>
      <c r="D148">
        <v>23057</v>
      </c>
      <c r="E148" t="s">
        <v>358</v>
      </c>
      <c r="F148">
        <v>15094.95</v>
      </c>
      <c r="G148">
        <v>154</v>
      </c>
      <c r="H148" t="str">
        <f>Hyperlink("http://www.seavest.co.za/inv/fpdf16/inv-preview.php?Id=42594","Click for Invoice PDF")</f>
        <v>Click for Invoice PDF</v>
      </c>
      <c r="I148"/>
    </row>
    <row r="149" spans="1:215">
      <c r="A149" t="s">
        <v>360</v>
      </c>
      <c r="B149" t="s">
        <v>361</v>
      </c>
      <c r="C149" t="s">
        <v>25</v>
      </c>
      <c r="D149">
        <v>21476</v>
      </c>
      <c r="E149" t="s">
        <v>362</v>
      </c>
      <c r="F149">
        <v>8409.1</v>
      </c>
      <c r="G149">
        <v>309</v>
      </c>
      <c r="H149" t="str">
        <f>Hyperlink("http://www.seavest.co.za/inv/fpdf16/inv-preview.php?Id=40776","Click for Invoice PDF")</f>
        <v>Click for Invoice PDF</v>
      </c>
      <c r="I149"/>
    </row>
    <row r="150" spans="1:215">
      <c r="A150" t="s">
        <v>363</v>
      </c>
      <c r="B150" t="s">
        <v>364</v>
      </c>
      <c r="C150" t="s">
        <v>33</v>
      </c>
      <c r="D150">
        <v>22425</v>
      </c>
      <c r="E150" t="s">
        <v>365</v>
      </c>
      <c r="F150">
        <v>7872.92</v>
      </c>
      <c r="G150">
        <v>181</v>
      </c>
      <c r="H150" t="str">
        <f>Hyperlink("http://www.seavest.co.za/inv/fpdf16/inv-preview.php?Id=41935","Click for Invoice PDF")</f>
        <v>Click for Invoice PDF</v>
      </c>
      <c r="I150"/>
    </row>
    <row r="151" spans="1:215">
      <c r="A151" t="s">
        <v>366</v>
      </c>
      <c r="B151" t="s">
        <v>118</v>
      </c>
      <c r="C151" t="s">
        <v>33</v>
      </c>
      <c r="D151">
        <v>22406</v>
      </c>
      <c r="E151" t="s">
        <v>365</v>
      </c>
      <c r="F151">
        <v>7253.7</v>
      </c>
      <c r="G151">
        <v>220</v>
      </c>
      <c r="H151" t="str">
        <f>Hyperlink("http://www.seavest.co.za/inv/fpdf16/inv-preview.php?Id=41973","Click for Invoice PDF")</f>
        <v>Click for Invoice PDF</v>
      </c>
      <c r="I151"/>
    </row>
    <row r="152" spans="1:215">
      <c r="A152" t="s">
        <v>367</v>
      </c>
      <c r="B152" t="s">
        <v>368</v>
      </c>
      <c r="C152" t="s">
        <v>33</v>
      </c>
      <c r="D152">
        <v>22119</v>
      </c>
      <c r="E152" t="s">
        <v>369</v>
      </c>
      <c r="F152">
        <v>8455.700000000001</v>
      </c>
      <c r="G152">
        <v>251</v>
      </c>
      <c r="H152" t="str">
        <f>Hyperlink("http://www.seavest.co.za/inv/fpdf16/inv-preview.php?Id=41669","Click for Invoice PDF")</f>
        <v>Click for Invoice PDF</v>
      </c>
      <c r="I152"/>
    </row>
    <row r="153" spans="1:215">
      <c r="A153" t="s">
        <v>370</v>
      </c>
      <c r="B153" t="s">
        <v>232</v>
      </c>
      <c r="C153" t="s">
        <v>33</v>
      </c>
      <c r="D153">
        <v>22101</v>
      </c>
      <c r="E153" t="s">
        <v>369</v>
      </c>
      <c r="F153">
        <v>5419.9</v>
      </c>
      <c r="G153">
        <v>251</v>
      </c>
      <c r="H153" t="str">
        <f>Hyperlink("http://www.seavest.co.za/inv/fpdf16/inv-preview.php?Id=41671","Click for Invoice PDF")</f>
        <v>Click for Invoice PDF</v>
      </c>
      <c r="I153"/>
    </row>
    <row r="154" spans="1:215">
      <c r="A154" t="s">
        <v>371</v>
      </c>
      <c r="B154" t="s">
        <v>368</v>
      </c>
      <c r="C154" t="s">
        <v>33</v>
      </c>
      <c r="D154">
        <v>22084</v>
      </c>
      <c r="E154" t="s">
        <v>369</v>
      </c>
      <c r="F154">
        <v>1326</v>
      </c>
      <c r="G154">
        <v>244</v>
      </c>
      <c r="H154" t="str">
        <f>Hyperlink("http://www.seavest.co.za/inv/fpdf16/inv-preview.php?Id=41679","Click for Invoice PDF")</f>
        <v>Click for Invoice PDF</v>
      </c>
      <c r="I154"/>
    </row>
    <row r="155" spans="1:215">
      <c r="A155" t="s">
        <v>372</v>
      </c>
      <c r="B155" t="s">
        <v>373</v>
      </c>
      <c r="C155" t="s">
        <v>33</v>
      </c>
      <c r="D155">
        <v>22109</v>
      </c>
      <c r="E155" t="s">
        <v>369</v>
      </c>
      <c r="F155">
        <v>9824.200000000001</v>
      </c>
      <c r="G155">
        <v>251</v>
      </c>
      <c r="H155" t="str">
        <f>Hyperlink("http://www.seavest.co.za/inv/fpdf16/inv-preview.php?Id=41689","Click for Invoice PDF")</f>
        <v>Click for Invoice PDF</v>
      </c>
      <c r="I155"/>
    </row>
    <row r="156" spans="1:215">
      <c r="A156" t="s">
        <v>374</v>
      </c>
      <c r="B156" t="s">
        <v>373</v>
      </c>
      <c r="C156" t="s">
        <v>33</v>
      </c>
      <c r="D156">
        <v>22110</v>
      </c>
      <c r="E156" t="s">
        <v>369</v>
      </c>
      <c r="F156">
        <v>9630.199999999999</v>
      </c>
      <c r="G156">
        <v>251</v>
      </c>
      <c r="H156" t="str">
        <f>Hyperlink("http://www.seavest.co.za/inv/fpdf16/inv-preview.php?Id=41690","Click for Invoice PDF")</f>
        <v>Click for Invoice PDF</v>
      </c>
      <c r="I156"/>
    </row>
    <row r="157" spans="1:215">
      <c r="A157" t="s">
        <v>375</v>
      </c>
      <c r="B157" t="s">
        <v>373</v>
      </c>
      <c r="C157" t="s">
        <v>33</v>
      </c>
      <c r="D157">
        <v>22111</v>
      </c>
      <c r="E157" t="s">
        <v>369</v>
      </c>
      <c r="F157">
        <v>13424.6</v>
      </c>
      <c r="G157">
        <v>251</v>
      </c>
      <c r="H157" t="str">
        <f>Hyperlink("http://www.seavest.co.za/inv/fpdf16/inv-preview.php?Id=41691","Click for Invoice PDF")</f>
        <v>Click for Invoice PDF</v>
      </c>
      <c r="I157"/>
    </row>
    <row r="158" spans="1:215">
      <c r="A158" t="s">
        <v>376</v>
      </c>
      <c r="B158" t="s">
        <v>338</v>
      </c>
      <c r="C158" t="s">
        <v>25</v>
      </c>
      <c r="D158">
        <v>23072</v>
      </c>
      <c r="E158" t="s">
        <v>377</v>
      </c>
      <c r="F158">
        <v>9223.75</v>
      </c>
      <c r="G158">
        <v>119</v>
      </c>
      <c r="H158" t="str">
        <f>Hyperlink("http://www.seavest.co.za/inv/fpdf16/inv-preview.php?Id=42549","Click for Invoice PDF")</f>
        <v>Click for Invoice PDF</v>
      </c>
      <c r="I158"/>
    </row>
    <row r="159" spans="1:215">
      <c r="A159" t="s">
        <v>378</v>
      </c>
      <c r="B159" t="s">
        <v>379</v>
      </c>
      <c r="C159" t="s">
        <v>60</v>
      </c>
      <c r="D159">
        <v>22127</v>
      </c>
      <c r="E159" t="s">
        <v>380</v>
      </c>
      <c r="F159">
        <v>278325.37</v>
      </c>
      <c r="G159">
        <v>191</v>
      </c>
      <c r="H159" t="str">
        <f>Hyperlink("http://www.seavest.co.za/inv/fpdf16/inv-preview.php?Id=41630","Click for Invoice PDF")</f>
        <v>Click for Invoice PDF</v>
      </c>
      <c r="I159"/>
    </row>
    <row r="160" spans="1:215">
      <c r="A160" t="s">
        <v>381</v>
      </c>
      <c r="B160" t="s">
        <v>316</v>
      </c>
      <c r="C160" t="s">
        <v>33</v>
      </c>
      <c r="D160">
        <v>22747</v>
      </c>
      <c r="E160" t="s">
        <v>380</v>
      </c>
      <c r="F160">
        <v>7041.33</v>
      </c>
      <c r="G160">
        <v>181</v>
      </c>
      <c r="H160" t="str">
        <f>Hyperlink("http://www.seavest.co.za/inv/fpdf16/inv-preview.php?Id=42308","Click for Invoice PDF")</f>
        <v>Click for Invoice PDF</v>
      </c>
      <c r="I160"/>
    </row>
    <row r="161" spans="1:215">
      <c r="A161" t="s">
        <v>382</v>
      </c>
      <c r="B161" t="s">
        <v>10</v>
      </c>
      <c r="C161" t="s">
        <v>11</v>
      </c>
      <c r="D161">
        <v>21889</v>
      </c>
      <c r="E161" t="s">
        <v>383</v>
      </c>
      <c r="F161">
        <v>7070.7</v>
      </c>
      <c r="G161">
        <v>182</v>
      </c>
      <c r="H161" t="str">
        <f>Hyperlink("http://www.seavest.co.za/inv/fpdf16/inv-preview.php?Id=41461","Click for Invoice PDF")</f>
        <v>Click for Invoice PDF</v>
      </c>
      <c r="I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  <hyperlink ref="H112" r:id="rId_hyperlink_111"/>
    <hyperlink ref="H113" r:id="rId_hyperlink_112"/>
    <hyperlink ref="H114" r:id="rId_hyperlink_113"/>
    <hyperlink ref="H115" r:id="rId_hyperlink_114"/>
    <hyperlink ref="H116" r:id="rId_hyperlink_115"/>
    <hyperlink ref="H117" r:id="rId_hyperlink_116"/>
    <hyperlink ref="H118" r:id="rId_hyperlink_117"/>
    <hyperlink ref="H119" r:id="rId_hyperlink_118"/>
    <hyperlink ref="H120" r:id="rId_hyperlink_119"/>
    <hyperlink ref="H121" r:id="rId_hyperlink_120"/>
    <hyperlink ref="H122" r:id="rId_hyperlink_121"/>
    <hyperlink ref="H123" r:id="rId_hyperlink_122"/>
    <hyperlink ref="H124" r:id="rId_hyperlink_123"/>
    <hyperlink ref="H125" r:id="rId_hyperlink_124"/>
    <hyperlink ref="H126" r:id="rId_hyperlink_125"/>
    <hyperlink ref="H127" r:id="rId_hyperlink_126"/>
    <hyperlink ref="H128" r:id="rId_hyperlink_127"/>
    <hyperlink ref="H129" r:id="rId_hyperlink_128"/>
    <hyperlink ref="H130" r:id="rId_hyperlink_129"/>
    <hyperlink ref="H131" r:id="rId_hyperlink_130"/>
    <hyperlink ref="H132" r:id="rId_hyperlink_131"/>
    <hyperlink ref="H133" r:id="rId_hyperlink_132"/>
    <hyperlink ref="H134" r:id="rId_hyperlink_133"/>
    <hyperlink ref="H135" r:id="rId_hyperlink_134"/>
    <hyperlink ref="H136" r:id="rId_hyperlink_135"/>
    <hyperlink ref="H137" r:id="rId_hyperlink_136"/>
    <hyperlink ref="H138" r:id="rId_hyperlink_137"/>
    <hyperlink ref="H139" r:id="rId_hyperlink_138"/>
    <hyperlink ref="H140" r:id="rId_hyperlink_139"/>
    <hyperlink ref="H141" r:id="rId_hyperlink_140"/>
    <hyperlink ref="H142" r:id="rId_hyperlink_141"/>
    <hyperlink ref="H143" r:id="rId_hyperlink_142"/>
    <hyperlink ref="H144" r:id="rId_hyperlink_143"/>
    <hyperlink ref="H145" r:id="rId_hyperlink_144"/>
    <hyperlink ref="H146" r:id="rId_hyperlink_145"/>
    <hyperlink ref="H147" r:id="rId_hyperlink_146"/>
    <hyperlink ref="H148" r:id="rId_hyperlink_147"/>
    <hyperlink ref="H149" r:id="rId_hyperlink_148"/>
    <hyperlink ref="H150" r:id="rId_hyperlink_149"/>
    <hyperlink ref="H151" r:id="rId_hyperlink_150"/>
    <hyperlink ref="H152" r:id="rId_hyperlink_151"/>
    <hyperlink ref="H153" r:id="rId_hyperlink_152"/>
    <hyperlink ref="H154" r:id="rId_hyperlink_153"/>
    <hyperlink ref="H155" r:id="rId_hyperlink_154"/>
    <hyperlink ref="H156" r:id="rId_hyperlink_155"/>
    <hyperlink ref="H157" r:id="rId_hyperlink_156"/>
    <hyperlink ref="H158" r:id="rId_hyperlink_157"/>
    <hyperlink ref="H159" r:id="rId_hyperlink_158"/>
    <hyperlink ref="H160" r:id="rId_hyperlink_159"/>
    <hyperlink ref="H161" r:id="rId_hyperlink_16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2022-03-09T09:51:01+02:00</dcterms:created>
  <dcterms:modified xsi:type="dcterms:W3CDTF">2022-03-09T09:51:01+02:00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